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D:\Documents\Uni\4th Year Project\BOM\"/>
    </mc:Choice>
  </mc:AlternateContent>
  <xr:revisionPtr revIDLastSave="0" documentId="13_ncr:1_{C7977348-D90F-4141-924D-A041D70E1BC1}" xr6:coauthVersionLast="46" xr6:coauthVersionMax="46" xr10:uidLastSave="{00000000-0000-0000-0000-000000000000}"/>
  <bookViews>
    <workbookView xWindow="-28920" yWindow="-120" windowWidth="29040" windowHeight="15840" xr2:uid="{00000000-000D-0000-FFFF-FFFF00000000}"/>
  </bookViews>
  <sheets>
    <sheet name="Complete" sheetId="5" r:id="rId1"/>
    <sheet name="Order" sheetId="2" r:id="rId2"/>
    <sheet name="Build" sheetId="3" r:id="rId3"/>
    <sheet name="Price Break down" sheetId="6" r:id="rId4"/>
    <sheet name="Drop Downs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2" l="1"/>
  <c r="W215" i="5" l="1"/>
  <c r="W221" i="5"/>
  <c r="W381" i="5"/>
  <c r="W382" i="5"/>
  <c r="W535" i="5"/>
  <c r="W663" i="5"/>
  <c r="W668" i="5"/>
  <c r="W791" i="5"/>
  <c r="W796" i="5"/>
  <c r="W1022" i="5"/>
  <c r="W1025" i="5"/>
  <c r="W1143" i="5"/>
  <c r="W1249" i="5"/>
  <c r="W1250" i="5"/>
  <c r="W1367" i="5"/>
  <c r="W1372" i="5"/>
  <c r="W1477" i="5"/>
  <c r="W1596" i="5"/>
  <c r="W1597" i="5"/>
  <c r="W1697" i="5"/>
  <c r="W1698" i="5"/>
  <c r="W1793" i="5"/>
  <c r="W1794" i="5"/>
  <c r="W1887" i="5"/>
  <c r="W1889" i="5"/>
  <c r="X228" i="5"/>
  <c r="X90" i="5"/>
  <c r="X91" i="5"/>
  <c r="X173" i="5"/>
  <c r="X180" i="5"/>
  <c r="X269" i="5"/>
  <c r="X270" i="5"/>
  <c r="X339" i="5"/>
  <c r="X340" i="5"/>
  <c r="X402" i="5"/>
  <c r="X403" i="5"/>
  <c r="X489" i="5"/>
  <c r="X491" i="5"/>
  <c r="X538" i="5"/>
  <c r="X539" i="5"/>
  <c r="X580" i="5"/>
  <c r="X625" i="5"/>
  <c r="X627" i="5"/>
  <c r="X718" i="5"/>
  <c r="X719" i="5"/>
  <c r="X761" i="5"/>
  <c r="X763" i="5"/>
  <c r="X836" i="5"/>
  <c r="X872" i="5"/>
  <c r="X873" i="5"/>
  <c r="X906" i="5"/>
  <c r="X907" i="5"/>
  <c r="X940" i="5"/>
  <c r="X941" i="5"/>
  <c r="X974" i="5"/>
  <c r="X975" i="5"/>
  <c r="X1008" i="5"/>
  <c r="X1009" i="5"/>
  <c r="X1042" i="5"/>
  <c r="X1043" i="5"/>
  <c r="X1076" i="5"/>
  <c r="X1077" i="5"/>
  <c r="X1110" i="5"/>
  <c r="X1144" i="5"/>
  <c r="X1145" i="5"/>
  <c r="X1178" i="5"/>
  <c r="X1179" i="5"/>
  <c r="X1247" i="5"/>
  <c r="X1280" i="5"/>
  <c r="X1348" i="5"/>
  <c r="X1384" i="5"/>
  <c r="X1417" i="5"/>
  <c r="X1418" i="5"/>
  <c r="X1451" i="5"/>
  <c r="X1452" i="5"/>
  <c r="X1485" i="5"/>
  <c r="X1486" i="5"/>
  <c r="X1519" i="5"/>
  <c r="X1520" i="5"/>
  <c r="X1553" i="5"/>
  <c r="X1554" i="5"/>
  <c r="X1587" i="5"/>
  <c r="X1588" i="5"/>
  <c r="X1621" i="5"/>
  <c r="X1622" i="5"/>
  <c r="X1656" i="5"/>
  <c r="X1689" i="5"/>
  <c r="X1690" i="5"/>
  <c r="X1723" i="5"/>
  <c r="X1792" i="5"/>
  <c r="X1860" i="5"/>
  <c r="X1896" i="5"/>
  <c r="X1929" i="5"/>
  <c r="X1930" i="5"/>
  <c r="X1963" i="5"/>
  <c r="X1964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5" i="5"/>
  <c r="E386" i="5"/>
  <c r="E387" i="5"/>
  <c r="E388" i="5"/>
  <c r="E389" i="5"/>
  <c r="E390" i="5"/>
  <c r="E391" i="5"/>
  <c r="E392" i="5"/>
  <c r="E393" i="5"/>
  <c r="E394" i="5"/>
  <c r="E395" i="5"/>
  <c r="E396" i="5"/>
  <c r="E397" i="5"/>
  <c r="E398" i="5"/>
  <c r="E399" i="5"/>
  <c r="E400" i="5"/>
  <c r="E401" i="5"/>
  <c r="E402" i="5"/>
  <c r="E403" i="5"/>
  <c r="E404" i="5"/>
  <c r="E405" i="5"/>
  <c r="E406" i="5"/>
  <c r="E407" i="5"/>
  <c r="E408" i="5"/>
  <c r="E409" i="5"/>
  <c r="E410" i="5"/>
  <c r="E411" i="5"/>
  <c r="E412" i="5"/>
  <c r="E413" i="5"/>
  <c r="E414" i="5"/>
  <c r="E415" i="5"/>
  <c r="E416" i="5"/>
  <c r="E417" i="5"/>
  <c r="E418" i="5"/>
  <c r="E419" i="5"/>
  <c r="E420" i="5"/>
  <c r="E421" i="5"/>
  <c r="E422" i="5"/>
  <c r="E423" i="5"/>
  <c r="E424" i="5"/>
  <c r="E425" i="5"/>
  <c r="E426" i="5"/>
  <c r="E427" i="5"/>
  <c r="E428" i="5"/>
  <c r="E429" i="5"/>
  <c r="E430" i="5"/>
  <c r="E431" i="5"/>
  <c r="E432" i="5"/>
  <c r="E433" i="5"/>
  <c r="E434" i="5"/>
  <c r="E435" i="5"/>
  <c r="E436" i="5"/>
  <c r="E437" i="5"/>
  <c r="E438" i="5"/>
  <c r="E439" i="5"/>
  <c r="E440" i="5"/>
  <c r="E441" i="5"/>
  <c r="E442" i="5"/>
  <c r="E443" i="5"/>
  <c r="E444" i="5"/>
  <c r="E445" i="5"/>
  <c r="E446" i="5"/>
  <c r="E447" i="5"/>
  <c r="E448" i="5"/>
  <c r="E449" i="5"/>
  <c r="E450" i="5"/>
  <c r="E451" i="5"/>
  <c r="E452" i="5"/>
  <c r="E453" i="5"/>
  <c r="E454" i="5"/>
  <c r="E455" i="5"/>
  <c r="E456" i="5"/>
  <c r="E457" i="5"/>
  <c r="E458" i="5"/>
  <c r="E459" i="5"/>
  <c r="E460" i="5"/>
  <c r="E461" i="5"/>
  <c r="E462" i="5"/>
  <c r="E463" i="5"/>
  <c r="E464" i="5"/>
  <c r="E465" i="5"/>
  <c r="E466" i="5"/>
  <c r="E467" i="5"/>
  <c r="E468" i="5"/>
  <c r="E469" i="5"/>
  <c r="E470" i="5"/>
  <c r="E471" i="5"/>
  <c r="E472" i="5"/>
  <c r="E473" i="5"/>
  <c r="E474" i="5"/>
  <c r="E475" i="5"/>
  <c r="E476" i="5"/>
  <c r="E477" i="5"/>
  <c r="E478" i="5"/>
  <c r="E479" i="5"/>
  <c r="E480" i="5"/>
  <c r="E481" i="5"/>
  <c r="E482" i="5"/>
  <c r="E483" i="5"/>
  <c r="E484" i="5"/>
  <c r="E485" i="5"/>
  <c r="E486" i="5"/>
  <c r="E487" i="5"/>
  <c r="E488" i="5"/>
  <c r="E489" i="5"/>
  <c r="E490" i="5"/>
  <c r="E491" i="5"/>
  <c r="E492" i="5"/>
  <c r="E493" i="5"/>
  <c r="E494" i="5"/>
  <c r="E495" i="5"/>
  <c r="E496" i="5"/>
  <c r="E497" i="5"/>
  <c r="E498" i="5"/>
  <c r="E499" i="5"/>
  <c r="E500" i="5"/>
  <c r="E501" i="5"/>
  <c r="E502" i="5"/>
  <c r="E503" i="5"/>
  <c r="E504" i="5"/>
  <c r="E505" i="5"/>
  <c r="E506" i="5"/>
  <c r="E507" i="5"/>
  <c r="E508" i="5"/>
  <c r="E509" i="5"/>
  <c r="E510" i="5"/>
  <c r="E511" i="5"/>
  <c r="E512" i="5"/>
  <c r="E513" i="5"/>
  <c r="E514" i="5"/>
  <c r="E515" i="5"/>
  <c r="E516" i="5"/>
  <c r="E517" i="5"/>
  <c r="E518" i="5"/>
  <c r="E519" i="5"/>
  <c r="W519" i="5" s="1"/>
  <c r="E520" i="5"/>
  <c r="E521" i="5"/>
  <c r="E522" i="5"/>
  <c r="E523" i="5"/>
  <c r="E524" i="5"/>
  <c r="E525" i="5"/>
  <c r="E526" i="5"/>
  <c r="E527" i="5"/>
  <c r="E528" i="5"/>
  <c r="E529" i="5"/>
  <c r="E530" i="5"/>
  <c r="E531" i="5"/>
  <c r="E532" i="5"/>
  <c r="E533" i="5"/>
  <c r="E534" i="5"/>
  <c r="E535" i="5"/>
  <c r="E536" i="5"/>
  <c r="E537" i="5"/>
  <c r="E538" i="5"/>
  <c r="E539" i="5"/>
  <c r="E540" i="5"/>
  <c r="E541" i="5"/>
  <c r="E542" i="5"/>
  <c r="E543" i="5"/>
  <c r="E544" i="5"/>
  <c r="E545" i="5"/>
  <c r="E546" i="5"/>
  <c r="E547" i="5"/>
  <c r="E548" i="5"/>
  <c r="E549" i="5"/>
  <c r="E550" i="5"/>
  <c r="E551" i="5"/>
  <c r="E552" i="5"/>
  <c r="E553" i="5"/>
  <c r="E554" i="5"/>
  <c r="E555" i="5"/>
  <c r="E556" i="5"/>
  <c r="E557" i="5"/>
  <c r="E558" i="5"/>
  <c r="E559" i="5"/>
  <c r="E560" i="5"/>
  <c r="E561" i="5"/>
  <c r="E562" i="5"/>
  <c r="E563" i="5"/>
  <c r="E564" i="5"/>
  <c r="E565" i="5"/>
  <c r="E566" i="5"/>
  <c r="E567" i="5"/>
  <c r="E568" i="5"/>
  <c r="E569" i="5"/>
  <c r="E570" i="5"/>
  <c r="E571" i="5"/>
  <c r="E572" i="5"/>
  <c r="E573" i="5"/>
  <c r="E574" i="5"/>
  <c r="E575" i="5"/>
  <c r="E576" i="5"/>
  <c r="E577" i="5"/>
  <c r="E578" i="5"/>
  <c r="E579" i="5"/>
  <c r="E580" i="5"/>
  <c r="E581" i="5"/>
  <c r="E582" i="5"/>
  <c r="E583" i="5"/>
  <c r="E584" i="5"/>
  <c r="E585" i="5"/>
  <c r="E586" i="5"/>
  <c r="E587" i="5"/>
  <c r="E588" i="5"/>
  <c r="E589" i="5"/>
  <c r="E590" i="5"/>
  <c r="E591" i="5"/>
  <c r="E592" i="5"/>
  <c r="E593" i="5"/>
  <c r="E594" i="5"/>
  <c r="E595" i="5"/>
  <c r="E596" i="5"/>
  <c r="E597" i="5"/>
  <c r="E598" i="5"/>
  <c r="E599" i="5"/>
  <c r="E600" i="5"/>
  <c r="E601" i="5"/>
  <c r="E602" i="5"/>
  <c r="E603" i="5"/>
  <c r="E604" i="5"/>
  <c r="E605" i="5"/>
  <c r="E606" i="5"/>
  <c r="E607" i="5"/>
  <c r="E608" i="5"/>
  <c r="E609" i="5"/>
  <c r="E610" i="5"/>
  <c r="E611" i="5"/>
  <c r="E612" i="5"/>
  <c r="E613" i="5"/>
  <c r="E614" i="5"/>
  <c r="E615" i="5"/>
  <c r="E616" i="5"/>
  <c r="E617" i="5"/>
  <c r="E618" i="5"/>
  <c r="E619" i="5"/>
  <c r="E620" i="5"/>
  <c r="E621" i="5"/>
  <c r="E622" i="5"/>
  <c r="E623" i="5"/>
  <c r="E624" i="5"/>
  <c r="E625" i="5"/>
  <c r="E626" i="5"/>
  <c r="E627" i="5"/>
  <c r="E628" i="5"/>
  <c r="E629" i="5"/>
  <c r="E630" i="5"/>
  <c r="E631" i="5"/>
  <c r="E632" i="5"/>
  <c r="E633" i="5"/>
  <c r="E634" i="5"/>
  <c r="E635" i="5"/>
  <c r="E636" i="5"/>
  <c r="E637" i="5"/>
  <c r="E638" i="5"/>
  <c r="E639" i="5"/>
  <c r="E640" i="5"/>
  <c r="E641" i="5"/>
  <c r="E642" i="5"/>
  <c r="E643" i="5"/>
  <c r="E644" i="5"/>
  <c r="E645" i="5"/>
  <c r="E646" i="5"/>
  <c r="E647" i="5"/>
  <c r="E648" i="5"/>
  <c r="E649" i="5"/>
  <c r="E650" i="5"/>
  <c r="E651" i="5"/>
  <c r="E652" i="5"/>
  <c r="E653" i="5"/>
  <c r="E654" i="5"/>
  <c r="E655" i="5"/>
  <c r="E656" i="5"/>
  <c r="E657" i="5"/>
  <c r="E658" i="5"/>
  <c r="E659" i="5"/>
  <c r="E660" i="5"/>
  <c r="E661" i="5"/>
  <c r="E662" i="5"/>
  <c r="E663" i="5"/>
  <c r="E664" i="5"/>
  <c r="E665" i="5"/>
  <c r="E666" i="5"/>
  <c r="E667" i="5"/>
  <c r="E668" i="5"/>
  <c r="E669" i="5"/>
  <c r="E670" i="5"/>
  <c r="E671" i="5"/>
  <c r="E672" i="5"/>
  <c r="E673" i="5"/>
  <c r="E674" i="5"/>
  <c r="E675" i="5"/>
  <c r="E676" i="5"/>
  <c r="E677" i="5"/>
  <c r="E678" i="5"/>
  <c r="E679" i="5"/>
  <c r="E680" i="5"/>
  <c r="E681" i="5"/>
  <c r="E682" i="5"/>
  <c r="E683" i="5"/>
  <c r="E684" i="5"/>
  <c r="E685" i="5"/>
  <c r="E686" i="5"/>
  <c r="E687" i="5"/>
  <c r="E688" i="5"/>
  <c r="E689" i="5"/>
  <c r="E690" i="5"/>
  <c r="E691" i="5"/>
  <c r="E692" i="5"/>
  <c r="E693" i="5"/>
  <c r="E694" i="5"/>
  <c r="E695" i="5"/>
  <c r="E696" i="5"/>
  <c r="E697" i="5"/>
  <c r="E698" i="5"/>
  <c r="E699" i="5"/>
  <c r="E700" i="5"/>
  <c r="E701" i="5"/>
  <c r="E702" i="5"/>
  <c r="E703" i="5"/>
  <c r="E704" i="5"/>
  <c r="E705" i="5"/>
  <c r="E706" i="5"/>
  <c r="E707" i="5"/>
  <c r="E708" i="5"/>
  <c r="E709" i="5"/>
  <c r="E710" i="5"/>
  <c r="E711" i="5"/>
  <c r="E712" i="5"/>
  <c r="E713" i="5"/>
  <c r="E714" i="5"/>
  <c r="E715" i="5"/>
  <c r="E716" i="5"/>
  <c r="E717" i="5"/>
  <c r="E718" i="5"/>
  <c r="E719" i="5"/>
  <c r="E720" i="5"/>
  <c r="E721" i="5"/>
  <c r="E722" i="5"/>
  <c r="E723" i="5"/>
  <c r="E724" i="5"/>
  <c r="E725" i="5"/>
  <c r="E726" i="5"/>
  <c r="E727" i="5"/>
  <c r="E728" i="5"/>
  <c r="E729" i="5"/>
  <c r="E730" i="5"/>
  <c r="E731" i="5"/>
  <c r="E732" i="5"/>
  <c r="E733" i="5"/>
  <c r="E734" i="5"/>
  <c r="E735" i="5"/>
  <c r="E736" i="5"/>
  <c r="E737" i="5"/>
  <c r="E738" i="5"/>
  <c r="E739" i="5"/>
  <c r="E740" i="5"/>
  <c r="E741" i="5"/>
  <c r="E742" i="5"/>
  <c r="E743" i="5"/>
  <c r="E744" i="5"/>
  <c r="E745" i="5"/>
  <c r="E746" i="5"/>
  <c r="E747" i="5"/>
  <c r="E748" i="5"/>
  <c r="E749" i="5"/>
  <c r="E750" i="5"/>
  <c r="E751" i="5"/>
  <c r="E752" i="5"/>
  <c r="E753" i="5"/>
  <c r="E754" i="5"/>
  <c r="E755" i="5"/>
  <c r="E756" i="5"/>
  <c r="E757" i="5"/>
  <c r="E758" i="5"/>
  <c r="E759" i="5"/>
  <c r="E760" i="5"/>
  <c r="E761" i="5"/>
  <c r="E762" i="5"/>
  <c r="E763" i="5"/>
  <c r="E764" i="5"/>
  <c r="E765" i="5"/>
  <c r="E766" i="5"/>
  <c r="E767" i="5"/>
  <c r="E768" i="5"/>
  <c r="E769" i="5"/>
  <c r="E770" i="5"/>
  <c r="E771" i="5"/>
  <c r="E772" i="5"/>
  <c r="E773" i="5"/>
  <c r="E774" i="5"/>
  <c r="E775" i="5"/>
  <c r="E776" i="5"/>
  <c r="E777" i="5"/>
  <c r="E778" i="5"/>
  <c r="E779" i="5"/>
  <c r="E780" i="5"/>
  <c r="E781" i="5"/>
  <c r="E782" i="5"/>
  <c r="E783" i="5"/>
  <c r="E784" i="5"/>
  <c r="E785" i="5"/>
  <c r="E786" i="5"/>
  <c r="E787" i="5"/>
  <c r="E788" i="5"/>
  <c r="E789" i="5"/>
  <c r="E790" i="5"/>
  <c r="E791" i="5"/>
  <c r="E792" i="5"/>
  <c r="E793" i="5"/>
  <c r="E794" i="5"/>
  <c r="E795" i="5"/>
  <c r="E796" i="5"/>
  <c r="E797" i="5"/>
  <c r="E798" i="5"/>
  <c r="E799" i="5"/>
  <c r="E800" i="5"/>
  <c r="E801" i="5"/>
  <c r="E802" i="5"/>
  <c r="E803" i="5"/>
  <c r="E804" i="5"/>
  <c r="E805" i="5"/>
  <c r="E806" i="5"/>
  <c r="E807" i="5"/>
  <c r="E808" i="5"/>
  <c r="E809" i="5"/>
  <c r="E810" i="5"/>
  <c r="E811" i="5"/>
  <c r="E812" i="5"/>
  <c r="E813" i="5"/>
  <c r="E814" i="5"/>
  <c r="E815" i="5"/>
  <c r="E816" i="5"/>
  <c r="E817" i="5"/>
  <c r="E818" i="5"/>
  <c r="E819" i="5"/>
  <c r="E820" i="5"/>
  <c r="E821" i="5"/>
  <c r="E822" i="5"/>
  <c r="E823" i="5"/>
  <c r="E824" i="5"/>
  <c r="E825" i="5"/>
  <c r="E826" i="5"/>
  <c r="E827" i="5"/>
  <c r="E828" i="5"/>
  <c r="E829" i="5"/>
  <c r="E830" i="5"/>
  <c r="E831" i="5"/>
  <c r="E832" i="5"/>
  <c r="E833" i="5"/>
  <c r="E834" i="5"/>
  <c r="E835" i="5"/>
  <c r="E836" i="5"/>
  <c r="E837" i="5"/>
  <c r="E838" i="5"/>
  <c r="E839" i="5"/>
  <c r="E840" i="5"/>
  <c r="E841" i="5"/>
  <c r="E842" i="5"/>
  <c r="E843" i="5"/>
  <c r="E844" i="5"/>
  <c r="E845" i="5"/>
  <c r="E846" i="5"/>
  <c r="E847" i="5"/>
  <c r="E848" i="5"/>
  <c r="E849" i="5"/>
  <c r="E850" i="5"/>
  <c r="E851" i="5"/>
  <c r="E852" i="5"/>
  <c r="E853" i="5"/>
  <c r="E854" i="5"/>
  <c r="E855" i="5"/>
  <c r="E856" i="5"/>
  <c r="E857" i="5"/>
  <c r="E858" i="5"/>
  <c r="E859" i="5"/>
  <c r="E860" i="5"/>
  <c r="E861" i="5"/>
  <c r="E862" i="5"/>
  <c r="E863" i="5"/>
  <c r="E864" i="5"/>
  <c r="E865" i="5"/>
  <c r="E866" i="5"/>
  <c r="E867" i="5"/>
  <c r="E868" i="5"/>
  <c r="E869" i="5"/>
  <c r="E870" i="5"/>
  <c r="E871" i="5"/>
  <c r="E872" i="5"/>
  <c r="E873" i="5"/>
  <c r="E874" i="5"/>
  <c r="E875" i="5"/>
  <c r="E876" i="5"/>
  <c r="E877" i="5"/>
  <c r="E878" i="5"/>
  <c r="E879" i="5"/>
  <c r="E880" i="5"/>
  <c r="E881" i="5"/>
  <c r="E882" i="5"/>
  <c r="E883" i="5"/>
  <c r="E884" i="5"/>
  <c r="E885" i="5"/>
  <c r="E886" i="5"/>
  <c r="E887" i="5"/>
  <c r="E888" i="5"/>
  <c r="E889" i="5"/>
  <c r="E890" i="5"/>
  <c r="E891" i="5"/>
  <c r="E892" i="5"/>
  <c r="E893" i="5"/>
  <c r="E894" i="5"/>
  <c r="E895" i="5"/>
  <c r="E896" i="5"/>
  <c r="E897" i="5"/>
  <c r="E898" i="5"/>
  <c r="E899" i="5"/>
  <c r="E900" i="5"/>
  <c r="E901" i="5"/>
  <c r="E902" i="5"/>
  <c r="W902" i="5" s="1"/>
  <c r="X902" i="5" s="1"/>
  <c r="E903" i="5"/>
  <c r="W903" i="5" s="1"/>
  <c r="E904" i="5"/>
  <c r="E905" i="5"/>
  <c r="E906" i="5"/>
  <c r="E907" i="5"/>
  <c r="E908" i="5"/>
  <c r="E909" i="5"/>
  <c r="E910" i="5"/>
  <c r="E911" i="5"/>
  <c r="E912" i="5"/>
  <c r="E913" i="5"/>
  <c r="E914" i="5"/>
  <c r="E915" i="5"/>
  <c r="E916" i="5"/>
  <c r="E917" i="5"/>
  <c r="E918" i="5"/>
  <c r="E919" i="5"/>
  <c r="E920" i="5"/>
  <c r="E921" i="5"/>
  <c r="E922" i="5"/>
  <c r="E923" i="5"/>
  <c r="E924" i="5"/>
  <c r="E925" i="5"/>
  <c r="E926" i="5"/>
  <c r="E927" i="5"/>
  <c r="E928" i="5"/>
  <c r="E929" i="5"/>
  <c r="E930" i="5"/>
  <c r="E931" i="5"/>
  <c r="E932" i="5"/>
  <c r="E933" i="5"/>
  <c r="E934" i="5"/>
  <c r="E935" i="5"/>
  <c r="E936" i="5"/>
  <c r="E937" i="5"/>
  <c r="E938" i="5"/>
  <c r="E939" i="5"/>
  <c r="E940" i="5"/>
  <c r="E941" i="5"/>
  <c r="E942" i="5"/>
  <c r="E943" i="5"/>
  <c r="E944" i="5"/>
  <c r="E945" i="5"/>
  <c r="E946" i="5"/>
  <c r="E947" i="5"/>
  <c r="E948" i="5"/>
  <c r="E949" i="5"/>
  <c r="E950" i="5"/>
  <c r="E951" i="5"/>
  <c r="E952" i="5"/>
  <c r="E953" i="5"/>
  <c r="E954" i="5"/>
  <c r="E955" i="5"/>
  <c r="E956" i="5"/>
  <c r="E957" i="5"/>
  <c r="E958" i="5"/>
  <c r="E959" i="5"/>
  <c r="E960" i="5"/>
  <c r="E961" i="5"/>
  <c r="E962" i="5"/>
  <c r="E963" i="5"/>
  <c r="E964" i="5"/>
  <c r="E965" i="5"/>
  <c r="E966" i="5"/>
  <c r="E967" i="5"/>
  <c r="E968" i="5"/>
  <c r="E969" i="5"/>
  <c r="E970" i="5"/>
  <c r="E971" i="5"/>
  <c r="E972" i="5"/>
  <c r="E973" i="5"/>
  <c r="E974" i="5"/>
  <c r="E975" i="5"/>
  <c r="E976" i="5"/>
  <c r="E977" i="5"/>
  <c r="E978" i="5"/>
  <c r="E979" i="5"/>
  <c r="E980" i="5"/>
  <c r="E981" i="5"/>
  <c r="E982" i="5"/>
  <c r="E983" i="5"/>
  <c r="E984" i="5"/>
  <c r="E985" i="5"/>
  <c r="E986" i="5"/>
  <c r="E987" i="5"/>
  <c r="E988" i="5"/>
  <c r="E989" i="5"/>
  <c r="E990" i="5"/>
  <c r="E991" i="5"/>
  <c r="E992" i="5"/>
  <c r="E993" i="5"/>
  <c r="E994" i="5"/>
  <c r="E995" i="5"/>
  <c r="E996" i="5"/>
  <c r="E997" i="5"/>
  <c r="E998" i="5"/>
  <c r="E999" i="5"/>
  <c r="E1000" i="5"/>
  <c r="E1001" i="5"/>
  <c r="E1002" i="5"/>
  <c r="E1003" i="5"/>
  <c r="E1004" i="5"/>
  <c r="E1005" i="5"/>
  <c r="E1006" i="5"/>
  <c r="E1007" i="5"/>
  <c r="E1008" i="5"/>
  <c r="E1009" i="5"/>
  <c r="E1010" i="5"/>
  <c r="E1011" i="5"/>
  <c r="E1012" i="5"/>
  <c r="E1013" i="5"/>
  <c r="E1014" i="5"/>
  <c r="E1015" i="5"/>
  <c r="E1016" i="5"/>
  <c r="E1017" i="5"/>
  <c r="E1018" i="5"/>
  <c r="E1019" i="5"/>
  <c r="E1020" i="5"/>
  <c r="E1021" i="5"/>
  <c r="E1022" i="5"/>
  <c r="E1023" i="5"/>
  <c r="E1024" i="5"/>
  <c r="E1025" i="5"/>
  <c r="E1026" i="5"/>
  <c r="E1027" i="5"/>
  <c r="E1028" i="5"/>
  <c r="E1029" i="5"/>
  <c r="E1030" i="5"/>
  <c r="E1031" i="5"/>
  <c r="E1032" i="5"/>
  <c r="E1033" i="5"/>
  <c r="E1034" i="5"/>
  <c r="E1035" i="5"/>
  <c r="E1036" i="5"/>
  <c r="E1037" i="5"/>
  <c r="E1038" i="5"/>
  <c r="E1039" i="5"/>
  <c r="E1040" i="5"/>
  <c r="E1041" i="5"/>
  <c r="E1042" i="5"/>
  <c r="E1043" i="5"/>
  <c r="E1044" i="5"/>
  <c r="E1045" i="5"/>
  <c r="E1046" i="5"/>
  <c r="E1047" i="5"/>
  <c r="E1048" i="5"/>
  <c r="E1049" i="5"/>
  <c r="E1050" i="5"/>
  <c r="E1051" i="5"/>
  <c r="E1052" i="5"/>
  <c r="E1053" i="5"/>
  <c r="E1054" i="5"/>
  <c r="E1055" i="5"/>
  <c r="E1056" i="5"/>
  <c r="E1057" i="5"/>
  <c r="E1058" i="5"/>
  <c r="E1059" i="5"/>
  <c r="E1060" i="5"/>
  <c r="E1061" i="5"/>
  <c r="E1062" i="5"/>
  <c r="E1063" i="5"/>
  <c r="E1064" i="5"/>
  <c r="E1065" i="5"/>
  <c r="E1066" i="5"/>
  <c r="E1067" i="5"/>
  <c r="E1068" i="5"/>
  <c r="E1069" i="5"/>
  <c r="E1070" i="5"/>
  <c r="E1071" i="5"/>
  <c r="E1072" i="5"/>
  <c r="E1073" i="5"/>
  <c r="E1074" i="5"/>
  <c r="E1075" i="5"/>
  <c r="E1076" i="5"/>
  <c r="E1077" i="5"/>
  <c r="E1078" i="5"/>
  <c r="E1079" i="5"/>
  <c r="E1080" i="5"/>
  <c r="E1081" i="5"/>
  <c r="E1082" i="5"/>
  <c r="E1083" i="5"/>
  <c r="E1084" i="5"/>
  <c r="E1085" i="5"/>
  <c r="E1086" i="5"/>
  <c r="E1087" i="5"/>
  <c r="E1088" i="5"/>
  <c r="E1089" i="5"/>
  <c r="E1090" i="5"/>
  <c r="E1091" i="5"/>
  <c r="E1092" i="5"/>
  <c r="E1093" i="5"/>
  <c r="E1094" i="5"/>
  <c r="E1095" i="5"/>
  <c r="E1096" i="5"/>
  <c r="E1097" i="5"/>
  <c r="E1098" i="5"/>
  <c r="E1099" i="5"/>
  <c r="E1100" i="5"/>
  <c r="E1101" i="5"/>
  <c r="E1102" i="5"/>
  <c r="E1103" i="5"/>
  <c r="E1104" i="5"/>
  <c r="E1105" i="5"/>
  <c r="E1106" i="5"/>
  <c r="E1107" i="5"/>
  <c r="E1108" i="5"/>
  <c r="E1109" i="5"/>
  <c r="E1110" i="5"/>
  <c r="E1111" i="5"/>
  <c r="E1112" i="5"/>
  <c r="E1113" i="5"/>
  <c r="E1114" i="5"/>
  <c r="E1115" i="5"/>
  <c r="E1116" i="5"/>
  <c r="E1117" i="5"/>
  <c r="E1118" i="5"/>
  <c r="E1119" i="5"/>
  <c r="E1120" i="5"/>
  <c r="E1121" i="5"/>
  <c r="E1122" i="5"/>
  <c r="E1123" i="5"/>
  <c r="E1124" i="5"/>
  <c r="E1125" i="5"/>
  <c r="E1126" i="5"/>
  <c r="E1127" i="5"/>
  <c r="W1127" i="5" s="1"/>
  <c r="E1128" i="5"/>
  <c r="E1129" i="5"/>
  <c r="E1130" i="5"/>
  <c r="E1131" i="5"/>
  <c r="E1132" i="5"/>
  <c r="E1133" i="5"/>
  <c r="E1134" i="5"/>
  <c r="E1135" i="5"/>
  <c r="E1136" i="5"/>
  <c r="E1137" i="5"/>
  <c r="E1138" i="5"/>
  <c r="E1139" i="5"/>
  <c r="E1140" i="5"/>
  <c r="E1141" i="5"/>
  <c r="E1142" i="5"/>
  <c r="E1143" i="5"/>
  <c r="E1144" i="5"/>
  <c r="E1145" i="5"/>
  <c r="E1146" i="5"/>
  <c r="E1147" i="5"/>
  <c r="E1148" i="5"/>
  <c r="E1149" i="5"/>
  <c r="E1150" i="5"/>
  <c r="E1151" i="5"/>
  <c r="E1152" i="5"/>
  <c r="E1153" i="5"/>
  <c r="E1154" i="5"/>
  <c r="E1155" i="5"/>
  <c r="E1156" i="5"/>
  <c r="E1157" i="5"/>
  <c r="E1158" i="5"/>
  <c r="E1159" i="5"/>
  <c r="E1160" i="5"/>
  <c r="E1161" i="5"/>
  <c r="E1162" i="5"/>
  <c r="E1163" i="5"/>
  <c r="E1164" i="5"/>
  <c r="E1165" i="5"/>
  <c r="E1166" i="5"/>
  <c r="E1167" i="5"/>
  <c r="E1168" i="5"/>
  <c r="E1169" i="5"/>
  <c r="E1170" i="5"/>
  <c r="E1171" i="5"/>
  <c r="E1172" i="5"/>
  <c r="E1173" i="5"/>
  <c r="E1174" i="5"/>
  <c r="E1175" i="5"/>
  <c r="E1176" i="5"/>
  <c r="E1177" i="5"/>
  <c r="E1178" i="5"/>
  <c r="E1179" i="5"/>
  <c r="E1180" i="5"/>
  <c r="E1181" i="5"/>
  <c r="E1182" i="5"/>
  <c r="E1183" i="5"/>
  <c r="E1184" i="5"/>
  <c r="E1185" i="5"/>
  <c r="E1186" i="5"/>
  <c r="E1187" i="5"/>
  <c r="E1188" i="5"/>
  <c r="E1189" i="5"/>
  <c r="E1190" i="5"/>
  <c r="E1191" i="5"/>
  <c r="E1192" i="5"/>
  <c r="E1193" i="5"/>
  <c r="E1194" i="5"/>
  <c r="E1195" i="5"/>
  <c r="E1196" i="5"/>
  <c r="E1197" i="5"/>
  <c r="E1198" i="5"/>
  <c r="E1199" i="5"/>
  <c r="E1200" i="5"/>
  <c r="E1201" i="5"/>
  <c r="E1202" i="5"/>
  <c r="E1203" i="5"/>
  <c r="E1204" i="5"/>
  <c r="E1205" i="5"/>
  <c r="E1206" i="5"/>
  <c r="E1207" i="5"/>
  <c r="E1208" i="5"/>
  <c r="E1209" i="5"/>
  <c r="E1210" i="5"/>
  <c r="E1211" i="5"/>
  <c r="E1212" i="5"/>
  <c r="E1213" i="5"/>
  <c r="E1214" i="5"/>
  <c r="E1215" i="5"/>
  <c r="E1216" i="5"/>
  <c r="E1217" i="5"/>
  <c r="E1218" i="5"/>
  <c r="E1219" i="5"/>
  <c r="E1220" i="5"/>
  <c r="E1221" i="5"/>
  <c r="E1222" i="5"/>
  <c r="E1223" i="5"/>
  <c r="E1224" i="5"/>
  <c r="E1225" i="5"/>
  <c r="E1226" i="5"/>
  <c r="E1227" i="5"/>
  <c r="E1228" i="5"/>
  <c r="E1229" i="5"/>
  <c r="E1230" i="5"/>
  <c r="E1231" i="5"/>
  <c r="E1232" i="5"/>
  <c r="E1233" i="5"/>
  <c r="E1234" i="5"/>
  <c r="E1235" i="5"/>
  <c r="E1236" i="5"/>
  <c r="E1237" i="5"/>
  <c r="E1238" i="5"/>
  <c r="E1239" i="5"/>
  <c r="E1240" i="5"/>
  <c r="E1241" i="5"/>
  <c r="E1242" i="5"/>
  <c r="E1243" i="5"/>
  <c r="E1244" i="5"/>
  <c r="E1245" i="5"/>
  <c r="E1246" i="5"/>
  <c r="E1247" i="5"/>
  <c r="E1248" i="5"/>
  <c r="E1249" i="5"/>
  <c r="E1250" i="5"/>
  <c r="E1251" i="5"/>
  <c r="E1252" i="5"/>
  <c r="E1253" i="5"/>
  <c r="E1254" i="5"/>
  <c r="E1255" i="5"/>
  <c r="E1256" i="5"/>
  <c r="E1257" i="5"/>
  <c r="E1258" i="5"/>
  <c r="E1259" i="5"/>
  <c r="E1260" i="5"/>
  <c r="E1261" i="5"/>
  <c r="E1262" i="5"/>
  <c r="E1263" i="5"/>
  <c r="E1264" i="5"/>
  <c r="E1265" i="5"/>
  <c r="E1266" i="5"/>
  <c r="E1267" i="5"/>
  <c r="E1268" i="5"/>
  <c r="E1269" i="5"/>
  <c r="E1270" i="5"/>
  <c r="E1271" i="5"/>
  <c r="E1272" i="5"/>
  <c r="E1273" i="5"/>
  <c r="E1274" i="5"/>
  <c r="E1275" i="5"/>
  <c r="E1276" i="5"/>
  <c r="E1277" i="5"/>
  <c r="E1278" i="5"/>
  <c r="E1279" i="5"/>
  <c r="E1280" i="5"/>
  <c r="E1281" i="5"/>
  <c r="E1282" i="5"/>
  <c r="E1283" i="5"/>
  <c r="E1284" i="5"/>
  <c r="E1285" i="5"/>
  <c r="E1286" i="5"/>
  <c r="E1287" i="5"/>
  <c r="E1288" i="5"/>
  <c r="E1289" i="5"/>
  <c r="E1290" i="5"/>
  <c r="E1291" i="5"/>
  <c r="E1292" i="5"/>
  <c r="E1293" i="5"/>
  <c r="E1294" i="5"/>
  <c r="E1295" i="5"/>
  <c r="E1296" i="5"/>
  <c r="E1297" i="5"/>
  <c r="E1298" i="5"/>
  <c r="E1299" i="5"/>
  <c r="E1300" i="5"/>
  <c r="E1301" i="5"/>
  <c r="E1302" i="5"/>
  <c r="E1303" i="5"/>
  <c r="E1304" i="5"/>
  <c r="E1305" i="5"/>
  <c r="E1306" i="5"/>
  <c r="E1307" i="5"/>
  <c r="E1308" i="5"/>
  <c r="E1309" i="5"/>
  <c r="E1310" i="5"/>
  <c r="E1311" i="5"/>
  <c r="E1312" i="5"/>
  <c r="E1313" i="5"/>
  <c r="E1314" i="5"/>
  <c r="E1315" i="5"/>
  <c r="E1316" i="5"/>
  <c r="E1317" i="5"/>
  <c r="E1318" i="5"/>
  <c r="E1319" i="5"/>
  <c r="E1320" i="5"/>
  <c r="E1321" i="5"/>
  <c r="E1322" i="5"/>
  <c r="E1323" i="5"/>
  <c r="E1324" i="5"/>
  <c r="E1325" i="5"/>
  <c r="E1326" i="5"/>
  <c r="E1327" i="5"/>
  <c r="E1328" i="5"/>
  <c r="E1329" i="5"/>
  <c r="E1330" i="5"/>
  <c r="E1331" i="5"/>
  <c r="E1332" i="5"/>
  <c r="E1333" i="5"/>
  <c r="E1334" i="5"/>
  <c r="E1335" i="5"/>
  <c r="E1336" i="5"/>
  <c r="E1337" i="5"/>
  <c r="E1338" i="5"/>
  <c r="E1339" i="5"/>
  <c r="E1340" i="5"/>
  <c r="E1341" i="5"/>
  <c r="E1342" i="5"/>
  <c r="E1343" i="5"/>
  <c r="E1344" i="5"/>
  <c r="E1345" i="5"/>
  <c r="E1346" i="5"/>
  <c r="E1347" i="5"/>
  <c r="E1348" i="5"/>
  <c r="E1349" i="5"/>
  <c r="E1350" i="5"/>
  <c r="E1351" i="5"/>
  <c r="E1352" i="5"/>
  <c r="E1353" i="5"/>
  <c r="E1354" i="5"/>
  <c r="E1355" i="5"/>
  <c r="E1356" i="5"/>
  <c r="E1357" i="5"/>
  <c r="E1358" i="5"/>
  <c r="E1359" i="5"/>
  <c r="E1360" i="5"/>
  <c r="E1361" i="5"/>
  <c r="E1362" i="5"/>
  <c r="E1363" i="5"/>
  <c r="E1364" i="5"/>
  <c r="E1365" i="5"/>
  <c r="E1366" i="5"/>
  <c r="E1367" i="5"/>
  <c r="E1368" i="5"/>
  <c r="E1369" i="5"/>
  <c r="E1370" i="5"/>
  <c r="E1371" i="5"/>
  <c r="E1372" i="5"/>
  <c r="E1373" i="5"/>
  <c r="E1374" i="5"/>
  <c r="E1375" i="5"/>
  <c r="E1376" i="5"/>
  <c r="E1377" i="5"/>
  <c r="E1378" i="5"/>
  <c r="E1379" i="5"/>
  <c r="E1380" i="5"/>
  <c r="E1381" i="5"/>
  <c r="E1382" i="5"/>
  <c r="E1383" i="5"/>
  <c r="E1384" i="5"/>
  <c r="E1385" i="5"/>
  <c r="E1386" i="5"/>
  <c r="E1387" i="5"/>
  <c r="E1388" i="5"/>
  <c r="E1389" i="5"/>
  <c r="E1390" i="5"/>
  <c r="E1391" i="5"/>
  <c r="E1392" i="5"/>
  <c r="E1393" i="5"/>
  <c r="E1394" i="5"/>
  <c r="E1395" i="5"/>
  <c r="E1396" i="5"/>
  <c r="E1397" i="5"/>
  <c r="E1398" i="5"/>
  <c r="E1399" i="5"/>
  <c r="E1400" i="5"/>
  <c r="E1401" i="5"/>
  <c r="E1402" i="5"/>
  <c r="E1403" i="5"/>
  <c r="E1404" i="5"/>
  <c r="E1405" i="5"/>
  <c r="E1406" i="5"/>
  <c r="E1407" i="5"/>
  <c r="E1408" i="5"/>
  <c r="E1409" i="5"/>
  <c r="E1410" i="5"/>
  <c r="E1411" i="5"/>
  <c r="E1412" i="5"/>
  <c r="E1413" i="5"/>
  <c r="E1414" i="5"/>
  <c r="E1415" i="5"/>
  <c r="E1416" i="5"/>
  <c r="E1417" i="5"/>
  <c r="E1418" i="5"/>
  <c r="E1419" i="5"/>
  <c r="E1420" i="5"/>
  <c r="E1421" i="5"/>
  <c r="E1422" i="5"/>
  <c r="E1423" i="5"/>
  <c r="E1424" i="5"/>
  <c r="E1425" i="5"/>
  <c r="E1426" i="5"/>
  <c r="E1427" i="5"/>
  <c r="E1428" i="5"/>
  <c r="E1429" i="5"/>
  <c r="E1430" i="5"/>
  <c r="E1431" i="5"/>
  <c r="E1432" i="5"/>
  <c r="E1433" i="5"/>
  <c r="E1434" i="5"/>
  <c r="E1435" i="5"/>
  <c r="E1436" i="5"/>
  <c r="E1437" i="5"/>
  <c r="E1438" i="5"/>
  <c r="E1439" i="5"/>
  <c r="E1440" i="5"/>
  <c r="E1441" i="5"/>
  <c r="E1442" i="5"/>
  <c r="E1443" i="5"/>
  <c r="E1444" i="5"/>
  <c r="E1445" i="5"/>
  <c r="E1446" i="5"/>
  <c r="E1447" i="5"/>
  <c r="E1448" i="5"/>
  <c r="E1449" i="5"/>
  <c r="E1450" i="5"/>
  <c r="E1451" i="5"/>
  <c r="E1452" i="5"/>
  <c r="E1453" i="5"/>
  <c r="E1454" i="5"/>
  <c r="E1455" i="5"/>
  <c r="E1456" i="5"/>
  <c r="E1457" i="5"/>
  <c r="E1458" i="5"/>
  <c r="E1459" i="5"/>
  <c r="E1460" i="5"/>
  <c r="E1461" i="5"/>
  <c r="E1462" i="5"/>
  <c r="E1463" i="5"/>
  <c r="E1464" i="5"/>
  <c r="E1465" i="5"/>
  <c r="E1466" i="5"/>
  <c r="E1467" i="5"/>
  <c r="E1468" i="5"/>
  <c r="E1469" i="5"/>
  <c r="E1470" i="5"/>
  <c r="E1471" i="5"/>
  <c r="E1472" i="5"/>
  <c r="E1473" i="5"/>
  <c r="E1474" i="5"/>
  <c r="E1475" i="5"/>
  <c r="E1476" i="5"/>
  <c r="E1477" i="5"/>
  <c r="E1478" i="5"/>
  <c r="E1479" i="5"/>
  <c r="E1480" i="5"/>
  <c r="E1481" i="5"/>
  <c r="E1482" i="5"/>
  <c r="E1483" i="5"/>
  <c r="E1484" i="5"/>
  <c r="E1485" i="5"/>
  <c r="E1486" i="5"/>
  <c r="E1487" i="5"/>
  <c r="E1488" i="5"/>
  <c r="E1489" i="5"/>
  <c r="E1490" i="5"/>
  <c r="E1491" i="5"/>
  <c r="E1492" i="5"/>
  <c r="E1493" i="5"/>
  <c r="E1494" i="5"/>
  <c r="E1495" i="5"/>
  <c r="E1496" i="5"/>
  <c r="E1497" i="5"/>
  <c r="E1498" i="5"/>
  <c r="E1499" i="5"/>
  <c r="E1500" i="5"/>
  <c r="E1501" i="5"/>
  <c r="E1502" i="5"/>
  <c r="E1503" i="5"/>
  <c r="E1504" i="5"/>
  <c r="E1505" i="5"/>
  <c r="E1506" i="5"/>
  <c r="E1507" i="5"/>
  <c r="E1508" i="5"/>
  <c r="E1509" i="5"/>
  <c r="E1510" i="5"/>
  <c r="E1511" i="5"/>
  <c r="E1512" i="5"/>
  <c r="E1513" i="5"/>
  <c r="E1514" i="5"/>
  <c r="E1515" i="5"/>
  <c r="E1516" i="5"/>
  <c r="E1517" i="5"/>
  <c r="E1518" i="5"/>
  <c r="E1519" i="5"/>
  <c r="E1520" i="5"/>
  <c r="E1521" i="5"/>
  <c r="E1522" i="5"/>
  <c r="E1523" i="5"/>
  <c r="E1524" i="5"/>
  <c r="E1525" i="5"/>
  <c r="E1526" i="5"/>
  <c r="E1527" i="5"/>
  <c r="E1528" i="5"/>
  <c r="E1529" i="5"/>
  <c r="E1530" i="5"/>
  <c r="E1531" i="5"/>
  <c r="E1532" i="5"/>
  <c r="E1533" i="5"/>
  <c r="E1534" i="5"/>
  <c r="E1535" i="5"/>
  <c r="E1536" i="5"/>
  <c r="E1537" i="5"/>
  <c r="E1538" i="5"/>
  <c r="E1539" i="5"/>
  <c r="E1540" i="5"/>
  <c r="E1541" i="5"/>
  <c r="E1542" i="5"/>
  <c r="E1543" i="5"/>
  <c r="E1544" i="5"/>
  <c r="E1545" i="5"/>
  <c r="E1546" i="5"/>
  <c r="E1547" i="5"/>
  <c r="E1548" i="5"/>
  <c r="E1549" i="5"/>
  <c r="E1550" i="5"/>
  <c r="E1551" i="5"/>
  <c r="E1552" i="5"/>
  <c r="E1553" i="5"/>
  <c r="E1554" i="5"/>
  <c r="E1555" i="5"/>
  <c r="E1556" i="5"/>
  <c r="E1557" i="5"/>
  <c r="E1558" i="5"/>
  <c r="E1559" i="5"/>
  <c r="E1560" i="5"/>
  <c r="E1561" i="5"/>
  <c r="E1562" i="5"/>
  <c r="E1563" i="5"/>
  <c r="E1564" i="5"/>
  <c r="E1565" i="5"/>
  <c r="E1566" i="5"/>
  <c r="E1567" i="5"/>
  <c r="E1568" i="5"/>
  <c r="E1569" i="5"/>
  <c r="E1570" i="5"/>
  <c r="E1571" i="5"/>
  <c r="E1572" i="5"/>
  <c r="E1573" i="5"/>
  <c r="E1574" i="5"/>
  <c r="E1575" i="5"/>
  <c r="E1576" i="5"/>
  <c r="E1577" i="5"/>
  <c r="E1578" i="5"/>
  <c r="E1579" i="5"/>
  <c r="E1580" i="5"/>
  <c r="E1581" i="5"/>
  <c r="E1582" i="5"/>
  <c r="E1583" i="5"/>
  <c r="E1584" i="5"/>
  <c r="E1585" i="5"/>
  <c r="E1586" i="5"/>
  <c r="E1587" i="5"/>
  <c r="E1588" i="5"/>
  <c r="E1589" i="5"/>
  <c r="E1590" i="5"/>
  <c r="E1591" i="5"/>
  <c r="E1592" i="5"/>
  <c r="E1593" i="5"/>
  <c r="E1594" i="5"/>
  <c r="E1595" i="5"/>
  <c r="E1596" i="5"/>
  <c r="E1597" i="5"/>
  <c r="E1598" i="5"/>
  <c r="E1599" i="5"/>
  <c r="E1600" i="5"/>
  <c r="E1601" i="5"/>
  <c r="E1602" i="5"/>
  <c r="E1603" i="5"/>
  <c r="E1604" i="5"/>
  <c r="E1605" i="5"/>
  <c r="E1606" i="5"/>
  <c r="E1607" i="5"/>
  <c r="E1608" i="5"/>
  <c r="E1609" i="5"/>
  <c r="E1610" i="5"/>
  <c r="E1611" i="5"/>
  <c r="E1612" i="5"/>
  <c r="E1613" i="5"/>
  <c r="E1614" i="5"/>
  <c r="E1615" i="5"/>
  <c r="E1616" i="5"/>
  <c r="E1617" i="5"/>
  <c r="E1618" i="5"/>
  <c r="E1619" i="5"/>
  <c r="E1620" i="5"/>
  <c r="E1621" i="5"/>
  <c r="E1622" i="5"/>
  <c r="E1623" i="5"/>
  <c r="E1624" i="5"/>
  <c r="E1625" i="5"/>
  <c r="E1626" i="5"/>
  <c r="E1627" i="5"/>
  <c r="E1628" i="5"/>
  <c r="E1629" i="5"/>
  <c r="E1630" i="5"/>
  <c r="E1631" i="5"/>
  <c r="E1632" i="5"/>
  <c r="E1633" i="5"/>
  <c r="E1634" i="5"/>
  <c r="E1635" i="5"/>
  <c r="E1636" i="5"/>
  <c r="E1637" i="5"/>
  <c r="E1638" i="5"/>
  <c r="E1639" i="5"/>
  <c r="E1640" i="5"/>
  <c r="E1641" i="5"/>
  <c r="E1642" i="5"/>
  <c r="E1643" i="5"/>
  <c r="E1644" i="5"/>
  <c r="E1645" i="5"/>
  <c r="E1646" i="5"/>
  <c r="E1647" i="5"/>
  <c r="E1648" i="5"/>
  <c r="E1649" i="5"/>
  <c r="E1650" i="5"/>
  <c r="E1651" i="5"/>
  <c r="E1652" i="5"/>
  <c r="E1653" i="5"/>
  <c r="E1654" i="5"/>
  <c r="E1655" i="5"/>
  <c r="E1656" i="5"/>
  <c r="E1657" i="5"/>
  <c r="E1658" i="5"/>
  <c r="E1659" i="5"/>
  <c r="E1660" i="5"/>
  <c r="E1661" i="5"/>
  <c r="E1662" i="5"/>
  <c r="E1663" i="5"/>
  <c r="E1664" i="5"/>
  <c r="E1665" i="5"/>
  <c r="E1666" i="5"/>
  <c r="E1667" i="5"/>
  <c r="E1668" i="5"/>
  <c r="E1669" i="5"/>
  <c r="E1670" i="5"/>
  <c r="E1671" i="5"/>
  <c r="E1672" i="5"/>
  <c r="E1673" i="5"/>
  <c r="E1674" i="5"/>
  <c r="E1675" i="5"/>
  <c r="E1676" i="5"/>
  <c r="E1677" i="5"/>
  <c r="E1678" i="5"/>
  <c r="E1679" i="5"/>
  <c r="E1680" i="5"/>
  <c r="E1681" i="5"/>
  <c r="E1682" i="5"/>
  <c r="E1683" i="5"/>
  <c r="E1684" i="5"/>
  <c r="E1685" i="5"/>
  <c r="E1686" i="5"/>
  <c r="E1687" i="5"/>
  <c r="E1688" i="5"/>
  <c r="E1689" i="5"/>
  <c r="E1690" i="5"/>
  <c r="E1691" i="5"/>
  <c r="E1692" i="5"/>
  <c r="E1693" i="5"/>
  <c r="E1694" i="5"/>
  <c r="E1695" i="5"/>
  <c r="E1696" i="5"/>
  <c r="E1697" i="5"/>
  <c r="E1698" i="5"/>
  <c r="E1699" i="5"/>
  <c r="E1700" i="5"/>
  <c r="E1701" i="5"/>
  <c r="E1702" i="5"/>
  <c r="E1703" i="5"/>
  <c r="E1704" i="5"/>
  <c r="E1705" i="5"/>
  <c r="E1706" i="5"/>
  <c r="E1707" i="5"/>
  <c r="E1708" i="5"/>
  <c r="E1709" i="5"/>
  <c r="E1710" i="5"/>
  <c r="E1711" i="5"/>
  <c r="E1712" i="5"/>
  <c r="E1713" i="5"/>
  <c r="E1714" i="5"/>
  <c r="E1715" i="5"/>
  <c r="E1716" i="5"/>
  <c r="E1717" i="5"/>
  <c r="E1718" i="5"/>
  <c r="E1719" i="5"/>
  <c r="E1720" i="5"/>
  <c r="E1721" i="5"/>
  <c r="E1722" i="5"/>
  <c r="E1723" i="5"/>
  <c r="E1724" i="5"/>
  <c r="E1725" i="5"/>
  <c r="E1726" i="5"/>
  <c r="E1727" i="5"/>
  <c r="E1728" i="5"/>
  <c r="E1729" i="5"/>
  <c r="E1730" i="5"/>
  <c r="E1731" i="5"/>
  <c r="E1732" i="5"/>
  <c r="E1733" i="5"/>
  <c r="E1734" i="5"/>
  <c r="E1735" i="5"/>
  <c r="E1736" i="5"/>
  <c r="E1737" i="5"/>
  <c r="E1738" i="5"/>
  <c r="E1739" i="5"/>
  <c r="E1740" i="5"/>
  <c r="E1741" i="5"/>
  <c r="E1742" i="5"/>
  <c r="E1743" i="5"/>
  <c r="E1744" i="5"/>
  <c r="E1745" i="5"/>
  <c r="E1746" i="5"/>
  <c r="E1747" i="5"/>
  <c r="E1748" i="5"/>
  <c r="E1749" i="5"/>
  <c r="E1750" i="5"/>
  <c r="E1751" i="5"/>
  <c r="E1752" i="5"/>
  <c r="E1753" i="5"/>
  <c r="E1754" i="5"/>
  <c r="E1755" i="5"/>
  <c r="E1756" i="5"/>
  <c r="E1757" i="5"/>
  <c r="E1758" i="5"/>
  <c r="E1759" i="5"/>
  <c r="E1760" i="5"/>
  <c r="E1761" i="5"/>
  <c r="E1762" i="5"/>
  <c r="E1763" i="5"/>
  <c r="E1764" i="5"/>
  <c r="E1765" i="5"/>
  <c r="E1766" i="5"/>
  <c r="E1767" i="5"/>
  <c r="E1768" i="5"/>
  <c r="E1769" i="5"/>
  <c r="E1770" i="5"/>
  <c r="E1771" i="5"/>
  <c r="E1772" i="5"/>
  <c r="E1773" i="5"/>
  <c r="E1774" i="5"/>
  <c r="E1775" i="5"/>
  <c r="E1776" i="5"/>
  <c r="E1777" i="5"/>
  <c r="E1778" i="5"/>
  <c r="E1779" i="5"/>
  <c r="E1780" i="5"/>
  <c r="E1781" i="5"/>
  <c r="E1782" i="5"/>
  <c r="E1783" i="5"/>
  <c r="E1784" i="5"/>
  <c r="E1785" i="5"/>
  <c r="E1786" i="5"/>
  <c r="E1787" i="5"/>
  <c r="E1788" i="5"/>
  <c r="E1789" i="5"/>
  <c r="E1790" i="5"/>
  <c r="E1791" i="5"/>
  <c r="E1792" i="5"/>
  <c r="E1793" i="5"/>
  <c r="E1794" i="5"/>
  <c r="E1795" i="5"/>
  <c r="E1796" i="5"/>
  <c r="E1797" i="5"/>
  <c r="E1798" i="5"/>
  <c r="E1799" i="5"/>
  <c r="E1800" i="5"/>
  <c r="E1801" i="5"/>
  <c r="E1802" i="5"/>
  <c r="E1803" i="5"/>
  <c r="E1804" i="5"/>
  <c r="E1805" i="5"/>
  <c r="E1806" i="5"/>
  <c r="E1807" i="5"/>
  <c r="E1808" i="5"/>
  <c r="E1809" i="5"/>
  <c r="E1810" i="5"/>
  <c r="E1811" i="5"/>
  <c r="E1812" i="5"/>
  <c r="E1813" i="5"/>
  <c r="E1814" i="5"/>
  <c r="E1815" i="5"/>
  <c r="E1816" i="5"/>
  <c r="E1817" i="5"/>
  <c r="E1818" i="5"/>
  <c r="E1819" i="5"/>
  <c r="E1820" i="5"/>
  <c r="E1821" i="5"/>
  <c r="E1822" i="5"/>
  <c r="E1823" i="5"/>
  <c r="E1824" i="5"/>
  <c r="E1825" i="5"/>
  <c r="E1826" i="5"/>
  <c r="E1827" i="5"/>
  <c r="E1828" i="5"/>
  <c r="E1829" i="5"/>
  <c r="E1830" i="5"/>
  <c r="E1831" i="5"/>
  <c r="E1832" i="5"/>
  <c r="E1833" i="5"/>
  <c r="E1834" i="5"/>
  <c r="E1835" i="5"/>
  <c r="E1836" i="5"/>
  <c r="E1837" i="5"/>
  <c r="E1838" i="5"/>
  <c r="E1839" i="5"/>
  <c r="E1840" i="5"/>
  <c r="E1841" i="5"/>
  <c r="E1842" i="5"/>
  <c r="E1843" i="5"/>
  <c r="E1844" i="5"/>
  <c r="E1845" i="5"/>
  <c r="E1846" i="5"/>
  <c r="E1847" i="5"/>
  <c r="E1848" i="5"/>
  <c r="E1849" i="5"/>
  <c r="E1850" i="5"/>
  <c r="E1851" i="5"/>
  <c r="E1852" i="5"/>
  <c r="E1853" i="5"/>
  <c r="E1854" i="5"/>
  <c r="E1855" i="5"/>
  <c r="E1856" i="5"/>
  <c r="E1857" i="5"/>
  <c r="E1858" i="5"/>
  <c r="E1859" i="5"/>
  <c r="E1860" i="5"/>
  <c r="E1861" i="5"/>
  <c r="E1862" i="5"/>
  <c r="E1863" i="5"/>
  <c r="E1864" i="5"/>
  <c r="E1865" i="5"/>
  <c r="E1866" i="5"/>
  <c r="E1867" i="5"/>
  <c r="E1868" i="5"/>
  <c r="E1869" i="5"/>
  <c r="E1870" i="5"/>
  <c r="E1871" i="5"/>
  <c r="E1872" i="5"/>
  <c r="E1873" i="5"/>
  <c r="E1874" i="5"/>
  <c r="E1875" i="5"/>
  <c r="E1876" i="5"/>
  <c r="E1877" i="5"/>
  <c r="E1878" i="5"/>
  <c r="E1879" i="5"/>
  <c r="E1880" i="5"/>
  <c r="E1881" i="5"/>
  <c r="E1882" i="5"/>
  <c r="E1883" i="5"/>
  <c r="E1884" i="5"/>
  <c r="E1885" i="5"/>
  <c r="E1886" i="5"/>
  <c r="E1887" i="5"/>
  <c r="E1888" i="5"/>
  <c r="E1889" i="5"/>
  <c r="E1890" i="5"/>
  <c r="E1891" i="5"/>
  <c r="E1892" i="5"/>
  <c r="E1893" i="5"/>
  <c r="E1894" i="5"/>
  <c r="E1895" i="5"/>
  <c r="E1896" i="5"/>
  <c r="E1897" i="5"/>
  <c r="E1898" i="5"/>
  <c r="E1899" i="5"/>
  <c r="E1900" i="5"/>
  <c r="E1901" i="5"/>
  <c r="E1902" i="5"/>
  <c r="E1903" i="5"/>
  <c r="E1904" i="5"/>
  <c r="E1905" i="5"/>
  <c r="E1906" i="5"/>
  <c r="E1907" i="5"/>
  <c r="E1908" i="5"/>
  <c r="E1909" i="5"/>
  <c r="E1910" i="5"/>
  <c r="E1911" i="5"/>
  <c r="E1912" i="5"/>
  <c r="E1913" i="5"/>
  <c r="E1914" i="5"/>
  <c r="E1915" i="5"/>
  <c r="E1916" i="5"/>
  <c r="E1917" i="5"/>
  <c r="E1918" i="5"/>
  <c r="E1919" i="5"/>
  <c r="E1920" i="5"/>
  <c r="E1921" i="5"/>
  <c r="E1922" i="5"/>
  <c r="E1923" i="5"/>
  <c r="E1924" i="5"/>
  <c r="E1925" i="5"/>
  <c r="E1926" i="5"/>
  <c r="E1927" i="5"/>
  <c r="E1928" i="5"/>
  <c r="E1929" i="5"/>
  <c r="E1930" i="5"/>
  <c r="E1931" i="5"/>
  <c r="E1932" i="5"/>
  <c r="E1933" i="5"/>
  <c r="E1934" i="5"/>
  <c r="E1935" i="5"/>
  <c r="E1936" i="5"/>
  <c r="E1937" i="5"/>
  <c r="E1938" i="5"/>
  <c r="E1939" i="5"/>
  <c r="E1940" i="5"/>
  <c r="E1941" i="5"/>
  <c r="E1942" i="5"/>
  <c r="E1943" i="5"/>
  <c r="E1944" i="5"/>
  <c r="E1945" i="5"/>
  <c r="E1946" i="5"/>
  <c r="E1947" i="5"/>
  <c r="E1948" i="5"/>
  <c r="E1949" i="5"/>
  <c r="E1950" i="5"/>
  <c r="E1951" i="5"/>
  <c r="E1952" i="5"/>
  <c r="E1953" i="5"/>
  <c r="E1954" i="5"/>
  <c r="E1955" i="5"/>
  <c r="E1956" i="5"/>
  <c r="E1957" i="5"/>
  <c r="E1958" i="5"/>
  <c r="E1959" i="5"/>
  <c r="E1960" i="5"/>
  <c r="E1961" i="5"/>
  <c r="E1962" i="5"/>
  <c r="E1963" i="5"/>
  <c r="E1964" i="5"/>
  <c r="E1965" i="5"/>
  <c r="E1966" i="5"/>
  <c r="E1967" i="5"/>
  <c r="E1968" i="5"/>
  <c r="C13" i="5"/>
  <c r="C14" i="5"/>
  <c r="C15" i="5"/>
  <c r="C16" i="5"/>
  <c r="C17" i="5"/>
  <c r="C18" i="5"/>
  <c r="W18" i="5" s="1"/>
  <c r="C19" i="5"/>
  <c r="W19" i="5" s="1"/>
  <c r="C20" i="5"/>
  <c r="W20" i="5" s="1"/>
  <c r="C21" i="5"/>
  <c r="W21" i="5" s="1"/>
  <c r="C22" i="5"/>
  <c r="W22" i="5" s="1"/>
  <c r="C23" i="5"/>
  <c r="C24" i="5"/>
  <c r="W24" i="5" s="1"/>
  <c r="C25" i="5"/>
  <c r="W25" i="5" s="1"/>
  <c r="C26" i="5"/>
  <c r="C27" i="5"/>
  <c r="C28" i="5"/>
  <c r="W28" i="5" s="1"/>
  <c r="C29" i="5"/>
  <c r="W29" i="5" s="1"/>
  <c r="C30" i="5"/>
  <c r="W30" i="5" s="1"/>
  <c r="C31" i="5"/>
  <c r="C32" i="5"/>
  <c r="C33" i="5"/>
  <c r="C34" i="5"/>
  <c r="C35" i="5"/>
  <c r="C36" i="5"/>
  <c r="C37" i="5"/>
  <c r="C38" i="5"/>
  <c r="C39" i="5"/>
  <c r="C40" i="5"/>
  <c r="W40" i="5" s="1"/>
  <c r="C41" i="5"/>
  <c r="C42" i="5"/>
  <c r="C43" i="5"/>
  <c r="C44" i="5"/>
  <c r="C45" i="5"/>
  <c r="C46" i="5"/>
  <c r="C47" i="5"/>
  <c r="C48" i="5"/>
  <c r="C49" i="5"/>
  <c r="W49" i="5" s="1"/>
  <c r="C50" i="5"/>
  <c r="C51" i="5"/>
  <c r="C52" i="5"/>
  <c r="C53" i="5"/>
  <c r="C54" i="5"/>
  <c r="W54" i="5" s="1"/>
  <c r="C55" i="5"/>
  <c r="W55" i="5" s="1"/>
  <c r="C56" i="5"/>
  <c r="W56" i="5" s="1"/>
  <c r="C57" i="5"/>
  <c r="W57" i="5" s="1"/>
  <c r="C58" i="5"/>
  <c r="C59" i="5"/>
  <c r="W59" i="5" s="1"/>
  <c r="C60" i="5"/>
  <c r="W60" i="5" s="1"/>
  <c r="C61" i="5"/>
  <c r="C62" i="5"/>
  <c r="C63" i="5"/>
  <c r="W63" i="5" s="1"/>
  <c r="C64" i="5"/>
  <c r="W64" i="5" s="1"/>
  <c r="C65" i="5"/>
  <c r="W65" i="5" s="1"/>
  <c r="C66" i="5"/>
  <c r="C67" i="5"/>
  <c r="C68" i="5"/>
  <c r="C69" i="5"/>
  <c r="W69" i="5" s="1"/>
  <c r="C70" i="5"/>
  <c r="C71" i="5"/>
  <c r="W71" i="5" s="1"/>
  <c r="C72" i="5"/>
  <c r="C73" i="5"/>
  <c r="C74" i="5"/>
  <c r="C75" i="5"/>
  <c r="W75" i="5" s="1"/>
  <c r="C76" i="5"/>
  <c r="C77" i="5"/>
  <c r="C78" i="5"/>
  <c r="C79" i="5"/>
  <c r="C80" i="5"/>
  <c r="C81" i="5"/>
  <c r="C82" i="5"/>
  <c r="C83" i="5"/>
  <c r="C84" i="5"/>
  <c r="W84" i="5" s="1"/>
  <c r="C85" i="5"/>
  <c r="C86" i="5"/>
  <c r="C87" i="5"/>
  <c r="C88" i="5"/>
  <c r="C89" i="5"/>
  <c r="W89" i="5" s="1"/>
  <c r="C90" i="5"/>
  <c r="W90" i="5" s="1"/>
  <c r="C91" i="5"/>
  <c r="W91" i="5" s="1"/>
  <c r="C92" i="5"/>
  <c r="W92" i="5" s="1"/>
  <c r="C93" i="5"/>
  <c r="C94" i="5"/>
  <c r="C95" i="5"/>
  <c r="W95" i="5" s="1"/>
  <c r="C96" i="5"/>
  <c r="C97" i="5"/>
  <c r="C98" i="5"/>
  <c r="W98" i="5" s="1"/>
  <c r="C99" i="5"/>
  <c r="W99" i="5" s="1"/>
  <c r="C100" i="5"/>
  <c r="C101" i="5"/>
  <c r="W101" i="5" s="1"/>
  <c r="C102" i="5"/>
  <c r="C103" i="5"/>
  <c r="C104" i="5"/>
  <c r="C105" i="5"/>
  <c r="C106" i="5"/>
  <c r="C107" i="5"/>
  <c r="C108" i="5"/>
  <c r="C109" i="5"/>
  <c r="C110" i="5"/>
  <c r="W110" i="5" s="1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W124" i="5" s="1"/>
  <c r="C125" i="5"/>
  <c r="C126" i="5"/>
  <c r="C127" i="5"/>
  <c r="W127" i="5" s="1"/>
  <c r="C128" i="5"/>
  <c r="W128" i="5" s="1"/>
  <c r="C129" i="5"/>
  <c r="C130" i="5"/>
  <c r="W130" i="5" s="1"/>
  <c r="C131" i="5"/>
  <c r="C132" i="5"/>
  <c r="C133" i="5"/>
  <c r="W133" i="5" s="1"/>
  <c r="C134" i="5"/>
  <c r="C135" i="5"/>
  <c r="W135" i="5" s="1"/>
  <c r="C136" i="5"/>
  <c r="W136" i="5" s="1"/>
  <c r="C137" i="5"/>
  <c r="W137" i="5" s="1"/>
  <c r="C138" i="5"/>
  <c r="W138" i="5" s="1"/>
  <c r="C139" i="5"/>
  <c r="C140" i="5"/>
  <c r="C141" i="5"/>
  <c r="C142" i="5"/>
  <c r="C143" i="5"/>
  <c r="C144" i="5"/>
  <c r="C145" i="5"/>
  <c r="W145" i="5" s="1"/>
  <c r="C146" i="5"/>
  <c r="C147" i="5"/>
  <c r="C148" i="5"/>
  <c r="C149" i="5"/>
  <c r="C150" i="5"/>
  <c r="C151" i="5"/>
  <c r="C152" i="5"/>
  <c r="C153" i="5"/>
  <c r="C154" i="5"/>
  <c r="W154" i="5" s="1"/>
  <c r="C155" i="5"/>
  <c r="C156" i="5"/>
  <c r="C157" i="5"/>
  <c r="C158" i="5"/>
  <c r="C159" i="5"/>
  <c r="W159" i="5" s="1"/>
  <c r="C160" i="5"/>
  <c r="W160" i="5" s="1"/>
  <c r="C161" i="5"/>
  <c r="W161" i="5" s="1"/>
  <c r="C162" i="5"/>
  <c r="W162" i="5" s="1"/>
  <c r="C163" i="5"/>
  <c r="W163" i="5" s="1"/>
  <c r="C164" i="5"/>
  <c r="C165" i="5"/>
  <c r="W165" i="5" s="1"/>
  <c r="C166" i="5"/>
  <c r="C167" i="5"/>
  <c r="W167" i="5" s="1"/>
  <c r="C168" i="5"/>
  <c r="W168" i="5" s="1"/>
  <c r="C169" i="5"/>
  <c r="C170" i="5"/>
  <c r="C171" i="5"/>
  <c r="W171" i="5" s="1"/>
  <c r="C172" i="5"/>
  <c r="W172" i="5" s="1"/>
  <c r="C173" i="5"/>
  <c r="W173" i="5" s="1"/>
  <c r="C174" i="5"/>
  <c r="C175" i="5"/>
  <c r="C176" i="5"/>
  <c r="C177" i="5"/>
  <c r="C178" i="5"/>
  <c r="C179" i="5"/>
  <c r="C180" i="5"/>
  <c r="W180" i="5" s="1"/>
  <c r="C181" i="5"/>
  <c r="C182" i="5"/>
  <c r="C183" i="5"/>
  <c r="W183" i="5" s="1"/>
  <c r="C184" i="5"/>
  <c r="C185" i="5"/>
  <c r="C186" i="5"/>
  <c r="C187" i="5"/>
  <c r="C188" i="5"/>
  <c r="C189" i="5"/>
  <c r="C190" i="5"/>
  <c r="C191" i="5"/>
  <c r="C192" i="5"/>
  <c r="C193" i="5"/>
  <c r="C194" i="5"/>
  <c r="W194" i="5" s="1"/>
  <c r="C195" i="5"/>
  <c r="W195" i="5" s="1"/>
  <c r="C196" i="5"/>
  <c r="W196" i="5" s="1"/>
  <c r="C197" i="5"/>
  <c r="W197" i="5" s="1"/>
  <c r="C198" i="5"/>
  <c r="C199" i="5"/>
  <c r="C200" i="5"/>
  <c r="W200" i="5" s="1"/>
  <c r="C201" i="5"/>
  <c r="W201" i="5" s="1"/>
  <c r="C202" i="5"/>
  <c r="W202" i="5" s="1"/>
  <c r="C203" i="5"/>
  <c r="W203" i="5" s="1"/>
  <c r="C204" i="5"/>
  <c r="C205" i="5"/>
  <c r="C206" i="5"/>
  <c r="W206" i="5" s="1"/>
  <c r="C207" i="5"/>
  <c r="W207" i="5" s="1"/>
  <c r="C208" i="5"/>
  <c r="W208" i="5" s="1"/>
  <c r="C209" i="5"/>
  <c r="C210" i="5"/>
  <c r="C211" i="5"/>
  <c r="C212" i="5"/>
  <c r="C213" i="5"/>
  <c r="C214" i="5"/>
  <c r="C215" i="5"/>
  <c r="X215" i="5" s="1"/>
  <c r="C216" i="5"/>
  <c r="C217" i="5"/>
  <c r="C218" i="5"/>
  <c r="C219" i="5"/>
  <c r="C220" i="5"/>
  <c r="C221" i="5"/>
  <c r="C222" i="5"/>
  <c r="C223" i="5"/>
  <c r="C224" i="5"/>
  <c r="W224" i="5" s="1"/>
  <c r="C225" i="5"/>
  <c r="C226" i="5"/>
  <c r="C227" i="5"/>
  <c r="C228" i="5"/>
  <c r="W228" i="5" s="1"/>
  <c r="C229" i="5"/>
  <c r="W229" i="5" s="1"/>
  <c r="X229" i="5" s="1"/>
  <c r="C230" i="5"/>
  <c r="C231" i="5"/>
  <c r="C232" i="5"/>
  <c r="W232" i="5" s="1"/>
  <c r="C233" i="5"/>
  <c r="W233" i="5" s="1"/>
  <c r="C234" i="5"/>
  <c r="W234" i="5" s="1"/>
  <c r="C235" i="5"/>
  <c r="W235" i="5" s="1"/>
  <c r="C236" i="5"/>
  <c r="W236" i="5" s="1"/>
  <c r="C237" i="5"/>
  <c r="W237" i="5" s="1"/>
  <c r="C238" i="5"/>
  <c r="W238" i="5" s="1"/>
  <c r="C239" i="5"/>
  <c r="C240" i="5"/>
  <c r="C241" i="5"/>
  <c r="W241" i="5" s="1"/>
  <c r="C242" i="5"/>
  <c r="W242" i="5" s="1"/>
  <c r="C243" i="5"/>
  <c r="W243" i="5" s="1"/>
  <c r="C244" i="5"/>
  <c r="C245" i="5"/>
  <c r="C246" i="5"/>
  <c r="C247" i="5"/>
  <c r="C248" i="5"/>
  <c r="C249" i="5"/>
  <c r="C250" i="5"/>
  <c r="W250" i="5" s="1"/>
  <c r="C251" i="5"/>
  <c r="C252" i="5"/>
  <c r="C253" i="5"/>
  <c r="C254" i="5"/>
  <c r="C255" i="5"/>
  <c r="C256" i="5"/>
  <c r="W256" i="5" s="1"/>
  <c r="C257" i="5"/>
  <c r="C258" i="5"/>
  <c r="C259" i="5"/>
  <c r="W259" i="5" s="1"/>
  <c r="C260" i="5"/>
  <c r="C261" i="5"/>
  <c r="W261" i="5" s="1"/>
  <c r="C262" i="5"/>
  <c r="C263" i="5"/>
  <c r="W263" i="5" s="1"/>
  <c r="C264" i="5"/>
  <c r="C265" i="5"/>
  <c r="W265" i="5" s="1"/>
  <c r="C266" i="5"/>
  <c r="W266" i="5" s="1"/>
  <c r="C267" i="5"/>
  <c r="W267" i="5" s="1"/>
  <c r="C268" i="5"/>
  <c r="W268" i="5" s="1"/>
  <c r="C269" i="5"/>
  <c r="W269" i="5" s="1"/>
  <c r="C270" i="5"/>
  <c r="W270" i="5" s="1"/>
  <c r="C271" i="5"/>
  <c r="W271" i="5" s="1"/>
  <c r="C272" i="5"/>
  <c r="W272" i="5" s="1"/>
  <c r="C273" i="5"/>
  <c r="W273" i="5" s="1"/>
  <c r="C274" i="5"/>
  <c r="W274" i="5" s="1"/>
  <c r="C275" i="5"/>
  <c r="W275" i="5" s="1"/>
  <c r="C276" i="5"/>
  <c r="W276" i="5" s="1"/>
  <c r="C277" i="5"/>
  <c r="C278" i="5"/>
  <c r="C279" i="5"/>
  <c r="C280" i="5"/>
  <c r="C281" i="5"/>
  <c r="C282" i="5"/>
  <c r="C283" i="5"/>
  <c r="W283" i="5" s="1"/>
  <c r="C284" i="5"/>
  <c r="C285" i="5"/>
  <c r="C286" i="5"/>
  <c r="C287" i="5"/>
  <c r="C288" i="5"/>
  <c r="C289" i="5"/>
  <c r="C290" i="5"/>
  <c r="C291" i="5"/>
  <c r="C292" i="5"/>
  <c r="W292" i="5" s="1"/>
  <c r="C293" i="5"/>
  <c r="C294" i="5"/>
  <c r="C295" i="5"/>
  <c r="W295" i="5" s="1"/>
  <c r="C296" i="5"/>
  <c r="C297" i="5"/>
  <c r="C298" i="5"/>
  <c r="C299" i="5"/>
  <c r="W299" i="5" s="1"/>
  <c r="C300" i="5"/>
  <c r="W300" i="5" s="1"/>
  <c r="C301" i="5"/>
  <c r="W301" i="5" s="1"/>
  <c r="C302" i="5"/>
  <c r="W302" i="5" s="1"/>
  <c r="C303" i="5"/>
  <c r="W303" i="5" s="1"/>
  <c r="C304" i="5"/>
  <c r="W304" i="5" s="1"/>
  <c r="C305" i="5"/>
  <c r="W305" i="5" s="1"/>
  <c r="C306" i="5"/>
  <c r="W306" i="5" s="1"/>
  <c r="C307" i="5"/>
  <c r="W307" i="5" s="1"/>
  <c r="C308" i="5"/>
  <c r="W308" i="5" s="1"/>
  <c r="C309" i="5"/>
  <c r="W309" i="5" s="1"/>
  <c r="C310" i="5"/>
  <c r="W310" i="5" s="1"/>
  <c r="C311" i="5"/>
  <c r="C312" i="5"/>
  <c r="C313" i="5"/>
  <c r="C314" i="5"/>
  <c r="C315" i="5"/>
  <c r="C316" i="5"/>
  <c r="C317" i="5"/>
  <c r="W317" i="5" s="1"/>
  <c r="C318" i="5"/>
  <c r="C319" i="5"/>
  <c r="C320" i="5"/>
  <c r="C321" i="5"/>
  <c r="C322" i="5"/>
  <c r="C323" i="5"/>
  <c r="W323" i="5" s="1"/>
  <c r="C324" i="5"/>
  <c r="C325" i="5"/>
  <c r="C326" i="5"/>
  <c r="C327" i="5"/>
  <c r="W327" i="5" s="1"/>
  <c r="C328" i="5"/>
  <c r="W328" i="5" s="1"/>
  <c r="C329" i="5"/>
  <c r="C330" i="5"/>
  <c r="C331" i="5"/>
  <c r="C332" i="5"/>
  <c r="C333" i="5"/>
  <c r="W333" i="5" s="1"/>
  <c r="C334" i="5"/>
  <c r="W334" i="5" s="1"/>
  <c r="C335" i="5"/>
  <c r="W335" i="5" s="1"/>
  <c r="C336" i="5"/>
  <c r="W336" i="5" s="1"/>
  <c r="C337" i="5"/>
  <c r="W337" i="5" s="1"/>
  <c r="C338" i="5"/>
  <c r="W338" i="5" s="1"/>
  <c r="C339" i="5"/>
  <c r="W339" i="5" s="1"/>
  <c r="C340" i="5"/>
  <c r="W340" i="5" s="1"/>
  <c r="C341" i="5"/>
  <c r="W341" i="5" s="1"/>
  <c r="C342" i="5"/>
  <c r="W342" i="5" s="1"/>
  <c r="C343" i="5"/>
  <c r="C344" i="5"/>
  <c r="W344" i="5" s="1"/>
  <c r="C345" i="5"/>
  <c r="C346" i="5"/>
  <c r="C347" i="5"/>
  <c r="C348" i="5"/>
  <c r="C349" i="5"/>
  <c r="C350" i="5"/>
  <c r="C351" i="5"/>
  <c r="W351" i="5" s="1"/>
  <c r="C352" i="5"/>
  <c r="C353" i="5"/>
  <c r="C354" i="5"/>
  <c r="C355" i="5"/>
  <c r="C356" i="5"/>
  <c r="C357" i="5"/>
  <c r="W357" i="5" s="1"/>
  <c r="C358" i="5"/>
  <c r="C359" i="5"/>
  <c r="C360" i="5"/>
  <c r="C361" i="5"/>
  <c r="C362" i="5"/>
  <c r="W362" i="5" s="1"/>
  <c r="C363" i="5"/>
  <c r="C364" i="5"/>
  <c r="C365" i="5"/>
  <c r="C366" i="5"/>
  <c r="C367" i="5"/>
  <c r="W367" i="5" s="1"/>
  <c r="C368" i="5"/>
  <c r="W368" i="5" s="1"/>
  <c r="C369" i="5"/>
  <c r="W369" i="5" s="1"/>
  <c r="C370" i="5"/>
  <c r="W370" i="5" s="1"/>
  <c r="C371" i="5"/>
  <c r="W371" i="5" s="1"/>
  <c r="C372" i="5"/>
  <c r="W372" i="5" s="1"/>
  <c r="C373" i="5"/>
  <c r="W373" i="5" s="1"/>
  <c r="C374" i="5"/>
  <c r="W374" i="5" s="1"/>
  <c r="C375" i="5"/>
  <c r="C376" i="5"/>
  <c r="W376" i="5" s="1"/>
  <c r="C377" i="5"/>
  <c r="W377" i="5" s="1"/>
  <c r="C378" i="5"/>
  <c r="W378" i="5" s="1"/>
  <c r="C379" i="5"/>
  <c r="C380" i="5"/>
  <c r="W380" i="5" s="1"/>
  <c r="C381" i="5"/>
  <c r="C382" i="5"/>
  <c r="X382" i="5" s="1"/>
  <c r="C383" i="5"/>
  <c r="W383" i="5" s="1"/>
  <c r="C384" i="5"/>
  <c r="W384" i="5" s="1"/>
  <c r="C385" i="5"/>
  <c r="W385" i="5" s="1"/>
  <c r="C386" i="5"/>
  <c r="C387" i="5"/>
  <c r="W387" i="5" s="1"/>
  <c r="C388" i="5"/>
  <c r="W388" i="5" s="1"/>
  <c r="C389" i="5"/>
  <c r="C390" i="5"/>
  <c r="C391" i="5"/>
  <c r="C392" i="5"/>
  <c r="C393" i="5"/>
  <c r="W393" i="5" s="1"/>
  <c r="C394" i="5"/>
  <c r="C395" i="5"/>
  <c r="C396" i="5"/>
  <c r="W396" i="5" s="1"/>
  <c r="C397" i="5"/>
  <c r="C398" i="5"/>
  <c r="C399" i="5"/>
  <c r="W399" i="5" s="1"/>
  <c r="C400" i="5"/>
  <c r="W400" i="5" s="1"/>
  <c r="C401" i="5"/>
  <c r="W401" i="5" s="1"/>
  <c r="C402" i="5"/>
  <c r="W402" i="5" s="1"/>
  <c r="C403" i="5"/>
  <c r="W403" i="5" s="1"/>
  <c r="C404" i="5"/>
  <c r="W404" i="5" s="1"/>
  <c r="C405" i="5"/>
  <c r="W405" i="5" s="1"/>
  <c r="C406" i="5"/>
  <c r="W406" i="5" s="1"/>
  <c r="C407" i="5"/>
  <c r="W407" i="5" s="1"/>
  <c r="C408" i="5"/>
  <c r="W408" i="5" s="1"/>
  <c r="C409" i="5"/>
  <c r="W409" i="5" s="1"/>
  <c r="C410" i="5"/>
  <c r="W410" i="5" s="1"/>
  <c r="C411" i="5"/>
  <c r="W411" i="5" s="1"/>
  <c r="C412" i="5"/>
  <c r="W412" i="5" s="1"/>
  <c r="C413" i="5"/>
  <c r="W413" i="5" s="1"/>
  <c r="C414" i="5"/>
  <c r="C415" i="5"/>
  <c r="W415" i="5" s="1"/>
  <c r="C416" i="5"/>
  <c r="W416" i="5" s="1"/>
  <c r="C417" i="5"/>
  <c r="W417" i="5" s="1"/>
  <c r="C418" i="5"/>
  <c r="W418" i="5" s="1"/>
  <c r="C419" i="5"/>
  <c r="W419" i="5" s="1"/>
  <c r="C420" i="5"/>
  <c r="C421" i="5"/>
  <c r="C422" i="5"/>
  <c r="C423" i="5"/>
  <c r="W423" i="5" s="1"/>
  <c r="C424" i="5"/>
  <c r="W424" i="5" s="1"/>
  <c r="C425" i="5"/>
  <c r="C426" i="5"/>
  <c r="C427" i="5"/>
  <c r="W427" i="5" s="1"/>
  <c r="C428" i="5"/>
  <c r="C429" i="5"/>
  <c r="C430" i="5"/>
  <c r="W430" i="5" s="1"/>
  <c r="C431" i="5"/>
  <c r="C432" i="5"/>
  <c r="C433" i="5"/>
  <c r="W433" i="5" s="1"/>
  <c r="C434" i="5"/>
  <c r="W434" i="5" s="1"/>
  <c r="C435" i="5"/>
  <c r="W435" i="5" s="1"/>
  <c r="C436" i="5"/>
  <c r="W436" i="5" s="1"/>
  <c r="C437" i="5"/>
  <c r="W437" i="5" s="1"/>
  <c r="C438" i="5"/>
  <c r="W438" i="5" s="1"/>
  <c r="C439" i="5"/>
  <c r="W439" i="5" s="1"/>
  <c r="C440" i="5"/>
  <c r="W440" i="5" s="1"/>
  <c r="C441" i="5"/>
  <c r="W441" i="5" s="1"/>
  <c r="C442" i="5"/>
  <c r="W442" i="5" s="1"/>
  <c r="C443" i="5"/>
  <c r="W443" i="5" s="1"/>
  <c r="C444" i="5"/>
  <c r="W444" i="5" s="1"/>
  <c r="X444" i="5" s="1"/>
  <c r="C445" i="5"/>
  <c r="W445" i="5" s="1"/>
  <c r="X445" i="5" s="1"/>
  <c r="C446" i="5"/>
  <c r="C447" i="5"/>
  <c r="W447" i="5" s="1"/>
  <c r="C448" i="5"/>
  <c r="C449" i="5"/>
  <c r="C450" i="5"/>
  <c r="W450" i="5" s="1"/>
  <c r="C451" i="5"/>
  <c r="W451" i="5" s="1"/>
  <c r="C452" i="5"/>
  <c r="W452" i="5" s="1"/>
  <c r="C453" i="5"/>
  <c r="C454" i="5"/>
  <c r="C455" i="5"/>
  <c r="C456" i="5"/>
  <c r="C457" i="5"/>
  <c r="W457" i="5" s="1"/>
  <c r="C458" i="5"/>
  <c r="W458" i="5" s="1"/>
  <c r="C459" i="5"/>
  <c r="C460" i="5"/>
  <c r="C461" i="5"/>
  <c r="W461" i="5" s="1"/>
  <c r="C462" i="5"/>
  <c r="C463" i="5"/>
  <c r="C464" i="5"/>
  <c r="W464" i="5" s="1"/>
  <c r="C465" i="5"/>
  <c r="C466" i="5"/>
  <c r="C467" i="5"/>
  <c r="W467" i="5" s="1"/>
  <c r="C468" i="5"/>
  <c r="W468" i="5" s="1"/>
  <c r="C469" i="5"/>
  <c r="W469" i="5" s="1"/>
  <c r="C470" i="5"/>
  <c r="W470" i="5" s="1"/>
  <c r="C471" i="5"/>
  <c r="C472" i="5"/>
  <c r="W472" i="5" s="1"/>
  <c r="C473" i="5"/>
  <c r="W473" i="5" s="1"/>
  <c r="C474" i="5"/>
  <c r="W474" i="5" s="1"/>
  <c r="C475" i="5"/>
  <c r="W475" i="5" s="1"/>
  <c r="C476" i="5"/>
  <c r="W476" i="5" s="1"/>
  <c r="C477" i="5"/>
  <c r="W477" i="5" s="1"/>
  <c r="C478" i="5"/>
  <c r="W478" i="5" s="1"/>
  <c r="C479" i="5"/>
  <c r="W479" i="5" s="1"/>
  <c r="C480" i="5"/>
  <c r="W480" i="5" s="1"/>
  <c r="C481" i="5"/>
  <c r="W481" i="5" s="1"/>
  <c r="C482" i="5"/>
  <c r="C483" i="5"/>
  <c r="W483" i="5" s="1"/>
  <c r="C484" i="5"/>
  <c r="W484" i="5" s="1"/>
  <c r="C485" i="5"/>
  <c r="C486" i="5"/>
  <c r="C487" i="5"/>
  <c r="W487" i="5" s="1"/>
  <c r="C488" i="5"/>
  <c r="W488" i="5" s="1"/>
  <c r="C489" i="5"/>
  <c r="W489" i="5" s="1"/>
  <c r="C490" i="5"/>
  <c r="C491" i="5"/>
  <c r="W491" i="5" s="1"/>
  <c r="C492" i="5"/>
  <c r="W492" i="5" s="1"/>
  <c r="C493" i="5"/>
  <c r="C494" i="5"/>
  <c r="C495" i="5"/>
  <c r="W495" i="5" s="1"/>
  <c r="C496" i="5"/>
  <c r="C497" i="5"/>
  <c r="C498" i="5"/>
  <c r="W498" i="5" s="1"/>
  <c r="C499" i="5"/>
  <c r="C500" i="5"/>
  <c r="C501" i="5"/>
  <c r="W501" i="5" s="1"/>
  <c r="C502" i="5"/>
  <c r="W502" i="5" s="1"/>
  <c r="C503" i="5"/>
  <c r="C504" i="5"/>
  <c r="W504" i="5" s="1"/>
  <c r="C505" i="5"/>
  <c r="W505" i="5" s="1"/>
  <c r="C506" i="5"/>
  <c r="W506" i="5" s="1"/>
  <c r="C507" i="5"/>
  <c r="W507" i="5" s="1"/>
  <c r="C508" i="5"/>
  <c r="C509" i="5"/>
  <c r="C510" i="5"/>
  <c r="C511" i="5"/>
  <c r="W511" i="5" s="1"/>
  <c r="C512" i="5"/>
  <c r="W512" i="5" s="1"/>
  <c r="C513" i="5"/>
  <c r="C514" i="5"/>
  <c r="W514" i="5" s="1"/>
  <c r="C515" i="5"/>
  <c r="W515" i="5" s="1"/>
  <c r="C516" i="5"/>
  <c r="C517" i="5"/>
  <c r="W517" i="5" s="1"/>
  <c r="C518" i="5"/>
  <c r="C519" i="5"/>
  <c r="X519" i="5" s="1"/>
  <c r="C520" i="5"/>
  <c r="W520" i="5" s="1"/>
  <c r="C521" i="5"/>
  <c r="W521" i="5" s="1"/>
  <c r="C522" i="5"/>
  <c r="W522" i="5" s="1"/>
  <c r="C523" i="5"/>
  <c r="W523" i="5" s="1"/>
  <c r="C524" i="5"/>
  <c r="C525" i="5"/>
  <c r="W525" i="5" s="1"/>
  <c r="C526" i="5"/>
  <c r="W526" i="5" s="1"/>
  <c r="C527" i="5"/>
  <c r="C528" i="5"/>
  <c r="C529" i="5"/>
  <c r="W529" i="5" s="1"/>
  <c r="C530" i="5"/>
  <c r="C531" i="5"/>
  <c r="C532" i="5"/>
  <c r="W532" i="5" s="1"/>
  <c r="C533" i="5"/>
  <c r="C534" i="5"/>
  <c r="C535" i="5"/>
  <c r="X535" i="5" s="1"/>
  <c r="C536" i="5"/>
  <c r="W536" i="5" s="1"/>
  <c r="C537" i="5"/>
  <c r="W537" i="5" s="1"/>
  <c r="C538" i="5"/>
  <c r="W538" i="5" s="1"/>
  <c r="C539" i="5"/>
  <c r="W539" i="5" s="1"/>
  <c r="C540" i="5"/>
  <c r="W540" i="5" s="1"/>
  <c r="C541" i="5"/>
  <c r="W541" i="5" s="1"/>
  <c r="C542" i="5"/>
  <c r="W542" i="5" s="1"/>
  <c r="C543" i="5"/>
  <c r="W543" i="5" s="1"/>
  <c r="C544" i="5"/>
  <c r="W544" i="5" s="1"/>
  <c r="C545" i="5"/>
  <c r="W545" i="5" s="1"/>
  <c r="C546" i="5"/>
  <c r="W546" i="5" s="1"/>
  <c r="C547" i="5"/>
  <c r="W547" i="5" s="1"/>
  <c r="C548" i="5"/>
  <c r="W548" i="5" s="1"/>
  <c r="C549" i="5"/>
  <c r="W549" i="5" s="1"/>
  <c r="X549" i="5" s="1"/>
  <c r="C550" i="5"/>
  <c r="C551" i="5"/>
  <c r="W551" i="5" s="1"/>
  <c r="C552" i="5"/>
  <c r="C553" i="5"/>
  <c r="W553" i="5" s="1"/>
  <c r="C554" i="5"/>
  <c r="W554" i="5" s="1"/>
  <c r="C555" i="5"/>
  <c r="W555" i="5" s="1"/>
  <c r="C556" i="5"/>
  <c r="W556" i="5" s="1"/>
  <c r="C557" i="5"/>
  <c r="W557" i="5" s="1"/>
  <c r="C558" i="5"/>
  <c r="C559" i="5"/>
  <c r="W559" i="5" s="1"/>
  <c r="C560" i="5"/>
  <c r="W560" i="5" s="1"/>
  <c r="C561" i="5"/>
  <c r="C562" i="5"/>
  <c r="C563" i="5"/>
  <c r="W563" i="5" s="1"/>
  <c r="C564" i="5"/>
  <c r="C565" i="5"/>
  <c r="C566" i="5"/>
  <c r="W566" i="5" s="1"/>
  <c r="C567" i="5"/>
  <c r="C568" i="5"/>
  <c r="C569" i="5"/>
  <c r="W569" i="5" s="1"/>
  <c r="C570" i="5"/>
  <c r="W570" i="5" s="1"/>
  <c r="C571" i="5"/>
  <c r="W571" i="5" s="1"/>
  <c r="C572" i="5"/>
  <c r="W572" i="5" s="1"/>
  <c r="C573" i="5"/>
  <c r="W573" i="5" s="1"/>
  <c r="C574" i="5"/>
  <c r="W574" i="5" s="1"/>
  <c r="C575" i="5"/>
  <c r="W575" i="5" s="1"/>
  <c r="C576" i="5"/>
  <c r="W576" i="5" s="1"/>
  <c r="C577" i="5"/>
  <c r="W577" i="5" s="1"/>
  <c r="C578" i="5"/>
  <c r="W578" i="5" s="1"/>
  <c r="C579" i="5"/>
  <c r="W579" i="5" s="1"/>
  <c r="C580" i="5"/>
  <c r="W580" i="5" s="1"/>
  <c r="C581" i="5"/>
  <c r="W581" i="5" s="1"/>
  <c r="X581" i="5" s="1"/>
  <c r="C582" i="5"/>
  <c r="W582" i="5" s="1"/>
  <c r="X582" i="5" s="1"/>
  <c r="C583" i="5"/>
  <c r="W583" i="5" s="1"/>
  <c r="X583" i="5" s="1"/>
  <c r="C584" i="5"/>
  <c r="W584" i="5" s="1"/>
  <c r="C585" i="5"/>
  <c r="W585" i="5" s="1"/>
  <c r="C586" i="5"/>
  <c r="C587" i="5"/>
  <c r="W587" i="5" s="1"/>
  <c r="C588" i="5"/>
  <c r="W588" i="5" s="1"/>
  <c r="C589" i="5"/>
  <c r="W589" i="5" s="1"/>
  <c r="C590" i="5"/>
  <c r="W590" i="5" s="1"/>
  <c r="C591" i="5"/>
  <c r="W591" i="5" s="1"/>
  <c r="C592" i="5"/>
  <c r="C593" i="5"/>
  <c r="W593" i="5" s="1"/>
  <c r="C594" i="5"/>
  <c r="W594" i="5" s="1"/>
  <c r="C595" i="5"/>
  <c r="C596" i="5"/>
  <c r="C597" i="5"/>
  <c r="W597" i="5" s="1"/>
  <c r="C598" i="5"/>
  <c r="C599" i="5"/>
  <c r="C600" i="5"/>
  <c r="W600" i="5" s="1"/>
  <c r="C601" i="5"/>
  <c r="C602" i="5"/>
  <c r="C603" i="5"/>
  <c r="W603" i="5" s="1"/>
  <c r="C604" i="5"/>
  <c r="C605" i="5"/>
  <c r="C606" i="5"/>
  <c r="C607" i="5"/>
  <c r="W607" i="5" s="1"/>
  <c r="C608" i="5"/>
  <c r="W608" i="5" s="1"/>
  <c r="C609" i="5"/>
  <c r="C610" i="5"/>
  <c r="W610" i="5" s="1"/>
  <c r="C611" i="5"/>
  <c r="W611" i="5" s="1"/>
  <c r="C612" i="5"/>
  <c r="W612" i="5" s="1"/>
  <c r="C613" i="5"/>
  <c r="W613" i="5" s="1"/>
  <c r="X613" i="5" s="1"/>
  <c r="C614" i="5"/>
  <c r="W614" i="5" s="1"/>
  <c r="X614" i="5" s="1"/>
  <c r="C615" i="5"/>
  <c r="W615" i="5" s="1"/>
  <c r="C616" i="5"/>
  <c r="W616" i="5" s="1"/>
  <c r="C617" i="5"/>
  <c r="W617" i="5" s="1"/>
  <c r="C618" i="5"/>
  <c r="W618" i="5" s="1"/>
  <c r="C619" i="5"/>
  <c r="W619" i="5" s="1"/>
  <c r="C620" i="5"/>
  <c r="C621" i="5"/>
  <c r="W621" i="5" s="1"/>
  <c r="C622" i="5"/>
  <c r="W622" i="5" s="1"/>
  <c r="C623" i="5"/>
  <c r="W623" i="5" s="1"/>
  <c r="C624" i="5"/>
  <c r="W624" i="5" s="1"/>
  <c r="C625" i="5"/>
  <c r="W625" i="5" s="1"/>
  <c r="C626" i="5"/>
  <c r="C627" i="5"/>
  <c r="W627" i="5" s="1"/>
  <c r="C628" i="5"/>
  <c r="W628" i="5" s="1"/>
  <c r="C629" i="5"/>
  <c r="C630" i="5"/>
  <c r="C631" i="5"/>
  <c r="C632" i="5"/>
  <c r="C633" i="5"/>
  <c r="C634" i="5"/>
  <c r="W634" i="5" s="1"/>
  <c r="C635" i="5"/>
  <c r="C636" i="5"/>
  <c r="C637" i="5"/>
  <c r="C638" i="5"/>
  <c r="C639" i="5"/>
  <c r="W639" i="5" s="1"/>
  <c r="C640" i="5"/>
  <c r="W640" i="5" s="1"/>
  <c r="C641" i="5"/>
  <c r="C642" i="5"/>
  <c r="W642" i="5" s="1"/>
  <c r="C643" i="5"/>
  <c r="W643" i="5" s="1"/>
  <c r="C644" i="5"/>
  <c r="W644" i="5" s="1"/>
  <c r="C645" i="5"/>
  <c r="W645" i="5" s="1"/>
  <c r="X645" i="5" s="1"/>
  <c r="C646" i="5"/>
  <c r="W646" i="5" s="1"/>
  <c r="X646" i="5" s="1"/>
  <c r="C647" i="5"/>
  <c r="C648" i="5"/>
  <c r="W648" i="5" s="1"/>
  <c r="C649" i="5"/>
  <c r="W649" i="5" s="1"/>
  <c r="C650" i="5"/>
  <c r="W650" i="5" s="1"/>
  <c r="C651" i="5"/>
  <c r="W651" i="5" s="1"/>
  <c r="C652" i="5"/>
  <c r="W652" i="5" s="1"/>
  <c r="C653" i="5"/>
  <c r="W653" i="5" s="1"/>
  <c r="C654" i="5"/>
  <c r="C655" i="5"/>
  <c r="W655" i="5" s="1"/>
  <c r="C656" i="5"/>
  <c r="W656" i="5" s="1"/>
  <c r="C657" i="5"/>
  <c r="W657" i="5" s="1"/>
  <c r="C658" i="5"/>
  <c r="W658" i="5" s="1"/>
  <c r="C659" i="5"/>
  <c r="W659" i="5" s="1"/>
  <c r="C660" i="5"/>
  <c r="C661" i="5"/>
  <c r="W661" i="5" s="1"/>
  <c r="C662" i="5"/>
  <c r="W662" i="5" s="1"/>
  <c r="C663" i="5"/>
  <c r="C664" i="5"/>
  <c r="C665" i="5"/>
  <c r="W665" i="5" s="1"/>
  <c r="C666" i="5"/>
  <c r="C667" i="5"/>
  <c r="C668" i="5"/>
  <c r="X668" i="5" s="1"/>
  <c r="C669" i="5"/>
  <c r="C670" i="5"/>
  <c r="C671" i="5"/>
  <c r="W671" i="5" s="1"/>
  <c r="C672" i="5"/>
  <c r="W672" i="5" s="1"/>
  <c r="C673" i="5"/>
  <c r="W673" i="5" s="1"/>
  <c r="C674" i="5"/>
  <c r="W674" i="5" s="1"/>
  <c r="C675" i="5"/>
  <c r="W675" i="5" s="1"/>
  <c r="C676" i="5"/>
  <c r="W676" i="5" s="1"/>
  <c r="C677" i="5"/>
  <c r="W677" i="5" s="1"/>
  <c r="C678" i="5"/>
  <c r="W678" i="5" s="1"/>
  <c r="X678" i="5" s="1"/>
  <c r="C679" i="5"/>
  <c r="C680" i="5"/>
  <c r="W680" i="5" s="1"/>
  <c r="C681" i="5"/>
  <c r="W681" i="5" s="1"/>
  <c r="C682" i="5"/>
  <c r="W682" i="5" s="1"/>
  <c r="C683" i="5"/>
  <c r="W683" i="5" s="1"/>
  <c r="C684" i="5"/>
  <c r="W684" i="5" s="1"/>
  <c r="C685" i="5"/>
  <c r="W685" i="5" s="1"/>
  <c r="C686" i="5"/>
  <c r="W686" i="5" s="1"/>
  <c r="C687" i="5"/>
  <c r="W687" i="5" s="1"/>
  <c r="C688" i="5"/>
  <c r="C689" i="5"/>
  <c r="W689" i="5" s="1"/>
  <c r="C690" i="5"/>
  <c r="W690" i="5" s="1"/>
  <c r="C691" i="5"/>
  <c r="W691" i="5" s="1"/>
  <c r="C692" i="5"/>
  <c r="W692" i="5" s="1"/>
  <c r="C693" i="5"/>
  <c r="W693" i="5" s="1"/>
  <c r="C694" i="5"/>
  <c r="C695" i="5"/>
  <c r="W695" i="5" s="1"/>
  <c r="C696" i="5"/>
  <c r="W696" i="5" s="1"/>
  <c r="C697" i="5"/>
  <c r="C698" i="5"/>
  <c r="C699" i="5"/>
  <c r="W699" i="5" s="1"/>
  <c r="C700" i="5"/>
  <c r="C701" i="5"/>
  <c r="C702" i="5"/>
  <c r="W702" i="5" s="1"/>
  <c r="C703" i="5"/>
  <c r="C704" i="5"/>
  <c r="C705" i="5"/>
  <c r="W705" i="5" s="1"/>
  <c r="C706" i="5"/>
  <c r="W706" i="5" s="1"/>
  <c r="C707" i="5"/>
  <c r="W707" i="5" s="1"/>
  <c r="C708" i="5"/>
  <c r="W708" i="5" s="1"/>
  <c r="C709" i="5"/>
  <c r="W709" i="5" s="1"/>
  <c r="X709" i="5" s="1"/>
  <c r="C710" i="5"/>
  <c r="W710" i="5" s="1"/>
  <c r="X710" i="5" s="1"/>
  <c r="C711" i="5"/>
  <c r="W711" i="5" s="1"/>
  <c r="C712" i="5"/>
  <c r="W712" i="5" s="1"/>
  <c r="C713" i="5"/>
  <c r="W713" i="5" s="1"/>
  <c r="C714" i="5"/>
  <c r="W714" i="5" s="1"/>
  <c r="C715" i="5"/>
  <c r="W715" i="5" s="1"/>
  <c r="C716" i="5"/>
  <c r="W716" i="5" s="1"/>
  <c r="C717" i="5"/>
  <c r="W717" i="5" s="1"/>
  <c r="C718" i="5"/>
  <c r="W718" i="5" s="1"/>
  <c r="C719" i="5"/>
  <c r="W719" i="5" s="1"/>
  <c r="C720" i="5"/>
  <c r="W720" i="5" s="1"/>
  <c r="C721" i="5"/>
  <c r="W721" i="5" s="1"/>
  <c r="C722" i="5"/>
  <c r="C723" i="5"/>
  <c r="W723" i="5" s="1"/>
  <c r="C724" i="5"/>
  <c r="W724" i="5" s="1"/>
  <c r="C725" i="5"/>
  <c r="W725" i="5" s="1"/>
  <c r="C726" i="5"/>
  <c r="W726" i="5" s="1"/>
  <c r="C727" i="5"/>
  <c r="C728" i="5"/>
  <c r="C729" i="5"/>
  <c r="W729" i="5" s="1"/>
  <c r="C730" i="5"/>
  <c r="W730" i="5" s="1"/>
  <c r="C731" i="5"/>
  <c r="C732" i="5"/>
  <c r="C733" i="5"/>
  <c r="C734" i="5"/>
  <c r="C735" i="5"/>
  <c r="C736" i="5"/>
  <c r="W736" i="5" s="1"/>
  <c r="C737" i="5"/>
  <c r="C738" i="5"/>
  <c r="C739" i="5"/>
  <c r="W739" i="5" s="1"/>
  <c r="C740" i="5"/>
  <c r="W740" i="5" s="1"/>
  <c r="C741" i="5"/>
  <c r="W741" i="5" s="1"/>
  <c r="C742" i="5"/>
  <c r="W742" i="5" s="1"/>
  <c r="X742" i="5" s="1"/>
  <c r="C743" i="5"/>
  <c r="C744" i="5"/>
  <c r="W744" i="5" s="1"/>
  <c r="C745" i="5"/>
  <c r="W745" i="5" s="1"/>
  <c r="C746" i="5"/>
  <c r="W746" i="5" s="1"/>
  <c r="C747" i="5"/>
  <c r="W747" i="5" s="1"/>
  <c r="C748" i="5"/>
  <c r="W748" i="5" s="1"/>
  <c r="C749" i="5"/>
  <c r="W749" i="5" s="1"/>
  <c r="C750" i="5"/>
  <c r="W750" i="5" s="1"/>
  <c r="C751" i="5"/>
  <c r="W751" i="5" s="1"/>
  <c r="C752" i="5"/>
  <c r="W752" i="5" s="1"/>
  <c r="C753" i="5"/>
  <c r="W753" i="5" s="1"/>
  <c r="C754" i="5"/>
  <c r="W754" i="5" s="1"/>
  <c r="C755" i="5"/>
  <c r="W755" i="5" s="1"/>
  <c r="C756" i="5"/>
  <c r="C757" i="5"/>
  <c r="W757" i="5" s="1"/>
  <c r="C758" i="5"/>
  <c r="W758" i="5" s="1"/>
  <c r="C759" i="5"/>
  <c r="W759" i="5" s="1"/>
  <c r="C760" i="5"/>
  <c r="W760" i="5" s="1"/>
  <c r="C761" i="5"/>
  <c r="W761" i="5" s="1"/>
  <c r="C762" i="5"/>
  <c r="C763" i="5"/>
  <c r="W763" i="5" s="1"/>
  <c r="C764" i="5"/>
  <c r="C765" i="5"/>
  <c r="C766" i="5"/>
  <c r="C767" i="5"/>
  <c r="W767" i="5" s="1"/>
  <c r="C768" i="5"/>
  <c r="C769" i="5"/>
  <c r="C770" i="5"/>
  <c r="W770" i="5" s="1"/>
  <c r="C771" i="5"/>
  <c r="C772" i="5"/>
  <c r="C773" i="5"/>
  <c r="W773" i="5" s="1"/>
  <c r="C774" i="5"/>
  <c r="W774" i="5" s="1"/>
  <c r="X774" i="5" s="1"/>
  <c r="C775" i="5"/>
  <c r="C776" i="5"/>
  <c r="W776" i="5" s="1"/>
  <c r="C777" i="5"/>
  <c r="W777" i="5" s="1"/>
  <c r="C778" i="5"/>
  <c r="W778" i="5" s="1"/>
  <c r="C779" i="5"/>
  <c r="W779" i="5" s="1"/>
  <c r="C780" i="5"/>
  <c r="W780" i="5" s="1"/>
  <c r="C781" i="5"/>
  <c r="W781" i="5" s="1"/>
  <c r="C782" i="5"/>
  <c r="W782" i="5" s="1"/>
  <c r="C783" i="5"/>
  <c r="W783" i="5" s="1"/>
  <c r="C784" i="5"/>
  <c r="W784" i="5" s="1"/>
  <c r="C785" i="5"/>
  <c r="W785" i="5" s="1"/>
  <c r="C786" i="5"/>
  <c r="W786" i="5" s="1"/>
  <c r="C787" i="5"/>
  <c r="W787" i="5" s="1"/>
  <c r="C788" i="5"/>
  <c r="W788" i="5" s="1"/>
  <c r="C789" i="5"/>
  <c r="W789" i="5" s="1"/>
  <c r="C790" i="5"/>
  <c r="W790" i="5" s="1"/>
  <c r="C791" i="5"/>
  <c r="X791" i="5" s="1"/>
  <c r="C792" i="5"/>
  <c r="W792" i="5" s="1"/>
  <c r="C793" i="5"/>
  <c r="W793" i="5" s="1"/>
  <c r="C794" i="5"/>
  <c r="W794" i="5" s="1"/>
  <c r="C795" i="5"/>
  <c r="W795" i="5" s="1"/>
  <c r="C796" i="5"/>
  <c r="X796" i="5" s="1"/>
  <c r="C797" i="5"/>
  <c r="W797" i="5" s="1"/>
  <c r="C798" i="5"/>
  <c r="W798" i="5" s="1"/>
  <c r="C799" i="5"/>
  <c r="W799" i="5" s="1"/>
  <c r="C800" i="5"/>
  <c r="W800" i="5" s="1"/>
  <c r="C801" i="5"/>
  <c r="W801" i="5" s="1"/>
  <c r="C802" i="5"/>
  <c r="W802" i="5" s="1"/>
  <c r="C803" i="5"/>
  <c r="W803" i="5" s="1"/>
  <c r="C804" i="5"/>
  <c r="W804" i="5" s="1"/>
  <c r="C805" i="5"/>
  <c r="W805" i="5" s="1"/>
  <c r="C806" i="5"/>
  <c r="W806" i="5" s="1"/>
  <c r="X806" i="5" s="1"/>
  <c r="C807" i="5"/>
  <c r="C808" i="5"/>
  <c r="W808" i="5" s="1"/>
  <c r="C809" i="5"/>
  <c r="W809" i="5" s="1"/>
  <c r="C810" i="5"/>
  <c r="W810" i="5" s="1"/>
  <c r="C811" i="5"/>
  <c r="W811" i="5" s="1"/>
  <c r="C812" i="5"/>
  <c r="W812" i="5" s="1"/>
  <c r="C813" i="5"/>
  <c r="W813" i="5" s="1"/>
  <c r="C814" i="5"/>
  <c r="W814" i="5" s="1"/>
  <c r="C815" i="5"/>
  <c r="W815" i="5" s="1"/>
  <c r="C816" i="5"/>
  <c r="W816" i="5" s="1"/>
  <c r="C817" i="5"/>
  <c r="W817" i="5" s="1"/>
  <c r="C818" i="5"/>
  <c r="W818" i="5" s="1"/>
  <c r="C819" i="5"/>
  <c r="W819" i="5" s="1"/>
  <c r="C820" i="5"/>
  <c r="W820" i="5" s="1"/>
  <c r="C821" i="5"/>
  <c r="W821" i="5" s="1"/>
  <c r="C822" i="5"/>
  <c r="W822" i="5" s="1"/>
  <c r="C823" i="5"/>
  <c r="W823" i="5" s="1"/>
  <c r="C824" i="5"/>
  <c r="W824" i="5" s="1"/>
  <c r="C825" i="5"/>
  <c r="W825" i="5" s="1"/>
  <c r="C826" i="5"/>
  <c r="W826" i="5" s="1"/>
  <c r="C827" i="5"/>
  <c r="W827" i="5" s="1"/>
  <c r="C828" i="5"/>
  <c r="W828" i="5" s="1"/>
  <c r="C829" i="5"/>
  <c r="W829" i="5" s="1"/>
  <c r="C830" i="5"/>
  <c r="W830" i="5" s="1"/>
  <c r="C831" i="5"/>
  <c r="W831" i="5" s="1"/>
  <c r="C832" i="5"/>
  <c r="W832" i="5" s="1"/>
  <c r="C833" i="5"/>
  <c r="W833" i="5" s="1"/>
  <c r="C834" i="5"/>
  <c r="W834" i="5" s="1"/>
  <c r="C835" i="5"/>
  <c r="W835" i="5" s="1"/>
  <c r="C836" i="5"/>
  <c r="W836" i="5" s="1"/>
  <c r="C837" i="5"/>
  <c r="W837" i="5" s="1"/>
  <c r="C838" i="5"/>
  <c r="W838" i="5" s="1"/>
  <c r="X838" i="5" s="1"/>
  <c r="C839" i="5"/>
  <c r="W839" i="5" s="1"/>
  <c r="X839" i="5" s="1"/>
  <c r="C840" i="5"/>
  <c r="W840" i="5" s="1"/>
  <c r="C841" i="5"/>
  <c r="W841" i="5" s="1"/>
  <c r="C842" i="5"/>
  <c r="W842" i="5" s="1"/>
  <c r="C843" i="5"/>
  <c r="W843" i="5" s="1"/>
  <c r="C844" i="5"/>
  <c r="W844" i="5" s="1"/>
  <c r="C845" i="5"/>
  <c r="W845" i="5" s="1"/>
  <c r="C846" i="5"/>
  <c r="W846" i="5" s="1"/>
  <c r="C847" i="5"/>
  <c r="W847" i="5" s="1"/>
  <c r="C848" i="5"/>
  <c r="W848" i="5" s="1"/>
  <c r="C849" i="5"/>
  <c r="W849" i="5" s="1"/>
  <c r="C850" i="5"/>
  <c r="W850" i="5" s="1"/>
  <c r="C851" i="5"/>
  <c r="W851" i="5" s="1"/>
  <c r="C852" i="5"/>
  <c r="W852" i="5" s="1"/>
  <c r="C853" i="5"/>
  <c r="W853" i="5" s="1"/>
  <c r="C854" i="5"/>
  <c r="W854" i="5" s="1"/>
  <c r="C855" i="5"/>
  <c r="W855" i="5" s="1"/>
  <c r="C856" i="5"/>
  <c r="W856" i="5" s="1"/>
  <c r="C857" i="5"/>
  <c r="W857" i="5" s="1"/>
  <c r="C858" i="5"/>
  <c r="W858" i="5" s="1"/>
  <c r="C859" i="5"/>
  <c r="W859" i="5" s="1"/>
  <c r="C860" i="5"/>
  <c r="W860" i="5" s="1"/>
  <c r="C861" i="5"/>
  <c r="W861" i="5" s="1"/>
  <c r="C862" i="5"/>
  <c r="W862" i="5" s="1"/>
  <c r="C863" i="5"/>
  <c r="W863" i="5" s="1"/>
  <c r="C864" i="5"/>
  <c r="W864" i="5" s="1"/>
  <c r="C865" i="5"/>
  <c r="W865" i="5" s="1"/>
  <c r="C866" i="5"/>
  <c r="W866" i="5" s="1"/>
  <c r="C867" i="5"/>
  <c r="W867" i="5" s="1"/>
  <c r="C868" i="5"/>
  <c r="W868" i="5" s="1"/>
  <c r="C869" i="5"/>
  <c r="C870" i="5"/>
  <c r="W870" i="5" s="1"/>
  <c r="X870" i="5" s="1"/>
  <c r="C871" i="5"/>
  <c r="W871" i="5" s="1"/>
  <c r="C872" i="5"/>
  <c r="W872" i="5" s="1"/>
  <c r="C873" i="5"/>
  <c r="W873" i="5" s="1"/>
  <c r="C874" i="5"/>
  <c r="W874" i="5" s="1"/>
  <c r="C875" i="5"/>
  <c r="W875" i="5" s="1"/>
  <c r="C876" i="5"/>
  <c r="W876" i="5" s="1"/>
  <c r="C877" i="5"/>
  <c r="W877" i="5" s="1"/>
  <c r="C878" i="5"/>
  <c r="W878" i="5" s="1"/>
  <c r="C879" i="5"/>
  <c r="W879" i="5" s="1"/>
  <c r="C880" i="5"/>
  <c r="W880" i="5" s="1"/>
  <c r="C881" i="5"/>
  <c r="W881" i="5" s="1"/>
  <c r="C882" i="5"/>
  <c r="W882" i="5" s="1"/>
  <c r="C883" i="5"/>
  <c r="W883" i="5" s="1"/>
  <c r="C884" i="5"/>
  <c r="W884" i="5" s="1"/>
  <c r="C885" i="5"/>
  <c r="W885" i="5" s="1"/>
  <c r="C886" i="5"/>
  <c r="W886" i="5" s="1"/>
  <c r="C887" i="5"/>
  <c r="C888" i="5"/>
  <c r="W888" i="5" s="1"/>
  <c r="C889" i="5"/>
  <c r="W889" i="5" s="1"/>
  <c r="C890" i="5"/>
  <c r="W890" i="5" s="1"/>
  <c r="C891" i="5"/>
  <c r="W891" i="5" s="1"/>
  <c r="C892" i="5"/>
  <c r="C893" i="5"/>
  <c r="C894" i="5"/>
  <c r="C895" i="5"/>
  <c r="W895" i="5" s="1"/>
  <c r="C896" i="5"/>
  <c r="W896" i="5" s="1"/>
  <c r="C897" i="5"/>
  <c r="C898" i="5"/>
  <c r="C899" i="5"/>
  <c r="W899" i="5" s="1"/>
  <c r="C900" i="5"/>
  <c r="W900" i="5" s="1"/>
  <c r="C901" i="5"/>
  <c r="W901" i="5" s="1"/>
  <c r="X901" i="5" s="1"/>
  <c r="C902" i="5"/>
  <c r="C903" i="5"/>
  <c r="X903" i="5" s="1"/>
  <c r="C904" i="5"/>
  <c r="W904" i="5" s="1"/>
  <c r="C905" i="5"/>
  <c r="W905" i="5" s="1"/>
  <c r="C906" i="5"/>
  <c r="W906" i="5" s="1"/>
  <c r="C907" i="5"/>
  <c r="W907" i="5" s="1"/>
  <c r="C908" i="5"/>
  <c r="W908" i="5" s="1"/>
  <c r="C909" i="5"/>
  <c r="W909" i="5" s="1"/>
  <c r="C910" i="5"/>
  <c r="W910" i="5" s="1"/>
  <c r="C911" i="5"/>
  <c r="W911" i="5" s="1"/>
  <c r="C912" i="5"/>
  <c r="W912" i="5" s="1"/>
  <c r="C913" i="5"/>
  <c r="W913" i="5" s="1"/>
  <c r="C914" i="5"/>
  <c r="W914" i="5" s="1"/>
  <c r="C915" i="5"/>
  <c r="W915" i="5" s="1"/>
  <c r="C916" i="5"/>
  <c r="W916" i="5" s="1"/>
  <c r="C917" i="5"/>
  <c r="W917" i="5" s="1"/>
  <c r="C918" i="5"/>
  <c r="W918" i="5" s="1"/>
  <c r="C919" i="5"/>
  <c r="W919" i="5" s="1"/>
  <c r="C920" i="5"/>
  <c r="W920" i="5" s="1"/>
  <c r="C921" i="5"/>
  <c r="W921" i="5" s="1"/>
  <c r="C922" i="5"/>
  <c r="W922" i="5" s="1"/>
  <c r="C923" i="5"/>
  <c r="W923" i="5" s="1"/>
  <c r="C924" i="5"/>
  <c r="W924" i="5" s="1"/>
  <c r="C925" i="5"/>
  <c r="W925" i="5" s="1"/>
  <c r="C926" i="5"/>
  <c r="W926" i="5" s="1"/>
  <c r="C927" i="5"/>
  <c r="W927" i="5" s="1"/>
  <c r="C928" i="5"/>
  <c r="W928" i="5" s="1"/>
  <c r="C929" i="5"/>
  <c r="W929" i="5" s="1"/>
  <c r="C930" i="5"/>
  <c r="W930" i="5" s="1"/>
  <c r="C931" i="5"/>
  <c r="W931" i="5" s="1"/>
  <c r="C932" i="5"/>
  <c r="W932" i="5" s="1"/>
  <c r="C933" i="5"/>
  <c r="W933" i="5" s="1"/>
  <c r="X933" i="5" s="1"/>
  <c r="C934" i="5"/>
  <c r="W934" i="5" s="1"/>
  <c r="X934" i="5" s="1"/>
  <c r="C935" i="5"/>
  <c r="W935" i="5" s="1"/>
  <c r="C936" i="5"/>
  <c r="W936" i="5" s="1"/>
  <c r="C937" i="5"/>
  <c r="W937" i="5" s="1"/>
  <c r="C938" i="5"/>
  <c r="W938" i="5" s="1"/>
  <c r="C939" i="5"/>
  <c r="W939" i="5" s="1"/>
  <c r="C940" i="5"/>
  <c r="W940" i="5" s="1"/>
  <c r="C941" i="5"/>
  <c r="W941" i="5" s="1"/>
  <c r="C942" i="5"/>
  <c r="W942" i="5" s="1"/>
  <c r="C943" i="5"/>
  <c r="W943" i="5" s="1"/>
  <c r="C944" i="5"/>
  <c r="W944" i="5" s="1"/>
  <c r="C945" i="5"/>
  <c r="W945" i="5" s="1"/>
  <c r="C946" i="5"/>
  <c r="W946" i="5" s="1"/>
  <c r="C947" i="5"/>
  <c r="W947" i="5" s="1"/>
  <c r="C948" i="5"/>
  <c r="W948" i="5" s="1"/>
  <c r="C949" i="5"/>
  <c r="W949" i="5" s="1"/>
  <c r="C950" i="5"/>
  <c r="W950" i="5" s="1"/>
  <c r="C951" i="5"/>
  <c r="W951" i="5" s="1"/>
  <c r="C952" i="5"/>
  <c r="W952" i="5" s="1"/>
  <c r="C953" i="5"/>
  <c r="W953" i="5" s="1"/>
  <c r="C954" i="5"/>
  <c r="W954" i="5" s="1"/>
  <c r="C955" i="5"/>
  <c r="W955" i="5" s="1"/>
  <c r="C956" i="5"/>
  <c r="W956" i="5" s="1"/>
  <c r="C957" i="5"/>
  <c r="W957" i="5" s="1"/>
  <c r="C958" i="5"/>
  <c r="W958" i="5" s="1"/>
  <c r="C959" i="5"/>
  <c r="W959" i="5" s="1"/>
  <c r="C960" i="5"/>
  <c r="W960" i="5" s="1"/>
  <c r="C961" i="5"/>
  <c r="W961" i="5" s="1"/>
  <c r="C962" i="5"/>
  <c r="W962" i="5" s="1"/>
  <c r="C963" i="5"/>
  <c r="W963" i="5" s="1"/>
  <c r="C964" i="5"/>
  <c r="W964" i="5" s="1"/>
  <c r="C965" i="5"/>
  <c r="W965" i="5" s="1"/>
  <c r="X965" i="5" s="1"/>
  <c r="C966" i="5"/>
  <c r="W966" i="5" s="1"/>
  <c r="X966" i="5" s="1"/>
  <c r="C967" i="5"/>
  <c r="W967" i="5" s="1"/>
  <c r="C968" i="5"/>
  <c r="W968" i="5" s="1"/>
  <c r="C969" i="5"/>
  <c r="W969" i="5" s="1"/>
  <c r="C970" i="5"/>
  <c r="W970" i="5" s="1"/>
  <c r="C971" i="5"/>
  <c r="W971" i="5" s="1"/>
  <c r="C972" i="5"/>
  <c r="W972" i="5" s="1"/>
  <c r="C973" i="5"/>
  <c r="W973" i="5" s="1"/>
  <c r="C974" i="5"/>
  <c r="W974" i="5" s="1"/>
  <c r="C975" i="5"/>
  <c r="W975" i="5" s="1"/>
  <c r="C976" i="5"/>
  <c r="W976" i="5" s="1"/>
  <c r="C977" i="5"/>
  <c r="W977" i="5" s="1"/>
  <c r="C978" i="5"/>
  <c r="W978" i="5" s="1"/>
  <c r="C979" i="5"/>
  <c r="W979" i="5" s="1"/>
  <c r="C980" i="5"/>
  <c r="W980" i="5" s="1"/>
  <c r="C981" i="5"/>
  <c r="W981" i="5" s="1"/>
  <c r="C982" i="5"/>
  <c r="W982" i="5" s="1"/>
  <c r="C983" i="5"/>
  <c r="C984" i="5"/>
  <c r="W984" i="5" s="1"/>
  <c r="C985" i="5"/>
  <c r="W985" i="5" s="1"/>
  <c r="C986" i="5"/>
  <c r="W986" i="5" s="1"/>
  <c r="C987" i="5"/>
  <c r="W987" i="5" s="1"/>
  <c r="C988" i="5"/>
  <c r="C989" i="5"/>
  <c r="C990" i="5"/>
  <c r="C991" i="5"/>
  <c r="W991" i="5" s="1"/>
  <c r="C992" i="5"/>
  <c r="W992" i="5" s="1"/>
  <c r="C993" i="5"/>
  <c r="C994" i="5"/>
  <c r="C995" i="5"/>
  <c r="W995" i="5" s="1"/>
  <c r="C996" i="5"/>
  <c r="W996" i="5" s="1"/>
  <c r="C997" i="5"/>
  <c r="W997" i="5" s="1"/>
  <c r="X997" i="5" s="1"/>
  <c r="C998" i="5"/>
  <c r="W998" i="5" s="1"/>
  <c r="X998" i="5" s="1"/>
  <c r="C999" i="5"/>
  <c r="C1000" i="5"/>
  <c r="W1000" i="5" s="1"/>
  <c r="C1001" i="5"/>
  <c r="W1001" i="5" s="1"/>
  <c r="C1002" i="5"/>
  <c r="W1002" i="5" s="1"/>
  <c r="C1003" i="5"/>
  <c r="W1003" i="5" s="1"/>
  <c r="C1004" i="5"/>
  <c r="W1004" i="5" s="1"/>
  <c r="C1005" i="5"/>
  <c r="W1005" i="5" s="1"/>
  <c r="C1006" i="5"/>
  <c r="W1006" i="5" s="1"/>
  <c r="C1007" i="5"/>
  <c r="W1007" i="5" s="1"/>
  <c r="C1008" i="5"/>
  <c r="W1008" i="5" s="1"/>
  <c r="C1009" i="5"/>
  <c r="W1009" i="5" s="1"/>
  <c r="C1010" i="5"/>
  <c r="W1010" i="5" s="1"/>
  <c r="C1011" i="5"/>
  <c r="W1011" i="5" s="1"/>
  <c r="C1012" i="5"/>
  <c r="W1012" i="5" s="1"/>
  <c r="C1013" i="5"/>
  <c r="W1013" i="5" s="1"/>
  <c r="C1014" i="5"/>
  <c r="W1014" i="5" s="1"/>
  <c r="C1015" i="5"/>
  <c r="C1016" i="5"/>
  <c r="W1016" i="5" s="1"/>
  <c r="C1017" i="5"/>
  <c r="W1017" i="5" s="1"/>
  <c r="C1018" i="5"/>
  <c r="W1018" i="5" s="1"/>
  <c r="C1019" i="5"/>
  <c r="W1019" i="5" s="1"/>
  <c r="C1020" i="5"/>
  <c r="C1021" i="5"/>
  <c r="C1022" i="5"/>
  <c r="X1022" i="5" s="1"/>
  <c r="C1023" i="5"/>
  <c r="W1023" i="5" s="1"/>
  <c r="C1024" i="5"/>
  <c r="W1024" i="5" s="1"/>
  <c r="C1025" i="5"/>
  <c r="X1025" i="5" s="1"/>
  <c r="C1026" i="5"/>
  <c r="W1026" i="5" s="1"/>
  <c r="C1027" i="5"/>
  <c r="W1027" i="5" s="1"/>
  <c r="C1028" i="5"/>
  <c r="W1028" i="5" s="1"/>
  <c r="C1029" i="5"/>
  <c r="W1029" i="5" s="1"/>
  <c r="X1029" i="5" s="1"/>
  <c r="C1030" i="5"/>
  <c r="W1030" i="5" s="1"/>
  <c r="X1030" i="5" s="1"/>
  <c r="C1031" i="5"/>
  <c r="W1031" i="5" s="1"/>
  <c r="C1032" i="5"/>
  <c r="W1032" i="5" s="1"/>
  <c r="C1033" i="5"/>
  <c r="W1033" i="5" s="1"/>
  <c r="C1034" i="5"/>
  <c r="W1034" i="5" s="1"/>
  <c r="C1035" i="5"/>
  <c r="W1035" i="5" s="1"/>
  <c r="C1036" i="5"/>
  <c r="W1036" i="5" s="1"/>
  <c r="C1037" i="5"/>
  <c r="W1037" i="5" s="1"/>
  <c r="C1038" i="5"/>
  <c r="W1038" i="5" s="1"/>
  <c r="C1039" i="5"/>
  <c r="W1039" i="5" s="1"/>
  <c r="C1040" i="5"/>
  <c r="W1040" i="5" s="1"/>
  <c r="C1041" i="5"/>
  <c r="W1041" i="5" s="1"/>
  <c r="C1042" i="5"/>
  <c r="W1042" i="5" s="1"/>
  <c r="C1043" i="5"/>
  <c r="W1043" i="5" s="1"/>
  <c r="C1044" i="5"/>
  <c r="W1044" i="5" s="1"/>
  <c r="C1045" i="5"/>
  <c r="W1045" i="5" s="1"/>
  <c r="C1046" i="5"/>
  <c r="W1046" i="5" s="1"/>
  <c r="C1047" i="5"/>
  <c r="C1048" i="5"/>
  <c r="W1048" i="5" s="1"/>
  <c r="C1049" i="5"/>
  <c r="W1049" i="5" s="1"/>
  <c r="C1050" i="5"/>
  <c r="W1050" i="5" s="1"/>
  <c r="C1051" i="5"/>
  <c r="W1051" i="5" s="1"/>
  <c r="C1052" i="5"/>
  <c r="W1052" i="5" s="1"/>
  <c r="C1053" i="5"/>
  <c r="W1053" i="5" s="1"/>
  <c r="C1054" i="5"/>
  <c r="W1054" i="5" s="1"/>
  <c r="C1055" i="5"/>
  <c r="W1055" i="5" s="1"/>
  <c r="C1056" i="5"/>
  <c r="W1056" i="5" s="1"/>
  <c r="C1057" i="5"/>
  <c r="W1057" i="5" s="1"/>
  <c r="C1058" i="5"/>
  <c r="W1058" i="5" s="1"/>
  <c r="C1059" i="5"/>
  <c r="W1059" i="5" s="1"/>
  <c r="C1060" i="5"/>
  <c r="W1060" i="5" s="1"/>
  <c r="C1061" i="5"/>
  <c r="W1061" i="5" s="1"/>
  <c r="X1061" i="5" s="1"/>
  <c r="C1062" i="5"/>
  <c r="W1062" i="5" s="1"/>
  <c r="X1062" i="5" s="1"/>
  <c r="C1063" i="5"/>
  <c r="W1063" i="5" s="1"/>
  <c r="C1064" i="5"/>
  <c r="W1064" i="5" s="1"/>
  <c r="C1065" i="5"/>
  <c r="W1065" i="5" s="1"/>
  <c r="C1066" i="5"/>
  <c r="W1066" i="5" s="1"/>
  <c r="C1067" i="5"/>
  <c r="W1067" i="5" s="1"/>
  <c r="C1068" i="5"/>
  <c r="W1068" i="5" s="1"/>
  <c r="C1069" i="5"/>
  <c r="W1069" i="5" s="1"/>
  <c r="C1070" i="5"/>
  <c r="W1070" i="5" s="1"/>
  <c r="C1071" i="5"/>
  <c r="W1071" i="5" s="1"/>
  <c r="C1072" i="5"/>
  <c r="W1072" i="5" s="1"/>
  <c r="C1073" i="5"/>
  <c r="W1073" i="5" s="1"/>
  <c r="C1074" i="5"/>
  <c r="W1074" i="5" s="1"/>
  <c r="C1075" i="5"/>
  <c r="W1075" i="5" s="1"/>
  <c r="C1076" i="5"/>
  <c r="W1076" i="5" s="1"/>
  <c r="C1077" i="5"/>
  <c r="W1077" i="5" s="1"/>
  <c r="C1078" i="5"/>
  <c r="W1078" i="5" s="1"/>
  <c r="C1079" i="5"/>
  <c r="C1080" i="5"/>
  <c r="W1080" i="5" s="1"/>
  <c r="C1081" i="5"/>
  <c r="W1081" i="5" s="1"/>
  <c r="C1082" i="5"/>
  <c r="W1082" i="5" s="1"/>
  <c r="C1083" i="5"/>
  <c r="W1083" i="5" s="1"/>
  <c r="C1084" i="5"/>
  <c r="C1085" i="5"/>
  <c r="C1086" i="5"/>
  <c r="C1087" i="5"/>
  <c r="W1087" i="5" s="1"/>
  <c r="C1088" i="5"/>
  <c r="W1088" i="5" s="1"/>
  <c r="C1089" i="5"/>
  <c r="C1090" i="5"/>
  <c r="C1091" i="5"/>
  <c r="W1091" i="5" s="1"/>
  <c r="C1092" i="5"/>
  <c r="W1092" i="5" s="1"/>
  <c r="C1093" i="5"/>
  <c r="W1093" i="5" s="1"/>
  <c r="X1093" i="5" s="1"/>
  <c r="C1094" i="5"/>
  <c r="W1094" i="5" s="1"/>
  <c r="X1094" i="5" s="1"/>
  <c r="C1095" i="5"/>
  <c r="C1096" i="5"/>
  <c r="W1096" i="5" s="1"/>
  <c r="C1097" i="5"/>
  <c r="W1097" i="5" s="1"/>
  <c r="C1098" i="5"/>
  <c r="W1098" i="5" s="1"/>
  <c r="C1099" i="5"/>
  <c r="W1099" i="5" s="1"/>
  <c r="C1100" i="5"/>
  <c r="W1100" i="5" s="1"/>
  <c r="C1101" i="5"/>
  <c r="W1101" i="5" s="1"/>
  <c r="C1102" i="5"/>
  <c r="W1102" i="5" s="1"/>
  <c r="C1103" i="5"/>
  <c r="W1103" i="5" s="1"/>
  <c r="C1104" i="5"/>
  <c r="W1104" i="5" s="1"/>
  <c r="C1105" i="5"/>
  <c r="W1105" i="5" s="1"/>
  <c r="C1106" i="5"/>
  <c r="W1106" i="5" s="1"/>
  <c r="C1107" i="5"/>
  <c r="W1107" i="5" s="1"/>
  <c r="C1108" i="5"/>
  <c r="W1108" i="5" s="1"/>
  <c r="C1109" i="5"/>
  <c r="W1109" i="5" s="1"/>
  <c r="C1110" i="5"/>
  <c r="W1110" i="5" s="1"/>
  <c r="C1111" i="5"/>
  <c r="W1111" i="5" s="1"/>
  <c r="X1111" i="5" s="1"/>
  <c r="C1112" i="5"/>
  <c r="W1112" i="5" s="1"/>
  <c r="C1113" i="5"/>
  <c r="W1113" i="5" s="1"/>
  <c r="C1114" i="5"/>
  <c r="W1114" i="5" s="1"/>
  <c r="C1115" i="5"/>
  <c r="W1115" i="5" s="1"/>
  <c r="C1116" i="5"/>
  <c r="C1117" i="5"/>
  <c r="C1118" i="5"/>
  <c r="C1119" i="5"/>
  <c r="W1119" i="5" s="1"/>
  <c r="C1120" i="5"/>
  <c r="W1120" i="5" s="1"/>
  <c r="C1121" i="5"/>
  <c r="C1122" i="5"/>
  <c r="C1123" i="5"/>
  <c r="W1123" i="5" s="1"/>
  <c r="C1124" i="5"/>
  <c r="W1124" i="5" s="1"/>
  <c r="C1125" i="5"/>
  <c r="W1125" i="5" s="1"/>
  <c r="X1125" i="5" s="1"/>
  <c r="C1126" i="5"/>
  <c r="W1126" i="5" s="1"/>
  <c r="X1126" i="5" s="1"/>
  <c r="C1127" i="5"/>
  <c r="X1127" i="5" s="1"/>
  <c r="C1128" i="5"/>
  <c r="W1128" i="5" s="1"/>
  <c r="C1129" i="5"/>
  <c r="W1129" i="5" s="1"/>
  <c r="C1130" i="5"/>
  <c r="W1130" i="5" s="1"/>
  <c r="C1131" i="5"/>
  <c r="W1131" i="5" s="1"/>
  <c r="C1132" i="5"/>
  <c r="W1132" i="5" s="1"/>
  <c r="C1133" i="5"/>
  <c r="W1133" i="5" s="1"/>
  <c r="C1134" i="5"/>
  <c r="W1134" i="5" s="1"/>
  <c r="C1135" i="5"/>
  <c r="W1135" i="5" s="1"/>
  <c r="C1136" i="5"/>
  <c r="W1136" i="5" s="1"/>
  <c r="C1137" i="5"/>
  <c r="W1137" i="5" s="1"/>
  <c r="C1138" i="5"/>
  <c r="W1138" i="5" s="1"/>
  <c r="C1139" i="5"/>
  <c r="W1139" i="5" s="1"/>
  <c r="C1140" i="5"/>
  <c r="W1140" i="5" s="1"/>
  <c r="C1141" i="5"/>
  <c r="W1141" i="5" s="1"/>
  <c r="C1142" i="5"/>
  <c r="W1142" i="5" s="1"/>
  <c r="C1143" i="5"/>
  <c r="X1143" i="5" s="1"/>
  <c r="C1144" i="5"/>
  <c r="W1144" i="5" s="1"/>
  <c r="C1145" i="5"/>
  <c r="W1145" i="5" s="1"/>
  <c r="C1146" i="5"/>
  <c r="W1146" i="5" s="1"/>
  <c r="C1147" i="5"/>
  <c r="W1147" i="5" s="1"/>
  <c r="C1148" i="5"/>
  <c r="W1148" i="5" s="1"/>
  <c r="C1149" i="5"/>
  <c r="W1149" i="5" s="1"/>
  <c r="C1150" i="5"/>
  <c r="W1150" i="5" s="1"/>
  <c r="C1151" i="5"/>
  <c r="W1151" i="5" s="1"/>
  <c r="C1152" i="5"/>
  <c r="W1152" i="5" s="1"/>
  <c r="C1153" i="5"/>
  <c r="W1153" i="5" s="1"/>
  <c r="C1154" i="5"/>
  <c r="W1154" i="5" s="1"/>
  <c r="C1155" i="5"/>
  <c r="W1155" i="5" s="1"/>
  <c r="C1156" i="5"/>
  <c r="W1156" i="5" s="1"/>
  <c r="C1157" i="5"/>
  <c r="W1157" i="5" s="1"/>
  <c r="X1157" i="5" s="1"/>
  <c r="C1158" i="5"/>
  <c r="W1158" i="5" s="1"/>
  <c r="X1158" i="5" s="1"/>
  <c r="C1159" i="5"/>
  <c r="W1159" i="5" s="1"/>
  <c r="C1160" i="5"/>
  <c r="W1160" i="5" s="1"/>
  <c r="C1161" i="5"/>
  <c r="W1161" i="5" s="1"/>
  <c r="C1162" i="5"/>
  <c r="W1162" i="5" s="1"/>
  <c r="C1163" i="5"/>
  <c r="W1163" i="5" s="1"/>
  <c r="C1164" i="5"/>
  <c r="W1164" i="5" s="1"/>
  <c r="C1165" i="5"/>
  <c r="W1165" i="5" s="1"/>
  <c r="C1166" i="5"/>
  <c r="W1166" i="5" s="1"/>
  <c r="C1167" i="5"/>
  <c r="W1167" i="5" s="1"/>
  <c r="C1168" i="5"/>
  <c r="W1168" i="5" s="1"/>
  <c r="C1169" i="5"/>
  <c r="W1169" i="5" s="1"/>
  <c r="C1170" i="5"/>
  <c r="W1170" i="5" s="1"/>
  <c r="C1171" i="5"/>
  <c r="W1171" i="5" s="1"/>
  <c r="C1172" i="5"/>
  <c r="W1172" i="5" s="1"/>
  <c r="C1173" i="5"/>
  <c r="W1173" i="5" s="1"/>
  <c r="C1174" i="5"/>
  <c r="W1174" i="5" s="1"/>
  <c r="C1175" i="5"/>
  <c r="W1175" i="5" s="1"/>
  <c r="C1176" i="5"/>
  <c r="W1176" i="5" s="1"/>
  <c r="C1177" i="5"/>
  <c r="W1177" i="5" s="1"/>
  <c r="C1178" i="5"/>
  <c r="W1178" i="5" s="1"/>
  <c r="C1179" i="5"/>
  <c r="W1179" i="5" s="1"/>
  <c r="C1180" i="5"/>
  <c r="C1181" i="5"/>
  <c r="C1182" i="5"/>
  <c r="C1183" i="5"/>
  <c r="W1183" i="5" s="1"/>
  <c r="C1184" i="5"/>
  <c r="W1184" i="5" s="1"/>
  <c r="C1185" i="5"/>
  <c r="C1186" i="5"/>
  <c r="C1187" i="5"/>
  <c r="W1187" i="5" s="1"/>
  <c r="C1188" i="5"/>
  <c r="W1188" i="5" s="1"/>
  <c r="C1189" i="5"/>
  <c r="W1189" i="5" s="1"/>
  <c r="X1189" i="5" s="1"/>
  <c r="C1190" i="5"/>
  <c r="W1190" i="5" s="1"/>
  <c r="X1190" i="5" s="1"/>
  <c r="C1191" i="5"/>
  <c r="C1192" i="5"/>
  <c r="W1192" i="5" s="1"/>
  <c r="C1193" i="5"/>
  <c r="W1193" i="5" s="1"/>
  <c r="C1194" i="5"/>
  <c r="W1194" i="5" s="1"/>
  <c r="C1195" i="5"/>
  <c r="W1195" i="5" s="1"/>
  <c r="C1196" i="5"/>
  <c r="W1196" i="5" s="1"/>
  <c r="C1197" i="5"/>
  <c r="W1197" i="5" s="1"/>
  <c r="C1198" i="5"/>
  <c r="W1198" i="5" s="1"/>
  <c r="C1199" i="5"/>
  <c r="W1199" i="5" s="1"/>
  <c r="C1200" i="5"/>
  <c r="W1200" i="5" s="1"/>
  <c r="C1201" i="5"/>
  <c r="W1201" i="5" s="1"/>
  <c r="C1202" i="5"/>
  <c r="W1202" i="5" s="1"/>
  <c r="C1203" i="5"/>
  <c r="W1203" i="5" s="1"/>
  <c r="C1204" i="5"/>
  <c r="W1204" i="5" s="1"/>
  <c r="C1205" i="5"/>
  <c r="W1205" i="5" s="1"/>
  <c r="C1206" i="5"/>
  <c r="W1206" i="5" s="1"/>
  <c r="C1207" i="5"/>
  <c r="W1207" i="5" s="1"/>
  <c r="C1208" i="5"/>
  <c r="W1208" i="5" s="1"/>
  <c r="C1209" i="5"/>
  <c r="W1209" i="5" s="1"/>
  <c r="C1210" i="5"/>
  <c r="W1210" i="5" s="1"/>
  <c r="C1211" i="5"/>
  <c r="W1211" i="5" s="1"/>
  <c r="C1212" i="5"/>
  <c r="W1212" i="5" s="1"/>
  <c r="X1212" i="5" s="1"/>
  <c r="C1213" i="5"/>
  <c r="W1213" i="5" s="1"/>
  <c r="X1213" i="5" s="1"/>
  <c r="C1214" i="5"/>
  <c r="C1215" i="5"/>
  <c r="W1215" i="5" s="1"/>
  <c r="C1216" i="5"/>
  <c r="W1216" i="5" s="1"/>
  <c r="C1217" i="5"/>
  <c r="C1218" i="5"/>
  <c r="C1219" i="5"/>
  <c r="W1219" i="5" s="1"/>
  <c r="C1220" i="5"/>
  <c r="W1220" i="5" s="1"/>
  <c r="C1221" i="5"/>
  <c r="W1221" i="5" s="1"/>
  <c r="X1221" i="5" s="1"/>
  <c r="C1222" i="5"/>
  <c r="W1222" i="5" s="1"/>
  <c r="X1222" i="5" s="1"/>
  <c r="C1223" i="5"/>
  <c r="C1224" i="5"/>
  <c r="W1224" i="5" s="1"/>
  <c r="C1225" i="5"/>
  <c r="W1225" i="5" s="1"/>
  <c r="C1226" i="5"/>
  <c r="W1226" i="5" s="1"/>
  <c r="C1227" i="5"/>
  <c r="W1227" i="5" s="1"/>
  <c r="C1228" i="5"/>
  <c r="W1228" i="5" s="1"/>
  <c r="C1229" i="5"/>
  <c r="W1229" i="5" s="1"/>
  <c r="C1230" i="5"/>
  <c r="W1230" i="5" s="1"/>
  <c r="C1231" i="5"/>
  <c r="W1231" i="5" s="1"/>
  <c r="C1232" i="5"/>
  <c r="W1232" i="5" s="1"/>
  <c r="C1233" i="5"/>
  <c r="W1233" i="5" s="1"/>
  <c r="C1234" i="5"/>
  <c r="W1234" i="5" s="1"/>
  <c r="C1235" i="5"/>
  <c r="W1235" i="5" s="1"/>
  <c r="C1236" i="5"/>
  <c r="W1236" i="5" s="1"/>
  <c r="C1237" i="5"/>
  <c r="W1237" i="5" s="1"/>
  <c r="C1238" i="5"/>
  <c r="W1238" i="5" s="1"/>
  <c r="C1239" i="5"/>
  <c r="C1240" i="5"/>
  <c r="W1240" i="5" s="1"/>
  <c r="C1241" i="5"/>
  <c r="W1241" i="5" s="1"/>
  <c r="C1242" i="5"/>
  <c r="W1242" i="5" s="1"/>
  <c r="C1243" i="5"/>
  <c r="W1243" i="5" s="1"/>
  <c r="C1244" i="5"/>
  <c r="W1244" i="5" s="1"/>
  <c r="C1245" i="5"/>
  <c r="W1245" i="5" s="1"/>
  <c r="C1246" i="5"/>
  <c r="W1246" i="5" s="1"/>
  <c r="X1246" i="5" s="1"/>
  <c r="C1247" i="5"/>
  <c r="W1247" i="5" s="1"/>
  <c r="C1248" i="5"/>
  <c r="W1248" i="5" s="1"/>
  <c r="C1249" i="5"/>
  <c r="X1249" i="5" s="1"/>
  <c r="C1250" i="5"/>
  <c r="X1250" i="5" s="1"/>
  <c r="C1251" i="5"/>
  <c r="W1251" i="5" s="1"/>
  <c r="C1252" i="5"/>
  <c r="W1252" i="5" s="1"/>
  <c r="C1253" i="5"/>
  <c r="W1253" i="5" s="1"/>
  <c r="X1253" i="5" s="1"/>
  <c r="C1254" i="5"/>
  <c r="W1254" i="5" s="1"/>
  <c r="X1254" i="5" s="1"/>
  <c r="C1255" i="5"/>
  <c r="W1255" i="5" s="1"/>
  <c r="C1256" i="5"/>
  <c r="W1256" i="5" s="1"/>
  <c r="C1257" i="5"/>
  <c r="W1257" i="5" s="1"/>
  <c r="C1258" i="5"/>
  <c r="W1258" i="5" s="1"/>
  <c r="C1259" i="5"/>
  <c r="W1259" i="5" s="1"/>
  <c r="C1260" i="5"/>
  <c r="W1260" i="5" s="1"/>
  <c r="C1261" i="5"/>
  <c r="W1261" i="5" s="1"/>
  <c r="C1262" i="5"/>
  <c r="W1262" i="5" s="1"/>
  <c r="C1263" i="5"/>
  <c r="W1263" i="5" s="1"/>
  <c r="C1264" i="5"/>
  <c r="W1264" i="5" s="1"/>
  <c r="C1265" i="5"/>
  <c r="W1265" i="5" s="1"/>
  <c r="C1266" i="5"/>
  <c r="W1266" i="5" s="1"/>
  <c r="C1267" i="5"/>
  <c r="W1267" i="5" s="1"/>
  <c r="C1268" i="5"/>
  <c r="W1268" i="5" s="1"/>
  <c r="C1269" i="5"/>
  <c r="W1269" i="5" s="1"/>
  <c r="C1270" i="5"/>
  <c r="W1270" i="5" s="1"/>
  <c r="C1271" i="5"/>
  <c r="W1271" i="5" s="1"/>
  <c r="C1272" i="5"/>
  <c r="W1272" i="5" s="1"/>
  <c r="C1273" i="5"/>
  <c r="W1273" i="5" s="1"/>
  <c r="C1274" i="5"/>
  <c r="W1274" i="5" s="1"/>
  <c r="C1275" i="5"/>
  <c r="W1275" i="5" s="1"/>
  <c r="C1276" i="5"/>
  <c r="W1276" i="5" s="1"/>
  <c r="C1277" i="5"/>
  <c r="W1277" i="5" s="1"/>
  <c r="C1278" i="5"/>
  <c r="W1278" i="5" s="1"/>
  <c r="C1279" i="5"/>
  <c r="W1279" i="5" s="1"/>
  <c r="C1280" i="5"/>
  <c r="W1280" i="5" s="1"/>
  <c r="C1281" i="5"/>
  <c r="W1281" i="5" s="1"/>
  <c r="X1281" i="5" s="1"/>
  <c r="C1282" i="5"/>
  <c r="C1283" i="5"/>
  <c r="W1283" i="5" s="1"/>
  <c r="C1284" i="5"/>
  <c r="W1284" i="5" s="1"/>
  <c r="C1285" i="5"/>
  <c r="W1285" i="5" s="1"/>
  <c r="X1285" i="5" s="1"/>
  <c r="C1286" i="5"/>
  <c r="C1287" i="5"/>
  <c r="C1288" i="5"/>
  <c r="W1288" i="5" s="1"/>
  <c r="C1289" i="5"/>
  <c r="W1289" i="5" s="1"/>
  <c r="C1290" i="5"/>
  <c r="W1290" i="5" s="1"/>
  <c r="C1291" i="5"/>
  <c r="W1291" i="5" s="1"/>
  <c r="C1292" i="5"/>
  <c r="W1292" i="5" s="1"/>
  <c r="C1293" i="5"/>
  <c r="W1293" i="5" s="1"/>
  <c r="C1294" i="5"/>
  <c r="W1294" i="5" s="1"/>
  <c r="C1295" i="5"/>
  <c r="W1295" i="5" s="1"/>
  <c r="C1296" i="5"/>
  <c r="W1296" i="5" s="1"/>
  <c r="C1297" i="5"/>
  <c r="W1297" i="5" s="1"/>
  <c r="C1298" i="5"/>
  <c r="W1298" i="5" s="1"/>
  <c r="C1299" i="5"/>
  <c r="W1299" i="5" s="1"/>
  <c r="C1300" i="5"/>
  <c r="W1300" i="5" s="1"/>
  <c r="C1301" i="5"/>
  <c r="W1301" i="5" s="1"/>
  <c r="C1302" i="5"/>
  <c r="W1302" i="5" s="1"/>
  <c r="C1303" i="5"/>
  <c r="W1303" i="5" s="1"/>
  <c r="C1304" i="5"/>
  <c r="W1304" i="5" s="1"/>
  <c r="C1305" i="5"/>
  <c r="W1305" i="5" s="1"/>
  <c r="C1306" i="5"/>
  <c r="W1306" i="5" s="1"/>
  <c r="C1307" i="5"/>
  <c r="W1307" i="5" s="1"/>
  <c r="C1308" i="5"/>
  <c r="W1308" i="5" s="1"/>
  <c r="C1309" i="5"/>
  <c r="W1309" i="5" s="1"/>
  <c r="C1310" i="5"/>
  <c r="W1310" i="5" s="1"/>
  <c r="C1311" i="5"/>
  <c r="W1311" i="5" s="1"/>
  <c r="C1312" i="5"/>
  <c r="W1312" i="5" s="1"/>
  <c r="C1313" i="5"/>
  <c r="W1313" i="5" s="1"/>
  <c r="X1313" i="5" s="1"/>
  <c r="C1314" i="5"/>
  <c r="W1314" i="5" s="1"/>
  <c r="X1314" i="5" s="1"/>
  <c r="C1315" i="5"/>
  <c r="W1315" i="5" s="1"/>
  <c r="C1316" i="5"/>
  <c r="W1316" i="5" s="1"/>
  <c r="C1317" i="5"/>
  <c r="W1317" i="5" s="1"/>
  <c r="X1317" i="5" s="1"/>
  <c r="C1318" i="5"/>
  <c r="W1318" i="5" s="1"/>
  <c r="X1318" i="5" s="1"/>
  <c r="C1319" i="5"/>
  <c r="C1320" i="5"/>
  <c r="W1320" i="5" s="1"/>
  <c r="C1321" i="5"/>
  <c r="W1321" i="5" s="1"/>
  <c r="C1322" i="5"/>
  <c r="W1322" i="5" s="1"/>
  <c r="C1323" i="5"/>
  <c r="W1323" i="5" s="1"/>
  <c r="C1324" i="5"/>
  <c r="W1324" i="5" s="1"/>
  <c r="C1325" i="5"/>
  <c r="W1325" i="5" s="1"/>
  <c r="C1326" i="5"/>
  <c r="W1326" i="5" s="1"/>
  <c r="C1327" i="5"/>
  <c r="W1327" i="5" s="1"/>
  <c r="C1328" i="5"/>
  <c r="W1328" i="5" s="1"/>
  <c r="C1329" i="5"/>
  <c r="W1329" i="5" s="1"/>
  <c r="C1330" i="5"/>
  <c r="W1330" i="5" s="1"/>
  <c r="C1331" i="5"/>
  <c r="W1331" i="5" s="1"/>
  <c r="C1332" i="5"/>
  <c r="W1332" i="5" s="1"/>
  <c r="C1333" i="5"/>
  <c r="W1333" i="5" s="1"/>
  <c r="C1334" i="5"/>
  <c r="W1334" i="5" s="1"/>
  <c r="C1335" i="5"/>
  <c r="C1336" i="5"/>
  <c r="W1336" i="5" s="1"/>
  <c r="C1337" i="5"/>
  <c r="W1337" i="5" s="1"/>
  <c r="C1338" i="5"/>
  <c r="W1338" i="5" s="1"/>
  <c r="C1339" i="5"/>
  <c r="W1339" i="5" s="1"/>
  <c r="C1340" i="5"/>
  <c r="W1340" i="5" s="1"/>
  <c r="C1341" i="5"/>
  <c r="W1341" i="5" s="1"/>
  <c r="C1342" i="5"/>
  <c r="W1342" i="5" s="1"/>
  <c r="C1343" i="5"/>
  <c r="W1343" i="5" s="1"/>
  <c r="C1344" i="5"/>
  <c r="W1344" i="5" s="1"/>
  <c r="C1345" i="5"/>
  <c r="W1345" i="5" s="1"/>
  <c r="C1346" i="5"/>
  <c r="W1346" i="5" s="1"/>
  <c r="C1347" i="5"/>
  <c r="W1347" i="5" s="1"/>
  <c r="C1348" i="5"/>
  <c r="W1348" i="5" s="1"/>
  <c r="C1349" i="5"/>
  <c r="W1349" i="5" s="1"/>
  <c r="X1349" i="5" s="1"/>
  <c r="C1350" i="5"/>
  <c r="W1350" i="5" s="1"/>
  <c r="X1350" i="5" s="1"/>
  <c r="C1351" i="5"/>
  <c r="C1352" i="5"/>
  <c r="W1352" i="5" s="1"/>
  <c r="C1353" i="5"/>
  <c r="W1353" i="5" s="1"/>
  <c r="C1354" i="5"/>
  <c r="W1354" i="5" s="1"/>
  <c r="C1355" i="5"/>
  <c r="W1355" i="5" s="1"/>
  <c r="C1356" i="5"/>
  <c r="W1356" i="5" s="1"/>
  <c r="C1357" i="5"/>
  <c r="W1357" i="5" s="1"/>
  <c r="C1358" i="5"/>
  <c r="W1358" i="5" s="1"/>
  <c r="C1359" i="5"/>
  <c r="W1359" i="5" s="1"/>
  <c r="C1360" i="5"/>
  <c r="W1360" i="5" s="1"/>
  <c r="C1361" i="5"/>
  <c r="W1361" i="5" s="1"/>
  <c r="C1362" i="5"/>
  <c r="W1362" i="5" s="1"/>
  <c r="C1363" i="5"/>
  <c r="W1363" i="5" s="1"/>
  <c r="C1364" i="5"/>
  <c r="W1364" i="5" s="1"/>
  <c r="C1365" i="5"/>
  <c r="W1365" i="5" s="1"/>
  <c r="C1366" i="5"/>
  <c r="W1366" i="5" s="1"/>
  <c r="C1367" i="5"/>
  <c r="X1367" i="5" s="1"/>
  <c r="C1368" i="5"/>
  <c r="W1368" i="5" s="1"/>
  <c r="C1369" i="5"/>
  <c r="W1369" i="5" s="1"/>
  <c r="C1370" i="5"/>
  <c r="W1370" i="5" s="1"/>
  <c r="C1371" i="5"/>
  <c r="W1371" i="5" s="1"/>
  <c r="C1372" i="5"/>
  <c r="X1372" i="5" s="1"/>
  <c r="C1373" i="5"/>
  <c r="W1373" i="5" s="1"/>
  <c r="C1374" i="5"/>
  <c r="W1374" i="5" s="1"/>
  <c r="C1375" i="5"/>
  <c r="W1375" i="5" s="1"/>
  <c r="C1376" i="5"/>
  <c r="W1376" i="5" s="1"/>
  <c r="C1377" i="5"/>
  <c r="W1377" i="5" s="1"/>
  <c r="C1378" i="5"/>
  <c r="W1378" i="5" s="1"/>
  <c r="C1379" i="5"/>
  <c r="W1379" i="5" s="1"/>
  <c r="C1380" i="5"/>
  <c r="W1380" i="5" s="1"/>
  <c r="C1381" i="5"/>
  <c r="W1381" i="5" s="1"/>
  <c r="X1381" i="5" s="1"/>
  <c r="C1382" i="5"/>
  <c r="W1382" i="5" s="1"/>
  <c r="X1382" i="5" s="1"/>
  <c r="C1383" i="5"/>
  <c r="W1383" i="5" s="1"/>
  <c r="X1383" i="5" s="1"/>
  <c r="C1384" i="5"/>
  <c r="W1384" i="5" s="1"/>
  <c r="C1385" i="5"/>
  <c r="W1385" i="5" s="1"/>
  <c r="C1386" i="5"/>
  <c r="W1386" i="5" s="1"/>
  <c r="C1387" i="5"/>
  <c r="W1387" i="5" s="1"/>
  <c r="C1388" i="5"/>
  <c r="W1388" i="5" s="1"/>
  <c r="C1389" i="5"/>
  <c r="W1389" i="5" s="1"/>
  <c r="C1390" i="5"/>
  <c r="W1390" i="5" s="1"/>
  <c r="C1391" i="5"/>
  <c r="W1391" i="5" s="1"/>
  <c r="C1392" i="5"/>
  <c r="W1392" i="5" s="1"/>
  <c r="C1393" i="5"/>
  <c r="W1393" i="5" s="1"/>
  <c r="C1394" i="5"/>
  <c r="W1394" i="5" s="1"/>
  <c r="C1395" i="5"/>
  <c r="W1395" i="5" s="1"/>
  <c r="C1396" i="5"/>
  <c r="W1396" i="5" s="1"/>
  <c r="C1397" i="5"/>
  <c r="W1397" i="5" s="1"/>
  <c r="C1398" i="5"/>
  <c r="W1398" i="5" s="1"/>
  <c r="C1399" i="5"/>
  <c r="W1399" i="5" s="1"/>
  <c r="C1400" i="5"/>
  <c r="W1400" i="5" s="1"/>
  <c r="C1401" i="5"/>
  <c r="W1401" i="5" s="1"/>
  <c r="C1402" i="5"/>
  <c r="W1402" i="5" s="1"/>
  <c r="C1403" i="5"/>
  <c r="W1403" i="5" s="1"/>
  <c r="C1404" i="5"/>
  <c r="W1404" i="5" s="1"/>
  <c r="C1405" i="5"/>
  <c r="W1405" i="5" s="1"/>
  <c r="C1406" i="5"/>
  <c r="W1406" i="5" s="1"/>
  <c r="C1407" i="5"/>
  <c r="W1407" i="5" s="1"/>
  <c r="C1408" i="5"/>
  <c r="W1408" i="5" s="1"/>
  <c r="C1409" i="5"/>
  <c r="W1409" i="5" s="1"/>
  <c r="C1410" i="5"/>
  <c r="W1410" i="5" s="1"/>
  <c r="C1411" i="5"/>
  <c r="W1411" i="5" s="1"/>
  <c r="C1412" i="5"/>
  <c r="W1412" i="5" s="1"/>
  <c r="C1413" i="5"/>
  <c r="W1413" i="5" s="1"/>
  <c r="X1413" i="5" s="1"/>
  <c r="C1414" i="5"/>
  <c r="W1414" i="5" s="1"/>
  <c r="X1414" i="5" s="1"/>
  <c r="C1415" i="5"/>
  <c r="W1415" i="5" s="1"/>
  <c r="C1416" i="5"/>
  <c r="W1416" i="5" s="1"/>
  <c r="C1417" i="5"/>
  <c r="W1417" i="5" s="1"/>
  <c r="C1418" i="5"/>
  <c r="W1418" i="5" s="1"/>
  <c r="C1419" i="5"/>
  <c r="W1419" i="5" s="1"/>
  <c r="C1420" i="5"/>
  <c r="W1420" i="5" s="1"/>
  <c r="C1421" i="5"/>
  <c r="W1421" i="5" s="1"/>
  <c r="C1422" i="5"/>
  <c r="W1422" i="5" s="1"/>
  <c r="C1423" i="5"/>
  <c r="W1423" i="5" s="1"/>
  <c r="C1424" i="5"/>
  <c r="W1424" i="5" s="1"/>
  <c r="C1425" i="5"/>
  <c r="W1425" i="5" s="1"/>
  <c r="C1426" i="5"/>
  <c r="W1426" i="5" s="1"/>
  <c r="C1427" i="5"/>
  <c r="W1427" i="5" s="1"/>
  <c r="C1428" i="5"/>
  <c r="W1428" i="5" s="1"/>
  <c r="C1429" i="5"/>
  <c r="W1429" i="5" s="1"/>
  <c r="C1430" i="5"/>
  <c r="W1430" i="5" s="1"/>
  <c r="C1431" i="5"/>
  <c r="C1432" i="5"/>
  <c r="W1432" i="5" s="1"/>
  <c r="C1433" i="5"/>
  <c r="W1433" i="5" s="1"/>
  <c r="C1434" i="5"/>
  <c r="W1434" i="5" s="1"/>
  <c r="C1435" i="5"/>
  <c r="W1435" i="5" s="1"/>
  <c r="C1436" i="5"/>
  <c r="W1436" i="5" s="1"/>
  <c r="C1437" i="5"/>
  <c r="W1437" i="5" s="1"/>
  <c r="C1438" i="5"/>
  <c r="W1438" i="5" s="1"/>
  <c r="C1439" i="5"/>
  <c r="W1439" i="5" s="1"/>
  <c r="C1440" i="5"/>
  <c r="W1440" i="5" s="1"/>
  <c r="C1441" i="5"/>
  <c r="W1441" i="5" s="1"/>
  <c r="C1442" i="5"/>
  <c r="W1442" i="5" s="1"/>
  <c r="C1443" i="5"/>
  <c r="W1443" i="5" s="1"/>
  <c r="C1444" i="5"/>
  <c r="W1444" i="5" s="1"/>
  <c r="C1445" i="5"/>
  <c r="W1445" i="5" s="1"/>
  <c r="C1446" i="5"/>
  <c r="W1446" i="5" s="1"/>
  <c r="X1446" i="5" s="1"/>
  <c r="C1447" i="5"/>
  <c r="W1447" i="5" s="1"/>
  <c r="C1448" i="5"/>
  <c r="W1448" i="5" s="1"/>
  <c r="C1449" i="5"/>
  <c r="W1449" i="5" s="1"/>
  <c r="C1450" i="5"/>
  <c r="W1450" i="5" s="1"/>
  <c r="C1451" i="5"/>
  <c r="W1451" i="5" s="1"/>
  <c r="C1452" i="5"/>
  <c r="W1452" i="5" s="1"/>
  <c r="C1453" i="5"/>
  <c r="W1453" i="5" s="1"/>
  <c r="C1454" i="5"/>
  <c r="W1454" i="5" s="1"/>
  <c r="C1455" i="5"/>
  <c r="W1455" i="5" s="1"/>
  <c r="C1456" i="5"/>
  <c r="W1456" i="5" s="1"/>
  <c r="C1457" i="5"/>
  <c r="W1457" i="5" s="1"/>
  <c r="C1458" i="5"/>
  <c r="W1458" i="5" s="1"/>
  <c r="C1459" i="5"/>
  <c r="W1459" i="5" s="1"/>
  <c r="C1460" i="5"/>
  <c r="W1460" i="5" s="1"/>
  <c r="C1461" i="5"/>
  <c r="W1461" i="5" s="1"/>
  <c r="C1462" i="5"/>
  <c r="W1462" i="5" s="1"/>
  <c r="C1463" i="5"/>
  <c r="C1464" i="5"/>
  <c r="W1464" i="5" s="1"/>
  <c r="C1465" i="5"/>
  <c r="W1465" i="5" s="1"/>
  <c r="C1466" i="5"/>
  <c r="W1466" i="5" s="1"/>
  <c r="C1467" i="5"/>
  <c r="W1467" i="5" s="1"/>
  <c r="C1468" i="5"/>
  <c r="C1469" i="5"/>
  <c r="C1470" i="5"/>
  <c r="C1471" i="5"/>
  <c r="W1471" i="5" s="1"/>
  <c r="C1472" i="5"/>
  <c r="W1472" i="5" s="1"/>
  <c r="C1473" i="5"/>
  <c r="C1474" i="5"/>
  <c r="C1475" i="5"/>
  <c r="W1475" i="5" s="1"/>
  <c r="C1476" i="5"/>
  <c r="W1476" i="5" s="1"/>
  <c r="C1477" i="5"/>
  <c r="C1478" i="5"/>
  <c r="W1478" i="5" s="1"/>
  <c r="X1478" i="5" s="1"/>
  <c r="C1479" i="5"/>
  <c r="W1479" i="5" s="1"/>
  <c r="C1480" i="5"/>
  <c r="W1480" i="5" s="1"/>
  <c r="C1481" i="5"/>
  <c r="W1481" i="5" s="1"/>
  <c r="C1482" i="5"/>
  <c r="W1482" i="5" s="1"/>
  <c r="C1483" i="5"/>
  <c r="W1483" i="5" s="1"/>
  <c r="C1484" i="5"/>
  <c r="W1484" i="5" s="1"/>
  <c r="C1485" i="5"/>
  <c r="W1485" i="5" s="1"/>
  <c r="C1486" i="5"/>
  <c r="W1486" i="5" s="1"/>
  <c r="C1487" i="5"/>
  <c r="W1487" i="5" s="1"/>
  <c r="C1488" i="5"/>
  <c r="W1488" i="5" s="1"/>
  <c r="C1489" i="5"/>
  <c r="W1489" i="5" s="1"/>
  <c r="C1490" i="5"/>
  <c r="W1490" i="5" s="1"/>
  <c r="C1491" i="5"/>
  <c r="W1491" i="5" s="1"/>
  <c r="C1492" i="5"/>
  <c r="W1492" i="5" s="1"/>
  <c r="C1493" i="5"/>
  <c r="W1493" i="5" s="1"/>
  <c r="C1494" i="5"/>
  <c r="W1494" i="5" s="1"/>
  <c r="C1495" i="5"/>
  <c r="W1495" i="5" s="1"/>
  <c r="C1496" i="5"/>
  <c r="W1496" i="5" s="1"/>
  <c r="C1497" i="5"/>
  <c r="W1497" i="5" s="1"/>
  <c r="C1498" i="5"/>
  <c r="W1498" i="5" s="1"/>
  <c r="C1499" i="5"/>
  <c r="W1499" i="5" s="1"/>
  <c r="C1500" i="5"/>
  <c r="W1500" i="5" s="1"/>
  <c r="C1501" i="5"/>
  <c r="W1501" i="5" s="1"/>
  <c r="C1502" i="5"/>
  <c r="W1502" i="5" s="1"/>
  <c r="C1503" i="5"/>
  <c r="W1503" i="5" s="1"/>
  <c r="C1504" i="5"/>
  <c r="W1504" i="5" s="1"/>
  <c r="C1505" i="5"/>
  <c r="W1505" i="5" s="1"/>
  <c r="C1506" i="5"/>
  <c r="W1506" i="5" s="1"/>
  <c r="C1507" i="5"/>
  <c r="W1507" i="5" s="1"/>
  <c r="C1508" i="5"/>
  <c r="W1508" i="5" s="1"/>
  <c r="C1509" i="5"/>
  <c r="W1509" i="5" s="1"/>
  <c r="X1509" i="5" s="1"/>
  <c r="C1510" i="5"/>
  <c r="W1510" i="5" s="1"/>
  <c r="X1510" i="5" s="1"/>
  <c r="C1511" i="5"/>
  <c r="W1511" i="5" s="1"/>
  <c r="C1512" i="5"/>
  <c r="W1512" i="5" s="1"/>
  <c r="C1513" i="5"/>
  <c r="W1513" i="5" s="1"/>
  <c r="C1514" i="5"/>
  <c r="W1514" i="5" s="1"/>
  <c r="C1515" i="5"/>
  <c r="W1515" i="5" s="1"/>
  <c r="C1516" i="5"/>
  <c r="W1516" i="5" s="1"/>
  <c r="C1517" i="5"/>
  <c r="W1517" i="5" s="1"/>
  <c r="C1518" i="5"/>
  <c r="W1518" i="5" s="1"/>
  <c r="C1519" i="5"/>
  <c r="W1519" i="5" s="1"/>
  <c r="C1520" i="5"/>
  <c r="W1520" i="5" s="1"/>
  <c r="C1521" i="5"/>
  <c r="W1521" i="5" s="1"/>
  <c r="C1522" i="5"/>
  <c r="W1522" i="5" s="1"/>
  <c r="C1523" i="5"/>
  <c r="W1523" i="5" s="1"/>
  <c r="C1524" i="5"/>
  <c r="W1524" i="5" s="1"/>
  <c r="C1525" i="5"/>
  <c r="W1525" i="5" s="1"/>
  <c r="C1526" i="5"/>
  <c r="W1526" i="5" s="1"/>
  <c r="C1527" i="5"/>
  <c r="C1528" i="5"/>
  <c r="W1528" i="5" s="1"/>
  <c r="C1529" i="5"/>
  <c r="W1529" i="5" s="1"/>
  <c r="C1530" i="5"/>
  <c r="W1530" i="5" s="1"/>
  <c r="C1531" i="5"/>
  <c r="W1531" i="5" s="1"/>
  <c r="C1532" i="5"/>
  <c r="C1533" i="5"/>
  <c r="C1534" i="5"/>
  <c r="C1535" i="5"/>
  <c r="W1535" i="5" s="1"/>
  <c r="C1536" i="5"/>
  <c r="W1536" i="5" s="1"/>
  <c r="C1537" i="5"/>
  <c r="W1537" i="5" s="1"/>
  <c r="C1538" i="5"/>
  <c r="W1538" i="5" s="1"/>
  <c r="C1539" i="5"/>
  <c r="W1539" i="5" s="1"/>
  <c r="C1540" i="5"/>
  <c r="W1540" i="5" s="1"/>
  <c r="C1541" i="5"/>
  <c r="W1541" i="5" s="1"/>
  <c r="X1541" i="5" s="1"/>
  <c r="C1542" i="5"/>
  <c r="W1542" i="5" s="1"/>
  <c r="X1542" i="5" s="1"/>
  <c r="C1543" i="5"/>
  <c r="W1543" i="5" s="1"/>
  <c r="C1544" i="5"/>
  <c r="W1544" i="5" s="1"/>
  <c r="C1545" i="5"/>
  <c r="W1545" i="5" s="1"/>
  <c r="C1546" i="5"/>
  <c r="W1546" i="5" s="1"/>
  <c r="C1547" i="5"/>
  <c r="W1547" i="5" s="1"/>
  <c r="C1548" i="5"/>
  <c r="W1548" i="5" s="1"/>
  <c r="C1549" i="5"/>
  <c r="W1549" i="5" s="1"/>
  <c r="C1550" i="5"/>
  <c r="W1550" i="5" s="1"/>
  <c r="C1551" i="5"/>
  <c r="W1551" i="5" s="1"/>
  <c r="C1552" i="5"/>
  <c r="W1552" i="5" s="1"/>
  <c r="C1553" i="5"/>
  <c r="W1553" i="5" s="1"/>
  <c r="C1554" i="5"/>
  <c r="W1554" i="5" s="1"/>
  <c r="C1555" i="5"/>
  <c r="W1555" i="5" s="1"/>
  <c r="C1556" i="5"/>
  <c r="W1556" i="5" s="1"/>
  <c r="C1557" i="5"/>
  <c r="W1557" i="5" s="1"/>
  <c r="C1558" i="5"/>
  <c r="W1558" i="5" s="1"/>
  <c r="C1559" i="5"/>
  <c r="C1560" i="5"/>
  <c r="W1560" i="5" s="1"/>
  <c r="C1561" i="5"/>
  <c r="W1561" i="5" s="1"/>
  <c r="C1562" i="5"/>
  <c r="W1562" i="5" s="1"/>
  <c r="C1563" i="5"/>
  <c r="W1563" i="5" s="1"/>
  <c r="C1564" i="5"/>
  <c r="C1565" i="5"/>
  <c r="C1566" i="5"/>
  <c r="C1567" i="5"/>
  <c r="W1567" i="5" s="1"/>
  <c r="C1568" i="5"/>
  <c r="W1568" i="5" s="1"/>
  <c r="C1569" i="5"/>
  <c r="C1570" i="5"/>
  <c r="C1571" i="5"/>
  <c r="W1571" i="5" s="1"/>
  <c r="C1572" i="5"/>
  <c r="W1572" i="5" s="1"/>
  <c r="C1573" i="5"/>
  <c r="W1573" i="5" s="1"/>
  <c r="X1573" i="5" s="1"/>
  <c r="C1574" i="5"/>
  <c r="W1574" i="5" s="1"/>
  <c r="X1574" i="5" s="1"/>
  <c r="C1575" i="5"/>
  <c r="C1576" i="5"/>
  <c r="W1576" i="5" s="1"/>
  <c r="C1577" i="5"/>
  <c r="W1577" i="5" s="1"/>
  <c r="C1578" i="5"/>
  <c r="W1578" i="5" s="1"/>
  <c r="C1579" i="5"/>
  <c r="W1579" i="5" s="1"/>
  <c r="C1580" i="5"/>
  <c r="W1580" i="5" s="1"/>
  <c r="C1581" i="5"/>
  <c r="W1581" i="5" s="1"/>
  <c r="C1582" i="5"/>
  <c r="W1582" i="5" s="1"/>
  <c r="C1583" i="5"/>
  <c r="W1583" i="5" s="1"/>
  <c r="C1584" i="5"/>
  <c r="W1584" i="5" s="1"/>
  <c r="C1585" i="5"/>
  <c r="W1585" i="5" s="1"/>
  <c r="C1586" i="5"/>
  <c r="W1586" i="5" s="1"/>
  <c r="C1587" i="5"/>
  <c r="W1587" i="5" s="1"/>
  <c r="C1588" i="5"/>
  <c r="W1588" i="5" s="1"/>
  <c r="C1589" i="5"/>
  <c r="W1589" i="5" s="1"/>
  <c r="C1590" i="5"/>
  <c r="W1590" i="5" s="1"/>
  <c r="C1591" i="5"/>
  <c r="C1592" i="5"/>
  <c r="W1592" i="5" s="1"/>
  <c r="C1593" i="5"/>
  <c r="W1593" i="5" s="1"/>
  <c r="C1594" i="5"/>
  <c r="W1594" i="5" s="1"/>
  <c r="C1595" i="5"/>
  <c r="W1595" i="5" s="1"/>
  <c r="C1596" i="5"/>
  <c r="X1596" i="5" s="1"/>
  <c r="C1597" i="5"/>
  <c r="X1597" i="5" s="1"/>
  <c r="C1598" i="5"/>
  <c r="W1598" i="5" s="1"/>
  <c r="C1599" i="5"/>
  <c r="W1599" i="5" s="1"/>
  <c r="C1600" i="5"/>
  <c r="W1600" i="5" s="1"/>
  <c r="C1601" i="5"/>
  <c r="W1601" i="5" s="1"/>
  <c r="C1602" i="5"/>
  <c r="W1602" i="5" s="1"/>
  <c r="C1603" i="5"/>
  <c r="W1603" i="5" s="1"/>
  <c r="C1604" i="5"/>
  <c r="W1604" i="5" s="1"/>
  <c r="C1605" i="5"/>
  <c r="W1605" i="5" s="1"/>
  <c r="X1605" i="5" s="1"/>
  <c r="C1606" i="5"/>
  <c r="W1606" i="5" s="1"/>
  <c r="X1606" i="5" s="1"/>
  <c r="C1607" i="5"/>
  <c r="W1607" i="5" s="1"/>
  <c r="C1608" i="5"/>
  <c r="W1608" i="5" s="1"/>
  <c r="C1609" i="5"/>
  <c r="W1609" i="5" s="1"/>
  <c r="C1610" i="5"/>
  <c r="W1610" i="5" s="1"/>
  <c r="C1611" i="5"/>
  <c r="W1611" i="5" s="1"/>
  <c r="C1612" i="5"/>
  <c r="W1612" i="5" s="1"/>
  <c r="C1613" i="5"/>
  <c r="W1613" i="5" s="1"/>
  <c r="C1614" i="5"/>
  <c r="W1614" i="5" s="1"/>
  <c r="C1615" i="5"/>
  <c r="W1615" i="5" s="1"/>
  <c r="C1616" i="5"/>
  <c r="W1616" i="5" s="1"/>
  <c r="C1617" i="5"/>
  <c r="W1617" i="5" s="1"/>
  <c r="C1618" i="5"/>
  <c r="W1618" i="5" s="1"/>
  <c r="C1619" i="5"/>
  <c r="W1619" i="5" s="1"/>
  <c r="C1620" i="5"/>
  <c r="W1620" i="5" s="1"/>
  <c r="C1621" i="5"/>
  <c r="W1621" i="5" s="1"/>
  <c r="C1622" i="5"/>
  <c r="W1622" i="5" s="1"/>
  <c r="C1623" i="5"/>
  <c r="C1624" i="5"/>
  <c r="W1624" i="5" s="1"/>
  <c r="C1625" i="5"/>
  <c r="W1625" i="5" s="1"/>
  <c r="C1626" i="5"/>
  <c r="W1626" i="5" s="1"/>
  <c r="C1627" i="5"/>
  <c r="W1627" i="5" s="1"/>
  <c r="C1628" i="5"/>
  <c r="C1629" i="5"/>
  <c r="C1630" i="5"/>
  <c r="C1631" i="5"/>
  <c r="W1631" i="5" s="1"/>
  <c r="C1632" i="5"/>
  <c r="W1632" i="5" s="1"/>
  <c r="C1633" i="5"/>
  <c r="W1633" i="5" s="1"/>
  <c r="C1634" i="5"/>
  <c r="W1634" i="5" s="1"/>
  <c r="C1635" i="5"/>
  <c r="W1635" i="5" s="1"/>
  <c r="C1636" i="5"/>
  <c r="W1636" i="5" s="1"/>
  <c r="C1637" i="5"/>
  <c r="W1637" i="5" s="1"/>
  <c r="X1637" i="5" s="1"/>
  <c r="C1638" i="5"/>
  <c r="W1638" i="5" s="1"/>
  <c r="X1638" i="5" s="1"/>
  <c r="C1639" i="5"/>
  <c r="W1639" i="5" s="1"/>
  <c r="C1640" i="5"/>
  <c r="W1640" i="5" s="1"/>
  <c r="C1641" i="5"/>
  <c r="W1641" i="5" s="1"/>
  <c r="C1642" i="5"/>
  <c r="W1642" i="5" s="1"/>
  <c r="C1643" i="5"/>
  <c r="W1643" i="5" s="1"/>
  <c r="C1644" i="5"/>
  <c r="W1644" i="5" s="1"/>
  <c r="C1645" i="5"/>
  <c r="W1645" i="5" s="1"/>
  <c r="C1646" i="5"/>
  <c r="W1646" i="5" s="1"/>
  <c r="C1647" i="5"/>
  <c r="W1647" i="5" s="1"/>
  <c r="C1648" i="5"/>
  <c r="W1648" i="5" s="1"/>
  <c r="C1649" i="5"/>
  <c r="W1649" i="5" s="1"/>
  <c r="C1650" i="5"/>
  <c r="W1650" i="5" s="1"/>
  <c r="C1651" i="5"/>
  <c r="W1651" i="5" s="1"/>
  <c r="C1652" i="5"/>
  <c r="W1652" i="5" s="1"/>
  <c r="C1653" i="5"/>
  <c r="W1653" i="5" s="1"/>
  <c r="C1654" i="5"/>
  <c r="W1654" i="5" s="1"/>
  <c r="C1655" i="5"/>
  <c r="W1655" i="5" s="1"/>
  <c r="X1655" i="5" s="1"/>
  <c r="C1656" i="5"/>
  <c r="W1656" i="5" s="1"/>
  <c r="C1657" i="5"/>
  <c r="W1657" i="5" s="1"/>
  <c r="C1658" i="5"/>
  <c r="W1658" i="5" s="1"/>
  <c r="C1659" i="5"/>
  <c r="W1659" i="5" s="1"/>
  <c r="C1660" i="5"/>
  <c r="C1661" i="5"/>
  <c r="C1662" i="5"/>
  <c r="C1663" i="5"/>
  <c r="W1663" i="5" s="1"/>
  <c r="C1664" i="5"/>
  <c r="W1664" i="5" s="1"/>
  <c r="C1665" i="5"/>
  <c r="C1666" i="5"/>
  <c r="C1667" i="5"/>
  <c r="W1667" i="5" s="1"/>
  <c r="C1668" i="5"/>
  <c r="W1668" i="5" s="1"/>
  <c r="C1669" i="5"/>
  <c r="W1669" i="5" s="1"/>
  <c r="X1669" i="5" s="1"/>
  <c r="C1670" i="5"/>
  <c r="W1670" i="5" s="1"/>
  <c r="X1670" i="5" s="1"/>
  <c r="C1671" i="5"/>
  <c r="C1672" i="5"/>
  <c r="W1672" i="5" s="1"/>
  <c r="C1673" i="5"/>
  <c r="W1673" i="5" s="1"/>
  <c r="C1674" i="5"/>
  <c r="W1674" i="5" s="1"/>
  <c r="C1675" i="5"/>
  <c r="W1675" i="5" s="1"/>
  <c r="C1676" i="5"/>
  <c r="W1676" i="5" s="1"/>
  <c r="C1677" i="5"/>
  <c r="W1677" i="5" s="1"/>
  <c r="C1678" i="5"/>
  <c r="C1679" i="5"/>
  <c r="W1679" i="5" s="1"/>
  <c r="C1680" i="5"/>
  <c r="W1680" i="5" s="1"/>
  <c r="C1681" i="5"/>
  <c r="W1681" i="5" s="1"/>
  <c r="C1682" i="5"/>
  <c r="W1682" i="5" s="1"/>
  <c r="C1683" i="5"/>
  <c r="W1683" i="5" s="1"/>
  <c r="C1684" i="5"/>
  <c r="W1684" i="5" s="1"/>
  <c r="C1685" i="5"/>
  <c r="W1685" i="5" s="1"/>
  <c r="C1686" i="5"/>
  <c r="W1686" i="5" s="1"/>
  <c r="C1687" i="5"/>
  <c r="W1687" i="5" s="1"/>
  <c r="C1688" i="5"/>
  <c r="W1688" i="5" s="1"/>
  <c r="C1689" i="5"/>
  <c r="W1689" i="5" s="1"/>
  <c r="C1690" i="5"/>
  <c r="W1690" i="5" s="1"/>
  <c r="C1691" i="5"/>
  <c r="W1691" i="5" s="1"/>
  <c r="C1692" i="5"/>
  <c r="C1693" i="5"/>
  <c r="C1694" i="5"/>
  <c r="C1695" i="5"/>
  <c r="W1695" i="5" s="1"/>
  <c r="C1696" i="5"/>
  <c r="W1696" i="5" s="1"/>
  <c r="C1697" i="5"/>
  <c r="X1697" i="5" s="1"/>
  <c r="C1698" i="5"/>
  <c r="X1698" i="5" s="1"/>
  <c r="C1699" i="5"/>
  <c r="W1699" i="5" s="1"/>
  <c r="C1700" i="5"/>
  <c r="W1700" i="5" s="1"/>
  <c r="C1701" i="5"/>
  <c r="W1701" i="5" s="1"/>
  <c r="X1701" i="5" s="1"/>
  <c r="C1702" i="5"/>
  <c r="W1702" i="5" s="1"/>
  <c r="X1702" i="5" s="1"/>
  <c r="C1703" i="5"/>
  <c r="W1703" i="5" s="1"/>
  <c r="C1704" i="5"/>
  <c r="W1704" i="5" s="1"/>
  <c r="C1705" i="5"/>
  <c r="W1705" i="5" s="1"/>
  <c r="C1706" i="5"/>
  <c r="W1706" i="5" s="1"/>
  <c r="C1707" i="5"/>
  <c r="W1707" i="5" s="1"/>
  <c r="C1708" i="5"/>
  <c r="W1708" i="5" s="1"/>
  <c r="C1709" i="5"/>
  <c r="W1709" i="5" s="1"/>
  <c r="C1710" i="5"/>
  <c r="W1710" i="5" s="1"/>
  <c r="C1711" i="5"/>
  <c r="W1711" i="5" s="1"/>
  <c r="C1712" i="5"/>
  <c r="W1712" i="5" s="1"/>
  <c r="C1713" i="5"/>
  <c r="W1713" i="5" s="1"/>
  <c r="C1714" i="5"/>
  <c r="W1714" i="5" s="1"/>
  <c r="C1715" i="5"/>
  <c r="W1715" i="5" s="1"/>
  <c r="C1716" i="5"/>
  <c r="W1716" i="5" s="1"/>
  <c r="C1717" i="5"/>
  <c r="W1717" i="5" s="1"/>
  <c r="C1718" i="5"/>
  <c r="W1718" i="5" s="1"/>
  <c r="C1719" i="5"/>
  <c r="W1719" i="5" s="1"/>
  <c r="C1720" i="5"/>
  <c r="W1720" i="5" s="1"/>
  <c r="C1721" i="5"/>
  <c r="W1721" i="5" s="1"/>
  <c r="C1722" i="5"/>
  <c r="W1722" i="5" s="1"/>
  <c r="C1723" i="5"/>
  <c r="W1723" i="5" s="1"/>
  <c r="C1724" i="5"/>
  <c r="W1724" i="5" s="1"/>
  <c r="X1724" i="5" s="1"/>
  <c r="C1725" i="5"/>
  <c r="C1726" i="5"/>
  <c r="C1727" i="5"/>
  <c r="W1727" i="5" s="1"/>
  <c r="C1728" i="5"/>
  <c r="W1728" i="5" s="1"/>
  <c r="C1729" i="5"/>
  <c r="C1730" i="5"/>
  <c r="C1731" i="5"/>
  <c r="W1731" i="5" s="1"/>
  <c r="C1732" i="5"/>
  <c r="W1732" i="5" s="1"/>
  <c r="C1733" i="5"/>
  <c r="W1733" i="5" s="1"/>
  <c r="X1733" i="5" s="1"/>
  <c r="C1734" i="5"/>
  <c r="W1734" i="5" s="1"/>
  <c r="X1734" i="5" s="1"/>
  <c r="C1735" i="5"/>
  <c r="C1736" i="5"/>
  <c r="W1736" i="5" s="1"/>
  <c r="C1737" i="5"/>
  <c r="W1737" i="5" s="1"/>
  <c r="C1738" i="5"/>
  <c r="W1738" i="5" s="1"/>
  <c r="C1739" i="5"/>
  <c r="W1739" i="5" s="1"/>
  <c r="C1740" i="5"/>
  <c r="W1740" i="5" s="1"/>
  <c r="C1741" i="5"/>
  <c r="W1741" i="5" s="1"/>
  <c r="C1742" i="5"/>
  <c r="W1742" i="5" s="1"/>
  <c r="C1743" i="5"/>
  <c r="W1743" i="5" s="1"/>
  <c r="C1744" i="5"/>
  <c r="W1744" i="5" s="1"/>
  <c r="C1745" i="5"/>
  <c r="W1745" i="5" s="1"/>
  <c r="C1746" i="5"/>
  <c r="W1746" i="5" s="1"/>
  <c r="C1747" i="5"/>
  <c r="W1747" i="5" s="1"/>
  <c r="C1748" i="5"/>
  <c r="W1748" i="5" s="1"/>
  <c r="C1749" i="5"/>
  <c r="W1749" i="5" s="1"/>
  <c r="C1750" i="5"/>
  <c r="W1750" i="5" s="1"/>
  <c r="C1751" i="5"/>
  <c r="W1751" i="5" s="1"/>
  <c r="C1752" i="5"/>
  <c r="W1752" i="5" s="1"/>
  <c r="C1753" i="5"/>
  <c r="W1753" i="5" s="1"/>
  <c r="C1754" i="5"/>
  <c r="W1754" i="5" s="1"/>
  <c r="C1755" i="5"/>
  <c r="W1755" i="5" s="1"/>
  <c r="C1756" i="5"/>
  <c r="W1756" i="5" s="1"/>
  <c r="C1757" i="5"/>
  <c r="W1757" i="5" s="1"/>
  <c r="X1757" i="5" s="1"/>
  <c r="C1758" i="5"/>
  <c r="W1758" i="5" s="1"/>
  <c r="X1758" i="5" s="1"/>
  <c r="C1759" i="5"/>
  <c r="C1760" i="5"/>
  <c r="W1760" i="5" s="1"/>
  <c r="C1761" i="5"/>
  <c r="C1762" i="5"/>
  <c r="C1763" i="5"/>
  <c r="W1763" i="5" s="1"/>
  <c r="C1764" i="5"/>
  <c r="W1764" i="5" s="1"/>
  <c r="C1765" i="5"/>
  <c r="W1765" i="5" s="1"/>
  <c r="X1765" i="5" s="1"/>
  <c r="C1766" i="5"/>
  <c r="W1766" i="5" s="1"/>
  <c r="X1766" i="5" s="1"/>
  <c r="C1767" i="5"/>
  <c r="C1768" i="5"/>
  <c r="W1768" i="5" s="1"/>
  <c r="C1769" i="5"/>
  <c r="W1769" i="5" s="1"/>
  <c r="C1770" i="5"/>
  <c r="W1770" i="5" s="1"/>
  <c r="C1771" i="5"/>
  <c r="W1771" i="5" s="1"/>
  <c r="C1772" i="5"/>
  <c r="W1772" i="5" s="1"/>
  <c r="C1773" i="5"/>
  <c r="W1773" i="5" s="1"/>
  <c r="C1774" i="5"/>
  <c r="C1775" i="5"/>
  <c r="W1775" i="5" s="1"/>
  <c r="C1776" i="5"/>
  <c r="W1776" i="5" s="1"/>
  <c r="C1777" i="5"/>
  <c r="W1777" i="5" s="1"/>
  <c r="C1778" i="5"/>
  <c r="W1778" i="5" s="1"/>
  <c r="C1779" i="5"/>
  <c r="W1779" i="5" s="1"/>
  <c r="C1780" i="5"/>
  <c r="W1780" i="5" s="1"/>
  <c r="C1781" i="5"/>
  <c r="W1781" i="5" s="1"/>
  <c r="C1782" i="5"/>
  <c r="W1782" i="5" s="1"/>
  <c r="C1783" i="5"/>
  <c r="C1784" i="5"/>
  <c r="W1784" i="5" s="1"/>
  <c r="C1785" i="5"/>
  <c r="W1785" i="5" s="1"/>
  <c r="C1786" i="5"/>
  <c r="W1786" i="5" s="1"/>
  <c r="C1787" i="5"/>
  <c r="W1787" i="5" s="1"/>
  <c r="C1788" i="5"/>
  <c r="W1788" i="5" s="1"/>
  <c r="C1789" i="5"/>
  <c r="W1789" i="5" s="1"/>
  <c r="C1790" i="5"/>
  <c r="W1790" i="5" s="1"/>
  <c r="C1791" i="5"/>
  <c r="W1791" i="5" s="1"/>
  <c r="X1791" i="5" s="1"/>
  <c r="C1792" i="5"/>
  <c r="W1792" i="5" s="1"/>
  <c r="C1793" i="5"/>
  <c r="X1793" i="5" s="1"/>
  <c r="C1794" i="5"/>
  <c r="X1794" i="5" s="1"/>
  <c r="C1795" i="5"/>
  <c r="W1795" i="5" s="1"/>
  <c r="C1796" i="5"/>
  <c r="W1796" i="5" s="1"/>
  <c r="C1797" i="5"/>
  <c r="W1797" i="5" s="1"/>
  <c r="X1797" i="5" s="1"/>
  <c r="C1798" i="5"/>
  <c r="W1798" i="5" s="1"/>
  <c r="X1798" i="5" s="1"/>
  <c r="C1799" i="5"/>
  <c r="W1799" i="5" s="1"/>
  <c r="C1800" i="5"/>
  <c r="W1800" i="5" s="1"/>
  <c r="C1801" i="5"/>
  <c r="W1801" i="5" s="1"/>
  <c r="C1802" i="5"/>
  <c r="W1802" i="5" s="1"/>
  <c r="C1803" i="5"/>
  <c r="W1803" i="5" s="1"/>
  <c r="C1804" i="5"/>
  <c r="W1804" i="5" s="1"/>
  <c r="C1805" i="5"/>
  <c r="W1805" i="5" s="1"/>
  <c r="C1806" i="5"/>
  <c r="W1806" i="5" s="1"/>
  <c r="C1807" i="5"/>
  <c r="W1807" i="5" s="1"/>
  <c r="C1808" i="5"/>
  <c r="W1808" i="5" s="1"/>
  <c r="C1809" i="5"/>
  <c r="W1809" i="5" s="1"/>
  <c r="C1810" i="5"/>
  <c r="W1810" i="5" s="1"/>
  <c r="C1811" i="5"/>
  <c r="W1811" i="5" s="1"/>
  <c r="C1812" i="5"/>
  <c r="W1812" i="5" s="1"/>
  <c r="C1813" i="5"/>
  <c r="W1813" i="5" s="1"/>
  <c r="C1814" i="5"/>
  <c r="W1814" i="5" s="1"/>
  <c r="C1815" i="5"/>
  <c r="W1815" i="5" s="1"/>
  <c r="C1816" i="5"/>
  <c r="W1816" i="5" s="1"/>
  <c r="C1817" i="5"/>
  <c r="W1817" i="5" s="1"/>
  <c r="C1818" i="5"/>
  <c r="W1818" i="5" s="1"/>
  <c r="C1819" i="5"/>
  <c r="W1819" i="5" s="1"/>
  <c r="C1820" i="5"/>
  <c r="W1820" i="5" s="1"/>
  <c r="C1821" i="5"/>
  <c r="W1821" i="5" s="1"/>
  <c r="C1822" i="5"/>
  <c r="W1822" i="5" s="1"/>
  <c r="C1823" i="5"/>
  <c r="W1823" i="5" s="1"/>
  <c r="C1824" i="5"/>
  <c r="W1824" i="5" s="1"/>
  <c r="C1825" i="5"/>
  <c r="W1825" i="5" s="1"/>
  <c r="X1825" i="5" s="1"/>
  <c r="C1826" i="5"/>
  <c r="W1826" i="5" s="1"/>
  <c r="X1826" i="5" s="1"/>
  <c r="C1827" i="5"/>
  <c r="W1827" i="5" s="1"/>
  <c r="C1828" i="5"/>
  <c r="W1828" i="5" s="1"/>
  <c r="C1829" i="5"/>
  <c r="W1829" i="5" s="1"/>
  <c r="X1829" i="5" s="1"/>
  <c r="C1830" i="5"/>
  <c r="W1830" i="5" s="1"/>
  <c r="X1830" i="5" s="1"/>
  <c r="C1831" i="5"/>
  <c r="C1832" i="5"/>
  <c r="W1832" i="5" s="1"/>
  <c r="C1833" i="5"/>
  <c r="W1833" i="5" s="1"/>
  <c r="C1834" i="5"/>
  <c r="W1834" i="5" s="1"/>
  <c r="C1835" i="5"/>
  <c r="W1835" i="5" s="1"/>
  <c r="C1836" i="5"/>
  <c r="W1836" i="5" s="1"/>
  <c r="C1837" i="5"/>
  <c r="W1837" i="5" s="1"/>
  <c r="C1838" i="5"/>
  <c r="C1839" i="5"/>
  <c r="W1839" i="5" s="1"/>
  <c r="C1840" i="5"/>
  <c r="W1840" i="5" s="1"/>
  <c r="C1841" i="5"/>
  <c r="W1841" i="5" s="1"/>
  <c r="C1842" i="5"/>
  <c r="W1842" i="5" s="1"/>
  <c r="C1843" i="5"/>
  <c r="W1843" i="5" s="1"/>
  <c r="C1844" i="5"/>
  <c r="W1844" i="5" s="1"/>
  <c r="C1845" i="5"/>
  <c r="W1845" i="5" s="1"/>
  <c r="C1846" i="5"/>
  <c r="W1846" i="5" s="1"/>
  <c r="C1847" i="5"/>
  <c r="W1847" i="5" s="1"/>
  <c r="C1848" i="5"/>
  <c r="W1848" i="5" s="1"/>
  <c r="C1849" i="5"/>
  <c r="W1849" i="5" s="1"/>
  <c r="C1850" i="5"/>
  <c r="W1850" i="5" s="1"/>
  <c r="C1851" i="5"/>
  <c r="W1851" i="5" s="1"/>
  <c r="C1852" i="5"/>
  <c r="W1852" i="5" s="1"/>
  <c r="C1853" i="5"/>
  <c r="W1853" i="5" s="1"/>
  <c r="C1854" i="5"/>
  <c r="W1854" i="5" s="1"/>
  <c r="C1855" i="5"/>
  <c r="W1855" i="5" s="1"/>
  <c r="C1856" i="5"/>
  <c r="W1856" i="5" s="1"/>
  <c r="C1857" i="5"/>
  <c r="W1857" i="5" s="1"/>
  <c r="C1858" i="5"/>
  <c r="W1858" i="5" s="1"/>
  <c r="C1859" i="5"/>
  <c r="W1859" i="5" s="1"/>
  <c r="C1860" i="5"/>
  <c r="W1860" i="5" s="1"/>
  <c r="C1861" i="5"/>
  <c r="W1861" i="5" s="1"/>
  <c r="X1861" i="5" s="1"/>
  <c r="C1862" i="5"/>
  <c r="W1862" i="5" s="1"/>
  <c r="X1862" i="5" s="1"/>
  <c r="C1863" i="5"/>
  <c r="C1864" i="5"/>
  <c r="W1864" i="5" s="1"/>
  <c r="C1865" i="5"/>
  <c r="W1865" i="5" s="1"/>
  <c r="C1866" i="5"/>
  <c r="W1866" i="5" s="1"/>
  <c r="C1867" i="5"/>
  <c r="W1867" i="5" s="1"/>
  <c r="C1868" i="5"/>
  <c r="W1868" i="5" s="1"/>
  <c r="C1869" i="5"/>
  <c r="W1869" i="5" s="1"/>
  <c r="C1870" i="5"/>
  <c r="C1871" i="5"/>
  <c r="W1871" i="5" s="1"/>
  <c r="C1872" i="5"/>
  <c r="W1872" i="5" s="1"/>
  <c r="C1873" i="5"/>
  <c r="W1873" i="5" s="1"/>
  <c r="C1874" i="5"/>
  <c r="W1874" i="5" s="1"/>
  <c r="C1875" i="5"/>
  <c r="W1875" i="5" s="1"/>
  <c r="C1876" i="5"/>
  <c r="W1876" i="5" s="1"/>
  <c r="C1877" i="5"/>
  <c r="W1877" i="5" s="1"/>
  <c r="C1878" i="5"/>
  <c r="W1878" i="5" s="1"/>
  <c r="C1879" i="5"/>
  <c r="C1880" i="5"/>
  <c r="W1880" i="5" s="1"/>
  <c r="C1881" i="5"/>
  <c r="W1881" i="5" s="1"/>
  <c r="C1882" i="5"/>
  <c r="W1882" i="5" s="1"/>
  <c r="C1883" i="5"/>
  <c r="W1883" i="5" s="1"/>
  <c r="C1884" i="5"/>
  <c r="C1885" i="5"/>
  <c r="C1886" i="5"/>
  <c r="C1887" i="5"/>
  <c r="X1887" i="5" s="1"/>
  <c r="C1888" i="5"/>
  <c r="W1888" i="5" s="1"/>
  <c r="C1889" i="5"/>
  <c r="X1889" i="5" s="1"/>
  <c r="C1890" i="5"/>
  <c r="W1890" i="5" s="1"/>
  <c r="C1891" i="5"/>
  <c r="W1891" i="5" s="1"/>
  <c r="C1892" i="5"/>
  <c r="W1892" i="5" s="1"/>
  <c r="C1893" i="5"/>
  <c r="W1893" i="5" s="1"/>
  <c r="X1893" i="5" s="1"/>
  <c r="C1894" i="5"/>
  <c r="W1894" i="5" s="1"/>
  <c r="X1894" i="5" s="1"/>
  <c r="C1895" i="5"/>
  <c r="W1895" i="5" s="1"/>
  <c r="X1895" i="5" s="1"/>
  <c r="C1896" i="5"/>
  <c r="W1896" i="5" s="1"/>
  <c r="C1897" i="5"/>
  <c r="W1897" i="5" s="1"/>
  <c r="C1898" i="5"/>
  <c r="W1898" i="5" s="1"/>
  <c r="C1899" i="5"/>
  <c r="W1899" i="5" s="1"/>
  <c r="C1900" i="5"/>
  <c r="W1900" i="5" s="1"/>
  <c r="C1901" i="5"/>
  <c r="W1901" i="5" s="1"/>
  <c r="C1902" i="5"/>
  <c r="W1902" i="5" s="1"/>
  <c r="C1903" i="5"/>
  <c r="W1903" i="5" s="1"/>
  <c r="C1904" i="5"/>
  <c r="W1904" i="5" s="1"/>
  <c r="C1905" i="5"/>
  <c r="W1905" i="5" s="1"/>
  <c r="C1906" i="5"/>
  <c r="W1906" i="5" s="1"/>
  <c r="C1907" i="5"/>
  <c r="W1907" i="5" s="1"/>
  <c r="C1908" i="5"/>
  <c r="W1908" i="5" s="1"/>
  <c r="C1909" i="5"/>
  <c r="W1909" i="5" s="1"/>
  <c r="C1910" i="5"/>
  <c r="W1910" i="5" s="1"/>
  <c r="C1911" i="5"/>
  <c r="W1911" i="5" s="1"/>
  <c r="C1912" i="5"/>
  <c r="W1912" i="5" s="1"/>
  <c r="C1913" i="5"/>
  <c r="W1913" i="5" s="1"/>
  <c r="C1914" i="5"/>
  <c r="W1914" i="5" s="1"/>
  <c r="C1915" i="5"/>
  <c r="W1915" i="5" s="1"/>
  <c r="C1916" i="5"/>
  <c r="W1916" i="5" s="1"/>
  <c r="C1917" i="5"/>
  <c r="W1917" i="5" s="1"/>
  <c r="C1918" i="5"/>
  <c r="W1918" i="5" s="1"/>
  <c r="C1919" i="5"/>
  <c r="W1919" i="5" s="1"/>
  <c r="C1920" i="5"/>
  <c r="W1920" i="5" s="1"/>
  <c r="C1921" i="5"/>
  <c r="W1921" i="5" s="1"/>
  <c r="C1922" i="5"/>
  <c r="W1922" i="5" s="1"/>
  <c r="C1923" i="5"/>
  <c r="W1923" i="5" s="1"/>
  <c r="C1924" i="5"/>
  <c r="W1924" i="5" s="1"/>
  <c r="C1925" i="5"/>
  <c r="W1925" i="5" s="1"/>
  <c r="X1925" i="5" s="1"/>
  <c r="C1926" i="5"/>
  <c r="W1926" i="5" s="1"/>
  <c r="X1926" i="5" s="1"/>
  <c r="C1927" i="5"/>
  <c r="W1927" i="5" s="1"/>
  <c r="C1928" i="5"/>
  <c r="W1928" i="5" s="1"/>
  <c r="C1929" i="5"/>
  <c r="W1929" i="5" s="1"/>
  <c r="C1930" i="5"/>
  <c r="W1930" i="5" s="1"/>
  <c r="C1931" i="5"/>
  <c r="W1931" i="5" s="1"/>
  <c r="C1932" i="5"/>
  <c r="W1932" i="5" s="1"/>
  <c r="C1933" i="5"/>
  <c r="W1933" i="5" s="1"/>
  <c r="C1934" i="5"/>
  <c r="C1935" i="5"/>
  <c r="W1935" i="5" s="1"/>
  <c r="C1936" i="5"/>
  <c r="W1936" i="5" s="1"/>
  <c r="C1937" i="5"/>
  <c r="W1937" i="5" s="1"/>
  <c r="C1938" i="5"/>
  <c r="W1938" i="5" s="1"/>
  <c r="C1939" i="5"/>
  <c r="W1939" i="5" s="1"/>
  <c r="C1940" i="5"/>
  <c r="W1940" i="5" s="1"/>
  <c r="C1941" i="5"/>
  <c r="W1941" i="5" s="1"/>
  <c r="C1942" i="5"/>
  <c r="W1942" i="5" s="1"/>
  <c r="C1943" i="5"/>
  <c r="C1944" i="5"/>
  <c r="W1944" i="5" s="1"/>
  <c r="C1945" i="5"/>
  <c r="W1945" i="5" s="1"/>
  <c r="C1946" i="5"/>
  <c r="W1946" i="5" s="1"/>
  <c r="C1947" i="5"/>
  <c r="W1947" i="5" s="1"/>
  <c r="C1948" i="5"/>
  <c r="W1948" i="5" s="1"/>
  <c r="C1949" i="5"/>
  <c r="W1949" i="5" s="1"/>
  <c r="C1950" i="5"/>
  <c r="W1950" i="5" s="1"/>
  <c r="C1951" i="5"/>
  <c r="W1951" i="5" s="1"/>
  <c r="C1952" i="5"/>
  <c r="W1952" i="5" s="1"/>
  <c r="C1953" i="5"/>
  <c r="W1953" i="5" s="1"/>
  <c r="C1954" i="5"/>
  <c r="W1954" i="5" s="1"/>
  <c r="C1955" i="5"/>
  <c r="W1955" i="5" s="1"/>
  <c r="C1956" i="5"/>
  <c r="W1956" i="5" s="1"/>
  <c r="C1957" i="5"/>
  <c r="W1957" i="5" s="1"/>
  <c r="X1957" i="5" s="1"/>
  <c r="C1958" i="5"/>
  <c r="W1958" i="5" s="1"/>
  <c r="X1958" i="5" s="1"/>
  <c r="C1959" i="5"/>
  <c r="W1959" i="5" s="1"/>
  <c r="C1960" i="5"/>
  <c r="W1960" i="5" s="1"/>
  <c r="C1961" i="5"/>
  <c r="W1961" i="5" s="1"/>
  <c r="C1962" i="5"/>
  <c r="W1962" i="5" s="1"/>
  <c r="C1963" i="5"/>
  <c r="W1963" i="5" s="1"/>
  <c r="C1964" i="5"/>
  <c r="W1964" i="5" s="1"/>
  <c r="C1965" i="5"/>
  <c r="W1965" i="5" s="1"/>
  <c r="C1966" i="5"/>
  <c r="C1967" i="5"/>
  <c r="W1967" i="5" s="1"/>
  <c r="C1968" i="5"/>
  <c r="W1968" i="5" s="1"/>
  <c r="C6" i="5"/>
  <c r="C7" i="5"/>
  <c r="C8" i="5"/>
  <c r="C9" i="5"/>
  <c r="C10" i="5"/>
  <c r="C11" i="5"/>
  <c r="C12" i="5"/>
  <c r="D1" i="6"/>
  <c r="F17" i="6"/>
  <c r="X898" i="5" l="1"/>
  <c r="X1966" i="5"/>
  <c r="X897" i="5"/>
  <c r="X641" i="5"/>
  <c r="X609" i="5"/>
  <c r="X513" i="5"/>
  <c r="X1566" i="5"/>
  <c r="X893" i="5"/>
  <c r="X733" i="5"/>
  <c r="X637" i="5"/>
  <c r="X605" i="5"/>
  <c r="X1020" i="5"/>
  <c r="X1533" i="5"/>
  <c r="X1660" i="5"/>
  <c r="X1468" i="5"/>
  <c r="X1084" i="5"/>
  <c r="X983" i="5"/>
  <c r="X325" i="5"/>
  <c r="X1838" i="5"/>
  <c r="X1671" i="5"/>
  <c r="W227" i="5"/>
  <c r="X227" i="5" s="1"/>
  <c r="W354" i="5"/>
  <c r="X354" i="5" s="1"/>
  <c r="X802" i="5"/>
  <c r="X674" i="5"/>
  <c r="X769" i="5"/>
  <c r="X225" i="5"/>
  <c r="X193" i="5"/>
  <c r="X97" i="5"/>
  <c r="X33" i="5"/>
  <c r="W33" i="5"/>
  <c r="X1962" i="5"/>
  <c r="X1928" i="5"/>
  <c r="X1892" i="5"/>
  <c r="X1858" i="5"/>
  <c r="X1824" i="5"/>
  <c r="X1790" i="5"/>
  <c r="X1756" i="5"/>
  <c r="X1722" i="5"/>
  <c r="X1688" i="5"/>
  <c r="X1654" i="5"/>
  <c r="X1620" i="5"/>
  <c r="X1586" i="5"/>
  <c r="X1552" i="5"/>
  <c r="X1518" i="5"/>
  <c r="X1484" i="5"/>
  <c r="X1450" i="5"/>
  <c r="X1416" i="5"/>
  <c r="X1380" i="5"/>
  <c r="X1346" i="5"/>
  <c r="X1312" i="5"/>
  <c r="X1279" i="5"/>
  <c r="X1245" i="5"/>
  <c r="X1211" i="5"/>
  <c r="X1177" i="5"/>
  <c r="X1109" i="5"/>
  <c r="X1075" i="5"/>
  <c r="X1041" i="5"/>
  <c r="X1007" i="5"/>
  <c r="X973" i="5"/>
  <c r="X939" i="5"/>
  <c r="X905" i="5"/>
  <c r="X871" i="5"/>
  <c r="X835" i="5"/>
  <c r="X801" i="5"/>
  <c r="X760" i="5"/>
  <c r="X717" i="5"/>
  <c r="X673" i="5"/>
  <c r="X624" i="5"/>
  <c r="X579" i="5"/>
  <c r="X537" i="5"/>
  <c r="X488" i="5"/>
  <c r="X443" i="5"/>
  <c r="X401" i="5"/>
  <c r="X338" i="5"/>
  <c r="X268" i="5"/>
  <c r="X172" i="5"/>
  <c r="X89" i="5"/>
  <c r="X197" i="5"/>
  <c r="W1886" i="5"/>
  <c r="X1886" i="5" s="1"/>
  <c r="W1694" i="5"/>
  <c r="X1694" i="5" s="1"/>
  <c r="W1591" i="5"/>
  <c r="X1591" i="5" s="1"/>
  <c r="W1473" i="5"/>
  <c r="X1473" i="5" s="1"/>
  <c r="W1351" i="5"/>
  <c r="X1351" i="5" s="1"/>
  <c r="W1021" i="5"/>
  <c r="X1021" i="5" s="1"/>
  <c r="W775" i="5"/>
  <c r="X775" i="5" s="1"/>
  <c r="W647" i="5"/>
  <c r="X647" i="5" s="1"/>
  <c r="W199" i="5"/>
  <c r="X199" i="5" s="1"/>
  <c r="X768" i="5"/>
  <c r="W768" i="5"/>
  <c r="W704" i="5"/>
  <c r="X704" i="5" s="1"/>
  <c r="W448" i="5"/>
  <c r="X448" i="5" s="1"/>
  <c r="X352" i="5"/>
  <c r="W352" i="5"/>
  <c r="W320" i="5"/>
  <c r="X320" i="5" s="1"/>
  <c r="X288" i="5"/>
  <c r="W288" i="5"/>
  <c r="W192" i="5"/>
  <c r="X192" i="5" s="1"/>
  <c r="W96" i="5"/>
  <c r="X96" i="5" s="1"/>
  <c r="X32" i="5"/>
  <c r="W32" i="5"/>
  <c r="X1961" i="5"/>
  <c r="X1927" i="5"/>
  <c r="X1891" i="5"/>
  <c r="X1857" i="5"/>
  <c r="X1823" i="5"/>
  <c r="X1789" i="5"/>
  <c r="X1755" i="5"/>
  <c r="X1721" i="5"/>
  <c r="X1687" i="5"/>
  <c r="X1653" i="5"/>
  <c r="X1619" i="5"/>
  <c r="X1585" i="5"/>
  <c r="X1551" i="5"/>
  <c r="X1517" i="5"/>
  <c r="X1483" i="5"/>
  <c r="X1449" i="5"/>
  <c r="X1415" i="5"/>
  <c r="X1379" i="5"/>
  <c r="X1345" i="5"/>
  <c r="X1311" i="5"/>
  <c r="X1278" i="5"/>
  <c r="X1244" i="5"/>
  <c r="X1210" i="5"/>
  <c r="X1176" i="5"/>
  <c r="X1142" i="5"/>
  <c r="X1108" i="5"/>
  <c r="X1074" i="5"/>
  <c r="X1040" i="5"/>
  <c r="X1006" i="5"/>
  <c r="X972" i="5"/>
  <c r="X938" i="5"/>
  <c r="X904" i="5"/>
  <c r="X868" i="5"/>
  <c r="X834" i="5"/>
  <c r="X800" i="5"/>
  <c r="X759" i="5"/>
  <c r="X716" i="5"/>
  <c r="X672" i="5"/>
  <c r="X623" i="5"/>
  <c r="X578" i="5"/>
  <c r="X536" i="5"/>
  <c r="X487" i="5"/>
  <c r="X442" i="5"/>
  <c r="X400" i="5"/>
  <c r="X337" i="5"/>
  <c r="X267" i="5"/>
  <c r="X171" i="5"/>
  <c r="X84" i="5"/>
  <c r="X196" i="5"/>
  <c r="W1885" i="5"/>
  <c r="X1885" i="5" s="1"/>
  <c r="W1693" i="5"/>
  <c r="X1693" i="5" s="1"/>
  <c r="W1575" i="5"/>
  <c r="X1575" i="5" s="1"/>
  <c r="W1470" i="5"/>
  <c r="X1470" i="5" s="1"/>
  <c r="W1020" i="5"/>
  <c r="W898" i="5"/>
  <c r="W513" i="5"/>
  <c r="W375" i="5"/>
  <c r="X375" i="5" s="1"/>
  <c r="X735" i="5"/>
  <c r="W735" i="5"/>
  <c r="X703" i="5"/>
  <c r="W703" i="5"/>
  <c r="W319" i="5"/>
  <c r="X319" i="5" s="1"/>
  <c r="W287" i="5"/>
  <c r="X287" i="5" s="1"/>
  <c r="W255" i="5"/>
  <c r="X255" i="5" s="1"/>
  <c r="X223" i="5"/>
  <c r="W223" i="5"/>
  <c r="X191" i="5"/>
  <c r="W191" i="5"/>
  <c r="W31" i="5"/>
  <c r="X31" i="5" s="1"/>
  <c r="X1960" i="5"/>
  <c r="X1924" i="5"/>
  <c r="X1890" i="5"/>
  <c r="X1856" i="5"/>
  <c r="X1822" i="5"/>
  <c r="X1788" i="5"/>
  <c r="X1754" i="5"/>
  <c r="X1720" i="5"/>
  <c r="X1686" i="5"/>
  <c r="X1652" i="5"/>
  <c r="X1618" i="5"/>
  <c r="X1584" i="5"/>
  <c r="X1550" i="5"/>
  <c r="X1516" i="5"/>
  <c r="X1482" i="5"/>
  <c r="X1448" i="5"/>
  <c r="X1412" i="5"/>
  <c r="X1378" i="5"/>
  <c r="X1344" i="5"/>
  <c r="X1310" i="5"/>
  <c r="X1277" i="5"/>
  <c r="X1243" i="5"/>
  <c r="X1209" i="5"/>
  <c r="X1175" i="5"/>
  <c r="X1141" i="5"/>
  <c r="X1107" i="5"/>
  <c r="X1073" i="5"/>
  <c r="X1039" i="5"/>
  <c r="X1005" i="5"/>
  <c r="X971" i="5"/>
  <c r="X937" i="5"/>
  <c r="X867" i="5"/>
  <c r="X833" i="5"/>
  <c r="X799" i="5"/>
  <c r="X758" i="5"/>
  <c r="X715" i="5"/>
  <c r="X671" i="5"/>
  <c r="X622" i="5"/>
  <c r="X577" i="5"/>
  <c r="X484" i="5"/>
  <c r="X441" i="5"/>
  <c r="X399" i="5"/>
  <c r="X336" i="5"/>
  <c r="X266" i="5"/>
  <c r="X168" i="5"/>
  <c r="X75" i="5"/>
  <c r="X101" i="5"/>
  <c r="W1884" i="5"/>
  <c r="X1884" i="5" s="1"/>
  <c r="W1692" i="5"/>
  <c r="X1692" i="5" s="1"/>
  <c r="W1469" i="5"/>
  <c r="X1469" i="5" s="1"/>
  <c r="W1122" i="5"/>
  <c r="X1122" i="5" s="1"/>
  <c r="W1015" i="5"/>
  <c r="X1015" i="5" s="1"/>
  <c r="W897" i="5"/>
  <c r="W510" i="5"/>
  <c r="X510" i="5" s="1"/>
  <c r="W359" i="5"/>
  <c r="X359" i="5" s="1"/>
  <c r="W193" i="5"/>
  <c r="W34" i="5"/>
  <c r="X34" i="5" s="1"/>
  <c r="X1959" i="5"/>
  <c r="X1923" i="5"/>
  <c r="X1855" i="5"/>
  <c r="X1821" i="5"/>
  <c r="X1787" i="5"/>
  <c r="X1753" i="5"/>
  <c r="X1719" i="5"/>
  <c r="X1685" i="5"/>
  <c r="X1651" i="5"/>
  <c r="X1617" i="5"/>
  <c r="X1583" i="5"/>
  <c r="X1549" i="5"/>
  <c r="X1515" i="5"/>
  <c r="X1481" i="5"/>
  <c r="X1447" i="5"/>
  <c r="X1411" i="5"/>
  <c r="X1377" i="5"/>
  <c r="X1343" i="5"/>
  <c r="X1309" i="5"/>
  <c r="X1276" i="5"/>
  <c r="X1242" i="5"/>
  <c r="X1208" i="5"/>
  <c r="X1174" i="5"/>
  <c r="X1140" i="5"/>
  <c r="X1106" i="5"/>
  <c r="X1072" i="5"/>
  <c r="X1038" i="5"/>
  <c r="X1004" i="5"/>
  <c r="X970" i="5"/>
  <c r="X936" i="5"/>
  <c r="X900" i="5"/>
  <c r="X866" i="5"/>
  <c r="X832" i="5"/>
  <c r="X798" i="5"/>
  <c r="X757" i="5"/>
  <c r="X714" i="5"/>
  <c r="X621" i="5"/>
  <c r="X576" i="5"/>
  <c r="X532" i="5"/>
  <c r="X483" i="5"/>
  <c r="X440" i="5"/>
  <c r="X396" i="5"/>
  <c r="X335" i="5"/>
  <c r="X265" i="5"/>
  <c r="X167" i="5"/>
  <c r="X65" i="5"/>
  <c r="W1966" i="5"/>
  <c r="W1879" i="5"/>
  <c r="X1879" i="5" s="1"/>
  <c r="W1468" i="5"/>
  <c r="W1239" i="5"/>
  <c r="X1239" i="5" s="1"/>
  <c r="W1121" i="5"/>
  <c r="X1121" i="5" s="1"/>
  <c r="W999" i="5"/>
  <c r="X999" i="5" s="1"/>
  <c r="W894" i="5"/>
  <c r="X894" i="5" s="1"/>
  <c r="W769" i="5"/>
  <c r="W641" i="5"/>
  <c r="W509" i="5"/>
  <c r="X509" i="5" s="1"/>
  <c r="W190" i="5"/>
  <c r="X190" i="5" s="1"/>
  <c r="X291" i="5"/>
  <c r="W291" i="5"/>
  <c r="X765" i="5"/>
  <c r="X381" i="5"/>
  <c r="X253" i="5"/>
  <c r="X221" i="5"/>
  <c r="X157" i="5"/>
  <c r="X61" i="5"/>
  <c r="X1956" i="5"/>
  <c r="X1922" i="5"/>
  <c r="X1888" i="5"/>
  <c r="X1854" i="5"/>
  <c r="X1820" i="5"/>
  <c r="X1786" i="5"/>
  <c r="X1752" i="5"/>
  <c r="X1718" i="5"/>
  <c r="X1684" i="5"/>
  <c r="X1650" i="5"/>
  <c r="X1616" i="5"/>
  <c r="X1582" i="5"/>
  <c r="X1548" i="5"/>
  <c r="X1514" i="5"/>
  <c r="X1480" i="5"/>
  <c r="X1444" i="5"/>
  <c r="X1410" i="5"/>
  <c r="X1376" i="5"/>
  <c r="X1342" i="5"/>
  <c r="X1308" i="5"/>
  <c r="X1275" i="5"/>
  <c r="X1241" i="5"/>
  <c r="X1207" i="5"/>
  <c r="X1173" i="5"/>
  <c r="X1139" i="5"/>
  <c r="X1105" i="5"/>
  <c r="X1071" i="5"/>
  <c r="X1037" i="5"/>
  <c r="X1003" i="5"/>
  <c r="X969" i="5"/>
  <c r="X935" i="5"/>
  <c r="X899" i="5"/>
  <c r="X865" i="5"/>
  <c r="X831" i="5"/>
  <c r="X797" i="5"/>
  <c r="X755" i="5"/>
  <c r="X713" i="5"/>
  <c r="X665" i="5"/>
  <c r="X619" i="5"/>
  <c r="X575" i="5"/>
  <c r="X529" i="5"/>
  <c r="X481" i="5"/>
  <c r="X439" i="5"/>
  <c r="X393" i="5"/>
  <c r="X334" i="5"/>
  <c r="X259" i="5"/>
  <c r="X163" i="5"/>
  <c r="X64" i="5"/>
  <c r="W1870" i="5"/>
  <c r="X1870" i="5" s="1"/>
  <c r="W1783" i="5"/>
  <c r="X1783" i="5" s="1"/>
  <c r="W1678" i="5"/>
  <c r="X1678" i="5" s="1"/>
  <c r="W1570" i="5"/>
  <c r="X1570" i="5" s="1"/>
  <c r="W1463" i="5"/>
  <c r="X1463" i="5" s="1"/>
  <c r="W1223" i="5"/>
  <c r="X1223" i="5" s="1"/>
  <c r="W1118" i="5"/>
  <c r="X1118" i="5" s="1"/>
  <c r="W893" i="5"/>
  <c r="W766" i="5"/>
  <c r="X766" i="5" s="1"/>
  <c r="W638" i="5"/>
  <c r="X638" i="5" s="1"/>
  <c r="W508" i="5"/>
  <c r="X508" i="5" s="1"/>
  <c r="W353" i="5"/>
  <c r="X353" i="5" s="1"/>
  <c r="W189" i="5"/>
  <c r="X189" i="5" s="1"/>
  <c r="X700" i="5"/>
  <c r="X636" i="5"/>
  <c r="X380" i="5"/>
  <c r="X348" i="5"/>
  <c r="W348" i="5"/>
  <c r="W316" i="5"/>
  <c r="X316" i="5" s="1"/>
  <c r="X284" i="5"/>
  <c r="W284" i="5"/>
  <c r="X252" i="5"/>
  <c r="W252" i="5"/>
  <c r="W220" i="5"/>
  <c r="X220" i="5" s="1"/>
  <c r="X188" i="5"/>
  <c r="W188" i="5"/>
  <c r="W156" i="5"/>
  <c r="X156" i="5" s="1"/>
  <c r="X1955" i="5"/>
  <c r="X1921" i="5"/>
  <c r="X1853" i="5"/>
  <c r="X1819" i="5"/>
  <c r="X1785" i="5"/>
  <c r="X1751" i="5"/>
  <c r="X1717" i="5"/>
  <c r="X1683" i="5"/>
  <c r="X1649" i="5"/>
  <c r="X1615" i="5"/>
  <c r="X1581" i="5"/>
  <c r="X1547" i="5"/>
  <c r="X1513" i="5"/>
  <c r="X1479" i="5"/>
  <c r="X1443" i="5"/>
  <c r="X1409" i="5"/>
  <c r="X1375" i="5"/>
  <c r="X1341" i="5"/>
  <c r="X1307" i="5"/>
  <c r="X1274" i="5"/>
  <c r="X1240" i="5"/>
  <c r="X1206" i="5"/>
  <c r="X1172" i="5"/>
  <c r="X1138" i="5"/>
  <c r="X1104" i="5"/>
  <c r="X1070" i="5"/>
  <c r="X1036" i="5"/>
  <c r="X1002" i="5"/>
  <c r="X968" i="5"/>
  <c r="X932" i="5"/>
  <c r="X864" i="5"/>
  <c r="X830" i="5"/>
  <c r="X754" i="5"/>
  <c r="X712" i="5"/>
  <c r="X662" i="5"/>
  <c r="X618" i="5"/>
  <c r="X574" i="5"/>
  <c r="X526" i="5"/>
  <c r="X480" i="5"/>
  <c r="X438" i="5"/>
  <c r="X388" i="5"/>
  <c r="X333" i="5"/>
  <c r="X256" i="5"/>
  <c r="X162" i="5"/>
  <c r="X63" i="5"/>
  <c r="W1863" i="5"/>
  <c r="X1863" i="5" s="1"/>
  <c r="W1774" i="5"/>
  <c r="X1774" i="5" s="1"/>
  <c r="W1671" i="5"/>
  <c r="W1569" i="5"/>
  <c r="X1569" i="5" s="1"/>
  <c r="W1117" i="5"/>
  <c r="X1117" i="5" s="1"/>
  <c r="W892" i="5"/>
  <c r="X892" i="5" s="1"/>
  <c r="W765" i="5"/>
  <c r="W637" i="5"/>
  <c r="W503" i="5"/>
  <c r="X503" i="5" s="1"/>
  <c r="W350" i="5"/>
  <c r="X350" i="5" s="1"/>
  <c r="W731" i="5"/>
  <c r="X731" i="5" s="1"/>
  <c r="X667" i="5"/>
  <c r="W667" i="5"/>
  <c r="X635" i="5"/>
  <c r="W635" i="5"/>
  <c r="W379" i="5"/>
  <c r="X379" i="5" s="1"/>
  <c r="X347" i="5"/>
  <c r="W347" i="5"/>
  <c r="W315" i="5"/>
  <c r="X315" i="5" s="1"/>
  <c r="W251" i="5"/>
  <c r="X251" i="5" s="1"/>
  <c r="X219" i="5"/>
  <c r="W219" i="5"/>
  <c r="X187" i="5"/>
  <c r="W187" i="5"/>
  <c r="X155" i="5"/>
  <c r="W155" i="5"/>
  <c r="W123" i="5"/>
  <c r="X123" i="5" s="1"/>
  <c r="W27" i="5"/>
  <c r="X27" i="5"/>
  <c r="X1954" i="5"/>
  <c r="X1920" i="5"/>
  <c r="X1852" i="5"/>
  <c r="X1818" i="5"/>
  <c r="X1784" i="5"/>
  <c r="X1750" i="5"/>
  <c r="X1716" i="5"/>
  <c r="X1682" i="5"/>
  <c r="X1648" i="5"/>
  <c r="X1614" i="5"/>
  <c r="X1580" i="5"/>
  <c r="X1546" i="5"/>
  <c r="X1512" i="5"/>
  <c r="X1476" i="5"/>
  <c r="X1442" i="5"/>
  <c r="X1408" i="5"/>
  <c r="X1374" i="5"/>
  <c r="X1340" i="5"/>
  <c r="X1306" i="5"/>
  <c r="X1273" i="5"/>
  <c r="X1205" i="5"/>
  <c r="X1171" i="5"/>
  <c r="X1137" i="5"/>
  <c r="X1103" i="5"/>
  <c r="X1069" i="5"/>
  <c r="X1035" i="5"/>
  <c r="X1001" i="5"/>
  <c r="X967" i="5"/>
  <c r="X931" i="5"/>
  <c r="X863" i="5"/>
  <c r="X829" i="5"/>
  <c r="X795" i="5"/>
  <c r="X753" i="5"/>
  <c r="X711" i="5"/>
  <c r="X661" i="5"/>
  <c r="X617" i="5"/>
  <c r="X573" i="5"/>
  <c r="X525" i="5"/>
  <c r="X479" i="5"/>
  <c r="X437" i="5"/>
  <c r="X387" i="5"/>
  <c r="X328" i="5"/>
  <c r="X250" i="5"/>
  <c r="X161" i="5"/>
  <c r="X60" i="5"/>
  <c r="W1767" i="5"/>
  <c r="X1767" i="5" s="1"/>
  <c r="W1566" i="5"/>
  <c r="W1116" i="5"/>
  <c r="X1116" i="5" s="1"/>
  <c r="W994" i="5"/>
  <c r="X994" i="5" s="1"/>
  <c r="W887" i="5"/>
  <c r="X887" i="5" s="1"/>
  <c r="W764" i="5"/>
  <c r="X764" i="5" s="1"/>
  <c r="W636" i="5"/>
  <c r="W349" i="5"/>
  <c r="X349" i="5" s="1"/>
  <c r="W1474" i="5"/>
  <c r="X1474" i="5" s="1"/>
  <c r="X762" i="5"/>
  <c r="W762" i="5"/>
  <c r="X698" i="5"/>
  <c r="W698" i="5"/>
  <c r="X666" i="5"/>
  <c r="W666" i="5"/>
  <c r="W602" i="5"/>
  <c r="X602" i="5" s="1"/>
  <c r="W346" i="5"/>
  <c r="X346" i="5" s="1"/>
  <c r="W314" i="5"/>
  <c r="X314" i="5" s="1"/>
  <c r="X282" i="5"/>
  <c r="W282" i="5"/>
  <c r="W218" i="5"/>
  <c r="X218" i="5" s="1"/>
  <c r="W186" i="5"/>
  <c r="X186" i="5" s="1"/>
  <c r="W122" i="5"/>
  <c r="X122" i="5"/>
  <c r="W58" i="5"/>
  <c r="X58" i="5" s="1"/>
  <c r="W26" i="5"/>
  <c r="X26" i="5" s="1"/>
  <c r="X1953" i="5"/>
  <c r="X1919" i="5"/>
  <c r="X1851" i="5"/>
  <c r="X1817" i="5"/>
  <c r="X1749" i="5"/>
  <c r="X1715" i="5"/>
  <c r="X1681" i="5"/>
  <c r="X1647" i="5"/>
  <c r="X1613" i="5"/>
  <c r="X1579" i="5"/>
  <c r="X1545" i="5"/>
  <c r="X1511" i="5"/>
  <c r="X1475" i="5"/>
  <c r="X1441" i="5"/>
  <c r="X1407" i="5"/>
  <c r="X1373" i="5"/>
  <c r="X1339" i="5"/>
  <c r="X1305" i="5"/>
  <c r="X1272" i="5"/>
  <c r="X1238" i="5"/>
  <c r="X1204" i="5"/>
  <c r="X1170" i="5"/>
  <c r="X1136" i="5"/>
  <c r="X1102" i="5"/>
  <c r="X1068" i="5"/>
  <c r="X1034" i="5"/>
  <c r="X1000" i="5"/>
  <c r="X964" i="5"/>
  <c r="X930" i="5"/>
  <c r="X896" i="5"/>
  <c r="X862" i="5"/>
  <c r="X828" i="5"/>
  <c r="X794" i="5"/>
  <c r="X752" i="5"/>
  <c r="X708" i="5"/>
  <c r="X659" i="5"/>
  <c r="X616" i="5"/>
  <c r="X572" i="5"/>
  <c r="X523" i="5"/>
  <c r="X478" i="5"/>
  <c r="X436" i="5"/>
  <c r="X385" i="5"/>
  <c r="X323" i="5"/>
  <c r="X243" i="5"/>
  <c r="X160" i="5"/>
  <c r="X59" i="5"/>
  <c r="W1565" i="5"/>
  <c r="X1565" i="5" s="1"/>
  <c r="W1218" i="5"/>
  <c r="X1218" i="5" s="1"/>
  <c r="W993" i="5"/>
  <c r="X993" i="5" s="1"/>
  <c r="W631" i="5"/>
  <c r="X631" i="5" s="1"/>
  <c r="W485" i="5"/>
  <c r="X485" i="5" s="1"/>
  <c r="W343" i="5"/>
  <c r="X343" i="5" s="1"/>
  <c r="X697" i="5"/>
  <c r="W697" i="5"/>
  <c r="W633" i="5"/>
  <c r="X633" i="5" s="1"/>
  <c r="W601" i="5"/>
  <c r="X601" i="5" s="1"/>
  <c r="W345" i="5"/>
  <c r="X345" i="5" s="1"/>
  <c r="X313" i="5"/>
  <c r="W313" i="5"/>
  <c r="X281" i="5"/>
  <c r="W281" i="5"/>
  <c r="W249" i="5"/>
  <c r="X249" i="5" s="1"/>
  <c r="X217" i="5"/>
  <c r="W217" i="5"/>
  <c r="W185" i="5"/>
  <c r="X185" i="5" s="1"/>
  <c r="X153" i="5"/>
  <c r="W153" i="5"/>
  <c r="W121" i="5"/>
  <c r="X121" i="5" s="1"/>
  <c r="X1952" i="5"/>
  <c r="X1918" i="5"/>
  <c r="X1850" i="5"/>
  <c r="X1816" i="5"/>
  <c r="X1782" i="5"/>
  <c r="X1748" i="5"/>
  <c r="X1714" i="5"/>
  <c r="X1680" i="5"/>
  <c r="X1646" i="5"/>
  <c r="X1612" i="5"/>
  <c r="X1578" i="5"/>
  <c r="X1544" i="5"/>
  <c r="X1508" i="5"/>
  <c r="X1440" i="5"/>
  <c r="X1406" i="5"/>
  <c r="X1338" i="5"/>
  <c r="X1304" i="5"/>
  <c r="X1271" i="5"/>
  <c r="X1237" i="5"/>
  <c r="X1203" i="5"/>
  <c r="X1169" i="5"/>
  <c r="X1135" i="5"/>
  <c r="X1101" i="5"/>
  <c r="X1067" i="5"/>
  <c r="X1033" i="5"/>
  <c r="X963" i="5"/>
  <c r="X929" i="5"/>
  <c r="X895" i="5"/>
  <c r="X861" i="5"/>
  <c r="X827" i="5"/>
  <c r="X793" i="5"/>
  <c r="X751" i="5"/>
  <c r="X707" i="5"/>
  <c r="X658" i="5"/>
  <c r="X615" i="5"/>
  <c r="X571" i="5"/>
  <c r="X522" i="5"/>
  <c r="X477" i="5"/>
  <c r="X435" i="5"/>
  <c r="X384" i="5"/>
  <c r="X317" i="5"/>
  <c r="X242" i="5"/>
  <c r="X159" i="5"/>
  <c r="X57" i="5"/>
  <c r="W1666" i="5"/>
  <c r="X1666" i="5" s="1"/>
  <c r="W1564" i="5"/>
  <c r="X1564" i="5" s="1"/>
  <c r="W1335" i="5"/>
  <c r="X1335" i="5" s="1"/>
  <c r="W1217" i="5"/>
  <c r="X1217" i="5" s="1"/>
  <c r="W1095" i="5"/>
  <c r="X1095" i="5" s="1"/>
  <c r="W990" i="5"/>
  <c r="X990" i="5" s="1"/>
  <c r="W743" i="5"/>
  <c r="X743" i="5" s="1"/>
  <c r="W482" i="5"/>
  <c r="X482" i="5" s="1"/>
  <c r="X728" i="5"/>
  <c r="W728" i="5"/>
  <c r="W664" i="5"/>
  <c r="X664" i="5" s="1"/>
  <c r="X632" i="5"/>
  <c r="W632" i="5"/>
  <c r="W568" i="5"/>
  <c r="X568" i="5" s="1"/>
  <c r="W312" i="5"/>
  <c r="X312" i="5" s="1"/>
  <c r="W280" i="5"/>
  <c r="X280" i="5" s="1"/>
  <c r="X248" i="5"/>
  <c r="W248" i="5"/>
  <c r="W216" i="5"/>
  <c r="X216" i="5" s="1"/>
  <c r="W184" i="5"/>
  <c r="X184" i="5" s="1"/>
  <c r="W152" i="5"/>
  <c r="X152" i="5" s="1"/>
  <c r="W120" i="5"/>
  <c r="X120" i="5" s="1"/>
  <c r="W88" i="5"/>
  <c r="X88" i="5" s="1"/>
  <c r="X1951" i="5"/>
  <c r="X1917" i="5"/>
  <c r="X1883" i="5"/>
  <c r="X1849" i="5"/>
  <c r="X1815" i="5"/>
  <c r="X1781" i="5"/>
  <c r="X1747" i="5"/>
  <c r="X1713" i="5"/>
  <c r="X1679" i="5"/>
  <c r="X1645" i="5"/>
  <c r="X1611" i="5"/>
  <c r="X1577" i="5"/>
  <c r="X1543" i="5"/>
  <c r="X1507" i="5"/>
  <c r="X1439" i="5"/>
  <c r="X1405" i="5"/>
  <c r="X1371" i="5"/>
  <c r="X1337" i="5"/>
  <c r="X1303" i="5"/>
  <c r="X1270" i="5"/>
  <c r="X1236" i="5"/>
  <c r="X1202" i="5"/>
  <c r="X1168" i="5"/>
  <c r="X1134" i="5"/>
  <c r="X1100" i="5"/>
  <c r="X1066" i="5"/>
  <c r="X1032" i="5"/>
  <c r="X996" i="5"/>
  <c r="X962" i="5"/>
  <c r="X928" i="5"/>
  <c r="X860" i="5"/>
  <c r="X826" i="5"/>
  <c r="X792" i="5"/>
  <c r="X750" i="5"/>
  <c r="X706" i="5"/>
  <c r="X657" i="5"/>
  <c r="X612" i="5"/>
  <c r="X570" i="5"/>
  <c r="X521" i="5"/>
  <c r="X476" i="5"/>
  <c r="X434" i="5"/>
  <c r="X383" i="5"/>
  <c r="X310" i="5"/>
  <c r="X241" i="5"/>
  <c r="X154" i="5"/>
  <c r="X56" i="5"/>
  <c r="W1762" i="5"/>
  <c r="X1762" i="5" s="1"/>
  <c r="W1665" i="5"/>
  <c r="X1665" i="5" s="1"/>
  <c r="W1559" i="5"/>
  <c r="X1559" i="5" s="1"/>
  <c r="W1319" i="5"/>
  <c r="X1319" i="5" s="1"/>
  <c r="W1214" i="5"/>
  <c r="X1214" i="5" s="1"/>
  <c r="W989" i="5"/>
  <c r="X989" i="5" s="1"/>
  <c r="W869" i="5"/>
  <c r="X869" i="5" s="1"/>
  <c r="W325" i="5"/>
  <c r="W158" i="5"/>
  <c r="X158" i="5" s="1"/>
  <c r="X663" i="5"/>
  <c r="X599" i="5"/>
  <c r="X567" i="5"/>
  <c r="X311" i="5"/>
  <c r="X183" i="5"/>
  <c r="W23" i="5"/>
  <c r="X23" i="5" s="1"/>
  <c r="X1950" i="5"/>
  <c r="X1916" i="5"/>
  <c r="X1882" i="5"/>
  <c r="X1848" i="5"/>
  <c r="X1814" i="5"/>
  <c r="X1780" i="5"/>
  <c r="X1746" i="5"/>
  <c r="X1712" i="5"/>
  <c r="X1644" i="5"/>
  <c r="X1610" i="5"/>
  <c r="X1576" i="5"/>
  <c r="X1540" i="5"/>
  <c r="X1506" i="5"/>
  <c r="X1472" i="5"/>
  <c r="X1438" i="5"/>
  <c r="X1404" i="5"/>
  <c r="X1370" i="5"/>
  <c r="X1336" i="5"/>
  <c r="X1302" i="5"/>
  <c r="X1269" i="5"/>
  <c r="X1235" i="5"/>
  <c r="X1201" i="5"/>
  <c r="X1167" i="5"/>
  <c r="X1133" i="5"/>
  <c r="X1099" i="5"/>
  <c r="X1065" i="5"/>
  <c r="X1031" i="5"/>
  <c r="X995" i="5"/>
  <c r="X961" i="5"/>
  <c r="X927" i="5"/>
  <c r="X859" i="5"/>
  <c r="X825" i="5"/>
  <c r="X749" i="5"/>
  <c r="X705" i="5"/>
  <c r="X656" i="5"/>
  <c r="X611" i="5"/>
  <c r="X569" i="5"/>
  <c r="X520" i="5"/>
  <c r="X475" i="5"/>
  <c r="X433" i="5"/>
  <c r="X309" i="5"/>
  <c r="X238" i="5"/>
  <c r="X145" i="5"/>
  <c r="X55" i="5"/>
  <c r="W1761" i="5"/>
  <c r="X1761" i="5" s="1"/>
  <c r="W1662" i="5"/>
  <c r="X1662" i="5" s="1"/>
  <c r="W988" i="5"/>
  <c r="X988" i="5" s="1"/>
  <c r="W321" i="5"/>
  <c r="X321" i="5" s="1"/>
  <c r="W157" i="5"/>
  <c r="X694" i="5"/>
  <c r="W694" i="5"/>
  <c r="W630" i="5"/>
  <c r="X630" i="5" s="1"/>
  <c r="W598" i="5"/>
  <c r="X598" i="5" s="1"/>
  <c r="W534" i="5"/>
  <c r="X534" i="5"/>
  <c r="X278" i="5"/>
  <c r="W278" i="5"/>
  <c r="W246" i="5"/>
  <c r="X246" i="5" s="1"/>
  <c r="X214" i="5"/>
  <c r="W214" i="5"/>
  <c r="W182" i="5"/>
  <c r="X182" i="5" s="1"/>
  <c r="X150" i="5"/>
  <c r="W150" i="5"/>
  <c r="W118" i="5"/>
  <c r="X118" i="5" s="1"/>
  <c r="W86" i="5"/>
  <c r="X86" i="5"/>
  <c r="X1949" i="5"/>
  <c r="X1915" i="5"/>
  <c r="X1881" i="5"/>
  <c r="X1847" i="5"/>
  <c r="X1813" i="5"/>
  <c r="X1779" i="5"/>
  <c r="X1745" i="5"/>
  <c r="X1711" i="5"/>
  <c r="X1677" i="5"/>
  <c r="X1643" i="5"/>
  <c r="X1609" i="5"/>
  <c r="X1539" i="5"/>
  <c r="X1505" i="5"/>
  <c r="X1471" i="5"/>
  <c r="X1437" i="5"/>
  <c r="X1403" i="5"/>
  <c r="X1369" i="5"/>
  <c r="X1301" i="5"/>
  <c r="X1268" i="5"/>
  <c r="X1234" i="5"/>
  <c r="X1200" i="5"/>
  <c r="X1166" i="5"/>
  <c r="X1132" i="5"/>
  <c r="X1098" i="5"/>
  <c r="X1064" i="5"/>
  <c r="X1028" i="5"/>
  <c r="X960" i="5"/>
  <c r="X926" i="5"/>
  <c r="X858" i="5"/>
  <c r="X824" i="5"/>
  <c r="X790" i="5"/>
  <c r="X748" i="5"/>
  <c r="X702" i="5"/>
  <c r="X655" i="5"/>
  <c r="X610" i="5"/>
  <c r="X566" i="5"/>
  <c r="X474" i="5"/>
  <c r="X430" i="5"/>
  <c r="X378" i="5"/>
  <c r="X308" i="5"/>
  <c r="X237" i="5"/>
  <c r="X138" i="5"/>
  <c r="X54" i="5"/>
  <c r="W1759" i="5"/>
  <c r="X1759" i="5" s="1"/>
  <c r="W1661" i="5"/>
  <c r="X1661" i="5" s="1"/>
  <c r="W1090" i="5"/>
  <c r="X1090" i="5" s="1"/>
  <c r="W983" i="5"/>
  <c r="W737" i="5"/>
  <c r="X737" i="5" s="1"/>
  <c r="W609" i="5"/>
  <c r="W318" i="5"/>
  <c r="X318" i="5" s="1"/>
  <c r="W151" i="5"/>
  <c r="X151" i="5" s="1"/>
  <c r="X67" i="5"/>
  <c r="W67" i="5"/>
  <c r="W386" i="5"/>
  <c r="X386" i="5" s="1"/>
  <c r="W629" i="5"/>
  <c r="X629" i="5" s="1"/>
  <c r="W565" i="5"/>
  <c r="X565" i="5" s="1"/>
  <c r="W533" i="5"/>
  <c r="X533" i="5"/>
  <c r="X277" i="5"/>
  <c r="W277" i="5"/>
  <c r="X245" i="5"/>
  <c r="W245" i="5"/>
  <c r="W213" i="5"/>
  <c r="X213" i="5" s="1"/>
  <c r="W181" i="5"/>
  <c r="X181" i="5" s="1"/>
  <c r="X149" i="5"/>
  <c r="W149" i="5"/>
  <c r="W117" i="5"/>
  <c r="X117" i="5"/>
  <c r="W85" i="5"/>
  <c r="X85" i="5"/>
  <c r="W53" i="5"/>
  <c r="X53" i="5"/>
  <c r="X1948" i="5"/>
  <c r="X1914" i="5"/>
  <c r="X1880" i="5"/>
  <c r="X1846" i="5"/>
  <c r="X1812" i="5"/>
  <c r="X1778" i="5"/>
  <c r="X1744" i="5"/>
  <c r="X1710" i="5"/>
  <c r="X1676" i="5"/>
  <c r="X1642" i="5"/>
  <c r="X1608" i="5"/>
  <c r="X1572" i="5"/>
  <c r="X1538" i="5"/>
  <c r="X1504" i="5"/>
  <c r="X1436" i="5"/>
  <c r="X1402" i="5"/>
  <c r="X1368" i="5"/>
  <c r="X1334" i="5"/>
  <c r="X1300" i="5"/>
  <c r="X1267" i="5"/>
  <c r="X1233" i="5"/>
  <c r="X1199" i="5"/>
  <c r="X1165" i="5"/>
  <c r="X1131" i="5"/>
  <c r="X1097" i="5"/>
  <c r="X1063" i="5"/>
  <c r="X1027" i="5"/>
  <c r="X959" i="5"/>
  <c r="X925" i="5"/>
  <c r="X891" i="5"/>
  <c r="X857" i="5"/>
  <c r="X823" i="5"/>
  <c r="X789" i="5"/>
  <c r="X747" i="5"/>
  <c r="X699" i="5"/>
  <c r="X653" i="5"/>
  <c r="X563" i="5"/>
  <c r="X515" i="5"/>
  <c r="X473" i="5"/>
  <c r="X427" i="5"/>
  <c r="X377" i="5"/>
  <c r="X307" i="5"/>
  <c r="X236" i="5"/>
  <c r="X137" i="5"/>
  <c r="X49" i="5"/>
  <c r="W1660" i="5"/>
  <c r="W1089" i="5"/>
  <c r="X1089" i="5" s="1"/>
  <c r="W734" i="5"/>
  <c r="X734" i="5" s="1"/>
  <c r="W606" i="5"/>
  <c r="X606" i="5" s="1"/>
  <c r="W471" i="5"/>
  <c r="X471" i="5" s="1"/>
  <c r="X675" i="5"/>
  <c r="X756" i="5"/>
  <c r="W756" i="5"/>
  <c r="W660" i="5"/>
  <c r="X660" i="5" s="1"/>
  <c r="X596" i="5"/>
  <c r="W596" i="5"/>
  <c r="W564" i="5"/>
  <c r="X564" i="5"/>
  <c r="W500" i="5"/>
  <c r="X500" i="5"/>
  <c r="W244" i="5"/>
  <c r="X244" i="5" s="1"/>
  <c r="X212" i="5"/>
  <c r="W212" i="5"/>
  <c r="W148" i="5"/>
  <c r="X148" i="5" s="1"/>
  <c r="W116" i="5"/>
  <c r="X116" i="5"/>
  <c r="W52" i="5"/>
  <c r="X52" i="5"/>
  <c r="X1947" i="5"/>
  <c r="X1913" i="5"/>
  <c r="X1845" i="5"/>
  <c r="X1811" i="5"/>
  <c r="X1777" i="5"/>
  <c r="X1743" i="5"/>
  <c r="X1709" i="5"/>
  <c r="X1675" i="5"/>
  <c r="X1641" i="5"/>
  <c r="X1607" i="5"/>
  <c r="X1571" i="5"/>
  <c r="X1537" i="5"/>
  <c r="X1503" i="5"/>
  <c r="X1435" i="5"/>
  <c r="X1401" i="5"/>
  <c r="X1333" i="5"/>
  <c r="X1299" i="5"/>
  <c r="X1266" i="5"/>
  <c r="X1232" i="5"/>
  <c r="X1198" i="5"/>
  <c r="X1164" i="5"/>
  <c r="X1130" i="5"/>
  <c r="X1096" i="5"/>
  <c r="X1060" i="5"/>
  <c r="X1026" i="5"/>
  <c r="X992" i="5"/>
  <c r="X958" i="5"/>
  <c r="X924" i="5"/>
  <c r="X890" i="5"/>
  <c r="X856" i="5"/>
  <c r="X822" i="5"/>
  <c r="X788" i="5"/>
  <c r="X746" i="5"/>
  <c r="X696" i="5"/>
  <c r="X652" i="5"/>
  <c r="X608" i="5"/>
  <c r="X560" i="5"/>
  <c r="X514" i="5"/>
  <c r="X472" i="5"/>
  <c r="X424" i="5"/>
  <c r="X376" i="5"/>
  <c r="X306" i="5"/>
  <c r="X235" i="5"/>
  <c r="X136" i="5"/>
  <c r="X40" i="5"/>
  <c r="W1943" i="5"/>
  <c r="X1943" i="5" s="1"/>
  <c r="W1431" i="5"/>
  <c r="X1431" i="5" s="1"/>
  <c r="W1191" i="5"/>
  <c r="X1191" i="5" s="1"/>
  <c r="W1086" i="5"/>
  <c r="X1086" i="5" s="1"/>
  <c r="W733" i="5"/>
  <c r="W605" i="5"/>
  <c r="W455" i="5"/>
  <c r="X455" i="5" s="1"/>
  <c r="W311" i="5"/>
  <c r="W355" i="5"/>
  <c r="X355" i="5" s="1"/>
  <c r="X322" i="5"/>
  <c r="W322" i="5"/>
  <c r="X1347" i="5"/>
  <c r="W531" i="5"/>
  <c r="X531" i="5"/>
  <c r="W499" i="5"/>
  <c r="X499" i="5"/>
  <c r="W211" i="5"/>
  <c r="X211" i="5" s="1"/>
  <c r="X179" i="5"/>
  <c r="W179" i="5"/>
  <c r="X147" i="5"/>
  <c r="W147" i="5"/>
  <c r="W115" i="5"/>
  <c r="X115" i="5"/>
  <c r="W83" i="5"/>
  <c r="X83" i="5" s="1"/>
  <c r="W51" i="5"/>
  <c r="X51" i="5"/>
  <c r="X1946" i="5"/>
  <c r="X1912" i="5"/>
  <c r="X1878" i="5"/>
  <c r="X1844" i="5"/>
  <c r="X1810" i="5"/>
  <c r="X1776" i="5"/>
  <c r="X1742" i="5"/>
  <c r="X1708" i="5"/>
  <c r="X1674" i="5"/>
  <c r="X1640" i="5"/>
  <c r="X1604" i="5"/>
  <c r="X1536" i="5"/>
  <c r="X1502" i="5"/>
  <c r="X1434" i="5"/>
  <c r="X1400" i="5"/>
  <c r="X1366" i="5"/>
  <c r="X1332" i="5"/>
  <c r="X1298" i="5"/>
  <c r="X1265" i="5"/>
  <c r="X1231" i="5"/>
  <c r="X1197" i="5"/>
  <c r="X1163" i="5"/>
  <c r="X1129" i="5"/>
  <c r="X1059" i="5"/>
  <c r="X991" i="5"/>
  <c r="X957" i="5"/>
  <c r="X923" i="5"/>
  <c r="X889" i="5"/>
  <c r="X855" i="5"/>
  <c r="X821" i="5"/>
  <c r="X787" i="5"/>
  <c r="X745" i="5"/>
  <c r="X695" i="5"/>
  <c r="X651" i="5"/>
  <c r="X607" i="5"/>
  <c r="X559" i="5"/>
  <c r="X423" i="5"/>
  <c r="X305" i="5"/>
  <c r="X234" i="5"/>
  <c r="X130" i="5"/>
  <c r="X30" i="5"/>
  <c r="W1934" i="5"/>
  <c r="X1934" i="5" s="1"/>
  <c r="W1085" i="5"/>
  <c r="X1085" i="5" s="1"/>
  <c r="W732" i="5"/>
  <c r="X732" i="5" s="1"/>
  <c r="W604" i="5"/>
  <c r="X604" i="5" s="1"/>
  <c r="W453" i="5"/>
  <c r="X453" i="5" s="1"/>
  <c r="W129" i="5"/>
  <c r="X129" i="5" s="1"/>
  <c r="W722" i="5"/>
  <c r="X722" i="5" s="1"/>
  <c r="X626" i="5"/>
  <c r="W626" i="5"/>
  <c r="W562" i="5"/>
  <c r="X562" i="5" s="1"/>
  <c r="W530" i="5"/>
  <c r="X530" i="5"/>
  <c r="W466" i="5"/>
  <c r="X466" i="5" s="1"/>
  <c r="W210" i="5"/>
  <c r="X210" i="5" s="1"/>
  <c r="X178" i="5"/>
  <c r="W178" i="5"/>
  <c r="W146" i="5"/>
  <c r="X146" i="5" s="1"/>
  <c r="W114" i="5"/>
  <c r="X114" i="5"/>
  <c r="W82" i="5"/>
  <c r="X82" i="5"/>
  <c r="W50" i="5"/>
  <c r="X50" i="5" s="1"/>
  <c r="X1945" i="5"/>
  <c r="X1911" i="5"/>
  <c r="X1877" i="5"/>
  <c r="X1843" i="5"/>
  <c r="X1809" i="5"/>
  <c r="X1775" i="5"/>
  <c r="X1741" i="5"/>
  <c r="X1707" i="5"/>
  <c r="X1673" i="5"/>
  <c r="X1639" i="5"/>
  <c r="X1603" i="5"/>
  <c r="X1535" i="5"/>
  <c r="X1501" i="5"/>
  <c r="X1467" i="5"/>
  <c r="X1433" i="5"/>
  <c r="X1399" i="5"/>
  <c r="X1365" i="5"/>
  <c r="X1331" i="5"/>
  <c r="X1297" i="5"/>
  <c r="X1264" i="5"/>
  <c r="X1230" i="5"/>
  <c r="X1196" i="5"/>
  <c r="X1162" i="5"/>
  <c r="X1128" i="5"/>
  <c r="X1092" i="5"/>
  <c r="X1058" i="5"/>
  <c r="X1024" i="5"/>
  <c r="X956" i="5"/>
  <c r="X922" i="5"/>
  <c r="X888" i="5"/>
  <c r="X854" i="5"/>
  <c r="X820" i="5"/>
  <c r="X786" i="5"/>
  <c r="X744" i="5"/>
  <c r="X693" i="5"/>
  <c r="X650" i="5"/>
  <c r="X557" i="5"/>
  <c r="X512" i="5"/>
  <c r="X470" i="5"/>
  <c r="X419" i="5"/>
  <c r="X374" i="5"/>
  <c r="X304" i="5"/>
  <c r="X233" i="5"/>
  <c r="X29" i="5"/>
  <c r="W1838" i="5"/>
  <c r="W1534" i="5"/>
  <c r="X1534" i="5" s="1"/>
  <c r="W1084" i="5"/>
  <c r="W727" i="5"/>
  <c r="X727" i="5" s="1"/>
  <c r="W599" i="5"/>
  <c r="W449" i="5"/>
  <c r="X449" i="5" s="1"/>
  <c r="W293" i="5"/>
  <c r="X293" i="5" s="1"/>
  <c r="W126" i="5"/>
  <c r="X126" i="5" s="1"/>
  <c r="W561" i="5"/>
  <c r="X561" i="5"/>
  <c r="W497" i="5"/>
  <c r="X497" i="5" s="1"/>
  <c r="W465" i="5"/>
  <c r="X465" i="5"/>
  <c r="W209" i="5"/>
  <c r="X209" i="5" s="1"/>
  <c r="W177" i="5"/>
  <c r="X177" i="5" s="1"/>
  <c r="W113" i="5"/>
  <c r="X113" i="5" s="1"/>
  <c r="W81" i="5"/>
  <c r="X81" i="5"/>
  <c r="W17" i="5"/>
  <c r="X17" i="5"/>
  <c r="X1944" i="5"/>
  <c r="X1910" i="5"/>
  <c r="X1876" i="5"/>
  <c r="X1842" i="5"/>
  <c r="X1808" i="5"/>
  <c r="X1740" i="5"/>
  <c r="X1706" i="5"/>
  <c r="X1672" i="5"/>
  <c r="X1636" i="5"/>
  <c r="X1602" i="5"/>
  <c r="X1568" i="5"/>
  <c r="X1500" i="5"/>
  <c r="X1466" i="5"/>
  <c r="X1432" i="5"/>
  <c r="X1398" i="5"/>
  <c r="X1364" i="5"/>
  <c r="X1330" i="5"/>
  <c r="X1296" i="5"/>
  <c r="X1263" i="5"/>
  <c r="X1229" i="5"/>
  <c r="X1195" i="5"/>
  <c r="X1161" i="5"/>
  <c r="X1091" i="5"/>
  <c r="X1057" i="5"/>
  <c r="X1023" i="5"/>
  <c r="X955" i="5"/>
  <c r="X921" i="5"/>
  <c r="X853" i="5"/>
  <c r="X819" i="5"/>
  <c r="X785" i="5"/>
  <c r="X692" i="5"/>
  <c r="X649" i="5"/>
  <c r="X556" i="5"/>
  <c r="X511" i="5"/>
  <c r="X469" i="5"/>
  <c r="X418" i="5"/>
  <c r="X373" i="5"/>
  <c r="X303" i="5"/>
  <c r="X232" i="5"/>
  <c r="X128" i="5"/>
  <c r="X28" i="5"/>
  <c r="W1831" i="5"/>
  <c r="X1831" i="5" s="1"/>
  <c r="W1533" i="5"/>
  <c r="W1186" i="5"/>
  <c r="X1186" i="5" s="1"/>
  <c r="W1079" i="5"/>
  <c r="X1079" i="5" s="1"/>
  <c r="W446" i="5"/>
  <c r="X446" i="5" s="1"/>
  <c r="W289" i="5"/>
  <c r="X289" i="5" s="1"/>
  <c r="W125" i="5"/>
  <c r="X125" i="5" s="1"/>
  <c r="W688" i="5"/>
  <c r="X688" i="5" s="1"/>
  <c r="X592" i="5"/>
  <c r="W592" i="5"/>
  <c r="W528" i="5"/>
  <c r="X528" i="5" s="1"/>
  <c r="W496" i="5"/>
  <c r="X496" i="5"/>
  <c r="W432" i="5"/>
  <c r="X432" i="5"/>
  <c r="W240" i="5"/>
  <c r="X240" i="5" s="1"/>
  <c r="W176" i="5"/>
  <c r="X176" i="5" s="1"/>
  <c r="W144" i="5"/>
  <c r="X144" i="5" s="1"/>
  <c r="W112" i="5"/>
  <c r="X112" i="5"/>
  <c r="W80" i="5"/>
  <c r="X80" i="5" s="1"/>
  <c r="W48" i="5"/>
  <c r="X48" i="5" s="1"/>
  <c r="X1909" i="5"/>
  <c r="X1875" i="5"/>
  <c r="X1841" i="5"/>
  <c r="X1807" i="5"/>
  <c r="X1773" i="5"/>
  <c r="X1739" i="5"/>
  <c r="X1705" i="5"/>
  <c r="X1635" i="5"/>
  <c r="X1601" i="5"/>
  <c r="X1567" i="5"/>
  <c r="X1499" i="5"/>
  <c r="X1465" i="5"/>
  <c r="X1397" i="5"/>
  <c r="X1363" i="5"/>
  <c r="X1329" i="5"/>
  <c r="X1295" i="5"/>
  <c r="X1262" i="5"/>
  <c r="X1228" i="5"/>
  <c r="X1194" i="5"/>
  <c r="X1160" i="5"/>
  <c r="X1124" i="5"/>
  <c r="X1056" i="5"/>
  <c r="X954" i="5"/>
  <c r="X920" i="5"/>
  <c r="X886" i="5"/>
  <c r="X852" i="5"/>
  <c r="X818" i="5"/>
  <c r="X784" i="5"/>
  <c r="X740" i="5"/>
  <c r="X691" i="5"/>
  <c r="X648" i="5"/>
  <c r="X555" i="5"/>
  <c r="X468" i="5"/>
  <c r="X417" i="5"/>
  <c r="X372" i="5"/>
  <c r="X302" i="5"/>
  <c r="X224" i="5"/>
  <c r="X127" i="5"/>
  <c r="X25" i="5"/>
  <c r="W1735" i="5"/>
  <c r="X1735" i="5" s="1"/>
  <c r="W1532" i="5"/>
  <c r="X1532" i="5" s="1"/>
  <c r="W1185" i="5"/>
  <c r="X1185" i="5" s="1"/>
  <c r="W286" i="5"/>
  <c r="X286" i="5" s="1"/>
  <c r="W119" i="5"/>
  <c r="X119" i="5" s="1"/>
  <c r="W527" i="5"/>
  <c r="X527" i="5"/>
  <c r="W463" i="5"/>
  <c r="X463" i="5" s="1"/>
  <c r="W431" i="5"/>
  <c r="X431" i="5"/>
  <c r="W239" i="5"/>
  <c r="X239" i="5" s="1"/>
  <c r="W175" i="5"/>
  <c r="X175" i="5" s="1"/>
  <c r="W143" i="5"/>
  <c r="X143" i="5" s="1"/>
  <c r="W111" i="5"/>
  <c r="X111" i="5"/>
  <c r="W79" i="5"/>
  <c r="X79" i="5" s="1"/>
  <c r="W47" i="5"/>
  <c r="X47" i="5"/>
  <c r="X1942" i="5"/>
  <c r="X1908" i="5"/>
  <c r="X1874" i="5"/>
  <c r="X1840" i="5"/>
  <c r="X1806" i="5"/>
  <c r="X1772" i="5"/>
  <c r="X1738" i="5"/>
  <c r="X1704" i="5"/>
  <c r="X1668" i="5"/>
  <c r="X1634" i="5"/>
  <c r="X1600" i="5"/>
  <c r="X1498" i="5"/>
  <c r="X1464" i="5"/>
  <c r="X1430" i="5"/>
  <c r="X1396" i="5"/>
  <c r="X1362" i="5"/>
  <c r="X1328" i="5"/>
  <c r="X1294" i="5"/>
  <c r="X1261" i="5"/>
  <c r="X1227" i="5"/>
  <c r="X1193" i="5"/>
  <c r="X1159" i="5"/>
  <c r="X1123" i="5"/>
  <c r="X1055" i="5"/>
  <c r="X987" i="5"/>
  <c r="X953" i="5"/>
  <c r="X919" i="5"/>
  <c r="X885" i="5"/>
  <c r="X851" i="5"/>
  <c r="X817" i="5"/>
  <c r="X783" i="5"/>
  <c r="X739" i="5"/>
  <c r="X690" i="5"/>
  <c r="X603" i="5"/>
  <c r="X554" i="5"/>
  <c r="X467" i="5"/>
  <c r="X416" i="5"/>
  <c r="X371" i="5"/>
  <c r="X301" i="5"/>
  <c r="X24" i="5"/>
  <c r="W1527" i="5"/>
  <c r="X1527" i="5" s="1"/>
  <c r="W1287" i="5"/>
  <c r="X1287" i="5" s="1"/>
  <c r="W1182" i="5"/>
  <c r="X1182" i="5" s="1"/>
  <c r="W285" i="5"/>
  <c r="X285" i="5" s="1"/>
  <c r="W103" i="5"/>
  <c r="X103" i="5" s="1"/>
  <c r="W290" i="5"/>
  <c r="X290" i="5" s="1"/>
  <c r="W654" i="5"/>
  <c r="X654" i="5" s="1"/>
  <c r="W558" i="5"/>
  <c r="X558" i="5" s="1"/>
  <c r="W494" i="5"/>
  <c r="X494" i="5"/>
  <c r="W462" i="5"/>
  <c r="X462" i="5"/>
  <c r="W398" i="5"/>
  <c r="X398" i="5"/>
  <c r="W366" i="5"/>
  <c r="X366" i="5" s="1"/>
  <c r="X174" i="5"/>
  <c r="W174" i="5"/>
  <c r="W142" i="5"/>
  <c r="X142" i="5" s="1"/>
  <c r="W78" i="5"/>
  <c r="X78" i="5" s="1"/>
  <c r="W46" i="5"/>
  <c r="X46" i="5" s="1"/>
  <c r="A25" i="5"/>
  <c r="X1941" i="5"/>
  <c r="X1907" i="5"/>
  <c r="X1873" i="5"/>
  <c r="X1839" i="5"/>
  <c r="X1805" i="5"/>
  <c r="X1771" i="5"/>
  <c r="X1737" i="5"/>
  <c r="X1703" i="5"/>
  <c r="X1667" i="5"/>
  <c r="X1633" i="5"/>
  <c r="X1599" i="5"/>
  <c r="X1531" i="5"/>
  <c r="X1497" i="5"/>
  <c r="X1429" i="5"/>
  <c r="X1395" i="5"/>
  <c r="X1361" i="5"/>
  <c r="X1327" i="5"/>
  <c r="X1293" i="5"/>
  <c r="X1260" i="5"/>
  <c r="X1226" i="5"/>
  <c r="X1192" i="5"/>
  <c r="X1156" i="5"/>
  <c r="X1088" i="5"/>
  <c r="X1054" i="5"/>
  <c r="X986" i="5"/>
  <c r="X952" i="5"/>
  <c r="X918" i="5"/>
  <c r="X884" i="5"/>
  <c r="X850" i="5"/>
  <c r="X816" i="5"/>
  <c r="X782" i="5"/>
  <c r="X736" i="5"/>
  <c r="X689" i="5"/>
  <c r="X644" i="5"/>
  <c r="X600" i="5"/>
  <c r="X553" i="5"/>
  <c r="X464" i="5"/>
  <c r="X415" i="5"/>
  <c r="X370" i="5"/>
  <c r="X300" i="5"/>
  <c r="X208" i="5"/>
  <c r="X22" i="5"/>
  <c r="W1286" i="5"/>
  <c r="X1286" i="5" s="1"/>
  <c r="W1181" i="5"/>
  <c r="X1181" i="5" s="1"/>
  <c r="W279" i="5"/>
  <c r="X279" i="5" s="1"/>
  <c r="W493" i="5"/>
  <c r="X493" i="5"/>
  <c r="W429" i="5"/>
  <c r="X429" i="5"/>
  <c r="W397" i="5"/>
  <c r="X397" i="5"/>
  <c r="W365" i="5"/>
  <c r="X365" i="5" s="1"/>
  <c r="W205" i="5"/>
  <c r="X205" i="5" s="1"/>
  <c r="W141" i="5"/>
  <c r="X141" i="5" s="1"/>
  <c r="W109" i="5"/>
  <c r="X109" i="5" s="1"/>
  <c r="W77" i="5"/>
  <c r="X77" i="5" s="1"/>
  <c r="W45" i="5"/>
  <c r="X45" i="5"/>
  <c r="A24" i="5"/>
  <c r="X1940" i="5"/>
  <c r="X1906" i="5"/>
  <c r="X1872" i="5"/>
  <c r="X1804" i="5"/>
  <c r="X1770" i="5"/>
  <c r="X1736" i="5"/>
  <c r="X1700" i="5"/>
  <c r="X1632" i="5"/>
  <c r="X1598" i="5"/>
  <c r="X1530" i="5"/>
  <c r="X1496" i="5"/>
  <c r="X1462" i="5"/>
  <c r="X1428" i="5"/>
  <c r="X1394" i="5"/>
  <c r="X1360" i="5"/>
  <c r="X1326" i="5"/>
  <c r="X1292" i="5"/>
  <c r="X1259" i="5"/>
  <c r="X1225" i="5"/>
  <c r="X1155" i="5"/>
  <c r="X1087" i="5"/>
  <c r="X1053" i="5"/>
  <c r="X1019" i="5"/>
  <c r="X985" i="5"/>
  <c r="X951" i="5"/>
  <c r="X917" i="5"/>
  <c r="X883" i="5"/>
  <c r="X849" i="5"/>
  <c r="X815" i="5"/>
  <c r="X781" i="5"/>
  <c r="X687" i="5"/>
  <c r="X643" i="5"/>
  <c r="X597" i="5"/>
  <c r="X551" i="5"/>
  <c r="X507" i="5"/>
  <c r="X461" i="5"/>
  <c r="X413" i="5"/>
  <c r="X369" i="5"/>
  <c r="X299" i="5"/>
  <c r="X207" i="5"/>
  <c r="X124" i="5"/>
  <c r="X21" i="5"/>
  <c r="W1730" i="5"/>
  <c r="X1730" i="5" s="1"/>
  <c r="W1630" i="5"/>
  <c r="X1630" i="5" s="1"/>
  <c r="W1180" i="5"/>
  <c r="X1180" i="5" s="1"/>
  <c r="W97" i="5"/>
  <c r="W620" i="5"/>
  <c r="X620" i="5" s="1"/>
  <c r="W524" i="5"/>
  <c r="X524" i="5" s="1"/>
  <c r="W460" i="5"/>
  <c r="X460" i="5" s="1"/>
  <c r="W428" i="5"/>
  <c r="X428" i="5"/>
  <c r="W364" i="5"/>
  <c r="X364" i="5" s="1"/>
  <c r="W332" i="5"/>
  <c r="X332" i="5" s="1"/>
  <c r="W204" i="5"/>
  <c r="X204" i="5"/>
  <c r="X140" i="5"/>
  <c r="W140" i="5"/>
  <c r="W108" i="5"/>
  <c r="X108" i="5"/>
  <c r="W76" i="5"/>
  <c r="X76" i="5" s="1"/>
  <c r="W44" i="5"/>
  <c r="X44" i="5"/>
  <c r="A23" i="5"/>
  <c r="X1939" i="5"/>
  <c r="X1905" i="5"/>
  <c r="X1871" i="5"/>
  <c r="X1837" i="5"/>
  <c r="X1803" i="5"/>
  <c r="X1769" i="5"/>
  <c r="X1699" i="5"/>
  <c r="X1631" i="5"/>
  <c r="X1563" i="5"/>
  <c r="X1529" i="5"/>
  <c r="X1495" i="5"/>
  <c r="X1461" i="5"/>
  <c r="X1427" i="5"/>
  <c r="X1393" i="5"/>
  <c r="X1359" i="5"/>
  <c r="X1325" i="5"/>
  <c r="X1291" i="5"/>
  <c r="X1258" i="5"/>
  <c r="X1224" i="5"/>
  <c r="X1188" i="5"/>
  <c r="X1154" i="5"/>
  <c r="X1120" i="5"/>
  <c r="X1052" i="5"/>
  <c r="X1018" i="5"/>
  <c r="X984" i="5"/>
  <c r="X950" i="5"/>
  <c r="X916" i="5"/>
  <c r="X882" i="5"/>
  <c r="X848" i="5"/>
  <c r="X814" i="5"/>
  <c r="X780" i="5"/>
  <c r="X730" i="5"/>
  <c r="X686" i="5"/>
  <c r="X642" i="5"/>
  <c r="X594" i="5"/>
  <c r="X548" i="5"/>
  <c r="X506" i="5"/>
  <c r="X458" i="5"/>
  <c r="X412" i="5"/>
  <c r="X368" i="5"/>
  <c r="X292" i="5"/>
  <c r="X206" i="5"/>
  <c r="X20" i="5"/>
  <c r="W1729" i="5"/>
  <c r="X1729" i="5" s="1"/>
  <c r="W1629" i="5"/>
  <c r="X1629" i="5" s="1"/>
  <c r="W1282" i="5"/>
  <c r="X1282" i="5" s="1"/>
  <c r="W701" i="5"/>
  <c r="X701" i="5" s="1"/>
  <c r="W421" i="5"/>
  <c r="X421" i="5" s="1"/>
  <c r="W94" i="5"/>
  <c r="X94" i="5" s="1"/>
  <c r="W131" i="5"/>
  <c r="X131" i="5" s="1"/>
  <c r="X803" i="5"/>
  <c r="X738" i="5"/>
  <c r="W738" i="5"/>
  <c r="X226" i="5"/>
  <c r="W226" i="5"/>
  <c r="W595" i="5"/>
  <c r="X595" i="5" s="1"/>
  <c r="W459" i="5"/>
  <c r="X459" i="5" s="1"/>
  <c r="W395" i="5"/>
  <c r="X395" i="5"/>
  <c r="W363" i="5"/>
  <c r="X363" i="5"/>
  <c r="W331" i="5"/>
  <c r="X331" i="5" s="1"/>
  <c r="W139" i="5"/>
  <c r="X139" i="5" s="1"/>
  <c r="W107" i="5"/>
  <c r="X107" i="5" s="1"/>
  <c r="W43" i="5"/>
  <c r="X43" i="5"/>
  <c r="A22" i="5"/>
  <c r="X1938" i="5"/>
  <c r="X1904" i="5"/>
  <c r="X1836" i="5"/>
  <c r="X1802" i="5"/>
  <c r="X1768" i="5"/>
  <c r="X1732" i="5"/>
  <c r="X1664" i="5"/>
  <c r="X1562" i="5"/>
  <c r="X1528" i="5"/>
  <c r="X1494" i="5"/>
  <c r="X1460" i="5"/>
  <c r="X1426" i="5"/>
  <c r="X1392" i="5"/>
  <c r="X1358" i="5"/>
  <c r="X1324" i="5"/>
  <c r="X1290" i="5"/>
  <c r="X1257" i="5"/>
  <c r="X1187" i="5"/>
  <c r="X1153" i="5"/>
  <c r="X1119" i="5"/>
  <c r="X1051" i="5"/>
  <c r="X1017" i="5"/>
  <c r="X949" i="5"/>
  <c r="X915" i="5"/>
  <c r="X881" i="5"/>
  <c r="X847" i="5"/>
  <c r="X813" i="5"/>
  <c r="X779" i="5"/>
  <c r="X729" i="5"/>
  <c r="X685" i="5"/>
  <c r="X593" i="5"/>
  <c r="X547" i="5"/>
  <c r="X505" i="5"/>
  <c r="X457" i="5"/>
  <c r="X411" i="5"/>
  <c r="X367" i="5"/>
  <c r="X203" i="5"/>
  <c r="X110" i="5"/>
  <c r="X18" i="5"/>
  <c r="W1726" i="5"/>
  <c r="X1726" i="5" s="1"/>
  <c r="W1628" i="5"/>
  <c r="X1628" i="5" s="1"/>
  <c r="W700" i="5"/>
  <c r="W257" i="5"/>
  <c r="X257" i="5" s="1"/>
  <c r="W93" i="5"/>
  <c r="X93" i="5" s="1"/>
  <c r="W771" i="5"/>
  <c r="X771" i="5" s="1"/>
  <c r="X35" i="5"/>
  <c r="W35" i="5"/>
  <c r="W66" i="5"/>
  <c r="X66" i="5" s="1"/>
  <c r="X586" i="5"/>
  <c r="W586" i="5"/>
  <c r="W490" i="5"/>
  <c r="X490" i="5"/>
  <c r="W426" i="5"/>
  <c r="X426" i="5"/>
  <c r="W394" i="5"/>
  <c r="X394" i="5"/>
  <c r="W330" i="5"/>
  <c r="X330" i="5" s="1"/>
  <c r="W298" i="5"/>
  <c r="X298" i="5"/>
  <c r="W170" i="5"/>
  <c r="X170" i="5"/>
  <c r="W106" i="5"/>
  <c r="X106" i="5"/>
  <c r="W74" i="5"/>
  <c r="X74" i="5" s="1"/>
  <c r="W42" i="5"/>
  <c r="X42" i="5" s="1"/>
  <c r="A21" i="5"/>
  <c r="X1937" i="5"/>
  <c r="X1903" i="5"/>
  <c r="X1869" i="5"/>
  <c r="X1835" i="5"/>
  <c r="X1801" i="5"/>
  <c r="X1731" i="5"/>
  <c r="X1663" i="5"/>
  <c r="X1595" i="5"/>
  <c r="X1561" i="5"/>
  <c r="X1493" i="5"/>
  <c r="X1459" i="5"/>
  <c r="X1425" i="5"/>
  <c r="X1391" i="5"/>
  <c r="X1357" i="5"/>
  <c r="X1323" i="5"/>
  <c r="X1289" i="5"/>
  <c r="X1256" i="5"/>
  <c r="X1220" i="5"/>
  <c r="X1152" i="5"/>
  <c r="X1050" i="5"/>
  <c r="X1016" i="5"/>
  <c r="X982" i="5"/>
  <c r="X948" i="5"/>
  <c r="X914" i="5"/>
  <c r="X880" i="5"/>
  <c r="X846" i="5"/>
  <c r="X812" i="5"/>
  <c r="X778" i="5"/>
  <c r="X684" i="5"/>
  <c r="X640" i="5"/>
  <c r="X591" i="5"/>
  <c r="X546" i="5"/>
  <c r="X504" i="5"/>
  <c r="X410" i="5"/>
  <c r="X362" i="5"/>
  <c r="X283" i="5"/>
  <c r="X202" i="5"/>
  <c r="W1725" i="5"/>
  <c r="X1725" i="5" s="1"/>
  <c r="W1623" i="5"/>
  <c r="X1623" i="5" s="1"/>
  <c r="W567" i="5"/>
  <c r="W414" i="5"/>
  <c r="X414" i="5" s="1"/>
  <c r="W254" i="5"/>
  <c r="X254" i="5" s="1"/>
  <c r="W87" i="5"/>
  <c r="X87" i="5" s="1"/>
  <c r="W425" i="5"/>
  <c r="X425" i="5"/>
  <c r="W361" i="5"/>
  <c r="X361" i="5"/>
  <c r="W329" i="5"/>
  <c r="X329" i="5" s="1"/>
  <c r="W297" i="5"/>
  <c r="X297" i="5"/>
  <c r="W169" i="5"/>
  <c r="X169" i="5" s="1"/>
  <c r="W105" i="5"/>
  <c r="X105" i="5"/>
  <c r="W73" i="5"/>
  <c r="X73" i="5"/>
  <c r="W41" i="5"/>
  <c r="X41" i="5"/>
  <c r="A20" i="5"/>
  <c r="X1936" i="5"/>
  <c r="X1902" i="5"/>
  <c r="X1868" i="5"/>
  <c r="X1834" i="5"/>
  <c r="X1800" i="5"/>
  <c r="X1764" i="5"/>
  <c r="X1696" i="5"/>
  <c r="X1594" i="5"/>
  <c r="X1560" i="5"/>
  <c r="X1526" i="5"/>
  <c r="X1492" i="5"/>
  <c r="X1458" i="5"/>
  <c r="X1424" i="5"/>
  <c r="X1390" i="5"/>
  <c r="X1356" i="5"/>
  <c r="X1322" i="5"/>
  <c r="X1288" i="5"/>
  <c r="X1255" i="5"/>
  <c r="X1219" i="5"/>
  <c r="X1151" i="5"/>
  <c r="X1083" i="5"/>
  <c r="X1049" i="5"/>
  <c r="X981" i="5"/>
  <c r="X947" i="5"/>
  <c r="X913" i="5"/>
  <c r="X879" i="5"/>
  <c r="X845" i="5"/>
  <c r="X811" i="5"/>
  <c r="X777" i="5"/>
  <c r="X726" i="5"/>
  <c r="X683" i="5"/>
  <c r="X639" i="5"/>
  <c r="X590" i="5"/>
  <c r="X545" i="5"/>
  <c r="X452" i="5"/>
  <c r="X409" i="5"/>
  <c r="X276" i="5"/>
  <c r="X201" i="5"/>
  <c r="X99" i="5"/>
  <c r="W807" i="5"/>
  <c r="X807" i="5" s="1"/>
  <c r="W679" i="5"/>
  <c r="X679" i="5" s="1"/>
  <c r="W253" i="5"/>
  <c r="W552" i="5"/>
  <c r="X552" i="5" s="1"/>
  <c r="W456" i="5"/>
  <c r="X456" i="5"/>
  <c r="W392" i="5"/>
  <c r="X392" i="5" s="1"/>
  <c r="W360" i="5"/>
  <c r="X360" i="5"/>
  <c r="W296" i="5"/>
  <c r="X296" i="5"/>
  <c r="W264" i="5"/>
  <c r="X264" i="5"/>
  <c r="W104" i="5"/>
  <c r="X104" i="5" s="1"/>
  <c r="W72" i="5"/>
  <c r="X72" i="5"/>
  <c r="X1935" i="5"/>
  <c r="X1901" i="5"/>
  <c r="X1867" i="5"/>
  <c r="X1833" i="5"/>
  <c r="X1799" i="5"/>
  <c r="X1763" i="5"/>
  <c r="X1695" i="5"/>
  <c r="X1627" i="5"/>
  <c r="X1593" i="5"/>
  <c r="X1525" i="5"/>
  <c r="X1491" i="5"/>
  <c r="X1457" i="5"/>
  <c r="X1423" i="5"/>
  <c r="X1389" i="5"/>
  <c r="X1355" i="5"/>
  <c r="X1321" i="5"/>
  <c r="X1252" i="5"/>
  <c r="X1184" i="5"/>
  <c r="X1150" i="5"/>
  <c r="X1082" i="5"/>
  <c r="X1048" i="5"/>
  <c r="X1014" i="5"/>
  <c r="X980" i="5"/>
  <c r="X946" i="5"/>
  <c r="X912" i="5"/>
  <c r="X878" i="5"/>
  <c r="X844" i="5"/>
  <c r="X810" i="5"/>
  <c r="X776" i="5"/>
  <c r="X725" i="5"/>
  <c r="X682" i="5"/>
  <c r="X589" i="5"/>
  <c r="X544" i="5"/>
  <c r="X502" i="5"/>
  <c r="X451" i="5"/>
  <c r="X408" i="5"/>
  <c r="X351" i="5"/>
  <c r="X275" i="5"/>
  <c r="X200" i="5"/>
  <c r="X98" i="5"/>
  <c r="W1047" i="5"/>
  <c r="X1047" i="5" s="1"/>
  <c r="W247" i="5"/>
  <c r="X247" i="5" s="1"/>
  <c r="X1859" i="5"/>
  <c r="X391" i="5"/>
  <c r="X327" i="5"/>
  <c r="X295" i="5"/>
  <c r="X263" i="5"/>
  <c r="X135" i="5"/>
  <c r="X71" i="5"/>
  <c r="W39" i="5"/>
  <c r="X39" i="5" s="1"/>
  <c r="X1968" i="5"/>
  <c r="X1900" i="5"/>
  <c r="X1866" i="5"/>
  <c r="X1832" i="5"/>
  <c r="X1796" i="5"/>
  <c r="X1728" i="5"/>
  <c r="X1626" i="5"/>
  <c r="X1592" i="5"/>
  <c r="X1558" i="5"/>
  <c r="X1524" i="5"/>
  <c r="X1490" i="5"/>
  <c r="X1456" i="5"/>
  <c r="X1422" i="5"/>
  <c r="X1388" i="5"/>
  <c r="X1354" i="5"/>
  <c r="X1320" i="5"/>
  <c r="X1251" i="5"/>
  <c r="X1183" i="5"/>
  <c r="X1149" i="5"/>
  <c r="X1115" i="5"/>
  <c r="X1081" i="5"/>
  <c r="X1013" i="5"/>
  <c r="X979" i="5"/>
  <c r="X945" i="5"/>
  <c r="X911" i="5"/>
  <c r="X877" i="5"/>
  <c r="X843" i="5"/>
  <c r="X809" i="5"/>
  <c r="X724" i="5"/>
  <c r="X681" i="5"/>
  <c r="X588" i="5"/>
  <c r="X543" i="5"/>
  <c r="X501" i="5"/>
  <c r="X450" i="5"/>
  <c r="X407" i="5"/>
  <c r="X344" i="5"/>
  <c r="X274" i="5"/>
  <c r="X95" i="5"/>
  <c r="W231" i="5"/>
  <c r="X231" i="5" s="1"/>
  <c r="W550" i="5"/>
  <c r="X550" i="5" s="1"/>
  <c r="W518" i="5"/>
  <c r="X518" i="5" s="1"/>
  <c r="W486" i="5"/>
  <c r="X486" i="5" s="1"/>
  <c r="W454" i="5"/>
  <c r="X454" i="5" s="1"/>
  <c r="W422" i="5"/>
  <c r="X422" i="5" s="1"/>
  <c r="W390" i="5"/>
  <c r="X390" i="5" s="1"/>
  <c r="W358" i="5"/>
  <c r="X358" i="5" s="1"/>
  <c r="W326" i="5"/>
  <c r="X326" i="5" s="1"/>
  <c r="W294" i="5"/>
  <c r="X294" i="5" s="1"/>
  <c r="X262" i="5"/>
  <c r="W262" i="5"/>
  <c r="W230" i="5"/>
  <c r="X230" i="5" s="1"/>
  <c r="W198" i="5"/>
  <c r="X198" i="5" s="1"/>
  <c r="W166" i="5"/>
  <c r="X166" i="5" s="1"/>
  <c r="W134" i="5"/>
  <c r="X134" i="5" s="1"/>
  <c r="W102" i="5"/>
  <c r="X102" i="5" s="1"/>
  <c r="W70" i="5"/>
  <c r="X70" i="5" s="1"/>
  <c r="W38" i="5"/>
  <c r="X38" i="5" s="1"/>
  <c r="X1967" i="5"/>
  <c r="X1933" i="5"/>
  <c r="X1899" i="5"/>
  <c r="X1865" i="5"/>
  <c r="X1795" i="5"/>
  <c r="X1727" i="5"/>
  <c r="X1659" i="5"/>
  <c r="X1625" i="5"/>
  <c r="X1557" i="5"/>
  <c r="X1523" i="5"/>
  <c r="X1489" i="5"/>
  <c r="X1455" i="5"/>
  <c r="X1421" i="5"/>
  <c r="X1387" i="5"/>
  <c r="X1353" i="5"/>
  <c r="X1284" i="5"/>
  <c r="X1216" i="5"/>
  <c r="X1148" i="5"/>
  <c r="X1114" i="5"/>
  <c r="X1080" i="5"/>
  <c r="X1046" i="5"/>
  <c r="X1012" i="5"/>
  <c r="X978" i="5"/>
  <c r="X944" i="5"/>
  <c r="X910" i="5"/>
  <c r="X876" i="5"/>
  <c r="X842" i="5"/>
  <c r="X808" i="5"/>
  <c r="X770" i="5"/>
  <c r="X723" i="5"/>
  <c r="X680" i="5"/>
  <c r="X634" i="5"/>
  <c r="X587" i="5"/>
  <c r="X542" i="5"/>
  <c r="X498" i="5"/>
  <c r="X406" i="5"/>
  <c r="X273" i="5"/>
  <c r="X195" i="5"/>
  <c r="W391" i="5"/>
  <c r="W62" i="5"/>
  <c r="X62" i="5" s="1"/>
  <c r="W258" i="5"/>
  <c r="X258" i="5" s="1"/>
  <c r="X1477" i="5"/>
  <c r="X1445" i="5"/>
  <c r="X837" i="5"/>
  <c r="X805" i="5"/>
  <c r="X773" i="5"/>
  <c r="X741" i="5"/>
  <c r="X677" i="5"/>
  <c r="X517" i="5"/>
  <c r="X389" i="5"/>
  <c r="X357" i="5"/>
  <c r="X261" i="5"/>
  <c r="X165" i="5"/>
  <c r="X133" i="5"/>
  <c r="X69" i="5"/>
  <c r="X37" i="5"/>
  <c r="W37" i="5"/>
  <c r="X1932" i="5"/>
  <c r="X1898" i="5"/>
  <c r="X1864" i="5"/>
  <c r="X1828" i="5"/>
  <c r="X1760" i="5"/>
  <c r="X1658" i="5"/>
  <c r="X1624" i="5"/>
  <c r="X1590" i="5"/>
  <c r="X1556" i="5"/>
  <c r="X1522" i="5"/>
  <c r="X1488" i="5"/>
  <c r="X1454" i="5"/>
  <c r="X1420" i="5"/>
  <c r="X1386" i="5"/>
  <c r="X1352" i="5"/>
  <c r="X1316" i="5"/>
  <c r="X1283" i="5"/>
  <c r="X1215" i="5"/>
  <c r="X1147" i="5"/>
  <c r="X1113" i="5"/>
  <c r="X1045" i="5"/>
  <c r="X1011" i="5"/>
  <c r="X977" i="5"/>
  <c r="X943" i="5"/>
  <c r="X909" i="5"/>
  <c r="X875" i="5"/>
  <c r="X841" i="5"/>
  <c r="X767" i="5"/>
  <c r="X721" i="5"/>
  <c r="X585" i="5"/>
  <c r="X541" i="5"/>
  <c r="X495" i="5"/>
  <c r="X447" i="5"/>
  <c r="X405" i="5"/>
  <c r="X342" i="5"/>
  <c r="X272" i="5"/>
  <c r="X194" i="5"/>
  <c r="W670" i="5"/>
  <c r="X670" i="5" s="1"/>
  <c r="W389" i="5"/>
  <c r="W225" i="5"/>
  <c r="W61" i="5"/>
  <c r="W772" i="5"/>
  <c r="X772" i="5" s="1"/>
  <c r="W516" i="5"/>
  <c r="X516" i="5" s="1"/>
  <c r="W420" i="5"/>
  <c r="X420" i="5" s="1"/>
  <c r="W356" i="5"/>
  <c r="X356" i="5" s="1"/>
  <c r="X324" i="5"/>
  <c r="W324" i="5"/>
  <c r="W260" i="5"/>
  <c r="X260" i="5" s="1"/>
  <c r="X164" i="5"/>
  <c r="W164" i="5"/>
  <c r="W132" i="5"/>
  <c r="X132" i="5" s="1"/>
  <c r="W100" i="5"/>
  <c r="X100" i="5" s="1"/>
  <c r="W68" i="5"/>
  <c r="X68" i="5" s="1"/>
  <c r="X36" i="5"/>
  <c r="W36" i="5"/>
  <c r="X1965" i="5"/>
  <c r="X1931" i="5"/>
  <c r="X1897" i="5"/>
  <c r="X1827" i="5"/>
  <c r="X1691" i="5"/>
  <c r="X1657" i="5"/>
  <c r="X1589" i="5"/>
  <c r="X1555" i="5"/>
  <c r="X1521" i="5"/>
  <c r="X1487" i="5"/>
  <c r="X1453" i="5"/>
  <c r="X1419" i="5"/>
  <c r="X1385" i="5"/>
  <c r="X1315" i="5"/>
  <c r="X1248" i="5"/>
  <c r="X1146" i="5"/>
  <c r="X1112" i="5"/>
  <c r="X1078" i="5"/>
  <c r="X1044" i="5"/>
  <c r="X1010" i="5"/>
  <c r="X976" i="5"/>
  <c r="X942" i="5"/>
  <c r="X908" i="5"/>
  <c r="X874" i="5"/>
  <c r="X840" i="5"/>
  <c r="X804" i="5"/>
  <c r="X720" i="5"/>
  <c r="X676" i="5"/>
  <c r="X628" i="5"/>
  <c r="X584" i="5"/>
  <c r="X540" i="5"/>
  <c r="X492" i="5"/>
  <c r="X404" i="5"/>
  <c r="X341" i="5"/>
  <c r="X271" i="5"/>
  <c r="X92" i="5"/>
  <c r="W669" i="5"/>
  <c r="X669" i="5" s="1"/>
  <c r="W222" i="5"/>
  <c r="X222" i="5" s="1"/>
  <c r="X19" i="5"/>
  <c r="A19" i="5"/>
  <c r="E14" i="5" l="1"/>
  <c r="W14" i="5" s="1"/>
  <c r="X14" i="5" s="1"/>
  <c r="E16" i="5"/>
  <c r="W16" i="5" s="1"/>
  <c r="X16" i="5" s="1"/>
  <c r="E17" i="5"/>
  <c r="E18" i="5"/>
  <c r="E10" i="5"/>
  <c r="W10" i="5" s="1"/>
  <c r="X10" i="5" s="1"/>
  <c r="E13" i="5"/>
  <c r="W13" i="5" s="1"/>
  <c r="X13" i="5" s="1"/>
  <c r="U1838" i="5" l="1"/>
  <c r="V1838" i="5" s="1"/>
  <c r="U1713" i="5"/>
  <c r="V1713" i="5" s="1"/>
  <c r="U1649" i="5"/>
  <c r="V1649" i="5" s="1"/>
  <c r="U1932" i="5"/>
  <c r="V1932" i="5" s="1"/>
  <c r="U1680" i="5"/>
  <c r="V1680" i="5" s="1"/>
  <c r="U1773" i="5"/>
  <c r="V1773" i="5" s="1"/>
  <c r="U1742" i="5"/>
  <c r="V1742" i="5" s="1"/>
  <c r="U755" i="5"/>
  <c r="V755" i="5" s="1"/>
  <c r="U691" i="5"/>
  <c r="V691" i="5" s="1"/>
  <c r="U501" i="5"/>
  <c r="V501" i="5" s="1"/>
  <c r="U405" i="5"/>
  <c r="V405" i="5" s="1"/>
  <c r="U343" i="5"/>
  <c r="V343" i="5" s="1"/>
  <c r="U1791" i="5"/>
  <c r="V1791" i="5" s="1"/>
  <c r="U1775" i="5"/>
  <c r="V1775" i="5" s="1"/>
  <c r="U1900" i="5"/>
  <c r="V1900" i="5" s="1"/>
  <c r="U1869" i="5"/>
  <c r="V1869" i="5" s="1"/>
  <c r="U1616" i="5"/>
  <c r="V1616" i="5" s="1"/>
  <c r="U1962" i="5"/>
  <c r="V1962" i="5" s="1"/>
  <c r="U1930" i="5"/>
  <c r="V1930" i="5" s="1"/>
  <c r="U1803" i="5"/>
  <c r="V1803" i="5" s="1"/>
  <c r="U1741" i="5"/>
  <c r="V1741" i="5" s="1"/>
  <c r="U1710" i="5"/>
  <c r="V1710" i="5" s="1"/>
  <c r="U1678" i="5"/>
  <c r="V1678" i="5" s="1"/>
  <c r="U1614" i="5"/>
  <c r="V1614" i="5" s="1"/>
  <c r="U1582" i="5"/>
  <c r="V1582" i="5" s="1"/>
  <c r="U1550" i="5"/>
  <c r="V1550" i="5" s="1"/>
  <c r="U978" i="5"/>
  <c r="V978" i="5" s="1"/>
  <c r="U946" i="5"/>
  <c r="V946" i="5" s="1"/>
  <c r="U914" i="5"/>
  <c r="V914" i="5" s="1"/>
  <c r="U882" i="5"/>
  <c r="V882" i="5" s="1"/>
  <c r="U850" i="5"/>
  <c r="V850" i="5" s="1"/>
  <c r="U818" i="5"/>
  <c r="V818" i="5" s="1"/>
  <c r="U754" i="5"/>
  <c r="V754" i="5" s="1"/>
  <c r="U722" i="5"/>
  <c r="V722" i="5" s="1"/>
  <c r="U690" i="5"/>
  <c r="V690" i="5" s="1"/>
  <c r="U659" i="5"/>
  <c r="V659" i="5" s="1"/>
  <c r="U468" i="5"/>
  <c r="V468" i="5" s="1"/>
  <c r="U658" i="5"/>
  <c r="V658" i="5" s="1"/>
  <c r="U531" i="5"/>
  <c r="V531" i="5" s="1"/>
  <c r="U499" i="5"/>
  <c r="V499" i="5" s="1"/>
  <c r="U277" i="5"/>
  <c r="V277" i="5" s="1"/>
  <c r="U1907" i="5"/>
  <c r="V1907" i="5" s="1"/>
  <c r="U1929" i="5"/>
  <c r="V1929" i="5" s="1"/>
  <c r="U1928" i="5"/>
  <c r="V1928" i="5" s="1"/>
  <c r="U1612" i="5"/>
  <c r="V1612" i="5" s="1"/>
  <c r="U498" i="5"/>
  <c r="V498" i="5" s="1"/>
  <c r="U371" i="5"/>
  <c r="V371" i="5" s="1"/>
  <c r="U340" i="5"/>
  <c r="V340" i="5" s="1"/>
  <c r="U308" i="5"/>
  <c r="V308" i="5" s="1"/>
  <c r="U276" i="5"/>
  <c r="V276" i="5" s="1"/>
  <c r="U1697" i="5"/>
  <c r="V1697" i="5" s="1"/>
  <c r="U1902" i="5"/>
  <c r="V1902" i="5" s="1"/>
  <c r="U1677" i="5"/>
  <c r="V1677" i="5" s="1"/>
  <c r="U1738" i="5"/>
  <c r="V1738" i="5" s="1"/>
  <c r="U1675" i="5"/>
  <c r="V1675" i="5" s="1"/>
  <c r="U751" i="5"/>
  <c r="V751" i="5" s="1"/>
  <c r="U401" i="5"/>
  <c r="V401" i="5" s="1"/>
  <c r="U339" i="5"/>
  <c r="V339" i="5" s="1"/>
  <c r="U307" i="5"/>
  <c r="V307" i="5" s="1"/>
  <c r="U275" i="5"/>
  <c r="V275" i="5" s="1"/>
  <c r="U741" i="5"/>
  <c r="V741" i="5" s="1"/>
  <c r="U1865" i="5"/>
  <c r="V1865" i="5" s="1"/>
  <c r="U1769" i="5"/>
  <c r="V1769" i="5" s="1"/>
  <c r="U1958" i="5"/>
  <c r="V1958" i="5" s="1"/>
  <c r="U1894" i="5"/>
  <c r="V1894" i="5" s="1"/>
  <c r="U1799" i="5"/>
  <c r="V1799" i="5" s="1"/>
  <c r="U1737" i="5"/>
  <c r="V1737" i="5" s="1"/>
  <c r="U1706" i="5"/>
  <c r="V1706" i="5" s="1"/>
  <c r="U1674" i="5"/>
  <c r="V1674" i="5" s="1"/>
  <c r="U1642" i="5"/>
  <c r="V1642" i="5" s="1"/>
  <c r="U1546" i="5"/>
  <c r="V1546" i="5" s="1"/>
  <c r="U1322" i="5"/>
  <c r="V1322" i="5" s="1"/>
  <c r="U1290" i="5"/>
  <c r="V1290" i="5" s="1"/>
  <c r="U1100" i="5"/>
  <c r="V1100" i="5" s="1"/>
  <c r="U1006" i="5"/>
  <c r="V1006" i="5" s="1"/>
  <c r="U974" i="5"/>
  <c r="V974" i="5" s="1"/>
  <c r="U846" i="5"/>
  <c r="V846" i="5" s="1"/>
  <c r="U750" i="5"/>
  <c r="V750" i="5" s="1"/>
  <c r="U718" i="5"/>
  <c r="V718" i="5" s="1"/>
  <c r="U432" i="5"/>
  <c r="V432" i="5" s="1"/>
  <c r="U306" i="5"/>
  <c r="V306" i="5" s="1"/>
  <c r="U274" i="5"/>
  <c r="V274" i="5" s="1"/>
  <c r="U1960" i="5"/>
  <c r="V1960" i="5" s="1"/>
  <c r="U1449" i="5"/>
  <c r="V1449" i="5" s="1"/>
  <c r="U399" i="5"/>
  <c r="V399" i="5" s="1"/>
  <c r="U273" i="5"/>
  <c r="V273" i="5" s="1"/>
  <c r="U678" i="5"/>
  <c r="V678" i="5" s="1"/>
  <c r="U1807" i="5"/>
  <c r="V1807" i="5" s="1"/>
  <c r="U1709" i="5"/>
  <c r="V1709" i="5" s="1"/>
  <c r="U1830" i="5"/>
  <c r="V1830" i="5" s="1"/>
  <c r="U1641" i="5"/>
  <c r="V1641" i="5" s="1"/>
  <c r="U1924" i="5"/>
  <c r="V1924" i="5" s="1"/>
  <c r="U1861" i="5"/>
  <c r="V1861" i="5" s="1"/>
  <c r="U1829" i="5"/>
  <c r="V1829" i="5" s="1"/>
  <c r="U1735" i="5"/>
  <c r="V1735" i="5" s="1"/>
  <c r="U1544" i="5"/>
  <c r="V1544" i="5" s="1"/>
  <c r="U430" i="5"/>
  <c r="V430" i="5" s="1"/>
  <c r="U272" i="5"/>
  <c r="V272" i="5" s="1"/>
  <c r="U1934" i="5"/>
  <c r="V1934" i="5" s="1"/>
  <c r="U1770" i="5"/>
  <c r="V1770" i="5" s="1"/>
  <c r="U1895" i="5"/>
  <c r="V1895" i="5" s="1"/>
  <c r="U1767" i="5"/>
  <c r="V1767" i="5" s="1"/>
  <c r="U1704" i="5"/>
  <c r="V1704" i="5" s="1"/>
  <c r="U1891" i="5"/>
  <c r="V1891" i="5" s="1"/>
  <c r="U1447" i="5"/>
  <c r="V1447" i="5" s="1"/>
  <c r="U747" i="5"/>
  <c r="V747" i="5" s="1"/>
  <c r="U715" i="5"/>
  <c r="V715" i="5" s="1"/>
  <c r="U683" i="5"/>
  <c r="V683" i="5" s="1"/>
  <c r="U461" i="5"/>
  <c r="V461" i="5" s="1"/>
  <c r="U335" i="5"/>
  <c r="V335" i="5" s="1"/>
  <c r="U303" i="5"/>
  <c r="V303" i="5" s="1"/>
  <c r="U271" i="5"/>
  <c r="V271" i="5" s="1"/>
  <c r="U1749" i="5"/>
  <c r="V1749" i="5" s="1"/>
  <c r="U1708" i="5"/>
  <c r="V1708" i="5" s="1"/>
  <c r="U1672" i="5"/>
  <c r="V1672" i="5" s="1"/>
  <c r="U1955" i="5"/>
  <c r="V1955" i="5" s="1"/>
  <c r="U1954" i="5"/>
  <c r="V1954" i="5" s="1"/>
  <c r="U1922" i="5"/>
  <c r="V1922" i="5" s="1"/>
  <c r="U1890" i="5"/>
  <c r="V1890" i="5" s="1"/>
  <c r="U1795" i="5"/>
  <c r="V1795" i="5" s="1"/>
  <c r="U1734" i="5"/>
  <c r="V1734" i="5" s="1"/>
  <c r="U1702" i="5"/>
  <c r="V1702" i="5" s="1"/>
  <c r="U1670" i="5"/>
  <c r="V1670" i="5" s="1"/>
  <c r="U1542" i="5"/>
  <c r="V1542" i="5" s="1"/>
  <c r="U1286" i="5"/>
  <c r="V1286" i="5" s="1"/>
  <c r="U1128" i="5"/>
  <c r="V1128" i="5" s="1"/>
  <c r="U970" i="5"/>
  <c r="V970" i="5" s="1"/>
  <c r="U938" i="5"/>
  <c r="V938" i="5" s="1"/>
  <c r="U906" i="5"/>
  <c r="V906" i="5" s="1"/>
  <c r="U874" i="5"/>
  <c r="V874" i="5" s="1"/>
  <c r="U842" i="5"/>
  <c r="V842" i="5" s="1"/>
  <c r="U746" i="5"/>
  <c r="V746" i="5" s="1"/>
  <c r="U714" i="5"/>
  <c r="V714" i="5" s="1"/>
  <c r="U682" i="5"/>
  <c r="V682" i="5" s="1"/>
  <c r="U460" i="5"/>
  <c r="V460" i="5" s="1"/>
  <c r="U428" i="5"/>
  <c r="V428" i="5" s="1"/>
  <c r="U396" i="5"/>
  <c r="V396" i="5" s="1"/>
  <c r="U365" i="5"/>
  <c r="V365" i="5" s="1"/>
  <c r="U270" i="5"/>
  <c r="V270" i="5" s="1"/>
  <c r="U1665" i="5"/>
  <c r="V1665" i="5" s="1"/>
  <c r="U1798" i="5"/>
  <c r="V1798" i="5" s="1"/>
  <c r="U1673" i="5"/>
  <c r="V1673" i="5" s="1"/>
  <c r="U1953" i="5"/>
  <c r="V1953" i="5" s="1"/>
  <c r="U1826" i="5"/>
  <c r="V1826" i="5" s="1"/>
  <c r="U1701" i="5"/>
  <c r="V1701" i="5" s="1"/>
  <c r="U1669" i="5"/>
  <c r="V1669" i="5" s="1"/>
  <c r="U1605" i="5"/>
  <c r="V1605" i="5" s="1"/>
  <c r="U1573" i="5"/>
  <c r="V1573" i="5" s="1"/>
  <c r="U713" i="5"/>
  <c r="V713" i="5" s="1"/>
  <c r="U395" i="5"/>
  <c r="V395" i="5" s="1"/>
  <c r="U333" i="5"/>
  <c r="V333" i="5" s="1"/>
  <c r="U301" i="5"/>
  <c r="V301" i="5" s="1"/>
  <c r="U269" i="5"/>
  <c r="V269" i="5" s="1"/>
  <c r="U1961" i="5"/>
  <c r="V1961" i="5" s="1"/>
  <c r="U1613" i="5"/>
  <c r="V1613" i="5" s="1"/>
  <c r="U1896" i="5"/>
  <c r="V1896" i="5" s="1"/>
  <c r="U1921" i="5"/>
  <c r="V1921" i="5" s="1"/>
  <c r="U1762" i="5"/>
  <c r="V1762" i="5" s="1"/>
  <c r="U1636" i="5"/>
  <c r="V1636" i="5" s="1"/>
  <c r="U1604" i="5"/>
  <c r="V1604" i="5" s="1"/>
  <c r="U1540" i="5"/>
  <c r="V1540" i="5" s="1"/>
  <c r="U681" i="5"/>
  <c r="V681" i="5" s="1"/>
  <c r="U332" i="5"/>
  <c r="V332" i="5" s="1"/>
  <c r="U300" i="5"/>
  <c r="V300" i="5" s="1"/>
  <c r="U1801" i="5"/>
  <c r="V1801" i="5" s="1"/>
  <c r="U1959" i="5"/>
  <c r="V1959" i="5" s="1"/>
  <c r="U1893" i="5"/>
  <c r="V1893" i="5" s="1"/>
  <c r="U1952" i="5"/>
  <c r="V1952" i="5" s="1"/>
  <c r="U1888" i="5"/>
  <c r="V1888" i="5" s="1"/>
  <c r="U1825" i="5"/>
  <c r="V1825" i="5" s="1"/>
  <c r="U1732" i="5"/>
  <c r="V1732" i="5" s="1"/>
  <c r="U1887" i="5"/>
  <c r="V1887" i="5" s="1"/>
  <c r="U1793" i="5"/>
  <c r="V1793" i="5" s="1"/>
  <c r="U1761" i="5"/>
  <c r="V1761" i="5" s="1"/>
  <c r="U1667" i="5"/>
  <c r="V1667" i="5" s="1"/>
  <c r="U775" i="5"/>
  <c r="V775" i="5" s="1"/>
  <c r="U743" i="5"/>
  <c r="V743" i="5" s="1"/>
  <c r="U711" i="5"/>
  <c r="V711" i="5" s="1"/>
  <c r="U457" i="5"/>
  <c r="V457" i="5" s="1"/>
  <c r="U425" i="5"/>
  <c r="V425" i="5" s="1"/>
  <c r="U393" i="5"/>
  <c r="V393" i="5" s="1"/>
  <c r="U331" i="5"/>
  <c r="V331" i="5" s="1"/>
  <c r="U299" i="5"/>
  <c r="V299" i="5" s="1"/>
  <c r="U267" i="5"/>
  <c r="V267" i="5" s="1"/>
  <c r="U1897" i="5"/>
  <c r="V1897" i="5" s="1"/>
  <c r="U1833" i="5"/>
  <c r="V1833" i="5" s="1"/>
  <c r="U1705" i="5"/>
  <c r="V1705" i="5" s="1"/>
  <c r="U1956" i="5"/>
  <c r="V1956" i="5" s="1"/>
  <c r="U1858" i="5"/>
  <c r="V1858" i="5" s="1"/>
  <c r="U1700" i="5"/>
  <c r="V1700" i="5" s="1"/>
  <c r="U1950" i="5"/>
  <c r="V1950" i="5" s="1"/>
  <c r="U1918" i="5"/>
  <c r="V1918" i="5" s="1"/>
  <c r="U1886" i="5"/>
  <c r="V1886" i="5" s="1"/>
  <c r="U1602" i="5"/>
  <c r="V1602" i="5" s="1"/>
  <c r="U1570" i="5"/>
  <c r="V1570" i="5" s="1"/>
  <c r="U1346" i="5"/>
  <c r="V1346" i="5" s="1"/>
  <c r="U1314" i="5"/>
  <c r="V1314" i="5" s="1"/>
  <c r="U1282" i="5"/>
  <c r="V1282" i="5" s="1"/>
  <c r="U1124" i="5"/>
  <c r="V1124" i="5" s="1"/>
  <c r="U1092" i="5"/>
  <c r="V1092" i="5" s="1"/>
  <c r="U998" i="5"/>
  <c r="V998" i="5" s="1"/>
  <c r="U902" i="5"/>
  <c r="V902" i="5" s="1"/>
  <c r="U870" i="5"/>
  <c r="V870" i="5" s="1"/>
  <c r="U710" i="5"/>
  <c r="V710" i="5" s="1"/>
  <c r="U679" i="5"/>
  <c r="V679" i="5" s="1"/>
  <c r="U488" i="5"/>
  <c r="V488" i="5" s="1"/>
  <c r="U456" i="5"/>
  <c r="V456" i="5" s="1"/>
  <c r="U424" i="5"/>
  <c r="V424" i="5" s="1"/>
  <c r="U392" i="5"/>
  <c r="V392" i="5" s="1"/>
  <c r="U361" i="5"/>
  <c r="V361" i="5" s="1"/>
  <c r="U330" i="5"/>
  <c r="V330" i="5" s="1"/>
  <c r="U298" i="5"/>
  <c r="V298" i="5" s="1"/>
  <c r="U266" i="5"/>
  <c r="V266" i="5" s="1"/>
  <c r="U391" i="5"/>
  <c r="V391" i="5" s="1"/>
  <c r="U1696" i="5"/>
  <c r="V1696" i="5" s="1"/>
  <c r="U1632" i="5"/>
  <c r="V1632" i="5" s="1"/>
  <c r="U486" i="5"/>
  <c r="V486" i="5" s="1"/>
  <c r="U422" i="5"/>
  <c r="V422" i="5" s="1"/>
  <c r="U1728" i="5"/>
  <c r="V1728" i="5" s="1"/>
  <c r="U1664" i="5"/>
  <c r="V1664" i="5" s="1"/>
  <c r="U1600" i="5"/>
  <c r="V1600" i="5" s="1"/>
  <c r="U1947" i="5"/>
  <c r="V1947" i="5" s="1"/>
  <c r="U1915" i="5"/>
  <c r="V1915" i="5" s="1"/>
  <c r="U1439" i="5"/>
  <c r="V1439" i="5" s="1"/>
  <c r="U771" i="5"/>
  <c r="V771" i="5" s="1"/>
  <c r="U707" i="5"/>
  <c r="V707" i="5" s="1"/>
  <c r="U421" i="5"/>
  <c r="V421" i="5" s="1"/>
  <c r="U327" i="5"/>
  <c r="V327" i="5" s="1"/>
  <c r="U295" i="5"/>
  <c r="V295" i="5" s="1"/>
  <c r="U1822" i="5"/>
  <c r="V1822" i="5" s="1"/>
  <c r="U1948" i="5"/>
  <c r="V1948" i="5" s="1"/>
  <c r="U1821" i="5"/>
  <c r="V1821" i="5" s="1"/>
  <c r="U1374" i="5"/>
  <c r="V1374" i="5" s="1"/>
  <c r="U1342" i="5"/>
  <c r="V1342" i="5" s="1"/>
  <c r="U1310" i="5"/>
  <c r="V1310" i="5" s="1"/>
  <c r="U994" i="5"/>
  <c r="V994" i="5" s="1"/>
  <c r="U962" i="5"/>
  <c r="V962" i="5" s="1"/>
  <c r="U930" i="5"/>
  <c r="V930" i="5" s="1"/>
  <c r="U898" i="5"/>
  <c r="V898" i="5" s="1"/>
  <c r="U866" i="5"/>
  <c r="V866" i="5" s="1"/>
  <c r="U834" i="5"/>
  <c r="V834" i="5" s="1"/>
  <c r="U770" i="5"/>
  <c r="V770" i="5" s="1"/>
  <c r="U738" i="5"/>
  <c r="V738" i="5" s="1"/>
  <c r="U706" i="5"/>
  <c r="V706" i="5" s="1"/>
  <c r="U675" i="5"/>
  <c r="V675" i="5" s="1"/>
  <c r="U484" i="5"/>
  <c r="V484" i="5" s="1"/>
  <c r="U420" i="5"/>
  <c r="V420" i="5" s="1"/>
  <c r="U357" i="5"/>
  <c r="V357" i="5" s="1"/>
  <c r="U1916" i="5"/>
  <c r="V1916" i="5" s="1"/>
  <c r="U1946" i="5"/>
  <c r="V1946" i="5" s="1"/>
  <c r="U1818" i="5"/>
  <c r="V1818" i="5" s="1"/>
  <c r="U1755" i="5"/>
  <c r="V1755" i="5" s="1"/>
  <c r="U1693" i="5"/>
  <c r="V1693" i="5" s="1"/>
  <c r="U387" i="5"/>
  <c r="V387" i="5" s="1"/>
  <c r="U325" i="5"/>
  <c r="V325" i="5" s="1"/>
  <c r="U293" i="5"/>
  <c r="V293" i="5" s="1"/>
  <c r="U261" i="5"/>
  <c r="V261" i="5" s="1"/>
  <c r="U1725" i="5"/>
  <c r="V1725" i="5" s="1"/>
  <c r="U1661" i="5"/>
  <c r="V1661" i="5" s="1"/>
  <c r="U1944" i="5"/>
  <c r="V1944" i="5" s="1"/>
  <c r="U1912" i="5"/>
  <c r="V1912" i="5" s="1"/>
  <c r="U1881" i="5"/>
  <c r="V1881" i="5" s="1"/>
  <c r="U1786" i="5"/>
  <c r="V1786" i="5" s="1"/>
  <c r="U1754" i="5"/>
  <c r="V1754" i="5" s="1"/>
  <c r="U1724" i="5"/>
  <c r="V1724" i="5" s="1"/>
  <c r="U1692" i="5"/>
  <c r="V1692" i="5" s="1"/>
  <c r="U1596" i="5"/>
  <c r="V1596" i="5" s="1"/>
  <c r="U482" i="5"/>
  <c r="V482" i="5" s="1"/>
  <c r="U450" i="5"/>
  <c r="V450" i="5" s="1"/>
  <c r="U418" i="5"/>
  <c r="V418" i="5" s="1"/>
  <c r="U324" i="5"/>
  <c r="V324" i="5" s="1"/>
  <c r="U292" i="5"/>
  <c r="V292" i="5" s="1"/>
  <c r="U260" i="5"/>
  <c r="V260" i="5" s="1"/>
  <c r="U1854" i="5"/>
  <c r="V1854" i="5" s="1"/>
  <c r="U1853" i="5"/>
  <c r="V1853" i="5" s="1"/>
  <c r="U1883" i="5"/>
  <c r="V1883" i="5" s="1"/>
  <c r="U1566" i="5"/>
  <c r="V1566" i="5" s="1"/>
  <c r="U1913" i="5"/>
  <c r="V1913" i="5" s="1"/>
  <c r="U1659" i="5"/>
  <c r="V1659" i="5" s="1"/>
  <c r="U767" i="5"/>
  <c r="V767" i="5" s="1"/>
  <c r="U703" i="5"/>
  <c r="V703" i="5" s="1"/>
  <c r="U385" i="5"/>
  <c r="V385" i="5" s="1"/>
  <c r="U259" i="5"/>
  <c r="V259" i="5" s="1"/>
  <c r="U1759" i="5"/>
  <c r="V1759" i="5" s="1"/>
  <c r="U265" i="5"/>
  <c r="V265" i="5" s="1"/>
  <c r="U1630" i="5"/>
  <c r="V1630" i="5" s="1"/>
  <c r="U1850" i="5"/>
  <c r="V1850" i="5" s="1"/>
  <c r="U1942" i="5"/>
  <c r="V1942" i="5" s="1"/>
  <c r="U1910" i="5"/>
  <c r="V1910" i="5" s="1"/>
  <c r="U1879" i="5"/>
  <c r="V1879" i="5" s="1"/>
  <c r="U1815" i="5"/>
  <c r="V1815" i="5" s="1"/>
  <c r="U1722" i="5"/>
  <c r="V1722" i="5" s="1"/>
  <c r="U1690" i="5"/>
  <c r="V1690" i="5" s="1"/>
  <c r="U1658" i="5"/>
  <c r="V1658" i="5" s="1"/>
  <c r="U1594" i="5"/>
  <c r="V1594" i="5" s="1"/>
  <c r="U1562" i="5"/>
  <c r="V1562" i="5" s="1"/>
  <c r="U1338" i="5"/>
  <c r="V1338" i="5" s="1"/>
  <c r="U1306" i="5"/>
  <c r="V1306" i="5" s="1"/>
  <c r="U1274" i="5"/>
  <c r="V1274" i="5" s="1"/>
  <c r="U990" i="5"/>
  <c r="V990" i="5" s="1"/>
  <c r="U894" i="5"/>
  <c r="V894" i="5" s="1"/>
  <c r="U734" i="5"/>
  <c r="V734" i="5" s="1"/>
  <c r="U702" i="5"/>
  <c r="V702" i="5" s="1"/>
  <c r="U512" i="5"/>
  <c r="V512" i="5" s="1"/>
  <c r="U448" i="5"/>
  <c r="V448" i="5" s="1"/>
  <c r="U322" i="5"/>
  <c r="V322" i="5" s="1"/>
  <c r="U290" i="5"/>
  <c r="V290" i="5" s="1"/>
  <c r="U1814" i="5"/>
  <c r="V1814" i="5" s="1"/>
  <c r="U1783" i="5"/>
  <c r="V1783" i="5" s="1"/>
  <c r="U1751" i="5"/>
  <c r="V1751" i="5" s="1"/>
  <c r="U1721" i="5"/>
  <c r="V1721" i="5" s="1"/>
  <c r="U1689" i="5"/>
  <c r="V1689" i="5" s="1"/>
  <c r="U1657" i="5"/>
  <c r="V1657" i="5" s="1"/>
  <c r="U1433" i="5"/>
  <c r="V1433" i="5" s="1"/>
  <c r="U1084" i="5"/>
  <c r="V1084" i="5" s="1"/>
  <c r="U353" i="5"/>
  <c r="V353" i="5" s="1"/>
  <c r="U321" i="5"/>
  <c r="V321" i="5" s="1"/>
  <c r="U289" i="5"/>
  <c r="V289" i="5" s="1"/>
  <c r="U1940" i="5"/>
  <c r="V1940" i="5" s="1"/>
  <c r="U1908" i="5"/>
  <c r="V1908" i="5" s="1"/>
  <c r="U1877" i="5"/>
  <c r="V1877" i="5" s="1"/>
  <c r="U1845" i="5"/>
  <c r="V1845" i="5" s="1"/>
  <c r="U1813" i="5"/>
  <c r="V1813" i="5" s="1"/>
  <c r="U1782" i="5"/>
  <c r="V1782" i="5" s="1"/>
  <c r="U1750" i="5"/>
  <c r="V1750" i="5" s="1"/>
  <c r="U1720" i="5"/>
  <c r="V1720" i="5" s="1"/>
  <c r="U1688" i="5"/>
  <c r="V1688" i="5" s="1"/>
  <c r="U1656" i="5"/>
  <c r="V1656" i="5" s="1"/>
  <c r="U1592" i="5"/>
  <c r="V1592" i="5" s="1"/>
  <c r="U1560" i="5"/>
  <c r="V1560" i="5" s="1"/>
  <c r="U287" i="5"/>
  <c r="V287" i="5" s="1"/>
  <c r="U1686" i="5"/>
  <c r="V1686" i="5" s="1"/>
  <c r="U1654" i="5"/>
  <c r="V1654" i="5" s="1"/>
  <c r="U1622" i="5"/>
  <c r="V1622" i="5" s="1"/>
  <c r="U1558" i="5"/>
  <c r="V1558" i="5" s="1"/>
  <c r="U1334" i="5"/>
  <c r="V1334" i="5" s="1"/>
  <c r="U1144" i="5"/>
  <c r="V1144" i="5" s="1"/>
  <c r="U986" i="5"/>
  <c r="V986" i="5" s="1"/>
  <c r="U954" i="5"/>
  <c r="V954" i="5" s="1"/>
  <c r="U922" i="5"/>
  <c r="V922" i="5" s="1"/>
  <c r="U890" i="5"/>
  <c r="V890" i="5" s="1"/>
  <c r="U858" i="5"/>
  <c r="V858" i="5" s="1"/>
  <c r="U826" i="5"/>
  <c r="V826" i="5" s="1"/>
  <c r="U762" i="5"/>
  <c r="V762" i="5" s="1"/>
  <c r="U730" i="5"/>
  <c r="V730" i="5" s="1"/>
  <c r="U698" i="5"/>
  <c r="V698" i="5" s="1"/>
  <c r="U667" i="5"/>
  <c r="V667" i="5" s="1"/>
  <c r="U508" i="5"/>
  <c r="V508" i="5" s="1"/>
  <c r="U476" i="5"/>
  <c r="V476" i="5" s="1"/>
  <c r="U413" i="5"/>
  <c r="V413" i="5" s="1"/>
  <c r="U381" i="5"/>
  <c r="V381" i="5" s="1"/>
  <c r="U1938" i="5"/>
  <c r="V1938" i="5" s="1"/>
  <c r="U1906" i="5"/>
  <c r="V1906" i="5" s="1"/>
  <c r="U1875" i="5"/>
  <c r="V1875" i="5" s="1"/>
  <c r="U1905" i="5"/>
  <c r="V1905" i="5" s="1"/>
  <c r="U1810" i="5"/>
  <c r="V1810" i="5" s="1"/>
  <c r="U1747" i="5"/>
  <c r="V1747" i="5" s="1"/>
  <c r="U1717" i="5"/>
  <c r="V1717" i="5" s="1"/>
  <c r="U1685" i="5"/>
  <c r="V1685" i="5" s="1"/>
  <c r="U1589" i="5"/>
  <c r="V1589" i="5" s="1"/>
  <c r="U1557" i="5"/>
  <c r="V1557" i="5" s="1"/>
  <c r="U761" i="5"/>
  <c r="V761" i="5" s="1"/>
  <c r="U697" i="5"/>
  <c r="V697" i="5" s="1"/>
  <c r="U666" i="5"/>
  <c r="V666" i="5" s="1"/>
  <c r="U411" i="5"/>
  <c r="V411" i="5" s="1"/>
  <c r="U379" i="5"/>
  <c r="V379" i="5" s="1"/>
  <c r="U285" i="5"/>
  <c r="V285" i="5" s="1"/>
  <c r="U1729" i="5"/>
  <c r="V1729" i="5" s="1"/>
  <c r="U763" i="5"/>
  <c r="V763" i="5" s="1"/>
  <c r="U731" i="5"/>
  <c r="V731" i="5" s="1"/>
  <c r="U699" i="5"/>
  <c r="V699" i="5" s="1"/>
  <c r="U351" i="5"/>
  <c r="V351" i="5" s="1"/>
  <c r="U1936" i="5"/>
  <c r="V1936" i="5" s="1"/>
  <c r="U1841" i="5"/>
  <c r="V1841" i="5" s="1"/>
  <c r="U1778" i="5"/>
  <c r="V1778" i="5" s="1"/>
  <c r="U1556" i="5"/>
  <c r="V1556" i="5" s="1"/>
  <c r="U1080" i="5"/>
  <c r="V1080" i="5" s="1"/>
  <c r="U442" i="5"/>
  <c r="V442" i="5" s="1"/>
  <c r="U316" i="5"/>
  <c r="V316" i="5" s="1"/>
  <c r="U1781" i="5"/>
  <c r="V1781" i="5" s="1"/>
  <c r="U319" i="5"/>
  <c r="V319" i="5" s="1"/>
  <c r="U1968" i="5"/>
  <c r="V1968" i="5" s="1"/>
  <c r="U1716" i="5"/>
  <c r="V1716" i="5" s="1"/>
  <c r="U1652" i="5"/>
  <c r="V1652" i="5" s="1"/>
  <c r="U1588" i="5"/>
  <c r="V1588" i="5" s="1"/>
  <c r="U1935" i="5"/>
  <c r="V1935" i="5" s="1"/>
  <c r="U1683" i="5"/>
  <c r="V1683" i="5" s="1"/>
  <c r="U759" i="5"/>
  <c r="V759" i="5" s="1"/>
  <c r="U727" i="5"/>
  <c r="V727" i="5" s="1"/>
  <c r="U695" i="5"/>
  <c r="V695" i="5" s="1"/>
  <c r="U409" i="5"/>
  <c r="V409" i="5" s="1"/>
  <c r="U377" i="5"/>
  <c r="V377" i="5" s="1"/>
  <c r="U347" i="5"/>
  <c r="V347" i="5" s="1"/>
  <c r="U283" i="5"/>
  <c r="V283" i="5" s="1"/>
  <c r="U1885" i="5"/>
  <c r="V1885" i="5" s="1"/>
  <c r="U1441" i="5"/>
  <c r="V1441" i="5" s="1"/>
  <c r="U1745" i="5"/>
  <c r="V1745" i="5" s="1"/>
  <c r="U1586" i="5"/>
  <c r="V1586" i="5" s="1"/>
  <c r="U1554" i="5"/>
  <c r="V1554" i="5" s="1"/>
  <c r="U1330" i="5"/>
  <c r="V1330" i="5" s="1"/>
  <c r="U1298" i="5"/>
  <c r="V1298" i="5" s="1"/>
  <c r="U1140" i="5"/>
  <c r="V1140" i="5" s="1"/>
  <c r="U1108" i="5"/>
  <c r="V1108" i="5" s="1"/>
  <c r="U1014" i="5"/>
  <c r="V1014" i="5" s="1"/>
  <c r="U982" i="5"/>
  <c r="V982" i="5" s="1"/>
  <c r="U950" i="5"/>
  <c r="V950" i="5" s="1"/>
  <c r="U854" i="5"/>
  <c r="V854" i="5" s="1"/>
  <c r="U822" i="5"/>
  <c r="V822" i="5" s="1"/>
  <c r="U726" i="5"/>
  <c r="V726" i="5" s="1"/>
  <c r="U694" i="5"/>
  <c r="V694" i="5" s="1"/>
  <c r="U663" i="5"/>
  <c r="V663" i="5" s="1"/>
  <c r="U472" i="5"/>
  <c r="V472" i="5" s="1"/>
  <c r="U314" i="5"/>
  <c r="V314" i="5" s="1"/>
  <c r="U282" i="5"/>
  <c r="V282" i="5" s="1"/>
  <c r="U725" i="5"/>
  <c r="V725" i="5" s="1"/>
  <c r="U662" i="5"/>
  <c r="V662" i="5" s="1"/>
  <c r="U407" i="5"/>
  <c r="V407" i="5" s="1"/>
  <c r="U375" i="5"/>
  <c r="V375" i="5" s="1"/>
  <c r="U313" i="5"/>
  <c r="V313" i="5" s="1"/>
  <c r="U281" i="5"/>
  <c r="V281" i="5" s="1"/>
  <c r="U1939" i="5"/>
  <c r="V1939" i="5" s="1"/>
  <c r="U1966" i="5"/>
  <c r="V1966" i="5" s="1"/>
  <c r="U1806" i="5"/>
  <c r="V1806" i="5" s="1"/>
  <c r="U1681" i="5"/>
  <c r="V1681" i="5" s="1"/>
  <c r="U1964" i="5"/>
  <c r="V1964" i="5" s="1"/>
  <c r="U1774" i="5"/>
  <c r="V1774" i="5" s="1"/>
  <c r="U1712" i="5"/>
  <c r="V1712" i="5" s="1"/>
  <c r="U1648" i="5"/>
  <c r="V1648" i="5" s="1"/>
  <c r="U1584" i="5"/>
  <c r="V1584" i="5" s="1"/>
  <c r="U1076" i="5"/>
  <c r="V1076" i="5" s="1"/>
  <c r="U470" i="5"/>
  <c r="V470" i="5" s="1"/>
  <c r="U438" i="5"/>
  <c r="V438" i="5" s="1"/>
  <c r="U1606" i="5"/>
  <c r="V1606" i="5" s="1"/>
  <c r="U1945" i="5"/>
  <c r="V1945" i="5" s="1"/>
  <c r="U1125" i="5"/>
  <c r="V1125" i="5" s="1"/>
  <c r="U1576" i="5"/>
  <c r="V1576" i="5" s="1"/>
  <c r="U1608" i="5"/>
  <c r="V1608" i="5" s="1"/>
  <c r="U918" i="5"/>
  <c r="V918" i="5" s="1"/>
  <c r="U1318" i="5"/>
  <c r="V1318" i="5" s="1"/>
  <c r="U1383" i="5"/>
  <c r="V1383" i="5" s="1"/>
  <c r="U445" i="5"/>
  <c r="V445" i="5" s="1"/>
  <c r="U1279" i="5"/>
  <c r="V1279" i="5" s="1"/>
  <c r="U1233" i="5"/>
  <c r="V1233" i="5" s="1"/>
  <c r="U1530" i="5"/>
  <c r="V1530" i="5" s="1"/>
  <c r="U1169" i="5"/>
  <c r="V1169" i="5" s="1"/>
  <c r="U373" i="5"/>
  <c r="V373" i="5" s="1"/>
  <c r="U360" i="5"/>
  <c r="V360" i="5" s="1"/>
  <c r="U1068" i="5"/>
  <c r="V1068" i="5" s="1"/>
  <c r="U910" i="5"/>
  <c r="V910" i="5" s="1"/>
  <c r="U1899" i="5"/>
  <c r="V1899" i="5" s="1"/>
  <c r="U1736" i="5"/>
  <c r="V1736" i="5" s="1"/>
  <c r="U1580" i="5"/>
  <c r="V1580" i="5" s="1"/>
  <c r="U1105" i="5"/>
  <c r="V1105" i="5" s="1"/>
  <c r="U830" i="5"/>
  <c r="V830" i="5" s="1"/>
  <c r="U619" i="5"/>
  <c r="V619" i="5" s="1"/>
  <c r="U524" i="5"/>
  <c r="V524" i="5" s="1"/>
  <c r="U479" i="5"/>
  <c r="V479" i="5" s="1"/>
  <c r="U1064" i="5"/>
  <c r="V1064" i="5" s="1"/>
  <c r="U862" i="5"/>
  <c r="V862" i="5" s="1"/>
  <c r="U777" i="5"/>
  <c r="V777" i="5" s="1"/>
  <c r="U766" i="5"/>
  <c r="V766" i="5" s="1"/>
  <c r="U631" i="5"/>
  <c r="V631" i="5" s="1"/>
  <c r="U1851" i="5"/>
  <c r="V1851" i="5" s="1"/>
  <c r="U1687" i="5"/>
  <c r="V1687" i="5" s="1"/>
  <c r="U1610" i="5"/>
  <c r="V1610" i="5" s="1"/>
  <c r="U1578" i="5"/>
  <c r="V1578" i="5" s="1"/>
  <c r="U1245" i="5"/>
  <c r="V1245" i="5" s="1"/>
  <c r="U1235" i="5"/>
  <c r="V1235" i="5" s="1"/>
  <c r="U1055" i="5"/>
  <c r="V1055" i="5" s="1"/>
  <c r="U1339" i="5"/>
  <c r="V1339" i="5" s="1"/>
  <c r="U1295" i="5"/>
  <c r="V1295" i="5" s="1"/>
  <c r="U1257" i="5"/>
  <c r="V1257" i="5" s="1"/>
  <c r="U665" i="5"/>
  <c r="V665" i="5" s="1"/>
  <c r="U520" i="5"/>
  <c r="V520" i="5" s="1"/>
  <c r="U436" i="5"/>
  <c r="V436" i="5" s="1"/>
  <c r="U417" i="5"/>
  <c r="V417" i="5" s="1"/>
  <c r="U329" i="5"/>
  <c r="V329" i="5" s="1"/>
  <c r="U315" i="5"/>
  <c r="V315" i="5" s="1"/>
  <c r="U1931" i="5"/>
  <c r="V1931" i="5" s="1"/>
  <c r="U1911" i="5"/>
  <c r="V1911" i="5" s="1"/>
  <c r="U1873" i="5"/>
  <c r="V1873" i="5" s="1"/>
  <c r="U1842" i="5"/>
  <c r="V1842" i="5" s="1"/>
  <c r="U1743" i="5"/>
  <c r="V1743" i="5" s="1"/>
  <c r="U1718" i="5"/>
  <c r="V1718" i="5" s="1"/>
  <c r="U927" i="5"/>
  <c r="V927" i="5" s="1"/>
  <c r="U687" i="5"/>
  <c r="V687" i="5" s="1"/>
  <c r="U511" i="5"/>
  <c r="V511" i="5" s="1"/>
  <c r="U453" i="5"/>
  <c r="V453" i="5" s="1"/>
  <c r="U434" i="5"/>
  <c r="V434" i="5" s="1"/>
  <c r="U1744" i="5"/>
  <c r="V1744" i="5" s="1"/>
  <c r="U1684" i="5"/>
  <c r="V1684" i="5" s="1"/>
  <c r="U1679" i="5"/>
  <c r="V1679" i="5" s="1"/>
  <c r="U1671" i="5"/>
  <c r="V1671" i="5" s="1"/>
  <c r="U1422" i="5"/>
  <c r="V1422" i="5" s="1"/>
  <c r="U1379" i="5"/>
  <c r="V1379" i="5" s="1"/>
  <c r="U1294" i="5"/>
  <c r="V1294" i="5" s="1"/>
  <c r="U1261" i="5"/>
  <c r="V1261" i="5" s="1"/>
  <c r="U1183" i="5"/>
  <c r="V1183" i="5" s="1"/>
  <c r="U1023" i="5"/>
  <c r="V1023" i="5" s="1"/>
  <c r="U1650" i="5"/>
  <c r="V1650" i="5" s="1"/>
  <c r="U1646" i="5"/>
  <c r="V1646" i="5" s="1"/>
  <c r="U1628" i="5"/>
  <c r="V1628" i="5" s="1"/>
  <c r="U1565" i="5"/>
  <c r="V1565" i="5" s="1"/>
  <c r="U1831" i="5"/>
  <c r="V1831" i="5" s="1"/>
  <c r="U1746" i="5"/>
  <c r="V1746" i="5" s="1"/>
  <c r="U1739" i="5"/>
  <c r="V1739" i="5" s="1"/>
  <c r="U1726" i="5"/>
  <c r="V1726" i="5" s="1"/>
  <c r="U1694" i="5"/>
  <c r="V1694" i="5" s="1"/>
  <c r="U1668" i="5"/>
  <c r="V1668" i="5" s="1"/>
  <c r="U1663" i="5"/>
  <c r="V1663" i="5" s="1"/>
  <c r="U1662" i="5"/>
  <c r="V1662" i="5" s="1"/>
  <c r="U1655" i="5"/>
  <c r="V1655" i="5" s="1"/>
  <c r="U1638" i="5"/>
  <c r="V1638" i="5" s="1"/>
  <c r="U1634" i="5"/>
  <c r="V1634" i="5" s="1"/>
  <c r="U1572" i="5"/>
  <c r="V1572" i="5" s="1"/>
  <c r="U1949" i="5"/>
  <c r="V1949" i="5" s="1"/>
  <c r="U1941" i="5"/>
  <c r="V1941" i="5" s="1"/>
  <c r="U1951" i="5"/>
  <c r="V1951" i="5" s="1"/>
  <c r="U1943" i="5"/>
  <c r="V1943" i="5" s="1"/>
  <c r="U1859" i="5"/>
  <c r="V1859" i="5" s="1"/>
  <c r="U1827" i="5"/>
  <c r="V1827" i="5" s="1"/>
  <c r="U1740" i="5"/>
  <c r="V1740" i="5" s="1"/>
  <c r="U1644" i="5"/>
  <c r="V1644" i="5" s="1"/>
  <c r="U1574" i="5"/>
  <c r="V1574" i="5" s="1"/>
  <c r="U1624" i="5"/>
  <c r="V1624" i="5" s="1"/>
  <c r="U1618" i="5"/>
  <c r="V1618" i="5" s="1"/>
  <c r="U1541" i="5"/>
  <c r="V1541" i="5" s="1"/>
  <c r="U1526" i="5"/>
  <c r="V1526" i="5" s="1"/>
  <c r="U1494" i="5"/>
  <c r="V1494" i="5" s="1"/>
  <c r="U1492" i="5"/>
  <c r="V1492" i="5" s="1"/>
  <c r="U1430" i="5"/>
  <c r="V1430" i="5" s="1"/>
  <c r="U1406" i="5"/>
  <c r="V1406" i="5" s="1"/>
  <c r="U1133" i="5"/>
  <c r="V1133" i="5" s="1"/>
  <c r="U1132" i="5"/>
  <c r="V1132" i="5" s="1"/>
  <c r="U1113" i="5"/>
  <c r="V1113" i="5" s="1"/>
  <c r="U1081" i="5"/>
  <c r="V1081" i="5" s="1"/>
  <c r="U1047" i="5"/>
  <c r="V1047" i="5" s="1"/>
  <c r="U1011" i="5"/>
  <c r="V1011" i="5" s="1"/>
  <c r="U959" i="5"/>
  <c r="V959" i="5" s="1"/>
  <c r="U878" i="5"/>
  <c r="V878" i="5" s="1"/>
  <c r="U831" i="5"/>
  <c r="V831" i="5" s="1"/>
  <c r="U807" i="5"/>
  <c r="V807" i="5" s="1"/>
  <c r="U757" i="5"/>
  <c r="V757" i="5" s="1"/>
  <c r="U465" i="5"/>
  <c r="V465" i="5" s="1"/>
  <c r="U458" i="5"/>
  <c r="V458" i="5" s="1"/>
  <c r="U389" i="5"/>
  <c r="V389" i="5" s="1"/>
  <c r="U362" i="5"/>
  <c r="V362" i="5" s="1"/>
  <c r="U355" i="5"/>
  <c r="V355" i="5" s="1"/>
  <c r="U309" i="5"/>
  <c r="V309" i="5" s="1"/>
  <c r="U1626" i="5"/>
  <c r="V1626" i="5" s="1"/>
  <c r="U1620" i="5"/>
  <c r="V1620" i="5" s="1"/>
  <c r="U1514" i="5"/>
  <c r="V1514" i="5" s="1"/>
  <c r="U1504" i="5"/>
  <c r="V1504" i="5" s="1"/>
  <c r="U1474" i="5"/>
  <c r="V1474" i="5" s="1"/>
  <c r="U1431" i="5"/>
  <c r="V1431" i="5" s="1"/>
  <c r="U1367" i="5"/>
  <c r="V1367" i="5" s="1"/>
  <c r="U1358" i="5"/>
  <c r="V1358" i="5" s="1"/>
  <c r="U1302" i="5"/>
  <c r="V1302" i="5" s="1"/>
  <c r="U1267" i="5"/>
  <c r="V1267" i="5" s="1"/>
  <c r="U1265" i="5"/>
  <c r="V1265" i="5" s="1"/>
  <c r="U1253" i="5"/>
  <c r="V1253" i="5" s="1"/>
  <c r="U1247" i="5"/>
  <c r="V1247" i="5" s="1"/>
  <c r="U1205" i="5"/>
  <c r="V1205" i="5" s="1"/>
  <c r="U1203" i="5"/>
  <c r="V1203" i="5" s="1"/>
  <c r="U1197" i="5"/>
  <c r="V1197" i="5" s="1"/>
  <c r="U1191" i="5"/>
  <c r="V1191" i="5" s="1"/>
  <c r="U1171" i="5"/>
  <c r="V1171" i="5" s="1"/>
  <c r="U1145" i="5"/>
  <c r="V1145" i="5" s="1"/>
  <c r="U1121" i="5"/>
  <c r="V1121" i="5" s="1"/>
  <c r="U1089" i="5"/>
  <c r="V1089" i="5" s="1"/>
  <c r="U1039" i="5"/>
  <c r="V1039" i="5" s="1"/>
  <c r="U947" i="5"/>
  <c r="V947" i="5" s="1"/>
  <c r="U809" i="5"/>
  <c r="V809" i="5" s="1"/>
  <c r="U742" i="5"/>
  <c r="V742" i="5" s="1"/>
  <c r="U674" i="5"/>
  <c r="V674" i="5" s="1"/>
  <c r="U671" i="5"/>
  <c r="V671" i="5" s="1"/>
  <c r="U643" i="5"/>
  <c r="V643" i="5" s="1"/>
  <c r="U627" i="5"/>
  <c r="V627" i="5" s="1"/>
  <c r="U547" i="5"/>
  <c r="V547" i="5" s="1"/>
  <c r="U516" i="5"/>
  <c r="V516" i="5" s="1"/>
  <c r="U490" i="5"/>
  <c r="V490" i="5" s="1"/>
  <c r="U449" i="5"/>
  <c r="V449" i="5" s="1"/>
  <c r="U446" i="5"/>
  <c r="V446" i="5" s="1"/>
  <c r="U397" i="5"/>
  <c r="V397" i="5" s="1"/>
  <c r="U383" i="5"/>
  <c r="V383" i="5" s="1"/>
  <c r="U364" i="5"/>
  <c r="V364" i="5" s="1"/>
  <c r="U359" i="5"/>
  <c r="V359" i="5" s="1"/>
  <c r="U338" i="5"/>
  <c r="V338" i="5" s="1"/>
  <c r="U1476" i="5"/>
  <c r="V1476" i="5" s="1"/>
  <c r="U1466" i="5"/>
  <c r="V1466" i="5" s="1"/>
  <c r="U1359" i="5"/>
  <c r="V1359" i="5" s="1"/>
  <c r="U1303" i="5"/>
  <c r="V1303" i="5" s="1"/>
  <c r="U1283" i="5"/>
  <c r="V1283" i="5" s="1"/>
  <c r="U1201" i="5"/>
  <c r="V1201" i="5" s="1"/>
  <c r="U1199" i="5"/>
  <c r="V1199" i="5" s="1"/>
  <c r="U1181" i="5"/>
  <c r="V1181" i="5" s="1"/>
  <c r="U1117" i="5"/>
  <c r="V1117" i="5" s="1"/>
  <c r="U1109" i="5"/>
  <c r="V1109" i="5" s="1"/>
  <c r="U1069" i="5"/>
  <c r="V1069" i="5" s="1"/>
  <c r="U1065" i="5"/>
  <c r="V1065" i="5" s="1"/>
  <c r="U1031" i="5"/>
  <c r="V1031" i="5" s="1"/>
  <c r="U975" i="5"/>
  <c r="V975" i="5" s="1"/>
  <c r="U943" i="5"/>
  <c r="V943" i="5" s="1"/>
  <c r="U911" i="5"/>
  <c r="V911" i="5" s="1"/>
  <c r="U819" i="5"/>
  <c r="V819" i="5" s="1"/>
  <c r="U645" i="5"/>
  <c r="V645" i="5" s="1"/>
  <c r="U639" i="5"/>
  <c r="V639" i="5" s="1"/>
  <c r="U629" i="5"/>
  <c r="V629" i="5" s="1"/>
  <c r="U563" i="5"/>
  <c r="V563" i="5" s="1"/>
  <c r="U549" i="5"/>
  <c r="V549" i="5" s="1"/>
  <c r="U543" i="5"/>
  <c r="V543" i="5" s="1"/>
  <c r="U541" i="5"/>
  <c r="V541" i="5" s="1"/>
  <c r="U477" i="5"/>
  <c r="V477" i="5" s="1"/>
  <c r="U466" i="5"/>
  <c r="V466" i="5" s="1"/>
  <c r="U441" i="5"/>
  <c r="V441" i="5" s="1"/>
  <c r="U433" i="5"/>
  <c r="V433" i="5" s="1"/>
  <c r="U426" i="5"/>
  <c r="V426" i="5" s="1"/>
  <c r="U415" i="5"/>
  <c r="V415" i="5" s="1"/>
  <c r="U403" i="5"/>
  <c r="V403" i="5" s="1"/>
  <c r="U369" i="5"/>
  <c r="V369" i="5" s="1"/>
  <c r="U366" i="5"/>
  <c r="V366" i="5" s="1"/>
  <c r="U342" i="5"/>
  <c r="V342" i="5" s="1"/>
  <c r="U1937" i="5"/>
  <c r="V1937" i="5" s="1"/>
  <c r="U1920" i="5"/>
  <c r="V1920" i="5" s="1"/>
  <c r="U1882" i="5"/>
  <c r="V1882" i="5" s="1"/>
  <c r="U1874" i="5"/>
  <c r="V1874" i="5" s="1"/>
  <c r="U1871" i="5"/>
  <c r="V1871" i="5" s="1"/>
  <c r="U1862" i="5"/>
  <c r="V1862" i="5" s="1"/>
  <c r="U1790" i="5"/>
  <c r="V1790" i="5" s="1"/>
  <c r="U1766" i="5"/>
  <c r="V1766" i="5" s="1"/>
  <c r="U1730" i="5"/>
  <c r="V1730" i="5" s="1"/>
  <c r="U1714" i="5"/>
  <c r="V1714" i="5" s="1"/>
  <c r="U1698" i="5"/>
  <c r="V1698" i="5" s="1"/>
  <c r="U1660" i="5"/>
  <c r="V1660" i="5" s="1"/>
  <c r="U1926" i="5"/>
  <c r="V1926" i="5" s="1"/>
  <c r="U1923" i="5"/>
  <c r="V1923" i="5" s="1"/>
  <c r="U1904" i="5"/>
  <c r="V1904" i="5" s="1"/>
  <c r="U1889" i="5"/>
  <c r="V1889" i="5" s="1"/>
  <c r="U1839" i="5"/>
  <c r="V1839" i="5" s="1"/>
  <c r="U1834" i="5"/>
  <c r="V1834" i="5" s="1"/>
  <c r="U1676" i="5"/>
  <c r="V1676" i="5" s="1"/>
  <c r="U1382" i="5"/>
  <c r="V1382" i="5" s="1"/>
  <c r="U1366" i="5"/>
  <c r="V1366" i="5" s="1"/>
  <c r="U1278" i="5"/>
  <c r="V1278" i="5" s="1"/>
  <c r="U1173" i="5"/>
  <c r="V1173" i="5" s="1"/>
  <c r="U1161" i="5"/>
  <c r="V1161" i="5" s="1"/>
  <c r="U1159" i="5"/>
  <c r="V1159" i="5" s="1"/>
  <c r="U1116" i="5"/>
  <c r="V1116" i="5" s="1"/>
  <c r="U1112" i="5"/>
  <c r="V1112" i="5" s="1"/>
  <c r="U1051" i="5"/>
  <c r="V1051" i="5" s="1"/>
  <c r="U1035" i="5"/>
  <c r="V1035" i="5" s="1"/>
  <c r="U1019" i="5"/>
  <c r="V1019" i="5" s="1"/>
  <c r="U966" i="5"/>
  <c r="V966" i="5" s="1"/>
  <c r="U958" i="5"/>
  <c r="V958" i="5" s="1"/>
  <c r="U934" i="5"/>
  <c r="V934" i="5" s="1"/>
  <c r="U926" i="5"/>
  <c r="V926" i="5" s="1"/>
  <c r="U847" i="5"/>
  <c r="V847" i="5" s="1"/>
  <c r="U791" i="5"/>
  <c r="V791" i="5" s="1"/>
  <c r="U774" i="5"/>
  <c r="V774" i="5" s="1"/>
  <c r="U1549" i="5"/>
  <c r="V1549" i="5" s="1"/>
  <c r="U1443" i="5"/>
  <c r="V1443" i="5" s="1"/>
  <c r="U1435" i="5"/>
  <c r="V1435" i="5" s="1"/>
  <c r="U1335" i="5"/>
  <c r="V1335" i="5" s="1"/>
  <c r="U1323" i="5"/>
  <c r="V1323" i="5" s="1"/>
  <c r="U1263" i="5"/>
  <c r="V1263" i="5" s="1"/>
  <c r="U1193" i="5"/>
  <c r="V1193" i="5" s="1"/>
  <c r="U942" i="5"/>
  <c r="V942" i="5" s="1"/>
  <c r="U838" i="5"/>
  <c r="V838" i="5" s="1"/>
  <c r="U793" i="5"/>
  <c r="V793" i="5" s="1"/>
  <c r="U758" i="5"/>
  <c r="V758" i="5" s="1"/>
  <c r="U1598" i="5"/>
  <c r="V1598" i="5" s="1"/>
  <c r="U1590" i="5"/>
  <c r="V1590" i="5" s="1"/>
  <c r="U1522" i="5"/>
  <c r="V1522" i="5" s="1"/>
  <c r="U1488" i="5"/>
  <c r="V1488" i="5" s="1"/>
  <c r="U1478" i="5"/>
  <c r="V1478" i="5" s="1"/>
  <c r="U1468" i="5"/>
  <c r="V1468" i="5" s="1"/>
  <c r="U1460" i="5"/>
  <c r="V1460" i="5" s="1"/>
  <c r="U1458" i="5"/>
  <c r="V1458" i="5" s="1"/>
  <c r="U1450" i="5"/>
  <c r="V1450" i="5" s="1"/>
  <c r="U1442" i="5"/>
  <c r="V1442" i="5" s="1"/>
  <c r="U1434" i="5"/>
  <c r="V1434" i="5" s="1"/>
  <c r="U1419" i="5"/>
  <c r="V1419" i="5" s="1"/>
  <c r="U1403" i="5"/>
  <c r="V1403" i="5" s="1"/>
  <c r="U1355" i="5"/>
  <c r="V1355" i="5" s="1"/>
  <c r="U1319" i="5"/>
  <c r="V1319" i="5" s="1"/>
  <c r="U1307" i="5"/>
  <c r="V1307" i="5" s="1"/>
  <c r="U1299" i="5"/>
  <c r="V1299" i="5" s="1"/>
  <c r="U1269" i="5"/>
  <c r="V1269" i="5" s="1"/>
  <c r="U1237" i="5"/>
  <c r="V1237" i="5" s="1"/>
  <c r="U1129" i="5"/>
  <c r="V1129" i="5" s="1"/>
  <c r="U1059" i="5"/>
  <c r="V1059" i="5" s="1"/>
  <c r="U1043" i="5"/>
  <c r="V1043" i="5" s="1"/>
  <c r="U1027" i="5"/>
  <c r="V1027" i="5" s="1"/>
  <c r="U1003" i="5"/>
  <c r="V1003" i="5" s="1"/>
  <c r="U991" i="5"/>
  <c r="V991" i="5" s="1"/>
  <c r="U895" i="5"/>
  <c r="V895" i="5" s="1"/>
  <c r="U883" i="5"/>
  <c r="V883" i="5" s="1"/>
  <c r="U863" i="5"/>
  <c r="V863" i="5" s="1"/>
  <c r="U799" i="5"/>
  <c r="V799" i="5" s="1"/>
  <c r="U776" i="5"/>
  <c r="V776" i="5" s="1"/>
  <c r="U1534" i="5"/>
  <c r="V1534" i="5" s="1"/>
  <c r="U1518" i="5"/>
  <c r="V1518" i="5" s="1"/>
  <c r="U1452" i="5"/>
  <c r="V1452" i="5" s="1"/>
  <c r="U1446" i="5"/>
  <c r="V1446" i="5" s="1"/>
  <c r="U1438" i="5"/>
  <c r="V1438" i="5" s="1"/>
  <c r="U1423" i="5"/>
  <c r="V1423" i="5" s="1"/>
  <c r="U1407" i="5"/>
  <c r="V1407" i="5" s="1"/>
  <c r="U1395" i="5"/>
  <c r="V1395" i="5" s="1"/>
  <c r="U1225" i="5"/>
  <c r="V1225" i="5" s="1"/>
  <c r="U1223" i="5"/>
  <c r="V1223" i="5" s="1"/>
  <c r="U879" i="5"/>
  <c r="V879" i="5" s="1"/>
  <c r="U801" i="5"/>
  <c r="V801" i="5" s="1"/>
  <c r="U815" i="5"/>
  <c r="V815" i="5" s="1"/>
  <c r="U785" i="5"/>
  <c r="V785" i="5" s="1"/>
  <c r="U783" i="5"/>
  <c r="V783" i="5" s="1"/>
  <c r="U655" i="5"/>
  <c r="V655" i="5" s="1"/>
  <c r="U653" i="5"/>
  <c r="V653" i="5" s="1"/>
  <c r="U633" i="5"/>
  <c r="V633" i="5" s="1"/>
  <c r="U623" i="5"/>
  <c r="V623" i="5" s="1"/>
  <c r="U615" i="5"/>
  <c r="V615" i="5" s="1"/>
  <c r="U613" i="5"/>
  <c r="V613" i="5" s="1"/>
  <c r="U611" i="5"/>
  <c r="V611" i="5" s="1"/>
  <c r="U597" i="5"/>
  <c r="V597" i="5" s="1"/>
  <c r="U595" i="5"/>
  <c r="V595" i="5" s="1"/>
  <c r="U581" i="5"/>
  <c r="V581" i="5" s="1"/>
  <c r="U579" i="5"/>
  <c r="V579" i="5" s="1"/>
  <c r="U565" i="5"/>
  <c r="V565" i="5" s="1"/>
  <c r="U635" i="5"/>
  <c r="V635" i="5" s="1"/>
  <c r="U617" i="5"/>
  <c r="V617" i="5" s="1"/>
  <c r="U607" i="5"/>
  <c r="V607" i="5" s="1"/>
  <c r="U605" i="5"/>
  <c r="V605" i="5" s="1"/>
  <c r="U591" i="5"/>
  <c r="V591" i="5" s="1"/>
  <c r="U589" i="5"/>
  <c r="V589" i="5" s="1"/>
  <c r="U575" i="5"/>
  <c r="V575" i="5" s="1"/>
  <c r="U573" i="5"/>
  <c r="V573" i="5" s="1"/>
  <c r="U559" i="5"/>
  <c r="V559" i="5" s="1"/>
  <c r="U557" i="5"/>
  <c r="V557" i="5" s="1"/>
  <c r="U528" i="5"/>
  <c r="V528" i="5" s="1"/>
  <c r="U507" i="5"/>
  <c r="V507" i="5" s="1"/>
  <c r="U494" i="5"/>
  <c r="V494" i="5" s="1"/>
  <c r="U491" i="5"/>
  <c r="V491" i="5" s="1"/>
  <c r="U475" i="5"/>
  <c r="V475" i="5" s="1"/>
  <c r="U454" i="5"/>
  <c r="V454" i="5" s="1"/>
  <c r="U388" i="5"/>
  <c r="V388" i="5" s="1"/>
  <c r="U382" i="5"/>
  <c r="V382" i="5" s="1"/>
  <c r="U380" i="5"/>
  <c r="V380" i="5" s="1"/>
  <c r="U378" i="5"/>
  <c r="V378" i="5" s="1"/>
  <c r="U376" i="5"/>
  <c r="V376" i="5" s="1"/>
  <c r="U352" i="5"/>
  <c r="V352" i="5" s="1"/>
  <c r="U262" i="5"/>
  <c r="V262" i="5" s="1"/>
  <c r="U297" i="5"/>
  <c r="V297" i="5" s="1"/>
  <c r="U278" i="5"/>
  <c r="V278" i="5" s="1"/>
  <c r="U440" i="5"/>
  <c r="V440" i="5" s="1"/>
  <c r="U1876" i="5"/>
  <c r="V1876" i="5" s="1"/>
  <c r="U1933" i="5"/>
  <c r="V1933" i="5" s="1"/>
  <c r="U1927" i="5"/>
  <c r="V1927" i="5" s="1"/>
  <c r="U1925" i="5"/>
  <c r="V1925" i="5" s="1"/>
  <c r="U1909" i="5"/>
  <c r="V1909" i="5" s="1"/>
  <c r="U1903" i="5"/>
  <c r="V1903" i="5" s="1"/>
  <c r="U1901" i="5"/>
  <c r="V1901" i="5" s="1"/>
  <c r="U1892" i="5"/>
  <c r="V1892" i="5" s="1"/>
  <c r="U1919" i="5"/>
  <c r="V1919" i="5" s="1"/>
  <c r="U1917" i="5"/>
  <c r="V1917" i="5" s="1"/>
  <c r="U1880" i="5"/>
  <c r="V1880" i="5" s="1"/>
  <c r="U1957" i="5"/>
  <c r="V1957" i="5" s="1"/>
  <c r="U1914" i="5"/>
  <c r="V1914" i="5" s="1"/>
  <c r="U1898" i="5"/>
  <c r="V1898" i="5" s="1"/>
  <c r="U1870" i="5"/>
  <c r="V1870" i="5" s="1"/>
  <c r="U1847" i="5"/>
  <c r="V1847" i="5" s="1"/>
  <c r="U1884" i="5"/>
  <c r="V1884" i="5" s="1"/>
  <c r="U1878" i="5"/>
  <c r="V1878" i="5" s="1"/>
  <c r="U1863" i="5"/>
  <c r="V1863" i="5" s="1"/>
  <c r="U1846" i="5"/>
  <c r="V1846" i="5" s="1"/>
  <c r="U1867" i="5"/>
  <c r="V1867" i="5" s="1"/>
  <c r="U1866" i="5"/>
  <c r="V1866" i="5" s="1"/>
  <c r="U1855" i="5"/>
  <c r="V1855" i="5" s="1"/>
  <c r="U1843" i="5"/>
  <c r="V1843" i="5" s="1"/>
  <c r="U1819" i="5"/>
  <c r="V1819" i="5" s="1"/>
  <c r="U1811" i="5"/>
  <c r="V1811" i="5" s="1"/>
  <c r="U1802" i="5"/>
  <c r="V1802" i="5" s="1"/>
  <c r="U1794" i="5"/>
  <c r="V1794" i="5" s="1"/>
  <c r="U1787" i="5"/>
  <c r="V1787" i="5" s="1"/>
  <c r="U1779" i="5"/>
  <c r="V1779" i="5" s="1"/>
  <c r="U1771" i="5"/>
  <c r="V1771" i="5" s="1"/>
  <c r="U1763" i="5"/>
  <c r="V1763" i="5" s="1"/>
  <c r="U1758" i="5"/>
  <c r="V1758" i="5" s="1"/>
  <c r="U1731" i="5"/>
  <c r="V1731" i="5" s="1"/>
  <c r="U1727" i="5"/>
  <c r="V1727" i="5" s="1"/>
  <c r="U1723" i="5"/>
  <c r="V1723" i="5" s="1"/>
  <c r="U1719" i="5"/>
  <c r="V1719" i="5" s="1"/>
  <c r="U1715" i="5"/>
  <c r="V1715" i="5" s="1"/>
  <c r="U1711" i="5"/>
  <c r="V1711" i="5" s="1"/>
  <c r="U1707" i="5"/>
  <c r="V1707" i="5" s="1"/>
  <c r="U1703" i="5"/>
  <c r="V1703" i="5" s="1"/>
  <c r="U1699" i="5"/>
  <c r="V1699" i="5" s="1"/>
  <c r="U1695" i="5"/>
  <c r="V1695" i="5" s="1"/>
  <c r="U1691" i="5"/>
  <c r="V1691" i="5" s="1"/>
  <c r="U1682" i="5"/>
  <c r="V1682" i="5" s="1"/>
  <c r="U1666" i="5"/>
  <c r="V1666" i="5" s="1"/>
  <c r="U1640" i="5"/>
  <c r="V1640" i="5" s="1"/>
  <c r="U1597" i="5"/>
  <c r="V1597" i="5" s="1"/>
  <c r="U1581" i="5"/>
  <c r="V1581" i="5" s="1"/>
  <c r="U1568" i="5"/>
  <c r="V1568" i="5" s="1"/>
  <c r="U1564" i="5"/>
  <c r="V1564" i="5" s="1"/>
  <c r="U1552" i="5"/>
  <c r="V1552" i="5" s="1"/>
  <c r="U1548" i="5"/>
  <c r="V1548" i="5" s="1"/>
  <c r="U1532" i="5"/>
  <c r="V1532" i="5" s="1"/>
  <c r="U1524" i="5"/>
  <c r="V1524" i="5" s="1"/>
  <c r="U1516" i="5"/>
  <c r="V1516" i="5" s="1"/>
  <c r="U1502" i="5"/>
  <c r="V1502" i="5" s="1"/>
  <c r="U1484" i="5"/>
  <c r="V1484" i="5" s="1"/>
  <c r="U1472" i="5"/>
  <c r="V1472" i="5" s="1"/>
  <c r="U1470" i="5"/>
  <c r="V1470" i="5" s="1"/>
  <c r="U1445" i="5"/>
  <c r="V1445" i="5" s="1"/>
  <c r="U1436" i="5"/>
  <c r="V1436" i="5" s="1"/>
  <c r="U1506" i="5"/>
  <c r="V1506" i="5" s="1"/>
  <c r="U1496" i="5"/>
  <c r="V1496" i="5" s="1"/>
  <c r="U1486" i="5"/>
  <c r="V1486" i="5" s="1"/>
  <c r="U1448" i="5"/>
  <c r="V1448" i="5" s="1"/>
  <c r="U1427" i="5"/>
  <c r="V1427" i="5" s="1"/>
  <c r="U1415" i="5"/>
  <c r="V1415" i="5" s="1"/>
  <c r="U1872" i="5"/>
  <c r="V1872" i="5" s="1"/>
  <c r="U1835" i="5"/>
  <c r="V1835" i="5" s="1"/>
  <c r="U1823" i="5"/>
  <c r="V1823" i="5" s="1"/>
  <c r="U1538" i="5"/>
  <c r="V1538" i="5" s="1"/>
  <c r="U1536" i="5"/>
  <c r="V1536" i="5" s="1"/>
  <c r="U1528" i="5"/>
  <c r="V1528" i="5" s="1"/>
  <c r="U1520" i="5"/>
  <c r="V1520" i="5" s="1"/>
  <c r="U1512" i="5"/>
  <c r="V1512" i="5" s="1"/>
  <c r="U1510" i="5"/>
  <c r="V1510" i="5" s="1"/>
  <c r="U1508" i="5"/>
  <c r="V1508" i="5" s="1"/>
  <c r="U1498" i="5"/>
  <c r="V1498" i="5" s="1"/>
  <c r="U1490" i="5"/>
  <c r="V1490" i="5" s="1"/>
  <c r="U1480" i="5"/>
  <c r="V1480" i="5" s="1"/>
  <c r="U1456" i="5"/>
  <c r="V1456" i="5" s="1"/>
  <c r="U1454" i="5"/>
  <c r="V1454" i="5" s="1"/>
  <c r="U1444" i="5"/>
  <c r="V1444" i="5" s="1"/>
  <c r="U1437" i="5"/>
  <c r="V1437" i="5" s="1"/>
  <c r="U1414" i="5"/>
  <c r="V1414" i="5" s="1"/>
  <c r="U1411" i="5"/>
  <c r="V1411" i="5" s="1"/>
  <c r="U1500" i="5"/>
  <c r="V1500" i="5" s="1"/>
  <c r="U1482" i="5"/>
  <c r="V1482" i="5" s="1"/>
  <c r="U1464" i="5"/>
  <c r="V1464" i="5" s="1"/>
  <c r="U1462" i="5"/>
  <c r="V1462" i="5" s="1"/>
  <c r="U1440" i="5"/>
  <c r="V1440" i="5" s="1"/>
  <c r="U1399" i="5"/>
  <c r="V1399" i="5" s="1"/>
  <c r="U1398" i="5"/>
  <c r="V1398" i="5" s="1"/>
  <c r="U1391" i="5"/>
  <c r="V1391" i="5" s="1"/>
  <c r="U1390" i="5"/>
  <c r="V1390" i="5" s="1"/>
  <c r="U1387" i="5"/>
  <c r="V1387" i="5" s="1"/>
  <c r="U1351" i="5"/>
  <c r="V1351" i="5" s="1"/>
  <c r="U1350" i="5"/>
  <c r="V1350" i="5" s="1"/>
  <c r="U1347" i="5"/>
  <c r="V1347" i="5" s="1"/>
  <c r="U1327" i="5"/>
  <c r="V1327" i="5" s="1"/>
  <c r="U1326" i="5"/>
  <c r="V1326" i="5" s="1"/>
  <c r="U1315" i="5"/>
  <c r="V1315" i="5" s="1"/>
  <c r="U1291" i="5"/>
  <c r="V1291" i="5" s="1"/>
  <c r="U1249" i="5"/>
  <c r="V1249" i="5" s="1"/>
  <c r="U1241" i="5"/>
  <c r="V1241" i="5" s="1"/>
  <c r="U1239" i="5"/>
  <c r="V1239" i="5" s="1"/>
  <c r="U1231" i="5"/>
  <c r="V1231" i="5" s="1"/>
  <c r="U1213" i="5"/>
  <c r="V1213" i="5" s="1"/>
  <c r="U1189" i="5"/>
  <c r="V1189" i="5" s="1"/>
  <c r="U1185" i="5"/>
  <c r="V1185" i="5" s="1"/>
  <c r="U1177" i="5"/>
  <c r="V1177" i="5" s="1"/>
  <c r="U1175" i="5"/>
  <c r="V1175" i="5" s="1"/>
  <c r="U1167" i="5"/>
  <c r="V1167" i="5" s="1"/>
  <c r="U1137" i="5"/>
  <c r="V1137" i="5" s="1"/>
  <c r="U1101" i="5"/>
  <c r="V1101" i="5" s="1"/>
  <c r="U1097" i="5"/>
  <c r="V1097" i="5" s="1"/>
  <c r="U1096" i="5"/>
  <c r="V1096" i="5" s="1"/>
  <c r="U1093" i="5"/>
  <c r="V1093" i="5" s="1"/>
  <c r="U1085" i="5"/>
  <c r="V1085" i="5" s="1"/>
  <c r="U1057" i="5"/>
  <c r="V1057" i="5" s="1"/>
  <c r="U1049" i="5"/>
  <c r="V1049" i="5" s="1"/>
  <c r="U1041" i="5"/>
  <c r="V1041" i="5" s="1"/>
  <c r="U1033" i="5"/>
  <c r="V1033" i="5" s="1"/>
  <c r="U1025" i="5"/>
  <c r="V1025" i="5" s="1"/>
  <c r="U987" i="5"/>
  <c r="V987" i="5" s="1"/>
  <c r="U971" i="5"/>
  <c r="V971" i="5" s="1"/>
  <c r="U955" i="5"/>
  <c r="V955" i="5" s="1"/>
  <c r="U935" i="5"/>
  <c r="V935" i="5" s="1"/>
  <c r="U931" i="5"/>
  <c r="V931" i="5" s="1"/>
  <c r="U919" i="5"/>
  <c r="V919" i="5" s="1"/>
  <c r="U915" i="5"/>
  <c r="V915" i="5" s="1"/>
  <c r="U903" i="5"/>
  <c r="V903" i="5" s="1"/>
  <c r="U899" i="5"/>
  <c r="V899" i="5" s="1"/>
  <c r="U887" i="5"/>
  <c r="V887" i="5" s="1"/>
  <c r="U886" i="5"/>
  <c r="V886" i="5" s="1"/>
  <c r="U875" i="5"/>
  <c r="V875" i="5" s="1"/>
  <c r="U859" i="5"/>
  <c r="V859" i="5" s="1"/>
  <c r="U843" i="5"/>
  <c r="V843" i="5" s="1"/>
  <c r="U827" i="5"/>
  <c r="V827" i="5" s="1"/>
  <c r="U805" i="5"/>
  <c r="V805" i="5" s="1"/>
  <c r="U803" i="5"/>
  <c r="V803" i="5" s="1"/>
  <c r="U789" i="5"/>
  <c r="V789" i="5" s="1"/>
  <c r="U787" i="5"/>
  <c r="V787" i="5" s="1"/>
  <c r="U773" i="5"/>
  <c r="V773" i="5" s="1"/>
  <c r="U745" i="5"/>
  <c r="V745" i="5" s="1"/>
  <c r="U735" i="5"/>
  <c r="V735" i="5" s="1"/>
  <c r="U686" i="5"/>
  <c r="V686" i="5" s="1"/>
  <c r="U670" i="5"/>
  <c r="V670" i="5" s="1"/>
  <c r="U651" i="5"/>
  <c r="V651" i="5" s="1"/>
  <c r="U647" i="5"/>
  <c r="V647" i="5" s="1"/>
  <c r="U723" i="5"/>
  <c r="V723" i="5" s="1"/>
  <c r="U641" i="5"/>
  <c r="V641" i="5" s="1"/>
  <c r="U1375" i="5"/>
  <c r="V1375" i="5" s="1"/>
  <c r="U1371" i="5"/>
  <c r="V1371" i="5" s="1"/>
  <c r="U1363" i="5"/>
  <c r="V1363" i="5" s="1"/>
  <c r="U1343" i="5"/>
  <c r="V1343" i="5" s="1"/>
  <c r="U1331" i="5"/>
  <c r="V1331" i="5" s="1"/>
  <c r="U1311" i="5"/>
  <c r="V1311" i="5" s="1"/>
  <c r="U1287" i="5"/>
  <c r="V1287" i="5" s="1"/>
  <c r="U1275" i="5"/>
  <c r="V1275" i="5" s="1"/>
  <c r="U1251" i="5"/>
  <c r="V1251" i="5" s="1"/>
  <c r="U1229" i="5"/>
  <c r="V1229" i="5" s="1"/>
  <c r="U1221" i="5"/>
  <c r="V1221" i="5" s="1"/>
  <c r="U1219" i="5"/>
  <c r="V1219" i="5" s="1"/>
  <c r="U1217" i="5"/>
  <c r="V1217" i="5" s="1"/>
  <c r="U1215" i="5"/>
  <c r="V1215" i="5" s="1"/>
  <c r="U1209" i="5"/>
  <c r="V1209" i="5" s="1"/>
  <c r="U1207" i="5"/>
  <c r="V1207" i="5" s="1"/>
  <c r="U1187" i="5"/>
  <c r="V1187" i="5" s="1"/>
  <c r="U1165" i="5"/>
  <c r="V1165" i="5" s="1"/>
  <c r="U1157" i="5"/>
  <c r="V1157" i="5" s="1"/>
  <c r="U1155" i="5"/>
  <c r="V1155" i="5" s="1"/>
  <c r="U1153" i="5"/>
  <c r="V1153" i="5" s="1"/>
  <c r="U1149" i="5"/>
  <c r="V1149" i="5" s="1"/>
  <c r="U1141" i="5"/>
  <c r="V1141" i="5" s="1"/>
  <c r="U1077" i="5"/>
  <c r="V1077" i="5" s="1"/>
  <c r="U1073" i="5"/>
  <c r="V1073" i="5" s="1"/>
  <c r="U1061" i="5"/>
  <c r="V1061" i="5" s="1"/>
  <c r="U1053" i="5"/>
  <c r="V1053" i="5" s="1"/>
  <c r="U1045" i="5"/>
  <c r="V1045" i="5" s="1"/>
  <c r="U1037" i="5"/>
  <c r="V1037" i="5" s="1"/>
  <c r="U1029" i="5"/>
  <c r="V1029" i="5" s="1"/>
  <c r="U1021" i="5"/>
  <c r="V1021" i="5" s="1"/>
  <c r="U1015" i="5"/>
  <c r="V1015" i="5" s="1"/>
  <c r="U1007" i="5"/>
  <c r="V1007" i="5" s="1"/>
  <c r="U999" i="5"/>
  <c r="V999" i="5" s="1"/>
  <c r="U995" i="5"/>
  <c r="V995" i="5" s="1"/>
  <c r="U983" i="5"/>
  <c r="V983" i="5" s="1"/>
  <c r="U979" i="5"/>
  <c r="V979" i="5" s="1"/>
  <c r="U967" i="5"/>
  <c r="V967" i="5" s="1"/>
  <c r="U963" i="5"/>
  <c r="V963" i="5" s="1"/>
  <c r="U951" i="5"/>
  <c r="V951" i="5" s="1"/>
  <c r="U939" i="5"/>
  <c r="V939" i="5" s="1"/>
  <c r="U923" i="5"/>
  <c r="V923" i="5" s="1"/>
  <c r="U907" i="5"/>
  <c r="V907" i="5" s="1"/>
  <c r="U891" i="5"/>
  <c r="V891" i="5" s="1"/>
  <c r="U871" i="5"/>
  <c r="V871" i="5" s="1"/>
  <c r="U867" i="5"/>
  <c r="V867" i="5" s="1"/>
  <c r="U855" i="5"/>
  <c r="V855" i="5" s="1"/>
  <c r="U851" i="5"/>
  <c r="V851" i="5" s="1"/>
  <c r="U839" i="5"/>
  <c r="V839" i="5" s="1"/>
  <c r="U835" i="5"/>
  <c r="V835" i="5" s="1"/>
  <c r="U823" i="5"/>
  <c r="V823" i="5" s="1"/>
  <c r="U813" i="5"/>
  <c r="V813" i="5" s="1"/>
  <c r="U811" i="5"/>
  <c r="V811" i="5" s="1"/>
  <c r="U797" i="5"/>
  <c r="V797" i="5" s="1"/>
  <c r="U795" i="5"/>
  <c r="V795" i="5" s="1"/>
  <c r="U781" i="5"/>
  <c r="V781" i="5" s="1"/>
  <c r="U779" i="5"/>
  <c r="V779" i="5" s="1"/>
  <c r="U729" i="5"/>
  <c r="V729" i="5" s="1"/>
  <c r="U719" i="5"/>
  <c r="V719" i="5" s="1"/>
  <c r="U649" i="5"/>
  <c r="V649" i="5" s="1"/>
  <c r="U739" i="5"/>
  <c r="V739" i="5" s="1"/>
  <c r="U709" i="5"/>
  <c r="V709" i="5" s="1"/>
  <c r="U693" i="5"/>
  <c r="V693" i="5" s="1"/>
  <c r="U677" i="5"/>
  <c r="V677" i="5" s="1"/>
  <c r="U661" i="5"/>
  <c r="V661" i="5" s="1"/>
  <c r="U532" i="5"/>
  <c r="V532" i="5" s="1"/>
  <c r="U527" i="5"/>
  <c r="V527" i="5" s="1"/>
  <c r="U523" i="5"/>
  <c r="V523" i="5" s="1"/>
  <c r="U519" i="5"/>
  <c r="V519" i="5" s="1"/>
  <c r="U515" i="5"/>
  <c r="V515" i="5" s="1"/>
  <c r="U502" i="5"/>
  <c r="V502" i="5" s="1"/>
  <c r="U493" i="5"/>
  <c r="V493" i="5" s="1"/>
  <c r="U481" i="5"/>
  <c r="V481" i="5" s="1"/>
  <c r="U478" i="5"/>
  <c r="V478" i="5" s="1"/>
  <c r="U474" i="5"/>
  <c r="V474" i="5" s="1"/>
  <c r="U464" i="5"/>
  <c r="V464" i="5" s="1"/>
  <c r="U462" i="5"/>
  <c r="V462" i="5" s="1"/>
  <c r="U452" i="5"/>
  <c r="V452" i="5" s="1"/>
  <c r="U444" i="5"/>
  <c r="V444" i="5" s="1"/>
  <c r="U437" i="5"/>
  <c r="V437" i="5" s="1"/>
  <c r="U398" i="5"/>
  <c r="V398" i="5" s="1"/>
  <c r="U394" i="5"/>
  <c r="V394" i="5" s="1"/>
  <c r="U372" i="5"/>
  <c r="V372" i="5" s="1"/>
  <c r="U368" i="5"/>
  <c r="V368" i="5" s="1"/>
  <c r="U637" i="5"/>
  <c r="V637" i="5" s="1"/>
  <c r="U625" i="5"/>
  <c r="V625" i="5" s="1"/>
  <c r="U621" i="5"/>
  <c r="V621" i="5" s="1"/>
  <c r="U609" i="5"/>
  <c r="V609" i="5" s="1"/>
  <c r="U603" i="5"/>
  <c r="V603" i="5" s="1"/>
  <c r="U601" i="5"/>
  <c r="V601" i="5" s="1"/>
  <c r="U599" i="5"/>
  <c r="V599" i="5" s="1"/>
  <c r="U593" i="5"/>
  <c r="V593" i="5" s="1"/>
  <c r="U587" i="5"/>
  <c r="V587" i="5" s="1"/>
  <c r="U585" i="5"/>
  <c r="V585" i="5" s="1"/>
  <c r="U583" i="5"/>
  <c r="V583" i="5" s="1"/>
  <c r="U577" i="5"/>
  <c r="V577" i="5" s="1"/>
  <c r="U571" i="5"/>
  <c r="V571" i="5" s="1"/>
  <c r="U569" i="5"/>
  <c r="V569" i="5" s="1"/>
  <c r="U567" i="5"/>
  <c r="V567" i="5" s="1"/>
  <c r="U561" i="5"/>
  <c r="V561" i="5" s="1"/>
  <c r="U555" i="5"/>
  <c r="V555" i="5" s="1"/>
  <c r="U553" i="5"/>
  <c r="V553" i="5" s="1"/>
  <c r="U551" i="5"/>
  <c r="V551" i="5" s="1"/>
  <c r="U545" i="5"/>
  <c r="V545" i="5" s="1"/>
  <c r="U539" i="5"/>
  <c r="V539" i="5" s="1"/>
  <c r="U537" i="5"/>
  <c r="V537" i="5" s="1"/>
  <c r="U535" i="5"/>
  <c r="V535" i="5" s="1"/>
  <c r="U480" i="5"/>
  <c r="V480" i="5" s="1"/>
  <c r="U429" i="5"/>
  <c r="V429" i="5" s="1"/>
  <c r="U367" i="5"/>
  <c r="V367" i="5" s="1"/>
  <c r="U390" i="5"/>
  <c r="V390" i="5" s="1"/>
  <c r="U363" i="5"/>
  <c r="V363" i="5" s="1"/>
  <c r="U358" i="5"/>
  <c r="V358" i="5" s="1"/>
  <c r="U354" i="5"/>
  <c r="V354" i="5" s="1"/>
  <c r="U350" i="5"/>
  <c r="V350" i="5" s="1"/>
  <c r="U349" i="5"/>
  <c r="V349" i="5" s="1"/>
  <c r="U346" i="5"/>
  <c r="V346" i="5" s="1"/>
  <c r="U345" i="5"/>
  <c r="V345" i="5" s="1"/>
  <c r="U341" i="5"/>
  <c r="V341" i="5" s="1"/>
  <c r="U337" i="5"/>
  <c r="V337" i="5" s="1"/>
  <c r="U323" i="5"/>
  <c r="V323" i="5" s="1"/>
  <c r="U317" i="5"/>
  <c r="V317" i="5" s="1"/>
  <c r="U311" i="5"/>
  <c r="V311" i="5" s="1"/>
  <c r="U305" i="5"/>
  <c r="V305" i="5" s="1"/>
  <c r="U291" i="5"/>
  <c r="V291" i="5" s="1"/>
  <c r="U374" i="5"/>
  <c r="V374" i="5" s="1"/>
  <c r="U370" i="5"/>
  <c r="V370" i="5" s="1"/>
  <c r="U356" i="5"/>
  <c r="V356" i="5" s="1"/>
  <c r="U348" i="5"/>
  <c r="V348" i="5" s="1"/>
  <c r="U344" i="5"/>
  <c r="V344" i="5" s="1"/>
  <c r="U1625" i="5"/>
  <c r="V1625" i="5" s="1"/>
  <c r="U1429" i="5"/>
  <c r="V1429" i="5" s="1"/>
  <c r="U1402" i="5"/>
  <c r="V1402" i="5" s="1"/>
  <c r="U1397" i="5"/>
  <c r="V1397" i="5" s="1"/>
  <c r="U1370" i="5"/>
  <c r="V1370" i="5" s="1"/>
  <c r="U1365" i="5"/>
  <c r="V1365" i="5" s="1"/>
  <c r="U1965" i="5"/>
  <c r="V1965" i="5" s="1"/>
  <c r="U1963" i="5"/>
  <c r="V1963" i="5" s="1"/>
  <c r="U1653" i="5"/>
  <c r="V1653" i="5" s="1"/>
  <c r="U1629" i="5"/>
  <c r="V1629" i="5" s="1"/>
  <c r="U1426" i="5"/>
  <c r="V1426" i="5" s="1"/>
  <c r="U1421" i="5"/>
  <c r="V1421" i="5" s="1"/>
  <c r="U1394" i="5"/>
  <c r="V1394" i="5" s="1"/>
  <c r="U1389" i="5"/>
  <c r="V1389" i="5" s="1"/>
  <c r="U1362" i="5"/>
  <c r="V1362" i="5" s="1"/>
  <c r="U1357" i="5"/>
  <c r="V1357" i="5" s="1"/>
  <c r="U1967" i="5"/>
  <c r="V1967" i="5" s="1"/>
  <c r="U1857" i="5"/>
  <c r="V1857" i="5" s="1"/>
  <c r="U1849" i="5"/>
  <c r="V1849" i="5" s="1"/>
  <c r="U1837" i="5"/>
  <c r="V1837" i="5" s="1"/>
  <c r="U1817" i="5"/>
  <c r="V1817" i="5" s="1"/>
  <c r="U1809" i="5"/>
  <c r="V1809" i="5" s="1"/>
  <c r="U1805" i="5"/>
  <c r="V1805" i="5" s="1"/>
  <c r="U1797" i="5"/>
  <c r="V1797" i="5" s="1"/>
  <c r="U1789" i="5"/>
  <c r="V1789" i="5" s="1"/>
  <c r="U1785" i="5"/>
  <c r="V1785" i="5" s="1"/>
  <c r="U1777" i="5"/>
  <c r="V1777" i="5" s="1"/>
  <c r="U1765" i="5"/>
  <c r="V1765" i="5" s="1"/>
  <c r="U1757" i="5"/>
  <c r="V1757" i="5" s="1"/>
  <c r="U1753" i="5"/>
  <c r="V1753" i="5" s="1"/>
  <c r="U1733" i="5"/>
  <c r="V1733" i="5" s="1"/>
  <c r="U1645" i="5"/>
  <c r="V1645" i="5" s="1"/>
  <c r="U1633" i="5"/>
  <c r="V1633" i="5" s="1"/>
  <c r="U1617" i="5"/>
  <c r="V1617" i="5" s="1"/>
  <c r="U1418" i="5"/>
  <c r="V1418" i="5" s="1"/>
  <c r="U1413" i="5"/>
  <c r="V1413" i="5" s="1"/>
  <c r="U1386" i="5"/>
  <c r="V1386" i="5" s="1"/>
  <c r="U1381" i="5"/>
  <c r="V1381" i="5" s="1"/>
  <c r="U1354" i="5"/>
  <c r="V1354" i="5" s="1"/>
  <c r="U1868" i="5"/>
  <c r="V1868" i="5" s="1"/>
  <c r="U1864" i="5"/>
  <c r="V1864" i="5" s="1"/>
  <c r="U1860" i="5"/>
  <c r="V1860" i="5" s="1"/>
  <c r="U1856" i="5"/>
  <c r="V1856" i="5" s="1"/>
  <c r="U1852" i="5"/>
  <c r="V1852" i="5" s="1"/>
  <c r="U1848" i="5"/>
  <c r="V1848" i="5" s="1"/>
  <c r="U1844" i="5"/>
  <c r="V1844" i="5" s="1"/>
  <c r="U1840" i="5"/>
  <c r="V1840" i="5" s="1"/>
  <c r="U1836" i="5"/>
  <c r="V1836" i="5" s="1"/>
  <c r="U1832" i="5"/>
  <c r="V1832" i="5" s="1"/>
  <c r="U1828" i="5"/>
  <c r="V1828" i="5" s="1"/>
  <c r="U1824" i="5"/>
  <c r="V1824" i="5" s="1"/>
  <c r="U1820" i="5"/>
  <c r="V1820" i="5" s="1"/>
  <c r="U1816" i="5"/>
  <c r="V1816" i="5" s="1"/>
  <c r="U1812" i="5"/>
  <c r="V1812" i="5" s="1"/>
  <c r="U1808" i="5"/>
  <c r="V1808" i="5" s="1"/>
  <c r="U1804" i="5"/>
  <c r="V1804" i="5" s="1"/>
  <c r="U1800" i="5"/>
  <c r="V1800" i="5" s="1"/>
  <c r="U1796" i="5"/>
  <c r="V1796" i="5" s="1"/>
  <c r="U1792" i="5"/>
  <c r="V1792" i="5" s="1"/>
  <c r="U1788" i="5"/>
  <c r="V1788" i="5" s="1"/>
  <c r="U1784" i="5"/>
  <c r="V1784" i="5" s="1"/>
  <c r="U1780" i="5"/>
  <c r="V1780" i="5" s="1"/>
  <c r="U1776" i="5"/>
  <c r="V1776" i="5" s="1"/>
  <c r="U1772" i="5"/>
  <c r="V1772" i="5" s="1"/>
  <c r="U1768" i="5"/>
  <c r="V1768" i="5" s="1"/>
  <c r="U1764" i="5"/>
  <c r="V1764" i="5" s="1"/>
  <c r="U1760" i="5"/>
  <c r="V1760" i="5" s="1"/>
  <c r="U1756" i="5"/>
  <c r="V1756" i="5" s="1"/>
  <c r="U1752" i="5"/>
  <c r="V1752" i="5" s="1"/>
  <c r="U1748" i="5"/>
  <c r="V1748" i="5" s="1"/>
  <c r="U1647" i="5"/>
  <c r="V1647" i="5" s="1"/>
  <c r="U1637" i="5"/>
  <c r="V1637" i="5" s="1"/>
  <c r="U1621" i="5"/>
  <c r="V1621" i="5" s="1"/>
  <c r="U1609" i="5"/>
  <c r="V1609" i="5" s="1"/>
  <c r="U1601" i="5"/>
  <c r="V1601" i="5" s="1"/>
  <c r="U1593" i="5"/>
  <c r="V1593" i="5" s="1"/>
  <c r="U1585" i="5"/>
  <c r="V1585" i="5" s="1"/>
  <c r="U1577" i="5"/>
  <c r="V1577" i="5" s="1"/>
  <c r="U1569" i="5"/>
  <c r="V1569" i="5" s="1"/>
  <c r="U1561" i="5"/>
  <c r="V1561" i="5" s="1"/>
  <c r="U1553" i="5"/>
  <c r="V1553" i="5" s="1"/>
  <c r="U1545" i="5"/>
  <c r="V1545" i="5" s="1"/>
  <c r="U1410" i="5"/>
  <c r="V1410" i="5" s="1"/>
  <c r="U1405" i="5"/>
  <c r="V1405" i="5" s="1"/>
  <c r="U1378" i="5"/>
  <c r="V1378" i="5" s="1"/>
  <c r="U1373" i="5"/>
  <c r="V1373" i="5" s="1"/>
  <c r="U1425" i="5"/>
  <c r="V1425" i="5" s="1"/>
  <c r="U1417" i="5"/>
  <c r="V1417" i="5" s="1"/>
  <c r="U1409" i="5"/>
  <c r="V1409" i="5" s="1"/>
  <c r="U1401" i="5"/>
  <c r="V1401" i="5" s="1"/>
  <c r="U1393" i="5"/>
  <c r="V1393" i="5" s="1"/>
  <c r="U1385" i="5"/>
  <c r="V1385" i="5" s="1"/>
  <c r="U1377" i="5"/>
  <c r="V1377" i="5" s="1"/>
  <c r="U1369" i="5"/>
  <c r="V1369" i="5" s="1"/>
  <c r="U1361" i="5"/>
  <c r="V1361" i="5" s="1"/>
  <c r="U1353" i="5"/>
  <c r="V1353" i="5" s="1"/>
  <c r="U1345" i="5"/>
  <c r="V1345" i="5" s="1"/>
  <c r="U1337" i="5"/>
  <c r="V1337" i="5" s="1"/>
  <c r="U1329" i="5"/>
  <c r="V1329" i="5" s="1"/>
  <c r="U1321" i="5"/>
  <c r="V1321" i="5" s="1"/>
  <c r="U1313" i="5"/>
  <c r="V1313" i="5" s="1"/>
  <c r="U1305" i="5"/>
  <c r="V1305" i="5" s="1"/>
  <c r="U1297" i="5"/>
  <c r="V1297" i="5" s="1"/>
  <c r="U1289" i="5"/>
  <c r="V1289" i="5" s="1"/>
  <c r="U1281" i="5"/>
  <c r="V1281" i="5" s="1"/>
  <c r="U1273" i="5"/>
  <c r="V1273" i="5" s="1"/>
  <c r="U1243" i="5"/>
  <c r="V1243" i="5" s="1"/>
  <c r="U1211" i="5"/>
  <c r="V1211" i="5" s="1"/>
  <c r="U1179" i="5"/>
  <c r="V1179" i="5" s="1"/>
  <c r="U1651" i="5"/>
  <c r="V1651" i="5" s="1"/>
  <c r="U1643" i="5"/>
  <c r="V1643" i="5" s="1"/>
  <c r="U1635" i="5"/>
  <c r="V1635" i="5" s="1"/>
  <c r="U1627" i="5"/>
  <c r="V1627" i="5" s="1"/>
  <c r="U1619" i="5"/>
  <c r="V1619" i="5" s="1"/>
  <c r="U1611" i="5"/>
  <c r="V1611" i="5" s="1"/>
  <c r="U1603" i="5"/>
  <c r="V1603" i="5" s="1"/>
  <c r="U1595" i="5"/>
  <c r="V1595" i="5" s="1"/>
  <c r="U1587" i="5"/>
  <c r="V1587" i="5" s="1"/>
  <c r="U1579" i="5"/>
  <c r="V1579" i="5" s="1"/>
  <c r="U1571" i="5"/>
  <c r="V1571" i="5" s="1"/>
  <c r="U1563" i="5"/>
  <c r="V1563" i="5" s="1"/>
  <c r="U1555" i="5"/>
  <c r="V1555" i="5" s="1"/>
  <c r="U1547" i="5"/>
  <c r="V1547" i="5" s="1"/>
  <c r="U1539" i="5"/>
  <c r="V1539" i="5" s="1"/>
  <c r="U1537" i="5"/>
  <c r="V1537" i="5" s="1"/>
  <c r="U1535" i="5"/>
  <c r="V1535" i="5" s="1"/>
  <c r="U1533" i="5"/>
  <c r="V1533" i="5" s="1"/>
  <c r="U1531" i="5"/>
  <c r="V1531" i="5" s="1"/>
  <c r="U1529" i="5"/>
  <c r="V1529" i="5" s="1"/>
  <c r="U1527" i="5"/>
  <c r="V1527" i="5" s="1"/>
  <c r="U1525" i="5"/>
  <c r="V1525" i="5" s="1"/>
  <c r="U1523" i="5"/>
  <c r="V1523" i="5" s="1"/>
  <c r="U1521" i="5"/>
  <c r="V1521" i="5" s="1"/>
  <c r="U1519" i="5"/>
  <c r="V1519" i="5" s="1"/>
  <c r="U1517" i="5"/>
  <c r="V1517" i="5" s="1"/>
  <c r="U1515" i="5"/>
  <c r="V1515" i="5" s="1"/>
  <c r="U1513" i="5"/>
  <c r="V1513" i="5" s="1"/>
  <c r="U1511" i="5"/>
  <c r="V1511" i="5" s="1"/>
  <c r="U1509" i="5"/>
  <c r="V1509" i="5" s="1"/>
  <c r="U1507" i="5"/>
  <c r="V1507" i="5" s="1"/>
  <c r="U1505" i="5"/>
  <c r="V1505" i="5" s="1"/>
  <c r="U1503" i="5"/>
  <c r="V1503" i="5" s="1"/>
  <c r="U1501" i="5"/>
  <c r="V1501" i="5" s="1"/>
  <c r="U1499" i="5"/>
  <c r="V1499" i="5" s="1"/>
  <c r="U1497" i="5"/>
  <c r="V1497" i="5" s="1"/>
  <c r="U1495" i="5"/>
  <c r="V1495" i="5" s="1"/>
  <c r="U1493" i="5"/>
  <c r="V1493" i="5" s="1"/>
  <c r="U1491" i="5"/>
  <c r="V1491" i="5" s="1"/>
  <c r="U1489" i="5"/>
  <c r="V1489" i="5" s="1"/>
  <c r="U1487" i="5"/>
  <c r="V1487" i="5" s="1"/>
  <c r="U1485" i="5"/>
  <c r="V1485" i="5" s="1"/>
  <c r="U1483" i="5"/>
  <c r="V1483" i="5" s="1"/>
  <c r="U1481" i="5"/>
  <c r="V1481" i="5" s="1"/>
  <c r="U1479" i="5"/>
  <c r="V1479" i="5" s="1"/>
  <c r="U1477" i="5"/>
  <c r="V1477" i="5" s="1"/>
  <c r="U1475" i="5"/>
  <c r="V1475" i="5" s="1"/>
  <c r="U1473" i="5"/>
  <c r="V1473" i="5" s="1"/>
  <c r="U1471" i="5"/>
  <c r="V1471" i="5" s="1"/>
  <c r="U1469" i="5"/>
  <c r="V1469" i="5" s="1"/>
  <c r="U1467" i="5"/>
  <c r="V1467" i="5" s="1"/>
  <c r="U1465" i="5"/>
  <c r="V1465" i="5" s="1"/>
  <c r="U1463" i="5"/>
  <c r="V1463" i="5" s="1"/>
  <c r="U1461" i="5"/>
  <c r="V1461" i="5" s="1"/>
  <c r="U1459" i="5"/>
  <c r="V1459" i="5" s="1"/>
  <c r="U1457" i="5"/>
  <c r="V1457" i="5" s="1"/>
  <c r="U1455" i="5"/>
  <c r="V1455" i="5" s="1"/>
  <c r="U1453" i="5"/>
  <c r="V1453" i="5" s="1"/>
  <c r="U1451" i="5"/>
  <c r="V1451" i="5" s="1"/>
  <c r="U1271" i="5"/>
  <c r="V1271" i="5" s="1"/>
  <c r="U1260" i="5"/>
  <c r="V1260" i="5" s="1"/>
  <c r="U1255" i="5"/>
  <c r="V1255" i="5" s="1"/>
  <c r="U1248" i="5"/>
  <c r="V1248" i="5" s="1"/>
  <c r="U1216" i="5"/>
  <c r="V1216" i="5" s="1"/>
  <c r="U1184" i="5"/>
  <c r="V1184" i="5" s="1"/>
  <c r="U1152" i="5"/>
  <c r="V1152" i="5" s="1"/>
  <c r="U753" i="5"/>
  <c r="V753" i="5" s="1"/>
  <c r="U656" i="5"/>
  <c r="V656" i="5" s="1"/>
  <c r="U650" i="5"/>
  <c r="V650" i="5" s="1"/>
  <c r="U640" i="5"/>
  <c r="V640" i="5" s="1"/>
  <c r="U624" i="5"/>
  <c r="V624" i="5" s="1"/>
  <c r="U1349" i="5"/>
  <c r="V1349" i="5" s="1"/>
  <c r="U1341" i="5"/>
  <c r="V1341" i="5" s="1"/>
  <c r="U1333" i="5"/>
  <c r="V1333" i="5" s="1"/>
  <c r="U1325" i="5"/>
  <c r="V1325" i="5" s="1"/>
  <c r="U1317" i="5"/>
  <c r="V1317" i="5" s="1"/>
  <c r="U1309" i="5"/>
  <c r="V1309" i="5" s="1"/>
  <c r="U1301" i="5"/>
  <c r="V1301" i="5" s="1"/>
  <c r="U1293" i="5"/>
  <c r="V1293" i="5" s="1"/>
  <c r="U1285" i="5"/>
  <c r="V1285" i="5" s="1"/>
  <c r="U1277" i="5"/>
  <c r="V1277" i="5" s="1"/>
  <c r="U1259" i="5"/>
  <c r="V1259" i="5" s="1"/>
  <c r="U1227" i="5"/>
  <c r="V1227" i="5" s="1"/>
  <c r="U1195" i="5"/>
  <c r="V1195" i="5" s="1"/>
  <c r="U1163" i="5"/>
  <c r="V1163" i="5" s="1"/>
  <c r="U1143" i="5"/>
  <c r="V1143" i="5" s="1"/>
  <c r="U1127" i="5"/>
  <c r="V1127" i="5" s="1"/>
  <c r="U1111" i="5"/>
  <c r="V1111" i="5" s="1"/>
  <c r="U1095" i="5"/>
  <c r="V1095" i="5" s="1"/>
  <c r="U1079" i="5"/>
  <c r="V1079" i="5" s="1"/>
  <c r="U1063" i="5"/>
  <c r="V1063" i="5" s="1"/>
  <c r="U1060" i="5"/>
  <c r="V1060" i="5" s="1"/>
  <c r="U1052" i="5"/>
  <c r="V1052" i="5" s="1"/>
  <c r="U1044" i="5"/>
  <c r="V1044" i="5" s="1"/>
  <c r="U1036" i="5"/>
  <c r="V1036" i="5" s="1"/>
  <c r="U1028" i="5"/>
  <c r="V1028" i="5" s="1"/>
  <c r="U1020" i="5"/>
  <c r="V1020" i="5" s="1"/>
  <c r="U1639" i="5"/>
  <c r="V1639" i="5" s="1"/>
  <c r="U1631" i="5"/>
  <c r="V1631" i="5" s="1"/>
  <c r="U1623" i="5"/>
  <c r="V1623" i="5" s="1"/>
  <c r="U1615" i="5"/>
  <c r="V1615" i="5" s="1"/>
  <c r="U1607" i="5"/>
  <c r="V1607" i="5" s="1"/>
  <c r="U1599" i="5"/>
  <c r="V1599" i="5" s="1"/>
  <c r="U1591" i="5"/>
  <c r="V1591" i="5" s="1"/>
  <c r="U1583" i="5"/>
  <c r="V1583" i="5" s="1"/>
  <c r="U1575" i="5"/>
  <c r="V1575" i="5" s="1"/>
  <c r="U1567" i="5"/>
  <c r="V1567" i="5" s="1"/>
  <c r="U1559" i="5"/>
  <c r="V1559" i="5" s="1"/>
  <c r="U1551" i="5"/>
  <c r="V1551" i="5" s="1"/>
  <c r="U1543" i="5"/>
  <c r="V1543" i="5" s="1"/>
  <c r="U1264" i="5"/>
  <c r="V1264" i="5" s="1"/>
  <c r="U1232" i="5"/>
  <c r="V1232" i="5" s="1"/>
  <c r="U1200" i="5"/>
  <c r="V1200" i="5" s="1"/>
  <c r="U1168" i="5"/>
  <c r="V1168" i="5" s="1"/>
  <c r="U1147" i="5"/>
  <c r="V1147" i="5" s="1"/>
  <c r="U1136" i="5"/>
  <c r="V1136" i="5" s="1"/>
  <c r="U1120" i="5"/>
  <c r="V1120" i="5" s="1"/>
  <c r="U1104" i="5"/>
  <c r="V1104" i="5" s="1"/>
  <c r="U1088" i="5"/>
  <c r="V1088" i="5" s="1"/>
  <c r="U1072" i="5"/>
  <c r="V1072" i="5" s="1"/>
  <c r="U1013" i="5"/>
  <c r="V1013" i="5" s="1"/>
  <c r="U1010" i="5"/>
  <c r="V1010" i="5" s="1"/>
  <c r="U608" i="5"/>
  <c r="V608" i="5" s="1"/>
  <c r="U592" i="5"/>
  <c r="V592" i="5" s="1"/>
  <c r="U576" i="5"/>
  <c r="V576" i="5" s="1"/>
  <c r="U560" i="5"/>
  <c r="V560" i="5" s="1"/>
  <c r="U544" i="5"/>
  <c r="V544" i="5" s="1"/>
  <c r="U1244" i="5"/>
  <c r="V1244" i="5" s="1"/>
  <c r="U1228" i="5"/>
  <c r="V1228" i="5" s="1"/>
  <c r="U1212" i="5"/>
  <c r="V1212" i="5" s="1"/>
  <c r="U1196" i="5"/>
  <c r="V1196" i="5" s="1"/>
  <c r="U1180" i="5"/>
  <c r="V1180" i="5" s="1"/>
  <c r="U1164" i="5"/>
  <c r="V1164" i="5" s="1"/>
  <c r="U1148" i="5"/>
  <c r="V1148" i="5" s="1"/>
  <c r="U1131" i="5"/>
  <c r="V1131" i="5" s="1"/>
  <c r="U1115" i="5"/>
  <c r="V1115" i="5" s="1"/>
  <c r="U1099" i="5"/>
  <c r="V1099" i="5" s="1"/>
  <c r="U1083" i="5"/>
  <c r="V1083" i="5" s="1"/>
  <c r="U1067" i="5"/>
  <c r="V1067" i="5" s="1"/>
  <c r="U1058" i="5"/>
  <c r="V1058" i="5" s="1"/>
  <c r="U1050" i="5"/>
  <c r="V1050" i="5" s="1"/>
  <c r="U1042" i="5"/>
  <c r="V1042" i="5" s="1"/>
  <c r="U1034" i="5"/>
  <c r="V1034" i="5" s="1"/>
  <c r="U1026" i="5"/>
  <c r="V1026" i="5" s="1"/>
  <c r="U1018" i="5"/>
  <c r="V1018" i="5" s="1"/>
  <c r="U769" i="5"/>
  <c r="V769" i="5" s="1"/>
  <c r="U688" i="5"/>
  <c r="V688" i="5" s="1"/>
  <c r="U676" i="5"/>
  <c r="V676" i="5" s="1"/>
  <c r="U673" i="5"/>
  <c r="V673" i="5" s="1"/>
  <c r="U1432" i="5"/>
  <c r="V1432" i="5" s="1"/>
  <c r="U1428" i="5"/>
  <c r="V1428" i="5" s="1"/>
  <c r="U1424" i="5"/>
  <c r="V1424" i="5" s="1"/>
  <c r="U1420" i="5"/>
  <c r="V1420" i="5" s="1"/>
  <c r="U1416" i="5"/>
  <c r="V1416" i="5" s="1"/>
  <c r="U1412" i="5"/>
  <c r="V1412" i="5" s="1"/>
  <c r="U1408" i="5"/>
  <c r="V1408" i="5" s="1"/>
  <c r="U1404" i="5"/>
  <c r="V1404" i="5" s="1"/>
  <c r="U1400" i="5"/>
  <c r="V1400" i="5" s="1"/>
  <c r="U1396" i="5"/>
  <c r="V1396" i="5" s="1"/>
  <c r="U1392" i="5"/>
  <c r="V1392" i="5" s="1"/>
  <c r="U1388" i="5"/>
  <c r="V1388" i="5" s="1"/>
  <c r="U1384" i="5"/>
  <c r="V1384" i="5" s="1"/>
  <c r="U1380" i="5"/>
  <c r="V1380" i="5" s="1"/>
  <c r="U1376" i="5"/>
  <c r="V1376" i="5" s="1"/>
  <c r="U1372" i="5"/>
  <c r="V1372" i="5" s="1"/>
  <c r="U1368" i="5"/>
  <c r="V1368" i="5" s="1"/>
  <c r="U1364" i="5"/>
  <c r="V1364" i="5" s="1"/>
  <c r="U1360" i="5"/>
  <c r="V1360" i="5" s="1"/>
  <c r="U1356" i="5"/>
  <c r="V1356" i="5" s="1"/>
  <c r="U1352" i="5"/>
  <c r="V1352" i="5" s="1"/>
  <c r="U1348" i="5"/>
  <c r="V1348" i="5" s="1"/>
  <c r="U1344" i="5"/>
  <c r="V1344" i="5" s="1"/>
  <c r="U1340" i="5"/>
  <c r="V1340" i="5" s="1"/>
  <c r="U1336" i="5"/>
  <c r="V1336" i="5" s="1"/>
  <c r="U1332" i="5"/>
  <c r="V1332" i="5" s="1"/>
  <c r="U1328" i="5"/>
  <c r="V1328" i="5" s="1"/>
  <c r="U1324" i="5"/>
  <c r="V1324" i="5" s="1"/>
  <c r="U1320" i="5"/>
  <c r="V1320" i="5" s="1"/>
  <c r="U1316" i="5"/>
  <c r="V1316" i="5" s="1"/>
  <c r="U1312" i="5"/>
  <c r="V1312" i="5" s="1"/>
  <c r="U1308" i="5"/>
  <c r="V1308" i="5" s="1"/>
  <c r="U1304" i="5"/>
  <c r="V1304" i="5" s="1"/>
  <c r="U1300" i="5"/>
  <c r="V1300" i="5" s="1"/>
  <c r="U1296" i="5"/>
  <c r="V1296" i="5" s="1"/>
  <c r="U1292" i="5"/>
  <c r="V1292" i="5" s="1"/>
  <c r="U1288" i="5"/>
  <c r="V1288" i="5" s="1"/>
  <c r="U1284" i="5"/>
  <c r="V1284" i="5" s="1"/>
  <c r="U1280" i="5"/>
  <c r="V1280" i="5" s="1"/>
  <c r="U1276" i="5"/>
  <c r="V1276" i="5" s="1"/>
  <c r="U1272" i="5"/>
  <c r="V1272" i="5" s="1"/>
  <c r="U1256" i="5"/>
  <c r="V1256" i="5" s="1"/>
  <c r="U1240" i="5"/>
  <c r="V1240" i="5" s="1"/>
  <c r="U1224" i="5"/>
  <c r="V1224" i="5" s="1"/>
  <c r="U1208" i="5"/>
  <c r="V1208" i="5" s="1"/>
  <c r="U1192" i="5"/>
  <c r="V1192" i="5" s="1"/>
  <c r="U1176" i="5"/>
  <c r="V1176" i="5" s="1"/>
  <c r="U1160" i="5"/>
  <c r="V1160" i="5" s="1"/>
  <c r="U1151" i="5"/>
  <c r="V1151" i="5" s="1"/>
  <c r="U1135" i="5"/>
  <c r="V1135" i="5" s="1"/>
  <c r="U1119" i="5"/>
  <c r="V1119" i="5" s="1"/>
  <c r="U1103" i="5"/>
  <c r="V1103" i="5" s="1"/>
  <c r="U1087" i="5"/>
  <c r="V1087" i="5" s="1"/>
  <c r="U1071" i="5"/>
  <c r="V1071" i="5" s="1"/>
  <c r="U1056" i="5"/>
  <c r="V1056" i="5" s="1"/>
  <c r="U1048" i="5"/>
  <c r="V1048" i="5" s="1"/>
  <c r="U1040" i="5"/>
  <c r="V1040" i="5" s="1"/>
  <c r="U1032" i="5"/>
  <c r="V1032" i="5" s="1"/>
  <c r="U1024" i="5"/>
  <c r="V1024" i="5" s="1"/>
  <c r="U720" i="5"/>
  <c r="V720" i="5" s="1"/>
  <c r="U708" i="5"/>
  <c r="V708" i="5" s="1"/>
  <c r="U705" i="5"/>
  <c r="V705" i="5" s="1"/>
  <c r="U522" i="5"/>
  <c r="V522" i="5" s="1"/>
  <c r="U509" i="5"/>
  <c r="V509" i="5" s="1"/>
  <c r="U505" i="5"/>
  <c r="V505" i="5" s="1"/>
  <c r="U503" i="5"/>
  <c r="V503" i="5" s="1"/>
  <c r="U489" i="5"/>
  <c r="V489" i="5" s="1"/>
  <c r="U463" i="5"/>
  <c r="V463" i="5" s="1"/>
  <c r="U1268" i="5"/>
  <c r="V1268" i="5" s="1"/>
  <c r="U1252" i="5"/>
  <c r="V1252" i="5" s="1"/>
  <c r="U1236" i="5"/>
  <c r="V1236" i="5" s="1"/>
  <c r="U1220" i="5"/>
  <c r="V1220" i="5" s="1"/>
  <c r="U1204" i="5"/>
  <c r="V1204" i="5" s="1"/>
  <c r="U1188" i="5"/>
  <c r="V1188" i="5" s="1"/>
  <c r="U1172" i="5"/>
  <c r="V1172" i="5" s="1"/>
  <c r="U1156" i="5"/>
  <c r="V1156" i="5" s="1"/>
  <c r="U1139" i="5"/>
  <c r="V1139" i="5" s="1"/>
  <c r="U1123" i="5"/>
  <c r="V1123" i="5" s="1"/>
  <c r="U1107" i="5"/>
  <c r="V1107" i="5" s="1"/>
  <c r="U1091" i="5"/>
  <c r="V1091" i="5" s="1"/>
  <c r="U1075" i="5"/>
  <c r="V1075" i="5" s="1"/>
  <c r="U1062" i="5"/>
  <c r="V1062" i="5" s="1"/>
  <c r="U1054" i="5"/>
  <c r="V1054" i="5" s="1"/>
  <c r="U1046" i="5"/>
  <c r="V1046" i="5" s="1"/>
  <c r="U1038" i="5"/>
  <c r="V1038" i="5" s="1"/>
  <c r="U1030" i="5"/>
  <c r="V1030" i="5" s="1"/>
  <c r="U1022" i="5"/>
  <c r="V1022" i="5" s="1"/>
  <c r="U1005" i="5"/>
  <c r="V1005" i="5" s="1"/>
  <c r="U1002" i="5"/>
  <c r="V1002" i="5" s="1"/>
  <c r="U737" i="5"/>
  <c r="V737" i="5" s="1"/>
  <c r="U997" i="5"/>
  <c r="V997" i="5" s="1"/>
  <c r="U989" i="5"/>
  <c r="V989" i="5" s="1"/>
  <c r="U981" i="5"/>
  <c r="V981" i="5" s="1"/>
  <c r="U973" i="5"/>
  <c r="V973" i="5" s="1"/>
  <c r="U965" i="5"/>
  <c r="V965" i="5" s="1"/>
  <c r="U957" i="5"/>
  <c r="V957" i="5" s="1"/>
  <c r="U949" i="5"/>
  <c r="V949" i="5" s="1"/>
  <c r="U941" i="5"/>
  <c r="V941" i="5" s="1"/>
  <c r="U933" i="5"/>
  <c r="V933" i="5" s="1"/>
  <c r="U925" i="5"/>
  <c r="V925" i="5" s="1"/>
  <c r="U917" i="5"/>
  <c r="V917" i="5" s="1"/>
  <c r="U909" i="5"/>
  <c r="V909" i="5" s="1"/>
  <c r="U901" i="5"/>
  <c r="V901" i="5" s="1"/>
  <c r="U893" i="5"/>
  <c r="V893" i="5" s="1"/>
  <c r="U885" i="5"/>
  <c r="V885" i="5" s="1"/>
  <c r="U877" i="5"/>
  <c r="V877" i="5" s="1"/>
  <c r="U869" i="5"/>
  <c r="V869" i="5" s="1"/>
  <c r="U861" i="5"/>
  <c r="V861" i="5" s="1"/>
  <c r="U853" i="5"/>
  <c r="V853" i="5" s="1"/>
  <c r="U845" i="5"/>
  <c r="V845" i="5" s="1"/>
  <c r="U837" i="5"/>
  <c r="V837" i="5" s="1"/>
  <c r="U829" i="5"/>
  <c r="V829" i="5" s="1"/>
  <c r="U821" i="5"/>
  <c r="V821" i="5" s="1"/>
  <c r="U765" i="5"/>
  <c r="V765" i="5" s="1"/>
  <c r="U749" i="5"/>
  <c r="V749" i="5" s="1"/>
  <c r="U733" i="5"/>
  <c r="V733" i="5" s="1"/>
  <c r="U701" i="5"/>
  <c r="V701" i="5" s="1"/>
  <c r="U669" i="5"/>
  <c r="V669" i="5" s="1"/>
  <c r="U1270" i="5"/>
  <c r="V1270" i="5" s="1"/>
  <c r="U1266" i="5"/>
  <c r="V1266" i="5" s="1"/>
  <c r="U1262" i="5"/>
  <c r="V1262" i="5" s="1"/>
  <c r="U1258" i="5"/>
  <c r="V1258" i="5" s="1"/>
  <c r="U1254" i="5"/>
  <c r="V1254" i="5" s="1"/>
  <c r="U1250" i="5"/>
  <c r="V1250" i="5" s="1"/>
  <c r="U1246" i="5"/>
  <c r="V1246" i="5" s="1"/>
  <c r="U1242" i="5"/>
  <c r="V1242" i="5" s="1"/>
  <c r="U1238" i="5"/>
  <c r="V1238" i="5" s="1"/>
  <c r="U1234" i="5"/>
  <c r="V1234" i="5" s="1"/>
  <c r="U1230" i="5"/>
  <c r="V1230" i="5" s="1"/>
  <c r="U1226" i="5"/>
  <c r="V1226" i="5" s="1"/>
  <c r="U1222" i="5"/>
  <c r="V1222" i="5" s="1"/>
  <c r="U1218" i="5"/>
  <c r="V1218" i="5" s="1"/>
  <c r="U1214" i="5"/>
  <c r="V1214" i="5" s="1"/>
  <c r="U1210" i="5"/>
  <c r="V1210" i="5" s="1"/>
  <c r="U1206" i="5"/>
  <c r="V1206" i="5" s="1"/>
  <c r="U1202" i="5"/>
  <c r="V1202" i="5" s="1"/>
  <c r="U1198" i="5"/>
  <c r="V1198" i="5" s="1"/>
  <c r="U1194" i="5"/>
  <c r="V1194" i="5" s="1"/>
  <c r="U1190" i="5"/>
  <c r="V1190" i="5" s="1"/>
  <c r="U1186" i="5"/>
  <c r="V1186" i="5" s="1"/>
  <c r="U1182" i="5"/>
  <c r="V1182" i="5" s="1"/>
  <c r="U1178" i="5"/>
  <c r="V1178" i="5" s="1"/>
  <c r="U1174" i="5"/>
  <c r="V1174" i="5" s="1"/>
  <c r="U1170" i="5"/>
  <c r="V1170" i="5" s="1"/>
  <c r="U1166" i="5"/>
  <c r="V1166" i="5" s="1"/>
  <c r="U1162" i="5"/>
  <c r="V1162" i="5" s="1"/>
  <c r="U1158" i="5"/>
  <c r="V1158" i="5" s="1"/>
  <c r="U1154" i="5"/>
  <c r="V1154" i="5" s="1"/>
  <c r="U1150" i="5"/>
  <c r="V1150" i="5" s="1"/>
  <c r="U1146" i="5"/>
  <c r="V1146" i="5" s="1"/>
  <c r="U1142" i="5"/>
  <c r="V1142" i="5" s="1"/>
  <c r="U1138" i="5"/>
  <c r="V1138" i="5" s="1"/>
  <c r="U1134" i="5"/>
  <c r="V1134" i="5" s="1"/>
  <c r="U1130" i="5"/>
  <c r="V1130" i="5" s="1"/>
  <c r="U1126" i="5"/>
  <c r="V1126" i="5" s="1"/>
  <c r="U1122" i="5"/>
  <c r="V1122" i="5" s="1"/>
  <c r="U1118" i="5"/>
  <c r="V1118" i="5" s="1"/>
  <c r="U1114" i="5"/>
  <c r="V1114" i="5" s="1"/>
  <c r="U1110" i="5"/>
  <c r="V1110" i="5" s="1"/>
  <c r="U1106" i="5"/>
  <c r="V1106" i="5" s="1"/>
  <c r="U1102" i="5"/>
  <c r="V1102" i="5" s="1"/>
  <c r="U1098" i="5"/>
  <c r="V1098" i="5" s="1"/>
  <c r="U1094" i="5"/>
  <c r="V1094" i="5" s="1"/>
  <c r="U1090" i="5"/>
  <c r="V1090" i="5" s="1"/>
  <c r="U1086" i="5"/>
  <c r="V1086" i="5" s="1"/>
  <c r="U1082" i="5"/>
  <c r="V1082" i="5" s="1"/>
  <c r="U1078" i="5"/>
  <c r="V1078" i="5" s="1"/>
  <c r="U1074" i="5"/>
  <c r="V1074" i="5" s="1"/>
  <c r="U1070" i="5"/>
  <c r="V1070" i="5" s="1"/>
  <c r="U1066" i="5"/>
  <c r="V1066" i="5" s="1"/>
  <c r="U772" i="5"/>
  <c r="V772" i="5" s="1"/>
  <c r="U768" i="5"/>
  <c r="V768" i="5" s="1"/>
  <c r="U756" i="5"/>
  <c r="V756" i="5" s="1"/>
  <c r="U752" i="5"/>
  <c r="V752" i="5" s="1"/>
  <c r="U740" i="5"/>
  <c r="V740" i="5" s="1"/>
  <c r="U736" i="5"/>
  <c r="V736" i="5" s="1"/>
  <c r="U724" i="5"/>
  <c r="V724" i="5" s="1"/>
  <c r="U721" i="5"/>
  <c r="V721" i="5" s="1"/>
  <c r="U704" i="5"/>
  <c r="V704" i="5" s="1"/>
  <c r="U692" i="5"/>
  <c r="V692" i="5" s="1"/>
  <c r="U689" i="5"/>
  <c r="V689" i="5" s="1"/>
  <c r="U672" i="5"/>
  <c r="V672" i="5" s="1"/>
  <c r="U660" i="5"/>
  <c r="V660" i="5" s="1"/>
  <c r="U657" i="5"/>
  <c r="V657" i="5" s="1"/>
  <c r="U648" i="5"/>
  <c r="V648" i="5" s="1"/>
  <c r="U642" i="5"/>
  <c r="V642" i="5" s="1"/>
  <c r="U632" i="5"/>
  <c r="V632" i="5" s="1"/>
  <c r="U616" i="5"/>
  <c r="V616" i="5" s="1"/>
  <c r="U600" i="5"/>
  <c r="V600" i="5" s="1"/>
  <c r="U584" i="5"/>
  <c r="V584" i="5" s="1"/>
  <c r="U568" i="5"/>
  <c r="V568" i="5" s="1"/>
  <c r="U552" i="5"/>
  <c r="V552" i="5" s="1"/>
  <c r="U536" i="5"/>
  <c r="V536" i="5" s="1"/>
  <c r="U431" i="5"/>
  <c r="V431" i="5" s="1"/>
  <c r="U1017" i="5"/>
  <c r="V1017" i="5" s="1"/>
  <c r="U1009" i="5"/>
  <c r="V1009" i="5" s="1"/>
  <c r="U1001" i="5"/>
  <c r="V1001" i="5" s="1"/>
  <c r="U993" i="5"/>
  <c r="V993" i="5" s="1"/>
  <c r="U985" i="5"/>
  <c r="V985" i="5" s="1"/>
  <c r="U977" i="5"/>
  <c r="V977" i="5" s="1"/>
  <c r="U969" i="5"/>
  <c r="V969" i="5" s="1"/>
  <c r="U961" i="5"/>
  <c r="V961" i="5" s="1"/>
  <c r="U953" i="5"/>
  <c r="V953" i="5" s="1"/>
  <c r="U945" i="5"/>
  <c r="V945" i="5" s="1"/>
  <c r="U937" i="5"/>
  <c r="V937" i="5" s="1"/>
  <c r="U929" i="5"/>
  <c r="V929" i="5" s="1"/>
  <c r="U921" i="5"/>
  <c r="V921" i="5" s="1"/>
  <c r="U913" i="5"/>
  <c r="V913" i="5" s="1"/>
  <c r="U905" i="5"/>
  <c r="V905" i="5" s="1"/>
  <c r="U897" i="5"/>
  <c r="V897" i="5" s="1"/>
  <c r="U889" i="5"/>
  <c r="V889" i="5" s="1"/>
  <c r="U881" i="5"/>
  <c r="V881" i="5" s="1"/>
  <c r="U873" i="5"/>
  <c r="V873" i="5" s="1"/>
  <c r="U865" i="5"/>
  <c r="V865" i="5" s="1"/>
  <c r="U857" i="5"/>
  <c r="V857" i="5" s="1"/>
  <c r="U849" i="5"/>
  <c r="V849" i="5" s="1"/>
  <c r="U841" i="5"/>
  <c r="V841" i="5" s="1"/>
  <c r="U833" i="5"/>
  <c r="V833" i="5" s="1"/>
  <c r="U825" i="5"/>
  <c r="V825" i="5" s="1"/>
  <c r="U817" i="5"/>
  <c r="V817" i="5" s="1"/>
  <c r="U717" i="5"/>
  <c r="V717" i="5" s="1"/>
  <c r="U685" i="5"/>
  <c r="V685" i="5" s="1"/>
  <c r="U447" i="5"/>
  <c r="V447" i="5" s="1"/>
  <c r="U634" i="5"/>
  <c r="V634" i="5" s="1"/>
  <c r="U626" i="5"/>
  <c r="V626" i="5" s="1"/>
  <c r="U618" i="5"/>
  <c r="V618" i="5" s="1"/>
  <c r="U610" i="5"/>
  <c r="V610" i="5" s="1"/>
  <c r="U602" i="5"/>
  <c r="V602" i="5" s="1"/>
  <c r="U594" i="5"/>
  <c r="V594" i="5" s="1"/>
  <c r="U586" i="5"/>
  <c r="V586" i="5" s="1"/>
  <c r="U578" i="5"/>
  <c r="V578" i="5" s="1"/>
  <c r="U570" i="5"/>
  <c r="V570" i="5" s="1"/>
  <c r="U562" i="5"/>
  <c r="V562" i="5" s="1"/>
  <c r="U554" i="5"/>
  <c r="V554" i="5" s="1"/>
  <c r="U546" i="5"/>
  <c r="V546" i="5" s="1"/>
  <c r="U538" i="5"/>
  <c r="V538" i="5" s="1"/>
  <c r="U518" i="5"/>
  <c r="V518" i="5" s="1"/>
  <c r="U485" i="5"/>
  <c r="V485" i="5" s="1"/>
  <c r="U1016" i="5"/>
  <c r="V1016" i="5" s="1"/>
  <c r="U1012" i="5"/>
  <c r="V1012" i="5" s="1"/>
  <c r="U1008" i="5"/>
  <c r="V1008" i="5" s="1"/>
  <c r="U1004" i="5"/>
  <c r="V1004" i="5" s="1"/>
  <c r="U1000" i="5"/>
  <c r="V1000" i="5" s="1"/>
  <c r="U996" i="5"/>
  <c r="V996" i="5" s="1"/>
  <c r="U992" i="5"/>
  <c r="V992" i="5" s="1"/>
  <c r="U988" i="5"/>
  <c r="V988" i="5" s="1"/>
  <c r="U984" i="5"/>
  <c r="V984" i="5" s="1"/>
  <c r="U980" i="5"/>
  <c r="V980" i="5" s="1"/>
  <c r="U976" i="5"/>
  <c r="V976" i="5" s="1"/>
  <c r="U972" i="5"/>
  <c r="V972" i="5" s="1"/>
  <c r="U968" i="5"/>
  <c r="V968" i="5" s="1"/>
  <c r="U964" i="5"/>
  <c r="V964" i="5" s="1"/>
  <c r="U960" i="5"/>
  <c r="V960" i="5" s="1"/>
  <c r="U956" i="5"/>
  <c r="V956" i="5" s="1"/>
  <c r="U952" i="5"/>
  <c r="V952" i="5" s="1"/>
  <c r="U948" i="5"/>
  <c r="V948" i="5" s="1"/>
  <c r="U944" i="5"/>
  <c r="V944" i="5" s="1"/>
  <c r="U940" i="5"/>
  <c r="V940" i="5" s="1"/>
  <c r="U936" i="5"/>
  <c r="V936" i="5" s="1"/>
  <c r="U932" i="5"/>
  <c r="V932" i="5" s="1"/>
  <c r="U928" i="5"/>
  <c r="V928" i="5" s="1"/>
  <c r="U924" i="5"/>
  <c r="V924" i="5" s="1"/>
  <c r="U920" i="5"/>
  <c r="V920" i="5" s="1"/>
  <c r="U916" i="5"/>
  <c r="V916" i="5" s="1"/>
  <c r="U912" i="5"/>
  <c r="V912" i="5" s="1"/>
  <c r="U908" i="5"/>
  <c r="V908" i="5" s="1"/>
  <c r="U904" i="5"/>
  <c r="V904" i="5" s="1"/>
  <c r="U900" i="5"/>
  <c r="V900" i="5" s="1"/>
  <c r="U896" i="5"/>
  <c r="V896" i="5" s="1"/>
  <c r="U892" i="5"/>
  <c r="V892" i="5" s="1"/>
  <c r="U888" i="5"/>
  <c r="V888" i="5" s="1"/>
  <c r="U884" i="5"/>
  <c r="V884" i="5" s="1"/>
  <c r="U880" i="5"/>
  <c r="V880" i="5" s="1"/>
  <c r="U876" i="5"/>
  <c r="V876" i="5" s="1"/>
  <c r="U872" i="5"/>
  <c r="V872" i="5" s="1"/>
  <c r="U868" i="5"/>
  <c r="V868" i="5" s="1"/>
  <c r="U864" i="5"/>
  <c r="V864" i="5" s="1"/>
  <c r="U860" i="5"/>
  <c r="V860" i="5" s="1"/>
  <c r="U856" i="5"/>
  <c r="V856" i="5" s="1"/>
  <c r="U852" i="5"/>
  <c r="V852" i="5" s="1"/>
  <c r="U848" i="5"/>
  <c r="V848" i="5" s="1"/>
  <c r="U844" i="5"/>
  <c r="V844" i="5" s="1"/>
  <c r="U840" i="5"/>
  <c r="V840" i="5" s="1"/>
  <c r="U836" i="5"/>
  <c r="V836" i="5" s="1"/>
  <c r="U832" i="5"/>
  <c r="V832" i="5" s="1"/>
  <c r="U828" i="5"/>
  <c r="V828" i="5" s="1"/>
  <c r="U824" i="5"/>
  <c r="V824" i="5" s="1"/>
  <c r="U820" i="5"/>
  <c r="V820" i="5" s="1"/>
  <c r="U816" i="5"/>
  <c r="V816" i="5" s="1"/>
  <c r="U814" i="5"/>
  <c r="V814" i="5" s="1"/>
  <c r="U812" i="5"/>
  <c r="V812" i="5" s="1"/>
  <c r="U810" i="5"/>
  <c r="V810" i="5" s="1"/>
  <c r="U808" i="5"/>
  <c r="V808" i="5" s="1"/>
  <c r="U806" i="5"/>
  <c r="V806" i="5" s="1"/>
  <c r="U804" i="5"/>
  <c r="V804" i="5" s="1"/>
  <c r="U802" i="5"/>
  <c r="V802" i="5" s="1"/>
  <c r="U800" i="5"/>
  <c r="V800" i="5" s="1"/>
  <c r="U798" i="5"/>
  <c r="V798" i="5" s="1"/>
  <c r="U796" i="5"/>
  <c r="V796" i="5" s="1"/>
  <c r="U794" i="5"/>
  <c r="V794" i="5" s="1"/>
  <c r="U792" i="5"/>
  <c r="V792" i="5" s="1"/>
  <c r="U790" i="5"/>
  <c r="V790" i="5" s="1"/>
  <c r="U788" i="5"/>
  <c r="V788" i="5" s="1"/>
  <c r="U786" i="5"/>
  <c r="V786" i="5" s="1"/>
  <c r="U784" i="5"/>
  <c r="V784" i="5" s="1"/>
  <c r="U782" i="5"/>
  <c r="V782" i="5" s="1"/>
  <c r="U780" i="5"/>
  <c r="V780" i="5" s="1"/>
  <c r="U778" i="5"/>
  <c r="V778" i="5" s="1"/>
  <c r="U760" i="5"/>
  <c r="V760" i="5" s="1"/>
  <c r="U744" i="5"/>
  <c r="V744" i="5" s="1"/>
  <c r="U728" i="5"/>
  <c r="V728" i="5" s="1"/>
  <c r="U712" i="5"/>
  <c r="V712" i="5" s="1"/>
  <c r="U696" i="5"/>
  <c r="V696" i="5" s="1"/>
  <c r="U680" i="5"/>
  <c r="V680" i="5" s="1"/>
  <c r="U664" i="5"/>
  <c r="V664" i="5" s="1"/>
  <c r="U652" i="5"/>
  <c r="V652" i="5" s="1"/>
  <c r="U644" i="5"/>
  <c r="V644" i="5" s="1"/>
  <c r="U636" i="5"/>
  <c r="V636" i="5" s="1"/>
  <c r="U628" i="5"/>
  <c r="V628" i="5" s="1"/>
  <c r="U620" i="5"/>
  <c r="V620" i="5" s="1"/>
  <c r="U612" i="5"/>
  <c r="V612" i="5" s="1"/>
  <c r="U604" i="5"/>
  <c r="V604" i="5" s="1"/>
  <c r="U596" i="5"/>
  <c r="V596" i="5" s="1"/>
  <c r="U588" i="5"/>
  <c r="V588" i="5" s="1"/>
  <c r="U580" i="5"/>
  <c r="V580" i="5" s="1"/>
  <c r="U572" i="5"/>
  <c r="V572" i="5" s="1"/>
  <c r="U564" i="5"/>
  <c r="V564" i="5" s="1"/>
  <c r="U556" i="5"/>
  <c r="V556" i="5" s="1"/>
  <c r="U548" i="5"/>
  <c r="V548" i="5" s="1"/>
  <c r="U540" i="5"/>
  <c r="V540" i="5" s="1"/>
  <c r="U525" i="5"/>
  <c r="V525" i="5" s="1"/>
  <c r="U521" i="5"/>
  <c r="V521" i="5" s="1"/>
  <c r="U506" i="5"/>
  <c r="V506" i="5" s="1"/>
  <c r="U497" i="5"/>
  <c r="V497" i="5" s="1"/>
  <c r="U495" i="5"/>
  <c r="V495" i="5" s="1"/>
  <c r="U412" i="5"/>
  <c r="V412" i="5" s="1"/>
  <c r="U764" i="5"/>
  <c r="V764" i="5" s="1"/>
  <c r="U748" i="5"/>
  <c r="V748" i="5" s="1"/>
  <c r="U732" i="5"/>
  <c r="V732" i="5" s="1"/>
  <c r="U716" i="5"/>
  <c r="V716" i="5" s="1"/>
  <c r="U700" i="5"/>
  <c r="V700" i="5" s="1"/>
  <c r="U684" i="5"/>
  <c r="V684" i="5" s="1"/>
  <c r="U668" i="5"/>
  <c r="V668" i="5" s="1"/>
  <c r="U654" i="5"/>
  <c r="V654" i="5" s="1"/>
  <c r="U646" i="5"/>
  <c r="V646" i="5" s="1"/>
  <c r="U638" i="5"/>
  <c r="V638" i="5" s="1"/>
  <c r="U630" i="5"/>
  <c r="V630" i="5" s="1"/>
  <c r="U622" i="5"/>
  <c r="V622" i="5" s="1"/>
  <c r="U614" i="5"/>
  <c r="V614" i="5" s="1"/>
  <c r="U606" i="5"/>
  <c r="V606" i="5" s="1"/>
  <c r="U598" i="5"/>
  <c r="V598" i="5" s="1"/>
  <c r="U590" i="5"/>
  <c r="V590" i="5" s="1"/>
  <c r="U582" i="5"/>
  <c r="V582" i="5" s="1"/>
  <c r="U574" i="5"/>
  <c r="V574" i="5" s="1"/>
  <c r="U566" i="5"/>
  <c r="V566" i="5" s="1"/>
  <c r="U558" i="5"/>
  <c r="V558" i="5" s="1"/>
  <c r="U550" i="5"/>
  <c r="V550" i="5" s="1"/>
  <c r="U542" i="5"/>
  <c r="V542" i="5" s="1"/>
  <c r="U534" i="5"/>
  <c r="V534" i="5" s="1"/>
  <c r="U471" i="5"/>
  <c r="V471" i="5" s="1"/>
  <c r="U467" i="5"/>
  <c r="V467" i="5" s="1"/>
  <c r="U451" i="5"/>
  <c r="V451" i="5" s="1"/>
  <c r="U435" i="5"/>
  <c r="V435" i="5" s="1"/>
  <c r="U419" i="5"/>
  <c r="V419" i="5" s="1"/>
  <c r="U529" i="5"/>
  <c r="V529" i="5" s="1"/>
  <c r="U526" i="5"/>
  <c r="V526" i="5" s="1"/>
  <c r="U513" i="5"/>
  <c r="V513" i="5" s="1"/>
  <c r="U510" i="5"/>
  <c r="V510" i="5" s="1"/>
  <c r="U504" i="5"/>
  <c r="V504" i="5" s="1"/>
  <c r="U496" i="5"/>
  <c r="V496" i="5" s="1"/>
  <c r="U487" i="5"/>
  <c r="V487" i="5" s="1"/>
  <c r="U483" i="5"/>
  <c r="V483" i="5" s="1"/>
  <c r="U473" i="5"/>
  <c r="V473" i="5" s="1"/>
  <c r="U404" i="5"/>
  <c r="V404" i="5" s="1"/>
  <c r="U533" i="5"/>
  <c r="V533" i="5" s="1"/>
  <c r="U530" i="5"/>
  <c r="V530" i="5" s="1"/>
  <c r="U517" i="5"/>
  <c r="V517" i="5" s="1"/>
  <c r="U514" i="5"/>
  <c r="V514" i="5" s="1"/>
  <c r="U469" i="5"/>
  <c r="V469" i="5" s="1"/>
  <c r="U455" i="5"/>
  <c r="V455" i="5" s="1"/>
  <c r="U439" i="5"/>
  <c r="V439" i="5" s="1"/>
  <c r="U423" i="5"/>
  <c r="V423" i="5" s="1"/>
  <c r="U500" i="5"/>
  <c r="V500" i="5" s="1"/>
  <c r="U459" i="5"/>
  <c r="V459" i="5" s="1"/>
  <c r="U443" i="5"/>
  <c r="V443" i="5" s="1"/>
  <c r="U427" i="5"/>
  <c r="V427" i="5" s="1"/>
  <c r="U492" i="5"/>
  <c r="V492" i="5" s="1"/>
  <c r="U410" i="5"/>
  <c r="V410" i="5" s="1"/>
  <c r="U402" i="5"/>
  <c r="V402" i="5" s="1"/>
  <c r="U386" i="5"/>
  <c r="V386" i="5" s="1"/>
  <c r="U326" i="5"/>
  <c r="V326" i="5" s="1"/>
  <c r="U310" i="5"/>
  <c r="V310" i="5" s="1"/>
  <c r="U294" i="5"/>
  <c r="V294" i="5" s="1"/>
  <c r="U416" i="5"/>
  <c r="V416" i="5" s="1"/>
  <c r="U408" i="5"/>
  <c r="V408" i="5" s="1"/>
  <c r="U400" i="5"/>
  <c r="V400" i="5" s="1"/>
  <c r="U268" i="5"/>
  <c r="V268" i="5" s="1"/>
  <c r="U263" i="5"/>
  <c r="V263" i="5" s="1"/>
  <c r="U414" i="5"/>
  <c r="V414" i="5" s="1"/>
  <c r="U406" i="5"/>
  <c r="V406" i="5" s="1"/>
  <c r="U384" i="5"/>
  <c r="V384" i="5" s="1"/>
  <c r="U334" i="5"/>
  <c r="V334" i="5" s="1"/>
  <c r="U318" i="5"/>
  <c r="V318" i="5" s="1"/>
  <c r="U302" i="5"/>
  <c r="V302" i="5" s="1"/>
  <c r="U286" i="5"/>
  <c r="V286" i="5" s="1"/>
  <c r="U280" i="5"/>
  <c r="V280" i="5" s="1"/>
  <c r="U255" i="5"/>
  <c r="V255" i="5" s="1"/>
  <c r="U336" i="5"/>
  <c r="V336" i="5" s="1"/>
  <c r="U328" i="5"/>
  <c r="V328" i="5" s="1"/>
  <c r="U320" i="5"/>
  <c r="V320" i="5" s="1"/>
  <c r="U312" i="5"/>
  <c r="V312" i="5" s="1"/>
  <c r="U304" i="5"/>
  <c r="V304" i="5" s="1"/>
  <c r="U296" i="5"/>
  <c r="V296" i="5" s="1"/>
  <c r="U288" i="5"/>
  <c r="V288" i="5" s="1"/>
  <c r="U284" i="5"/>
  <c r="V284" i="5" s="1"/>
  <c r="U279" i="5"/>
  <c r="V279" i="5" s="1"/>
  <c r="U264" i="5"/>
  <c r="V264" i="5" s="1"/>
  <c r="U257" i="5"/>
  <c r="V257" i="5" s="1"/>
  <c r="U253" i="5"/>
  <c r="V253" i="5" s="1"/>
  <c r="U258" i="5"/>
  <c r="V258" i="5" s="1"/>
  <c r="U256" i="5"/>
  <c r="V256" i="5" s="1"/>
  <c r="U254" i="5"/>
  <c r="V254" i="5" s="1"/>
  <c r="U251" i="5"/>
  <c r="V251" i="5" s="1"/>
  <c r="U249" i="5"/>
  <c r="V249" i="5" s="1"/>
  <c r="U247" i="5"/>
  <c r="V247" i="5" s="1"/>
  <c r="U245" i="5"/>
  <c r="V245" i="5" s="1"/>
  <c r="U243" i="5"/>
  <c r="V243" i="5" s="1"/>
  <c r="U241" i="5"/>
  <c r="V241" i="5" s="1"/>
  <c r="U239" i="5"/>
  <c r="V239" i="5" s="1"/>
  <c r="U237" i="5"/>
  <c r="V237" i="5" s="1"/>
  <c r="U235" i="5"/>
  <c r="V235" i="5" s="1"/>
  <c r="U233" i="5"/>
  <c r="V233" i="5" s="1"/>
  <c r="U231" i="5"/>
  <c r="V231" i="5" s="1"/>
  <c r="U229" i="5"/>
  <c r="V229" i="5" s="1"/>
  <c r="U227" i="5"/>
  <c r="V227" i="5" s="1"/>
  <c r="U225" i="5"/>
  <c r="V225" i="5" s="1"/>
  <c r="U223" i="5"/>
  <c r="V223" i="5" s="1"/>
  <c r="U221" i="5"/>
  <c r="V221" i="5" s="1"/>
  <c r="U219" i="5"/>
  <c r="V219" i="5" s="1"/>
  <c r="U217" i="5"/>
  <c r="V217" i="5" s="1"/>
  <c r="U252" i="5"/>
  <c r="V252" i="5" s="1"/>
  <c r="U250" i="5"/>
  <c r="V250" i="5" s="1"/>
  <c r="U248" i="5"/>
  <c r="V248" i="5" s="1"/>
  <c r="U246" i="5"/>
  <c r="V246" i="5" s="1"/>
  <c r="U244" i="5"/>
  <c r="V244" i="5" s="1"/>
  <c r="U242" i="5"/>
  <c r="V242" i="5" s="1"/>
  <c r="U240" i="5"/>
  <c r="V240" i="5" s="1"/>
  <c r="U238" i="5"/>
  <c r="V238" i="5" s="1"/>
  <c r="U236" i="5"/>
  <c r="V236" i="5" s="1"/>
  <c r="U234" i="5"/>
  <c r="V234" i="5" s="1"/>
  <c r="U232" i="5"/>
  <c r="V232" i="5" s="1"/>
  <c r="U230" i="5"/>
  <c r="V230" i="5" s="1"/>
  <c r="U228" i="5"/>
  <c r="V228" i="5" s="1"/>
  <c r="U226" i="5"/>
  <c r="V226" i="5" s="1"/>
  <c r="U224" i="5"/>
  <c r="V224" i="5" s="1"/>
  <c r="U222" i="5"/>
  <c r="V222" i="5" s="1"/>
  <c r="U220" i="5"/>
  <c r="V220" i="5" s="1"/>
  <c r="U218" i="5"/>
  <c r="V218" i="5" s="1"/>
  <c r="U216" i="5"/>
  <c r="V216" i="5" s="1"/>
  <c r="E8" i="5" l="1"/>
  <c r="W8" i="5" s="1"/>
  <c r="X8" i="5" s="1"/>
  <c r="E9" i="5"/>
  <c r="W9" i="5" s="1"/>
  <c r="X9" i="5" s="1"/>
  <c r="E11" i="5"/>
  <c r="W11" i="5" s="1"/>
  <c r="X11" i="5" s="1"/>
  <c r="E6" i="5"/>
  <c r="W6" i="5" s="1"/>
  <c r="X6" i="5" s="1"/>
  <c r="E12" i="5"/>
  <c r="W12" i="5" s="1"/>
  <c r="X12" i="5" s="1"/>
  <c r="E7" i="5"/>
  <c r="W7" i="5" s="1"/>
  <c r="X7" i="5" s="1"/>
  <c r="E15" i="5"/>
  <c r="W15" i="5" s="1"/>
  <c r="X15" i="5" s="1"/>
  <c r="U64" i="5" l="1"/>
  <c r="U77" i="5"/>
  <c r="V77" i="5" s="1"/>
  <c r="U27" i="5"/>
  <c r="U76" i="5"/>
  <c r="U128" i="5"/>
  <c r="U116" i="5"/>
  <c r="V116" i="5" s="1"/>
  <c r="U26" i="5"/>
  <c r="U107" i="5"/>
  <c r="U93" i="5"/>
  <c r="U117" i="5"/>
  <c r="U13" i="5"/>
  <c r="U179" i="5"/>
  <c r="V179" i="5" s="1"/>
  <c r="U88" i="5"/>
  <c r="U150" i="5"/>
  <c r="V150" i="5" s="1"/>
  <c r="U70" i="5"/>
  <c r="U49" i="5"/>
  <c r="U210" i="5"/>
  <c r="U199" i="5"/>
  <c r="U8" i="5"/>
  <c r="V8" i="5" s="1"/>
  <c r="U139" i="5"/>
  <c r="U134" i="5"/>
  <c r="V134" i="5" s="1"/>
  <c r="U115" i="5"/>
  <c r="U69" i="5"/>
  <c r="U133" i="5"/>
  <c r="U68" i="5"/>
  <c r="V68" i="5" s="1"/>
  <c r="U212" i="5"/>
  <c r="U206" i="5"/>
  <c r="U147" i="5"/>
  <c r="U162" i="5"/>
  <c r="U161" i="5"/>
  <c r="V161" i="5" s="1"/>
  <c r="U50" i="5"/>
  <c r="V50" i="5" s="1"/>
  <c r="U84" i="5"/>
  <c r="V84" i="5" s="1"/>
  <c r="U99" i="5"/>
  <c r="E8" i="6" s="1"/>
  <c r="U153" i="5"/>
  <c r="U186" i="5"/>
  <c r="U178" i="5"/>
  <c r="U170" i="5"/>
  <c r="U166" i="5"/>
  <c r="U158" i="5"/>
  <c r="V158" i="5" s="1"/>
  <c r="U154" i="5"/>
  <c r="U146" i="5"/>
  <c r="U138" i="5"/>
  <c r="U15" i="5"/>
  <c r="V15" i="5" s="1"/>
  <c r="U7" i="5"/>
  <c r="U14" i="5"/>
  <c r="U106" i="5"/>
  <c r="U81" i="5"/>
  <c r="U85" i="5"/>
  <c r="U19" i="5"/>
  <c r="E12" i="6" s="1"/>
  <c r="U21" i="5"/>
  <c r="U43" i="5"/>
  <c r="U62" i="5"/>
  <c r="U104" i="5"/>
  <c r="U47" i="5"/>
  <c r="U46" i="5"/>
  <c r="U114" i="5"/>
  <c r="U91" i="5"/>
  <c r="U87" i="5"/>
  <c r="U36" i="5"/>
  <c r="U59" i="5"/>
  <c r="V59" i="5" s="1"/>
  <c r="U171" i="5"/>
  <c r="V171" i="5" s="1"/>
  <c r="U18" i="5"/>
  <c r="V18" i="5" s="1"/>
  <c r="U213" i="5"/>
  <c r="U205" i="5"/>
  <c r="U201" i="5"/>
  <c r="V201" i="5" s="1"/>
  <c r="U197" i="5"/>
  <c r="U189" i="5"/>
  <c r="U185" i="5"/>
  <c r="V185" i="5" s="1"/>
  <c r="U181" i="5"/>
  <c r="V181" i="5" s="1"/>
  <c r="U177" i="5"/>
  <c r="V177" i="5" s="1"/>
  <c r="U173" i="5"/>
  <c r="V173" i="5" s="1"/>
  <c r="U169" i="5"/>
  <c r="V169" i="5" s="1"/>
  <c r="U165" i="5"/>
  <c r="V165" i="5" s="1"/>
  <c r="U157" i="5"/>
  <c r="U149" i="5"/>
  <c r="U145" i="5"/>
  <c r="U141" i="5"/>
  <c r="U137" i="5"/>
  <c r="U129" i="5"/>
  <c r="U10" i="5"/>
  <c r="U111" i="5"/>
  <c r="U35" i="5"/>
  <c r="V35" i="5" s="1"/>
  <c r="U12" i="5"/>
  <c r="V12" i="5" s="1"/>
  <c r="U101" i="5"/>
  <c r="V101" i="5" s="1"/>
  <c r="U123" i="5"/>
  <c r="V123" i="5" s="1"/>
  <c r="U6" i="5"/>
  <c r="V6" i="5" s="1"/>
  <c r="U75" i="5"/>
  <c r="V75" i="5" s="1"/>
  <c r="U11" i="5"/>
  <c r="V11" i="5" s="1"/>
  <c r="U57" i="5"/>
  <c r="V57" i="5" s="1"/>
  <c r="U39" i="5"/>
  <c r="V39" i="5" s="1"/>
  <c r="U38" i="5"/>
  <c r="V38" i="5" s="1"/>
  <c r="U9" i="5"/>
  <c r="V9" i="5" s="1"/>
  <c r="U103" i="5"/>
  <c r="V103" i="5" s="1"/>
  <c r="U23" i="5"/>
  <c r="V23" i="5" s="1"/>
  <c r="U96" i="5"/>
  <c r="V96" i="5" s="1"/>
  <c r="U102" i="5"/>
  <c r="V102" i="5" s="1"/>
  <c r="U24" i="5"/>
  <c r="V24" i="5" s="1"/>
  <c r="U52" i="5"/>
  <c r="U65" i="5"/>
  <c r="U130" i="5"/>
  <c r="U48" i="5"/>
  <c r="V48" i="5" s="1"/>
  <c r="U144" i="5"/>
  <c r="U180" i="5"/>
  <c r="U202" i="5"/>
  <c r="U45" i="5"/>
  <c r="U58" i="5"/>
  <c r="U83" i="5"/>
  <c r="U73" i="5"/>
  <c r="U126" i="5"/>
  <c r="U32" i="5"/>
  <c r="U164" i="5"/>
  <c r="U78" i="5"/>
  <c r="V78" i="5" s="1"/>
  <c r="U188" i="5"/>
  <c r="U193" i="5"/>
  <c r="V193" i="5" s="1"/>
  <c r="U94" i="5"/>
  <c r="U214" i="5"/>
  <c r="U198" i="5"/>
  <c r="U190" i="5"/>
  <c r="U182" i="5"/>
  <c r="U174" i="5"/>
  <c r="U142" i="5"/>
  <c r="V142" i="5" s="1"/>
  <c r="U208" i="5"/>
  <c r="U204" i="5"/>
  <c r="U200" i="5"/>
  <c r="U192" i="5"/>
  <c r="U184" i="5"/>
  <c r="U176" i="5"/>
  <c r="U172" i="5"/>
  <c r="U168" i="5"/>
  <c r="U160" i="5"/>
  <c r="U156" i="5"/>
  <c r="V156" i="5" s="1"/>
  <c r="U152" i="5"/>
  <c r="U148" i="5"/>
  <c r="V148" i="5" s="1"/>
  <c r="U140" i="5"/>
  <c r="V140" i="5" s="1"/>
  <c r="U136" i="5"/>
  <c r="U132" i="5"/>
  <c r="V132" i="5" s="1"/>
  <c r="U55" i="5"/>
  <c r="U110" i="5"/>
  <c r="V110" i="5" s="1"/>
  <c r="U34" i="5"/>
  <c r="U109" i="5"/>
  <c r="U79" i="5"/>
  <c r="U86" i="5"/>
  <c r="U97" i="5"/>
  <c r="U72" i="5"/>
  <c r="U42" i="5"/>
  <c r="V42" i="5" s="1"/>
  <c r="U67" i="5"/>
  <c r="U61" i="5"/>
  <c r="U90" i="5"/>
  <c r="U95" i="5"/>
  <c r="U98" i="5"/>
  <c r="U92" i="5"/>
  <c r="U215" i="5"/>
  <c r="U211" i="5"/>
  <c r="V211" i="5" s="1"/>
  <c r="U207" i="5"/>
  <c r="V207" i="5" s="1"/>
  <c r="U203" i="5"/>
  <c r="V203" i="5" s="1"/>
  <c r="U195" i="5"/>
  <c r="V195" i="5" s="1"/>
  <c r="U191" i="5"/>
  <c r="V191" i="5" s="1"/>
  <c r="U187" i="5"/>
  <c r="V187" i="5" s="1"/>
  <c r="U183" i="5"/>
  <c r="U175" i="5"/>
  <c r="U167" i="5"/>
  <c r="U163" i="5"/>
  <c r="V163" i="5" s="1"/>
  <c r="U159" i="5"/>
  <c r="U155" i="5"/>
  <c r="U151" i="5"/>
  <c r="U143" i="5"/>
  <c r="U135" i="5"/>
  <c r="U131" i="5"/>
  <c r="U127" i="5"/>
  <c r="U17" i="5"/>
  <c r="U37" i="5"/>
  <c r="V37" i="5" s="1"/>
  <c r="U124" i="5"/>
  <c r="U108" i="5"/>
  <c r="U44" i="5"/>
  <c r="U22" i="5"/>
  <c r="U33" i="5"/>
  <c r="U74" i="5"/>
  <c r="U71" i="5"/>
  <c r="U89" i="5"/>
  <c r="U66" i="5"/>
  <c r="U63" i="5"/>
  <c r="U31" i="5"/>
  <c r="U51" i="5"/>
  <c r="U119" i="5"/>
  <c r="V119" i="5" s="1"/>
  <c r="U122" i="5"/>
  <c r="V122" i="5" s="1"/>
  <c r="U113" i="5"/>
  <c r="V113" i="5" s="1"/>
  <c r="U121" i="5"/>
  <c r="V121" i="5" s="1"/>
  <c r="U25" i="5"/>
  <c r="V25" i="5" s="1"/>
  <c r="U80" i="5"/>
  <c r="U112" i="5"/>
  <c r="U118" i="5"/>
  <c r="U196" i="5"/>
  <c r="U209" i="5"/>
  <c r="V209" i="5" s="1"/>
  <c r="U194" i="5"/>
  <c r="U120" i="5"/>
  <c r="U105" i="5"/>
  <c r="U40" i="5"/>
  <c r="U20" i="5"/>
  <c r="V20" i="5" s="1"/>
  <c r="U41" i="5"/>
  <c r="V41" i="5" s="1"/>
  <c r="U16" i="5"/>
  <c r="V16" i="5" s="1"/>
  <c r="U56" i="5"/>
  <c r="V56" i="5" s="1"/>
  <c r="U100" i="5"/>
  <c r="U54" i="5"/>
  <c r="V54" i="5" s="1"/>
  <c r="U53" i="5"/>
  <c r="U30" i="5"/>
  <c r="V30" i="5" s="1"/>
  <c r="U60" i="5"/>
  <c r="U28" i="5"/>
  <c r="V28" i="5" s="1"/>
  <c r="U29" i="5"/>
  <c r="U82" i="5"/>
  <c r="U125" i="5"/>
  <c r="V199" i="5"/>
  <c r="A7" i="3"/>
  <c r="B8" i="2"/>
  <c r="J8" i="2" l="1"/>
  <c r="I8" i="2"/>
  <c r="H8" i="2"/>
  <c r="G8" i="2"/>
  <c r="F8" i="2"/>
  <c r="C8" i="2" s="1"/>
  <c r="E8" i="2"/>
  <c r="D8" i="2"/>
  <c r="E6" i="6"/>
  <c r="E9" i="6"/>
  <c r="E5" i="6"/>
  <c r="E7" i="6"/>
  <c r="E11" i="6"/>
  <c r="E10" i="6"/>
  <c r="E4" i="6"/>
  <c r="V100" i="5"/>
  <c r="V29" i="5"/>
  <c r="V98" i="5"/>
  <c r="V46" i="5"/>
  <c r="V13" i="5"/>
  <c r="V202" i="5"/>
  <c r="V99" i="5"/>
  <c r="V49" i="5"/>
  <c r="V83" i="5"/>
  <c r="V53" i="5"/>
  <c r="V186" i="5"/>
  <c r="V208" i="5"/>
  <c r="V58" i="5"/>
  <c r="V105" i="5"/>
  <c r="V91" i="5"/>
  <c r="V45" i="5"/>
  <c r="V92" i="5"/>
  <c r="V95" i="5"/>
  <c r="V64" i="5"/>
  <c r="V72" i="5"/>
  <c r="V79" i="5"/>
  <c r="V204" i="5"/>
  <c r="V47" i="5"/>
  <c r="V60" i="5"/>
  <c r="V109" i="5"/>
  <c r="V90" i="5"/>
  <c r="V61" i="5"/>
  <c r="V67" i="5"/>
  <c r="V32" i="5"/>
  <c r="V97" i="5"/>
  <c r="V86" i="5"/>
  <c r="V112" i="5"/>
  <c r="V34" i="5"/>
  <c r="V55" i="5"/>
  <c r="V128" i="5"/>
  <c r="V136" i="5"/>
  <c r="V144" i="5"/>
  <c r="V152" i="5"/>
  <c r="V188" i="5"/>
  <c r="V198" i="5"/>
  <c r="V200" i="5"/>
  <c r="V214" i="5"/>
  <c r="V87" i="5"/>
  <c r="V104" i="5"/>
  <c r="V62" i="5"/>
  <c r="V65" i="5"/>
  <c r="V69" i="5"/>
  <c r="V43" i="5"/>
  <c r="V21" i="5"/>
  <c r="V73" i="5"/>
  <c r="V19" i="5"/>
  <c r="D12" i="6" s="1"/>
  <c r="V85" i="5"/>
  <c r="V81" i="5"/>
  <c r="V80" i="5"/>
  <c r="V115" i="5"/>
  <c r="V106" i="5"/>
  <c r="V14" i="5"/>
  <c r="V36" i="5"/>
  <c r="V51" i="5"/>
  <c r="V31" i="5"/>
  <c r="V88" i="5"/>
  <c r="V63" i="5"/>
  <c r="V66" i="5"/>
  <c r="V89" i="5"/>
  <c r="V70" i="5"/>
  <c r="V71" i="5"/>
  <c r="V74" i="5"/>
  <c r="V76" i="5"/>
  <c r="V33" i="5"/>
  <c r="V22" i="5"/>
  <c r="V44" i="5"/>
  <c r="V108" i="5"/>
  <c r="V126" i="5"/>
  <c r="V124" i="5"/>
  <c r="V7" i="5"/>
  <c r="V130" i="5"/>
  <c r="V138" i="5"/>
  <c r="V146" i="5"/>
  <c r="V154" i="5"/>
  <c r="V164" i="5"/>
  <c r="V174" i="5"/>
  <c r="V180" i="5"/>
  <c r="V190" i="5"/>
  <c r="V192" i="5"/>
  <c r="V210" i="5"/>
  <c r="V212" i="5"/>
  <c r="V166" i="5"/>
  <c r="V172" i="5"/>
  <c r="V182" i="5"/>
  <c r="V194" i="5"/>
  <c r="V196" i="5"/>
  <c r="V206" i="5"/>
  <c r="V93" i="5"/>
  <c r="V107" i="5"/>
  <c r="V27" i="5"/>
  <c r="V40" i="5"/>
  <c r="V94" i="5"/>
  <c r="V114" i="5"/>
  <c r="V82" i="5"/>
  <c r="V52" i="5"/>
  <c r="V120" i="5"/>
  <c r="V26" i="5"/>
  <c r="V125" i="5"/>
  <c r="V168" i="5"/>
  <c r="V213" i="5"/>
  <c r="V127" i="5"/>
  <c r="V135" i="5"/>
  <c r="V143" i="5"/>
  <c r="V151" i="5"/>
  <c r="V159" i="5"/>
  <c r="V197" i="5"/>
  <c r="V111" i="5"/>
  <c r="V17" i="5"/>
  <c r="V131" i="5"/>
  <c r="V139" i="5"/>
  <c r="V147" i="5"/>
  <c r="V155" i="5"/>
  <c r="V160" i="5"/>
  <c r="V183" i="5"/>
  <c r="V118" i="5"/>
  <c r="V10" i="5"/>
  <c r="V129" i="5"/>
  <c r="V133" i="5"/>
  <c r="V137" i="5"/>
  <c r="V141" i="5"/>
  <c r="V145" i="5"/>
  <c r="V149" i="5"/>
  <c r="V153" i="5"/>
  <c r="V157" i="5"/>
  <c r="V175" i="5"/>
  <c r="V184" i="5"/>
  <c r="V189" i="5"/>
  <c r="V205" i="5"/>
  <c r="V117" i="5"/>
  <c r="V167" i="5"/>
  <c r="V176" i="5"/>
  <c r="V162" i="5"/>
  <c r="V170" i="5"/>
  <c r="V178" i="5"/>
  <c r="V215" i="5"/>
  <c r="B9" i="2"/>
  <c r="A8" i="3"/>
  <c r="C9" i="2" l="1"/>
  <c r="J9" i="2"/>
  <c r="I9" i="2"/>
  <c r="H9" i="2"/>
  <c r="G9" i="2"/>
  <c r="F9" i="2"/>
  <c r="E9" i="2"/>
  <c r="D9" i="2"/>
  <c r="D8" i="6"/>
  <c r="D11" i="6"/>
  <c r="D4" i="6"/>
  <c r="D6" i="6"/>
  <c r="D10" i="6"/>
  <c r="D9" i="6"/>
  <c r="D5" i="6"/>
  <c r="D7" i="6"/>
  <c r="D5" i="2"/>
  <c r="D4" i="3"/>
  <c r="D2" i="3"/>
  <c r="B10" i="2"/>
  <c r="A9" i="3"/>
  <c r="C10" i="2" l="1"/>
  <c r="J10" i="2"/>
  <c r="I10" i="2"/>
  <c r="H10" i="2"/>
  <c r="G10" i="2"/>
  <c r="F10" i="2"/>
  <c r="E10" i="2"/>
  <c r="D10" i="2"/>
  <c r="D3" i="3"/>
  <c r="A10" i="3"/>
  <c r="B11" i="2"/>
  <c r="C11" i="2" l="1"/>
  <c r="J11" i="2"/>
  <c r="I11" i="2"/>
  <c r="H11" i="2"/>
  <c r="G11" i="2"/>
  <c r="F11" i="2"/>
  <c r="E11" i="2"/>
  <c r="D11" i="2"/>
  <c r="A11" i="3"/>
  <c r="B12" i="2"/>
  <c r="C12" i="2" l="1"/>
  <c r="J12" i="2"/>
  <c r="I12" i="2"/>
  <c r="H12" i="2"/>
  <c r="G12" i="2"/>
  <c r="F12" i="2"/>
  <c r="E12" i="2"/>
  <c r="D12" i="2"/>
  <c r="B13" i="2"/>
  <c r="A12" i="3"/>
  <c r="C13" i="2" l="1"/>
  <c r="J13" i="2"/>
  <c r="I13" i="2"/>
  <c r="H13" i="2"/>
  <c r="G13" i="2"/>
  <c r="F13" i="2"/>
  <c r="E13" i="2"/>
  <c r="D13" i="2"/>
  <c r="D7" i="3"/>
  <c r="C7" i="3"/>
  <c r="G7" i="3"/>
  <c r="E7" i="3"/>
  <c r="F7" i="3"/>
  <c r="B14" i="2"/>
  <c r="A13" i="3"/>
  <c r="C14" i="2" l="1"/>
  <c r="J14" i="2"/>
  <c r="I14" i="2"/>
  <c r="H14" i="2"/>
  <c r="G14" i="2"/>
  <c r="F14" i="2"/>
  <c r="E14" i="2"/>
  <c r="D14" i="2"/>
  <c r="D8" i="3"/>
  <c r="C8" i="3"/>
  <c r="G8" i="3"/>
  <c r="F8" i="3"/>
  <c r="E8" i="3"/>
  <c r="A14" i="3"/>
  <c r="B15" i="2"/>
  <c r="C15" i="2" l="1"/>
  <c r="J15" i="2"/>
  <c r="I15" i="2"/>
  <c r="H15" i="2"/>
  <c r="G15" i="2"/>
  <c r="F15" i="2"/>
  <c r="E15" i="2"/>
  <c r="D15" i="2"/>
  <c r="G9" i="3"/>
  <c r="F9" i="3"/>
  <c r="D9" i="3"/>
  <c r="E9" i="3"/>
  <c r="C9" i="3"/>
  <c r="B16" i="2"/>
  <c r="A15" i="3"/>
  <c r="C16" i="2" l="1"/>
  <c r="J16" i="2"/>
  <c r="I16" i="2"/>
  <c r="H16" i="2"/>
  <c r="G16" i="2"/>
  <c r="F16" i="2"/>
  <c r="E16" i="2"/>
  <c r="D16" i="2"/>
  <c r="G10" i="3"/>
  <c r="C10" i="3"/>
  <c r="F10" i="3"/>
  <c r="E10" i="3"/>
  <c r="D10" i="3"/>
  <c r="B17" i="2"/>
  <c r="A16" i="3"/>
  <c r="B18" i="2"/>
  <c r="C18" i="2" l="1"/>
  <c r="C17" i="2"/>
  <c r="J18" i="2"/>
  <c r="J17" i="2"/>
  <c r="I18" i="2"/>
  <c r="I17" i="2"/>
  <c r="H18" i="2"/>
  <c r="H17" i="2"/>
  <c r="G18" i="2"/>
  <c r="G17" i="2"/>
  <c r="F18" i="2"/>
  <c r="F17" i="2"/>
  <c r="E18" i="2"/>
  <c r="E17" i="2"/>
  <c r="D18" i="2"/>
  <c r="D17" i="2"/>
  <c r="C16" i="3"/>
  <c r="D11" i="3"/>
  <c r="E11" i="3"/>
  <c r="C11" i="3"/>
  <c r="G11" i="3"/>
  <c r="F11" i="3"/>
  <c r="B19" i="2"/>
  <c r="A17" i="3"/>
  <c r="C19" i="2" l="1"/>
  <c r="J19" i="2"/>
  <c r="I19" i="2"/>
  <c r="H19" i="2"/>
  <c r="G19" i="2"/>
  <c r="F19" i="2"/>
  <c r="E19" i="2"/>
  <c r="D19" i="2"/>
  <c r="D12" i="3"/>
  <c r="F12" i="3"/>
  <c r="E12" i="3"/>
  <c r="G12" i="3"/>
  <c r="C12" i="3"/>
  <c r="A18" i="3"/>
  <c r="B20" i="2"/>
  <c r="C20" i="2" l="1"/>
  <c r="J20" i="2"/>
  <c r="I20" i="2"/>
  <c r="H20" i="2"/>
  <c r="G20" i="2"/>
  <c r="F20" i="2"/>
  <c r="E20" i="2"/>
  <c r="D20" i="2"/>
  <c r="D13" i="3"/>
  <c r="C13" i="3"/>
  <c r="G13" i="3"/>
  <c r="E13" i="3"/>
  <c r="F13" i="3"/>
  <c r="B21" i="2"/>
  <c r="A19" i="3"/>
  <c r="C21" i="2" l="1"/>
  <c r="J21" i="2"/>
  <c r="I21" i="2"/>
  <c r="H21" i="2"/>
  <c r="G21" i="2"/>
  <c r="F21" i="2"/>
  <c r="E21" i="2"/>
  <c r="D21" i="2"/>
  <c r="F14" i="3"/>
  <c r="D14" i="3"/>
  <c r="E14" i="3"/>
  <c r="C14" i="3"/>
  <c r="G14" i="3"/>
  <c r="A20" i="3"/>
  <c r="B22" i="2"/>
  <c r="C22" i="2" l="1"/>
  <c r="J22" i="2"/>
  <c r="I22" i="2"/>
  <c r="H22" i="2"/>
  <c r="G22" i="2"/>
  <c r="F22" i="2"/>
  <c r="E22" i="2"/>
  <c r="D22" i="2"/>
  <c r="G15" i="3"/>
  <c r="F15" i="3"/>
  <c r="D15" i="3"/>
  <c r="E15" i="3"/>
  <c r="C15" i="3"/>
  <c r="B23" i="2"/>
  <c r="A21" i="3"/>
  <c r="C23" i="2" l="1"/>
  <c r="J23" i="2"/>
  <c r="I23" i="2"/>
  <c r="H23" i="2"/>
  <c r="G23" i="2"/>
  <c r="F23" i="2"/>
  <c r="E23" i="2"/>
  <c r="D23" i="2"/>
  <c r="D16" i="3"/>
  <c r="F16" i="3"/>
  <c r="G16" i="3"/>
  <c r="E16" i="3"/>
  <c r="B24" i="2"/>
  <c r="A22" i="3"/>
  <c r="C24" i="2" l="1"/>
  <c r="J24" i="2"/>
  <c r="I24" i="2"/>
  <c r="H24" i="2"/>
  <c r="G24" i="2"/>
  <c r="F24" i="2"/>
  <c r="E24" i="2"/>
  <c r="D24" i="2"/>
  <c r="G17" i="3"/>
  <c r="D17" i="3"/>
  <c r="E17" i="3"/>
  <c r="C17" i="3"/>
  <c r="F17" i="3"/>
  <c r="B25" i="2"/>
  <c r="A23" i="3"/>
  <c r="C25" i="2" l="1"/>
  <c r="J25" i="2"/>
  <c r="I25" i="2"/>
  <c r="H25" i="2"/>
  <c r="G25" i="2"/>
  <c r="F25" i="2"/>
  <c r="E25" i="2"/>
  <c r="D25" i="2"/>
  <c r="F18" i="3"/>
  <c r="D18" i="3"/>
  <c r="C18" i="3"/>
  <c r="E18" i="3"/>
  <c r="G18" i="3"/>
  <c r="B26" i="2"/>
  <c r="B27" i="2" s="1"/>
  <c r="A24" i="3"/>
  <c r="C27" i="2" l="1"/>
  <c r="C26" i="2"/>
  <c r="J27" i="2"/>
  <c r="J26" i="2"/>
  <c r="I27" i="2"/>
  <c r="I26" i="2"/>
  <c r="H27" i="2"/>
  <c r="H26" i="2"/>
  <c r="G27" i="2"/>
  <c r="G26" i="2"/>
  <c r="F27" i="2"/>
  <c r="F26" i="2"/>
  <c r="E27" i="2"/>
  <c r="E26" i="2"/>
  <c r="D27" i="2"/>
  <c r="D26" i="2"/>
  <c r="D19" i="3"/>
  <c r="C19" i="3"/>
  <c r="F19" i="3"/>
  <c r="G19" i="3"/>
  <c r="E19" i="3"/>
  <c r="A25" i="3"/>
  <c r="B28" i="2"/>
  <c r="C28" i="2" l="1"/>
  <c r="J28" i="2"/>
  <c r="I28" i="2"/>
  <c r="H28" i="2"/>
  <c r="G28" i="2"/>
  <c r="F28" i="2"/>
  <c r="E28" i="2"/>
  <c r="D28" i="2"/>
  <c r="D20" i="3"/>
  <c r="C20" i="3"/>
  <c r="E20" i="3"/>
  <c r="F20" i="3"/>
  <c r="G20" i="3"/>
  <c r="B29" i="2"/>
  <c r="A26" i="3"/>
  <c r="C29" i="2" l="1"/>
  <c r="J29" i="2"/>
  <c r="I29" i="2"/>
  <c r="H29" i="2"/>
  <c r="G29" i="2"/>
  <c r="F29" i="2"/>
  <c r="E29" i="2"/>
  <c r="D29" i="2"/>
  <c r="F21" i="3"/>
  <c r="G21" i="3"/>
  <c r="C21" i="3"/>
  <c r="E21" i="3"/>
  <c r="D21" i="3"/>
  <c r="A27" i="3"/>
  <c r="B30" i="2"/>
  <c r="B31" i="2" s="1"/>
  <c r="C31" i="2" l="1"/>
  <c r="C30" i="2"/>
  <c r="I30" i="2"/>
  <c r="H30" i="2"/>
  <c r="D30" i="2"/>
  <c r="J30" i="2"/>
  <c r="G30" i="2"/>
  <c r="E30" i="2"/>
  <c r="F30" i="2"/>
  <c r="J31" i="2"/>
  <c r="I31" i="2"/>
  <c r="H31" i="2"/>
  <c r="G31" i="2"/>
  <c r="F31" i="2"/>
  <c r="E31" i="2"/>
  <c r="D31" i="2"/>
  <c r="D22" i="3"/>
  <c r="C22" i="3"/>
  <c r="F22" i="3"/>
  <c r="G22" i="3"/>
  <c r="E22" i="3"/>
  <c r="A28" i="3"/>
  <c r="B32" i="2"/>
  <c r="C32" i="2" l="1"/>
  <c r="J32" i="2"/>
  <c r="I32" i="2"/>
  <c r="H32" i="2"/>
  <c r="G32" i="2"/>
  <c r="F32" i="2"/>
  <c r="E32" i="2"/>
  <c r="D32" i="2"/>
  <c r="C23" i="3"/>
  <c r="F23" i="3"/>
  <c r="E23" i="3"/>
  <c r="G23" i="3"/>
  <c r="D23" i="3"/>
  <c r="B33" i="2"/>
  <c r="A29" i="3"/>
  <c r="C33" i="2" l="1"/>
  <c r="J33" i="2"/>
  <c r="I33" i="2"/>
  <c r="H33" i="2"/>
  <c r="G33" i="2"/>
  <c r="F33" i="2"/>
  <c r="E33" i="2"/>
  <c r="D33" i="2"/>
  <c r="D24" i="3"/>
  <c r="F24" i="3"/>
  <c r="G24" i="3"/>
  <c r="E24" i="3"/>
  <c r="C24" i="3"/>
  <c r="B34" i="2"/>
  <c r="A30" i="3"/>
  <c r="C34" i="2" l="1"/>
  <c r="J34" i="2"/>
  <c r="I34" i="2"/>
  <c r="H34" i="2"/>
  <c r="G34" i="2"/>
  <c r="F34" i="2"/>
  <c r="E34" i="2"/>
  <c r="D34" i="2"/>
  <c r="G25" i="3"/>
  <c r="F25" i="3"/>
  <c r="D25" i="3"/>
  <c r="E25" i="3"/>
  <c r="C25" i="3"/>
  <c r="A31" i="3"/>
  <c r="B35" i="2"/>
  <c r="C35" i="2" l="1"/>
  <c r="J35" i="2"/>
  <c r="I35" i="2"/>
  <c r="H35" i="2"/>
  <c r="G35" i="2"/>
  <c r="F35" i="2"/>
  <c r="E35" i="2"/>
  <c r="D35" i="2"/>
  <c r="E26" i="3"/>
  <c r="D26" i="3"/>
  <c r="F26" i="3"/>
  <c r="C26" i="3"/>
  <c r="G26" i="3"/>
  <c r="A32" i="3"/>
  <c r="B36" i="2"/>
  <c r="C36" i="2" l="1"/>
  <c r="J36" i="2"/>
  <c r="I36" i="2"/>
  <c r="H36" i="2"/>
  <c r="G36" i="2"/>
  <c r="F36" i="2"/>
  <c r="E36" i="2"/>
  <c r="D36" i="2"/>
  <c r="F27" i="3"/>
  <c r="D27" i="3"/>
  <c r="E27" i="3"/>
  <c r="C27" i="3"/>
  <c r="G27" i="3"/>
  <c r="A33" i="3"/>
  <c r="B37" i="2"/>
  <c r="C37" i="2" l="1"/>
  <c r="J37" i="2"/>
  <c r="I37" i="2"/>
  <c r="H37" i="2"/>
  <c r="G37" i="2"/>
  <c r="F37" i="2"/>
  <c r="E37" i="2"/>
  <c r="D37" i="2"/>
  <c r="G28" i="3"/>
  <c r="C28" i="3"/>
  <c r="F28" i="3"/>
  <c r="D28" i="3"/>
  <c r="E28" i="3"/>
  <c r="A34" i="3"/>
  <c r="B38" i="2"/>
  <c r="C38" i="2" l="1"/>
  <c r="J38" i="2"/>
  <c r="I38" i="2"/>
  <c r="H38" i="2"/>
  <c r="G38" i="2"/>
  <c r="F38" i="2"/>
  <c r="E38" i="2"/>
  <c r="D38" i="2"/>
  <c r="F29" i="3"/>
  <c r="D29" i="3"/>
  <c r="G29" i="3"/>
  <c r="C29" i="3"/>
  <c r="E29" i="3"/>
  <c r="A35" i="3"/>
  <c r="B39" i="2"/>
  <c r="C39" i="2" l="1"/>
  <c r="J39" i="2"/>
  <c r="I39" i="2"/>
  <c r="H39" i="2"/>
  <c r="G39" i="2"/>
  <c r="F39" i="2"/>
  <c r="E39" i="2"/>
  <c r="D39" i="2"/>
  <c r="D30" i="3"/>
  <c r="C30" i="3"/>
  <c r="F30" i="3"/>
  <c r="G30" i="3"/>
  <c r="E30" i="3"/>
  <c r="B40" i="2"/>
  <c r="B41" i="2" s="1"/>
  <c r="A36" i="3"/>
  <c r="C41" i="2" l="1"/>
  <c r="C40" i="2"/>
  <c r="I40" i="2"/>
  <c r="H40" i="2"/>
  <c r="G40" i="2"/>
  <c r="F40" i="2"/>
  <c r="J40" i="2"/>
  <c r="E40" i="2"/>
  <c r="D40" i="2"/>
  <c r="J41" i="2"/>
  <c r="I41" i="2"/>
  <c r="H41" i="2"/>
  <c r="G41" i="2"/>
  <c r="F41" i="2"/>
  <c r="E41" i="2"/>
  <c r="D41" i="2"/>
  <c r="E31" i="3"/>
  <c r="F31" i="3"/>
  <c r="C31" i="3"/>
  <c r="G31" i="3"/>
  <c r="D31" i="3"/>
  <c r="B42" i="2"/>
  <c r="A37" i="3"/>
  <c r="C42" i="2" l="1"/>
  <c r="J42" i="2"/>
  <c r="I42" i="2"/>
  <c r="H42" i="2"/>
  <c r="G42" i="2"/>
  <c r="F42" i="2"/>
  <c r="E42" i="2"/>
  <c r="D42" i="2"/>
  <c r="E32" i="3"/>
  <c r="G32" i="3"/>
  <c r="C32" i="3"/>
  <c r="F32" i="3"/>
  <c r="D32" i="3"/>
  <c r="B43" i="2"/>
  <c r="A38" i="3"/>
  <c r="C43" i="2" l="1"/>
  <c r="J43" i="2"/>
  <c r="I43" i="2"/>
  <c r="H43" i="2"/>
  <c r="G43" i="2"/>
  <c r="F43" i="2"/>
  <c r="E43" i="2"/>
  <c r="D43" i="2"/>
  <c r="E33" i="3"/>
  <c r="C33" i="3"/>
  <c r="D33" i="3"/>
  <c r="F33" i="3"/>
  <c r="G33" i="3"/>
  <c r="A39" i="3"/>
  <c r="B44" i="2"/>
  <c r="C44" i="2" l="1"/>
  <c r="J44" i="2"/>
  <c r="I44" i="2"/>
  <c r="H44" i="2"/>
  <c r="G44" i="2"/>
  <c r="F44" i="2"/>
  <c r="E44" i="2"/>
  <c r="D44" i="2"/>
  <c r="E34" i="3"/>
  <c r="C34" i="3"/>
  <c r="F34" i="3"/>
  <c r="D34" i="3"/>
  <c r="G34" i="3"/>
  <c r="B45" i="2"/>
  <c r="A40" i="3"/>
  <c r="C45" i="2" l="1"/>
  <c r="J45" i="2"/>
  <c r="I45" i="2"/>
  <c r="H45" i="2"/>
  <c r="G45" i="2"/>
  <c r="F45" i="2"/>
  <c r="E45" i="2"/>
  <c r="D45" i="2"/>
  <c r="D35" i="3"/>
  <c r="E35" i="3"/>
  <c r="C35" i="3"/>
  <c r="G35" i="3"/>
  <c r="F35" i="3"/>
  <c r="B46" i="2"/>
  <c r="A41" i="3"/>
  <c r="C46" i="2" l="1"/>
  <c r="J46" i="2"/>
  <c r="I46" i="2"/>
  <c r="H46" i="2"/>
  <c r="G46" i="2"/>
  <c r="F46" i="2"/>
  <c r="E46" i="2"/>
  <c r="D46" i="2"/>
  <c r="G36" i="3"/>
  <c r="D36" i="3"/>
  <c r="E36" i="3"/>
  <c r="C36" i="3"/>
  <c r="F36" i="3"/>
  <c r="B47" i="2"/>
  <c r="A42" i="3"/>
  <c r="C47" i="2" l="1"/>
  <c r="J47" i="2"/>
  <c r="I47" i="2"/>
  <c r="H47" i="2"/>
  <c r="G47" i="2"/>
  <c r="F47" i="2"/>
  <c r="E47" i="2"/>
  <c r="D47" i="2"/>
  <c r="E37" i="3"/>
  <c r="D37" i="3"/>
  <c r="C37" i="3"/>
  <c r="F37" i="3"/>
  <c r="G37" i="3"/>
  <c r="A43" i="3"/>
  <c r="B48" i="2"/>
  <c r="B49" i="2"/>
  <c r="C49" i="2" l="1"/>
  <c r="C48" i="2"/>
  <c r="I48" i="2"/>
  <c r="J48" i="2"/>
  <c r="F48" i="2"/>
  <c r="D48" i="2"/>
  <c r="H48" i="2"/>
  <c r="G48" i="2"/>
  <c r="E48" i="2"/>
  <c r="J49" i="2"/>
  <c r="I49" i="2"/>
  <c r="H49" i="2"/>
  <c r="G49" i="2"/>
  <c r="F49" i="2"/>
  <c r="E49" i="2"/>
  <c r="D49" i="2"/>
  <c r="F38" i="3"/>
  <c r="D38" i="3"/>
  <c r="E38" i="3"/>
  <c r="C38" i="3"/>
  <c r="G38" i="3"/>
  <c r="B50" i="2"/>
  <c r="A44" i="3"/>
  <c r="C50" i="2" l="1"/>
  <c r="J50" i="2"/>
  <c r="I50" i="2"/>
  <c r="H50" i="2"/>
  <c r="G50" i="2"/>
  <c r="F50" i="2"/>
  <c r="E50" i="2"/>
  <c r="D50" i="2"/>
  <c r="D39" i="3"/>
  <c r="C39" i="3"/>
  <c r="G39" i="3"/>
  <c r="E39" i="3"/>
  <c r="F39" i="3"/>
  <c r="A45" i="3"/>
  <c r="B51" i="2"/>
  <c r="C51" i="2" l="1"/>
  <c r="J51" i="2"/>
  <c r="I51" i="2"/>
  <c r="H51" i="2"/>
  <c r="G51" i="2"/>
  <c r="F51" i="2"/>
  <c r="E51" i="2"/>
  <c r="D51" i="2"/>
  <c r="D40" i="3"/>
  <c r="C40" i="3"/>
  <c r="F40" i="3"/>
  <c r="G40" i="3"/>
  <c r="E40" i="3"/>
  <c r="B52" i="2"/>
  <c r="A46" i="3"/>
  <c r="C52" i="2" l="1"/>
  <c r="J52" i="2"/>
  <c r="I52" i="2"/>
  <c r="H52" i="2"/>
  <c r="G52" i="2"/>
  <c r="F52" i="2"/>
  <c r="E52" i="2"/>
  <c r="D52" i="2"/>
  <c r="F41" i="3"/>
  <c r="E41" i="3"/>
  <c r="D41" i="3"/>
  <c r="G41" i="3"/>
  <c r="C41" i="3"/>
  <c r="B53" i="2"/>
  <c r="A47" i="3"/>
  <c r="C53" i="2" l="1"/>
  <c r="J53" i="2"/>
  <c r="I53" i="2"/>
  <c r="H53" i="2"/>
  <c r="G53" i="2"/>
  <c r="F53" i="2"/>
  <c r="E53" i="2"/>
  <c r="D53" i="2"/>
  <c r="C42" i="3"/>
  <c r="E42" i="3"/>
  <c r="D42" i="3"/>
  <c r="F42" i="3"/>
  <c r="G42" i="3"/>
  <c r="A48" i="3"/>
  <c r="B54" i="2"/>
  <c r="C54" i="2" l="1"/>
  <c r="J54" i="2"/>
  <c r="I54" i="2"/>
  <c r="H54" i="2"/>
  <c r="G54" i="2"/>
  <c r="F54" i="2"/>
  <c r="E54" i="2"/>
  <c r="D54" i="2"/>
  <c r="G43" i="3"/>
  <c r="E43" i="3"/>
  <c r="D43" i="3"/>
  <c r="C43" i="3"/>
  <c r="F43" i="3"/>
  <c r="A49" i="3"/>
  <c r="B55" i="2"/>
  <c r="C55" i="2" l="1"/>
  <c r="J55" i="2"/>
  <c r="I55" i="2"/>
  <c r="H55" i="2"/>
  <c r="G55" i="2"/>
  <c r="F55" i="2"/>
  <c r="E55" i="2"/>
  <c r="D55" i="2"/>
  <c r="C44" i="3"/>
  <c r="F44" i="3"/>
  <c r="D44" i="3"/>
  <c r="E44" i="3"/>
  <c r="G44" i="3"/>
  <c r="B56" i="2"/>
  <c r="A50" i="3"/>
  <c r="C56" i="2" l="1"/>
  <c r="J56" i="2"/>
  <c r="I56" i="2"/>
  <c r="H56" i="2"/>
  <c r="G56" i="2"/>
  <c r="F56" i="2"/>
  <c r="E56" i="2"/>
  <c r="D56" i="2"/>
  <c r="F45" i="3"/>
  <c r="C45" i="3"/>
  <c r="E45" i="3"/>
  <c r="G45" i="3"/>
  <c r="D45" i="3"/>
  <c r="B57" i="2"/>
  <c r="A51" i="3"/>
  <c r="C57" i="2" l="1"/>
  <c r="J57" i="2"/>
  <c r="I57" i="2"/>
  <c r="H57" i="2"/>
  <c r="G57" i="2"/>
  <c r="F57" i="2"/>
  <c r="E57" i="2"/>
  <c r="D57" i="2"/>
  <c r="G46" i="3"/>
  <c r="F46" i="3"/>
  <c r="D46" i="3"/>
  <c r="E46" i="3"/>
  <c r="C46" i="3"/>
  <c r="B58" i="2"/>
  <c r="A52" i="3"/>
  <c r="C58" i="2" l="1"/>
  <c r="J58" i="2"/>
  <c r="I58" i="2"/>
  <c r="H58" i="2"/>
  <c r="G58" i="2"/>
  <c r="F58" i="2"/>
  <c r="E58" i="2"/>
  <c r="D58" i="2"/>
  <c r="D47" i="3"/>
  <c r="E47" i="3"/>
  <c r="C47" i="3"/>
  <c r="F47" i="3"/>
  <c r="G47" i="3"/>
  <c r="A53" i="3"/>
  <c r="B59" i="2"/>
  <c r="B60" i="2"/>
  <c r="C60" i="2" l="1"/>
  <c r="C59" i="2"/>
  <c r="J59" i="2"/>
  <c r="I59" i="2"/>
  <c r="H59" i="2"/>
  <c r="G59" i="2"/>
  <c r="E59" i="2"/>
  <c r="F59" i="2"/>
  <c r="D59" i="2"/>
  <c r="J60" i="2"/>
  <c r="I60" i="2"/>
  <c r="H60" i="2"/>
  <c r="G60" i="2"/>
  <c r="F60" i="2"/>
  <c r="E60" i="2"/>
  <c r="D60" i="2"/>
  <c r="E48" i="3"/>
  <c r="G48" i="3"/>
  <c r="D48" i="3"/>
  <c r="F48" i="3"/>
  <c r="C48" i="3"/>
  <c r="B61" i="2"/>
  <c r="A54" i="3"/>
  <c r="C61" i="2" l="1"/>
  <c r="J61" i="2"/>
  <c r="I61" i="2"/>
  <c r="H61" i="2"/>
  <c r="G61" i="2"/>
  <c r="F61" i="2"/>
  <c r="E61" i="2"/>
  <c r="D61" i="2"/>
  <c r="G49" i="3"/>
  <c r="F49" i="3"/>
  <c r="E49" i="3"/>
  <c r="D49" i="3"/>
  <c r="C49" i="3"/>
  <c r="A55" i="3"/>
  <c r="B62" i="2"/>
  <c r="C62" i="2" l="1"/>
  <c r="J62" i="2"/>
  <c r="I62" i="2"/>
  <c r="H62" i="2"/>
  <c r="G62" i="2"/>
  <c r="F62" i="2"/>
  <c r="E62" i="2"/>
  <c r="D62" i="2"/>
  <c r="F50" i="3"/>
  <c r="D50" i="3"/>
  <c r="E50" i="3"/>
  <c r="G50" i="3"/>
  <c r="C50" i="3"/>
  <c r="A56" i="3"/>
  <c r="B63" i="2"/>
  <c r="C63" i="2" l="1"/>
  <c r="J63" i="2"/>
  <c r="I63" i="2"/>
  <c r="H63" i="2"/>
  <c r="G63" i="2"/>
  <c r="F63" i="2"/>
  <c r="E63" i="2"/>
  <c r="D63" i="2"/>
  <c r="E51" i="3"/>
  <c r="D51" i="3"/>
  <c r="F51" i="3"/>
  <c r="G51" i="3"/>
  <c r="C51" i="3"/>
  <c r="B64" i="2"/>
  <c r="A57" i="3"/>
  <c r="C64" i="2" l="1"/>
  <c r="J64" i="2"/>
  <c r="I64" i="2"/>
  <c r="H64" i="2"/>
  <c r="G64" i="2"/>
  <c r="F64" i="2"/>
  <c r="E64" i="2"/>
  <c r="D64" i="2"/>
  <c r="F52" i="3"/>
  <c r="G52" i="3"/>
  <c r="E52" i="3"/>
  <c r="C52" i="3"/>
  <c r="D52" i="3"/>
  <c r="B65" i="2"/>
  <c r="A58" i="3"/>
  <c r="C65" i="2" l="1"/>
  <c r="J65" i="2"/>
  <c r="I65" i="2"/>
  <c r="H65" i="2"/>
  <c r="G65" i="2"/>
  <c r="F65" i="2"/>
  <c r="E65" i="2"/>
  <c r="D65" i="2"/>
  <c r="E53" i="3"/>
  <c r="D53" i="3"/>
  <c r="F53" i="3"/>
  <c r="C53" i="3"/>
  <c r="G53" i="3"/>
  <c r="B66" i="2"/>
  <c r="A59" i="3"/>
  <c r="C66" i="2" l="1"/>
  <c r="J66" i="2"/>
  <c r="I66" i="2"/>
  <c r="H66" i="2"/>
  <c r="G66" i="2"/>
  <c r="F66" i="2"/>
  <c r="E66" i="2"/>
  <c r="D66" i="2"/>
  <c r="F54" i="3"/>
  <c r="C54" i="3"/>
  <c r="E54" i="3"/>
  <c r="D54" i="3"/>
  <c r="G54" i="3"/>
  <c r="A60" i="3"/>
  <c r="B67" i="2"/>
  <c r="B68" i="2"/>
  <c r="C68" i="2" l="1"/>
  <c r="C67" i="2"/>
  <c r="J67" i="2"/>
  <c r="I67" i="2"/>
  <c r="H67" i="2"/>
  <c r="G67" i="2"/>
  <c r="E67" i="2"/>
  <c r="F67" i="2"/>
  <c r="D67" i="2"/>
  <c r="J68" i="2"/>
  <c r="I68" i="2"/>
  <c r="H68" i="2"/>
  <c r="G68" i="2"/>
  <c r="F68" i="2"/>
  <c r="E68" i="2"/>
  <c r="D68" i="2"/>
  <c r="E55" i="3"/>
  <c r="C55" i="3"/>
  <c r="D55" i="3"/>
  <c r="F55" i="3"/>
  <c r="G55" i="3"/>
  <c r="A61" i="3"/>
  <c r="B69" i="2"/>
  <c r="C69" i="2" l="1"/>
  <c r="J69" i="2"/>
  <c r="I69" i="2"/>
  <c r="H69" i="2"/>
  <c r="G69" i="2"/>
  <c r="F69" i="2"/>
  <c r="E69" i="2"/>
  <c r="D69" i="2"/>
  <c r="E56" i="3"/>
  <c r="C56" i="3"/>
  <c r="F56" i="3"/>
  <c r="G56" i="3"/>
  <c r="D56" i="3"/>
  <c r="A62" i="3"/>
  <c r="B70" i="2"/>
  <c r="C70" i="2" l="1"/>
  <c r="J70" i="2"/>
  <c r="I70" i="2"/>
  <c r="H70" i="2"/>
  <c r="G70" i="2"/>
  <c r="F70" i="2"/>
  <c r="E70" i="2"/>
  <c r="D70" i="2"/>
  <c r="F57" i="3"/>
  <c r="G57" i="3"/>
  <c r="D57" i="3"/>
  <c r="E57" i="3"/>
  <c r="C57" i="3"/>
  <c r="B71" i="2"/>
  <c r="A63" i="3"/>
  <c r="C71" i="2" l="1"/>
  <c r="J71" i="2"/>
  <c r="I71" i="2"/>
  <c r="H71" i="2"/>
  <c r="G71" i="2"/>
  <c r="F71" i="2"/>
  <c r="E71" i="2"/>
  <c r="D71" i="2"/>
  <c r="D58" i="3"/>
  <c r="E58" i="3"/>
  <c r="C58" i="3"/>
  <c r="G58" i="3"/>
  <c r="F58" i="3"/>
  <c r="A64" i="3"/>
  <c r="A65" i="3" s="1"/>
  <c r="B72" i="2"/>
  <c r="C72" i="2" l="1"/>
  <c r="J72" i="2"/>
  <c r="I72" i="2"/>
  <c r="H72" i="2"/>
  <c r="G72" i="2"/>
  <c r="F72" i="2"/>
  <c r="E72" i="2"/>
  <c r="D72" i="2"/>
  <c r="F59" i="3"/>
  <c r="D59" i="3"/>
  <c r="E59" i="3"/>
  <c r="C59" i="3"/>
  <c r="G59" i="3"/>
  <c r="A66" i="3"/>
  <c r="B73" i="2"/>
  <c r="C73" i="2" l="1"/>
  <c r="J73" i="2"/>
  <c r="I73" i="2"/>
  <c r="H73" i="2"/>
  <c r="G73" i="2"/>
  <c r="F73" i="2"/>
  <c r="E73" i="2"/>
  <c r="D73" i="2"/>
  <c r="F60" i="3"/>
  <c r="D60" i="3"/>
  <c r="E60" i="3"/>
  <c r="C60" i="3"/>
  <c r="G60" i="3"/>
  <c r="A67" i="3"/>
  <c r="B74" i="2"/>
  <c r="C74" i="2" l="1"/>
  <c r="J74" i="2"/>
  <c r="I74" i="2"/>
  <c r="H74" i="2"/>
  <c r="G74" i="2"/>
  <c r="F74" i="2"/>
  <c r="E74" i="2"/>
  <c r="D74" i="2"/>
  <c r="D61" i="3"/>
  <c r="F61" i="3"/>
  <c r="G61" i="3"/>
  <c r="E61" i="3"/>
  <c r="C61" i="3"/>
  <c r="B75" i="2"/>
  <c r="A68" i="3"/>
  <c r="C75" i="2" l="1"/>
  <c r="J75" i="2"/>
  <c r="I75" i="2"/>
  <c r="H75" i="2"/>
  <c r="G75" i="2"/>
  <c r="F75" i="2"/>
  <c r="E75" i="2"/>
  <c r="D75" i="2"/>
  <c r="D62" i="3"/>
  <c r="E62" i="3"/>
  <c r="G62" i="3"/>
  <c r="C62" i="3"/>
  <c r="F62" i="3"/>
  <c r="A69" i="3"/>
  <c r="B76" i="2"/>
  <c r="C76" i="2" l="1"/>
  <c r="J76" i="2"/>
  <c r="I76" i="2"/>
  <c r="H76" i="2"/>
  <c r="G76" i="2"/>
  <c r="F76" i="2"/>
  <c r="E76" i="2"/>
  <c r="D76" i="2"/>
  <c r="D63" i="3"/>
  <c r="E63" i="3"/>
  <c r="C63" i="3"/>
  <c r="F63" i="3"/>
  <c r="G63" i="3"/>
  <c r="B77" i="2"/>
  <c r="A70" i="3"/>
  <c r="C77" i="2" l="1"/>
  <c r="J77" i="2"/>
  <c r="I77" i="2"/>
  <c r="H77" i="2"/>
  <c r="G77" i="2"/>
  <c r="F77" i="2"/>
  <c r="E77" i="2"/>
  <c r="D77" i="2"/>
  <c r="F64" i="3"/>
  <c r="G64" i="3"/>
  <c r="D64" i="3"/>
  <c r="E64" i="3"/>
  <c r="C64" i="3"/>
  <c r="A71" i="3"/>
  <c r="B78" i="2"/>
  <c r="B79" i="2"/>
  <c r="C79" i="2" l="1"/>
  <c r="C78" i="2"/>
  <c r="G78" i="2"/>
  <c r="J78" i="2"/>
  <c r="I78" i="2"/>
  <c r="H78" i="2"/>
  <c r="F78" i="2"/>
  <c r="E78" i="2"/>
  <c r="D78" i="2"/>
  <c r="J79" i="2"/>
  <c r="I79" i="2"/>
  <c r="H79" i="2"/>
  <c r="G79" i="2"/>
  <c r="F79" i="2"/>
  <c r="E79" i="2"/>
  <c r="D79" i="2"/>
  <c r="F65" i="3"/>
  <c r="D65" i="3"/>
  <c r="E65" i="3"/>
  <c r="C65" i="3"/>
  <c r="G65" i="3"/>
  <c r="B80" i="2"/>
  <c r="A72" i="3"/>
  <c r="C80" i="2" l="1"/>
  <c r="J80" i="2"/>
  <c r="I80" i="2"/>
  <c r="H80" i="2"/>
  <c r="G80" i="2"/>
  <c r="F80" i="2"/>
  <c r="E80" i="2"/>
  <c r="D80" i="2"/>
  <c r="E66" i="3"/>
  <c r="D66" i="3"/>
  <c r="F66" i="3"/>
  <c r="C66" i="3"/>
  <c r="G66" i="3"/>
  <c r="B81" i="2"/>
  <c r="A73" i="3"/>
  <c r="C81" i="2" l="1"/>
  <c r="J81" i="2"/>
  <c r="I81" i="2"/>
  <c r="H81" i="2"/>
  <c r="G81" i="2"/>
  <c r="F81" i="2"/>
  <c r="E81" i="2"/>
  <c r="D81" i="2"/>
  <c r="F67" i="3"/>
  <c r="D67" i="3"/>
  <c r="C67" i="3"/>
  <c r="G67" i="3"/>
  <c r="E67" i="3"/>
  <c r="A74" i="3"/>
  <c r="B82" i="2"/>
  <c r="C82" i="2" l="1"/>
  <c r="J82" i="2"/>
  <c r="I82" i="2"/>
  <c r="H82" i="2"/>
  <c r="G82" i="2"/>
  <c r="F82" i="2"/>
  <c r="E82" i="2"/>
  <c r="D82" i="2"/>
  <c r="D68" i="3"/>
  <c r="E68" i="3"/>
  <c r="F68" i="3"/>
  <c r="G68" i="3"/>
  <c r="C68" i="3"/>
  <c r="A75" i="3"/>
  <c r="B83" i="2"/>
  <c r="C83" i="2" l="1"/>
  <c r="J83" i="2"/>
  <c r="I83" i="2"/>
  <c r="H83" i="2"/>
  <c r="G83" i="2"/>
  <c r="F83" i="2"/>
  <c r="E83" i="2"/>
  <c r="D83" i="2"/>
  <c r="E69" i="3"/>
  <c r="C69" i="3"/>
  <c r="F69" i="3"/>
  <c r="D69" i="3"/>
  <c r="G69" i="3"/>
  <c r="B84" i="2"/>
  <c r="A76" i="3"/>
  <c r="C84" i="2" l="1"/>
  <c r="J84" i="2"/>
  <c r="I84" i="2"/>
  <c r="H84" i="2"/>
  <c r="G84" i="2"/>
  <c r="F84" i="2"/>
  <c r="E84" i="2"/>
  <c r="D84" i="2"/>
  <c r="D70" i="3"/>
  <c r="C70" i="3"/>
  <c r="F70" i="3"/>
  <c r="G70" i="3"/>
  <c r="E70" i="3"/>
  <c r="A77" i="3"/>
  <c r="B85" i="2"/>
  <c r="A78" i="3"/>
  <c r="C85" i="2" l="1"/>
  <c r="J85" i="2"/>
  <c r="I85" i="2"/>
  <c r="H85" i="2"/>
  <c r="G85" i="2"/>
  <c r="F85" i="2"/>
  <c r="E85" i="2"/>
  <c r="D85" i="2"/>
  <c r="G71" i="3"/>
  <c r="D71" i="3"/>
  <c r="E71" i="3"/>
  <c r="C71" i="3"/>
  <c r="F71" i="3"/>
  <c r="A79" i="3"/>
  <c r="B86" i="2"/>
  <c r="B87" i="2" s="1"/>
  <c r="C87" i="2" l="1"/>
  <c r="C86" i="2"/>
  <c r="J87" i="2"/>
  <c r="J86" i="2"/>
  <c r="I87" i="2"/>
  <c r="I86" i="2"/>
  <c r="H87" i="2"/>
  <c r="H86" i="2"/>
  <c r="G87" i="2"/>
  <c r="G86" i="2"/>
  <c r="F87" i="2"/>
  <c r="F86" i="2"/>
  <c r="E87" i="2"/>
  <c r="E86" i="2"/>
  <c r="D87" i="2"/>
  <c r="D86" i="2"/>
  <c r="C72" i="3"/>
  <c r="E72" i="3"/>
  <c r="D72" i="3"/>
  <c r="F72" i="3"/>
  <c r="G72" i="3"/>
  <c r="A80" i="3"/>
  <c r="B88" i="2"/>
  <c r="C88" i="2" l="1"/>
  <c r="J88" i="2"/>
  <c r="I88" i="2"/>
  <c r="H88" i="2"/>
  <c r="G88" i="2"/>
  <c r="F88" i="2"/>
  <c r="E88" i="2"/>
  <c r="D88" i="2"/>
  <c r="E73" i="3"/>
  <c r="D73" i="3"/>
  <c r="C73" i="3"/>
  <c r="F73" i="3"/>
  <c r="G73" i="3"/>
  <c r="B89" i="2"/>
  <c r="A81" i="3"/>
  <c r="C89" i="2" l="1"/>
  <c r="J89" i="2"/>
  <c r="I89" i="2"/>
  <c r="H89" i="2"/>
  <c r="G89" i="2"/>
  <c r="F89" i="2"/>
  <c r="E89" i="2"/>
  <c r="D89" i="2"/>
  <c r="D74" i="3"/>
  <c r="C74" i="3"/>
  <c r="E74" i="3"/>
  <c r="F74" i="3"/>
  <c r="G74" i="3"/>
  <c r="A82" i="3"/>
  <c r="B90" i="2"/>
  <c r="C90" i="2" l="1"/>
  <c r="J90" i="2"/>
  <c r="I90" i="2"/>
  <c r="H90" i="2"/>
  <c r="G90" i="2"/>
  <c r="F90" i="2"/>
  <c r="E90" i="2"/>
  <c r="D90" i="2"/>
  <c r="F75" i="3"/>
  <c r="C75" i="3"/>
  <c r="E75" i="3"/>
  <c r="D75" i="3"/>
  <c r="G75" i="3"/>
  <c r="A83" i="3"/>
  <c r="B91" i="2"/>
  <c r="C91" i="2" l="1"/>
  <c r="J91" i="2"/>
  <c r="I91" i="2"/>
  <c r="H91" i="2"/>
  <c r="G91" i="2"/>
  <c r="F91" i="2"/>
  <c r="E91" i="2"/>
  <c r="D91" i="2"/>
  <c r="F76" i="3"/>
  <c r="G76" i="3"/>
  <c r="D76" i="3"/>
  <c r="E76" i="3"/>
  <c r="C76" i="3"/>
  <c r="B92" i="2"/>
  <c r="A84" i="3"/>
  <c r="C92" i="2" l="1"/>
  <c r="J92" i="2"/>
  <c r="I92" i="2"/>
  <c r="H92" i="2"/>
  <c r="G92" i="2"/>
  <c r="F92" i="2"/>
  <c r="E92" i="2"/>
  <c r="D92" i="2"/>
  <c r="G77" i="3"/>
  <c r="D77" i="3"/>
  <c r="C77" i="3"/>
  <c r="E77" i="3"/>
  <c r="F77" i="3"/>
  <c r="A85" i="3"/>
  <c r="B93" i="2"/>
  <c r="C93" i="2" l="1"/>
  <c r="J93" i="2"/>
  <c r="I93" i="2"/>
  <c r="H93" i="2"/>
  <c r="G93" i="2"/>
  <c r="F93" i="2"/>
  <c r="E93" i="2"/>
  <c r="D93" i="2"/>
  <c r="C78" i="3"/>
  <c r="G78" i="3"/>
  <c r="F78" i="3"/>
  <c r="D78" i="3"/>
  <c r="E78" i="3"/>
  <c r="B94" i="2"/>
  <c r="A86" i="3"/>
  <c r="C94" i="2" l="1"/>
  <c r="J94" i="2"/>
  <c r="I94" i="2"/>
  <c r="H94" i="2"/>
  <c r="G94" i="2"/>
  <c r="F94" i="2"/>
  <c r="E94" i="2"/>
  <c r="D94" i="2"/>
  <c r="C79" i="3"/>
  <c r="E79" i="3"/>
  <c r="G79" i="3"/>
  <c r="D79" i="3"/>
  <c r="F79" i="3"/>
  <c r="B95" i="2"/>
  <c r="A87" i="3"/>
  <c r="C95" i="2" l="1"/>
  <c r="J95" i="2"/>
  <c r="I95" i="2"/>
  <c r="H95" i="2"/>
  <c r="G95" i="2"/>
  <c r="F95" i="2"/>
  <c r="E95" i="2"/>
  <c r="D95" i="2"/>
  <c r="F80" i="3"/>
  <c r="D80" i="3"/>
  <c r="E80" i="3"/>
  <c r="C80" i="3"/>
  <c r="G80" i="3"/>
  <c r="B96" i="2"/>
  <c r="A88" i="3"/>
  <c r="C96" i="2" l="1"/>
  <c r="J96" i="2"/>
  <c r="I96" i="2"/>
  <c r="H96" i="2"/>
  <c r="G96" i="2"/>
  <c r="F96" i="2"/>
  <c r="E96" i="2"/>
  <c r="D96" i="2"/>
  <c r="G81" i="3"/>
  <c r="E81" i="3"/>
  <c r="D81" i="3"/>
  <c r="C81" i="3"/>
  <c r="F81" i="3"/>
  <c r="A89" i="3"/>
  <c r="B97" i="2"/>
  <c r="C97" i="2" l="1"/>
  <c r="J97" i="2"/>
  <c r="I97" i="2"/>
  <c r="H97" i="2"/>
  <c r="G97" i="2"/>
  <c r="F97" i="2"/>
  <c r="E97" i="2"/>
  <c r="D97" i="2"/>
  <c r="F82" i="3"/>
  <c r="D82" i="3"/>
  <c r="E82" i="3"/>
  <c r="C82" i="3"/>
  <c r="G82" i="3"/>
  <c r="B98" i="2"/>
  <c r="A90" i="3"/>
  <c r="C98" i="2" l="1"/>
  <c r="J98" i="2"/>
  <c r="I98" i="2"/>
  <c r="H98" i="2"/>
  <c r="G98" i="2"/>
  <c r="F98" i="2"/>
  <c r="E98" i="2"/>
  <c r="D98" i="2"/>
  <c r="F83" i="3"/>
  <c r="C83" i="3"/>
  <c r="E83" i="3"/>
  <c r="G83" i="3"/>
  <c r="D83" i="3"/>
  <c r="A91" i="3"/>
  <c r="B99" i="2"/>
  <c r="B100" i="2" s="1"/>
  <c r="C100" i="2" l="1"/>
  <c r="C99" i="2"/>
  <c r="D99" i="2"/>
  <c r="J99" i="2"/>
  <c r="I99" i="2"/>
  <c r="H99" i="2"/>
  <c r="G99" i="2"/>
  <c r="F99" i="2"/>
  <c r="E99" i="2"/>
  <c r="J100" i="2"/>
  <c r="I100" i="2"/>
  <c r="H100" i="2"/>
  <c r="G100" i="2"/>
  <c r="F100" i="2"/>
  <c r="E100" i="2"/>
  <c r="D100" i="2"/>
  <c r="D84" i="3"/>
  <c r="C84" i="3"/>
  <c r="G84" i="3"/>
  <c r="E84" i="3"/>
  <c r="F84" i="3"/>
  <c r="A92" i="3"/>
  <c r="B101" i="2"/>
  <c r="C101" i="2" l="1"/>
  <c r="J101" i="2"/>
  <c r="I101" i="2"/>
  <c r="H101" i="2"/>
  <c r="G101" i="2"/>
  <c r="F101" i="2"/>
  <c r="E101" i="2"/>
  <c r="D101" i="2"/>
  <c r="E85" i="3"/>
  <c r="C85" i="3"/>
  <c r="F85" i="3"/>
  <c r="D85" i="3"/>
  <c r="G85" i="3"/>
  <c r="A93" i="3"/>
  <c r="B102" i="2"/>
  <c r="C102" i="2" l="1"/>
  <c r="J102" i="2"/>
  <c r="I102" i="2"/>
  <c r="H102" i="2"/>
  <c r="G102" i="2"/>
  <c r="F102" i="2"/>
  <c r="E102" i="2"/>
  <c r="D102" i="2"/>
  <c r="F86" i="3"/>
  <c r="C86" i="3"/>
  <c r="E86" i="3"/>
  <c r="G86" i="3"/>
  <c r="D86" i="3"/>
  <c r="B103" i="2"/>
  <c r="A94" i="3"/>
  <c r="C103" i="2" l="1"/>
  <c r="J103" i="2"/>
  <c r="I103" i="2"/>
  <c r="H103" i="2"/>
  <c r="G103" i="2"/>
  <c r="F103" i="2"/>
  <c r="E103" i="2"/>
  <c r="D103" i="2"/>
  <c r="E87" i="3"/>
  <c r="C87" i="3"/>
  <c r="F87" i="3"/>
  <c r="G87" i="3"/>
  <c r="D87" i="3"/>
  <c r="B104" i="2"/>
  <c r="A95" i="3"/>
  <c r="C104" i="2" l="1"/>
  <c r="J104" i="2"/>
  <c r="I104" i="2"/>
  <c r="H104" i="2"/>
  <c r="G104" i="2"/>
  <c r="F104" i="2"/>
  <c r="E104" i="2"/>
  <c r="D104" i="2"/>
  <c r="E88" i="3"/>
  <c r="D88" i="3"/>
  <c r="F88" i="3"/>
  <c r="C88" i="3"/>
  <c r="G88" i="3"/>
  <c r="A96" i="3"/>
  <c r="B105" i="2"/>
  <c r="C105" i="2" l="1"/>
  <c r="J105" i="2"/>
  <c r="I105" i="2"/>
  <c r="H105" i="2"/>
  <c r="G105" i="2"/>
  <c r="F105" i="2"/>
  <c r="E105" i="2"/>
  <c r="D105" i="2"/>
  <c r="F89" i="3"/>
  <c r="E89" i="3"/>
  <c r="C89" i="3"/>
  <c r="D89" i="3"/>
  <c r="G89" i="3"/>
  <c r="A97" i="3"/>
  <c r="B106" i="2"/>
  <c r="C106" i="2" l="1"/>
  <c r="J106" i="2"/>
  <c r="I106" i="2"/>
  <c r="H106" i="2"/>
  <c r="G106" i="2"/>
  <c r="F106" i="2"/>
  <c r="E106" i="2"/>
  <c r="D106" i="2"/>
  <c r="E90" i="3"/>
  <c r="C90" i="3"/>
  <c r="F90" i="3"/>
  <c r="D90" i="3"/>
  <c r="G90" i="3"/>
  <c r="B107" i="2"/>
  <c r="A98" i="3"/>
  <c r="C107" i="2" l="1"/>
  <c r="J107" i="2"/>
  <c r="I107" i="2"/>
  <c r="H107" i="2"/>
  <c r="G107" i="2"/>
  <c r="F107" i="2"/>
  <c r="E107" i="2"/>
  <c r="D107" i="2"/>
  <c r="E91" i="3"/>
  <c r="G91" i="3"/>
  <c r="F91" i="3"/>
  <c r="D91" i="3"/>
  <c r="C91" i="3"/>
  <c r="B108" i="2"/>
  <c r="A99" i="3"/>
  <c r="C108" i="2" l="1"/>
  <c r="J108" i="2"/>
  <c r="I108" i="2"/>
  <c r="H108" i="2"/>
  <c r="G108" i="2"/>
  <c r="F108" i="2"/>
  <c r="E108" i="2"/>
  <c r="D108" i="2"/>
  <c r="G92" i="3"/>
  <c r="E92" i="3"/>
  <c r="C92" i="3"/>
  <c r="F92" i="3"/>
  <c r="D92" i="3"/>
  <c r="B109" i="2"/>
  <c r="A100" i="3"/>
  <c r="C109" i="2" l="1"/>
  <c r="J109" i="2"/>
  <c r="I109" i="2"/>
  <c r="H109" i="2"/>
  <c r="G109" i="2"/>
  <c r="F109" i="2"/>
  <c r="E109" i="2"/>
  <c r="D109" i="2"/>
  <c r="F93" i="3"/>
  <c r="E93" i="3"/>
  <c r="C93" i="3"/>
  <c r="D93" i="3"/>
  <c r="G93" i="3"/>
  <c r="B110" i="2"/>
  <c r="B111" i="2" s="1"/>
  <c r="A101" i="3"/>
  <c r="C111" i="2" l="1"/>
  <c r="C110" i="2"/>
  <c r="I110" i="2"/>
  <c r="H110" i="2"/>
  <c r="J110" i="2"/>
  <c r="E110" i="2"/>
  <c r="D110" i="2"/>
  <c r="F110" i="2"/>
  <c r="G110" i="2"/>
  <c r="J111" i="2"/>
  <c r="I111" i="2"/>
  <c r="H111" i="2"/>
  <c r="G111" i="2"/>
  <c r="F111" i="2"/>
  <c r="E111" i="2"/>
  <c r="D111" i="2"/>
  <c r="F94" i="3"/>
  <c r="D94" i="3"/>
  <c r="E94" i="3"/>
  <c r="C94" i="3"/>
  <c r="G94" i="3"/>
  <c r="A102" i="3"/>
  <c r="B112" i="2"/>
  <c r="A103" i="3"/>
  <c r="C112" i="2" l="1"/>
  <c r="J112" i="2"/>
  <c r="I112" i="2"/>
  <c r="H112" i="2"/>
  <c r="G112" i="2"/>
  <c r="F112" i="2"/>
  <c r="E112" i="2"/>
  <c r="D112" i="2"/>
  <c r="C95" i="3"/>
  <c r="F95" i="3"/>
  <c r="E95" i="3"/>
  <c r="G95" i="3"/>
  <c r="D95" i="3"/>
  <c r="A104" i="3"/>
  <c r="B113" i="2"/>
  <c r="C113" i="2" l="1"/>
  <c r="J113" i="2"/>
  <c r="I113" i="2"/>
  <c r="H113" i="2"/>
  <c r="G113" i="2"/>
  <c r="F113" i="2"/>
  <c r="E113" i="2"/>
  <c r="D113" i="2"/>
  <c r="D96" i="3"/>
  <c r="C96" i="3"/>
  <c r="E96" i="3"/>
  <c r="G96" i="3"/>
  <c r="F96" i="3"/>
  <c r="A105" i="3"/>
  <c r="B114" i="2"/>
  <c r="C114" i="2" l="1"/>
  <c r="J114" i="2"/>
  <c r="I114" i="2"/>
  <c r="H114" i="2"/>
  <c r="G114" i="2"/>
  <c r="F114" i="2"/>
  <c r="E114" i="2"/>
  <c r="D114" i="2"/>
  <c r="E97" i="3"/>
  <c r="C97" i="3"/>
  <c r="F97" i="3"/>
  <c r="G97" i="3"/>
  <c r="D97" i="3"/>
  <c r="B115" i="2"/>
  <c r="A106" i="3"/>
  <c r="C115" i="2" l="1"/>
  <c r="J115" i="2"/>
  <c r="I115" i="2"/>
  <c r="H115" i="2"/>
  <c r="G115" i="2"/>
  <c r="F115" i="2"/>
  <c r="E115" i="2"/>
  <c r="D115" i="2"/>
  <c r="E98" i="3"/>
  <c r="C98" i="3"/>
  <c r="D98" i="3"/>
  <c r="G98" i="3"/>
  <c r="F98" i="3"/>
  <c r="B116" i="2"/>
  <c r="A107" i="3"/>
  <c r="C116" i="2" l="1"/>
  <c r="J116" i="2"/>
  <c r="I116" i="2"/>
  <c r="H116" i="2"/>
  <c r="G116" i="2"/>
  <c r="F116" i="2"/>
  <c r="E116" i="2"/>
  <c r="D116" i="2"/>
  <c r="D99" i="3"/>
  <c r="C99" i="3"/>
  <c r="F99" i="3"/>
  <c r="E99" i="3"/>
  <c r="G99" i="3"/>
  <c r="A108" i="3"/>
  <c r="B117" i="2"/>
  <c r="C117" i="2" l="1"/>
  <c r="J117" i="2"/>
  <c r="I117" i="2"/>
  <c r="H117" i="2"/>
  <c r="G117" i="2"/>
  <c r="F117" i="2"/>
  <c r="E117" i="2"/>
  <c r="D117" i="2"/>
  <c r="E100" i="3"/>
  <c r="C100" i="3"/>
  <c r="D100" i="3"/>
  <c r="G100" i="3"/>
  <c r="F100" i="3"/>
  <c r="A109" i="3"/>
  <c r="B118" i="2"/>
  <c r="A110" i="3"/>
  <c r="C118" i="2" l="1"/>
  <c r="J118" i="2"/>
  <c r="I118" i="2"/>
  <c r="H118" i="2"/>
  <c r="G118" i="2"/>
  <c r="F118" i="2"/>
  <c r="E118" i="2"/>
  <c r="D118" i="2"/>
  <c r="F101" i="3"/>
  <c r="D101" i="3"/>
  <c r="C101" i="3"/>
  <c r="E101" i="3"/>
  <c r="G101" i="3"/>
  <c r="B119" i="2"/>
  <c r="A111" i="3"/>
  <c r="C119" i="2" l="1"/>
  <c r="J119" i="2"/>
  <c r="I119" i="2"/>
  <c r="H119" i="2"/>
  <c r="G119" i="2"/>
  <c r="F119" i="2"/>
  <c r="E119" i="2"/>
  <c r="D119" i="2"/>
  <c r="F102" i="3"/>
  <c r="D102" i="3"/>
  <c r="C102" i="3"/>
  <c r="E102" i="3"/>
  <c r="G102" i="3"/>
  <c r="A112" i="3"/>
  <c r="B120" i="2"/>
  <c r="C120" i="2" l="1"/>
  <c r="J120" i="2"/>
  <c r="I120" i="2"/>
  <c r="H120" i="2"/>
  <c r="G120" i="2"/>
  <c r="F120" i="2"/>
  <c r="E120" i="2"/>
  <c r="D120" i="2"/>
  <c r="E103" i="3"/>
  <c r="C103" i="3"/>
  <c r="F103" i="3"/>
  <c r="D103" i="3"/>
  <c r="G103" i="3"/>
  <c r="B121" i="2"/>
  <c r="A113" i="3"/>
  <c r="C121" i="2" l="1"/>
  <c r="J121" i="2"/>
  <c r="I121" i="2"/>
  <c r="H121" i="2"/>
  <c r="G121" i="2"/>
  <c r="F121" i="2"/>
  <c r="E121" i="2"/>
  <c r="D121" i="2"/>
  <c r="C104" i="3"/>
  <c r="F104" i="3"/>
  <c r="D104" i="3"/>
  <c r="G104" i="3"/>
  <c r="E104" i="3"/>
  <c r="B122" i="2"/>
  <c r="A114" i="3"/>
  <c r="C122" i="2" l="1"/>
  <c r="J122" i="2"/>
  <c r="I122" i="2"/>
  <c r="H122" i="2"/>
  <c r="G122" i="2"/>
  <c r="F122" i="2"/>
  <c r="E122" i="2"/>
  <c r="D122" i="2"/>
  <c r="E105" i="3"/>
  <c r="C105" i="3"/>
  <c r="F105" i="3"/>
  <c r="D105" i="3"/>
  <c r="G105" i="3"/>
  <c r="A115" i="3"/>
  <c r="B123" i="2"/>
  <c r="C123" i="2" l="1"/>
  <c r="J123" i="2"/>
  <c r="I123" i="2"/>
  <c r="H123" i="2"/>
  <c r="G123" i="2"/>
  <c r="F123" i="2"/>
  <c r="E123" i="2"/>
  <c r="D123" i="2"/>
  <c r="C106" i="3"/>
  <c r="D106" i="3"/>
  <c r="G106" i="3"/>
  <c r="E106" i="3"/>
  <c r="F106" i="3"/>
  <c r="A116" i="3"/>
  <c r="A117" i="3"/>
  <c r="B124" i="2"/>
  <c r="B125" i="2" s="1"/>
  <c r="C125" i="2" l="1"/>
  <c r="C124" i="2"/>
  <c r="I124" i="2"/>
  <c r="H124" i="2"/>
  <c r="D124" i="2"/>
  <c r="J124" i="2"/>
  <c r="E124" i="2"/>
  <c r="G124" i="2"/>
  <c r="F124" i="2"/>
  <c r="J125" i="2"/>
  <c r="I125" i="2"/>
  <c r="H125" i="2"/>
  <c r="G125" i="2"/>
  <c r="F125" i="2"/>
  <c r="E125" i="2"/>
  <c r="D125" i="2"/>
  <c r="F107" i="3"/>
  <c r="G107" i="3"/>
  <c r="D107" i="3"/>
  <c r="E107" i="3"/>
  <c r="C107" i="3"/>
  <c r="B126" i="2"/>
  <c r="A118" i="3"/>
  <c r="C126" i="2" l="1"/>
  <c r="J126" i="2"/>
  <c r="I126" i="2"/>
  <c r="H126" i="2"/>
  <c r="G126" i="2"/>
  <c r="F126" i="2"/>
  <c r="E126" i="2"/>
  <c r="D126" i="2"/>
  <c r="E108" i="3"/>
  <c r="C108" i="3"/>
  <c r="D108" i="3"/>
  <c r="F108" i="3"/>
  <c r="G108" i="3"/>
  <c r="A119" i="3"/>
  <c r="B127" i="2"/>
  <c r="A120" i="3"/>
  <c r="C127" i="2" l="1"/>
  <c r="J127" i="2"/>
  <c r="I127" i="2"/>
  <c r="H127" i="2"/>
  <c r="G127" i="2"/>
  <c r="F127" i="2"/>
  <c r="E127" i="2"/>
  <c r="D127" i="2"/>
  <c r="D109" i="3"/>
  <c r="C109" i="3"/>
  <c r="F109" i="3"/>
  <c r="G109" i="3"/>
  <c r="E109" i="3"/>
  <c r="B128" i="2"/>
  <c r="A121" i="3"/>
  <c r="C128" i="2" l="1"/>
  <c r="J128" i="2"/>
  <c r="I128" i="2"/>
  <c r="H128" i="2"/>
  <c r="G128" i="2"/>
  <c r="F128" i="2"/>
  <c r="E128" i="2"/>
  <c r="D128" i="2"/>
  <c r="E110" i="3"/>
  <c r="C110" i="3"/>
  <c r="F110" i="3"/>
  <c r="G110" i="3"/>
  <c r="D110" i="3"/>
  <c r="B129" i="2"/>
  <c r="A122" i="3"/>
  <c r="A123" i="3"/>
  <c r="C129" i="2" l="1"/>
  <c r="J129" i="2"/>
  <c r="I129" i="2"/>
  <c r="H129" i="2"/>
  <c r="G129" i="2"/>
  <c r="F129" i="2"/>
  <c r="E129" i="2"/>
  <c r="D129" i="2"/>
  <c r="F111" i="3"/>
  <c r="C111" i="3"/>
  <c r="D111" i="3"/>
  <c r="G111" i="3"/>
  <c r="E111" i="3"/>
  <c r="A124" i="3"/>
  <c r="B130" i="2"/>
  <c r="C130" i="2" l="1"/>
  <c r="J130" i="2"/>
  <c r="I130" i="2"/>
  <c r="H130" i="2"/>
  <c r="G130" i="2"/>
  <c r="F130" i="2"/>
  <c r="E130" i="2"/>
  <c r="D130" i="2"/>
  <c r="F112" i="3"/>
  <c r="G112" i="3"/>
  <c r="E112" i="3"/>
  <c r="C112" i="3"/>
  <c r="D112" i="3"/>
  <c r="A125" i="3"/>
  <c r="B131" i="2"/>
  <c r="C131" i="2" l="1"/>
  <c r="J131" i="2"/>
  <c r="I131" i="2"/>
  <c r="H131" i="2"/>
  <c r="G131" i="2"/>
  <c r="F131" i="2"/>
  <c r="E131" i="2"/>
  <c r="D131" i="2"/>
  <c r="F113" i="3"/>
  <c r="E113" i="3"/>
  <c r="C113" i="3"/>
  <c r="D113" i="3"/>
  <c r="G113" i="3"/>
  <c r="A126" i="3"/>
  <c r="A127" i="3"/>
  <c r="B132" i="2"/>
  <c r="C132" i="2" l="1"/>
  <c r="J132" i="2"/>
  <c r="I132" i="2"/>
  <c r="H132" i="2"/>
  <c r="G132" i="2"/>
  <c r="F132" i="2"/>
  <c r="E132" i="2"/>
  <c r="D132" i="2"/>
  <c r="D114" i="3"/>
  <c r="G114" i="3"/>
  <c r="C114" i="3"/>
  <c r="F114" i="3"/>
  <c r="E114" i="3"/>
  <c r="B133" i="2"/>
  <c r="B134" i="2" s="1"/>
  <c r="A128" i="3"/>
  <c r="A129" i="3" s="1"/>
  <c r="C134" i="2" l="1"/>
  <c r="C133" i="2"/>
  <c r="J134" i="2"/>
  <c r="J133" i="2"/>
  <c r="I134" i="2"/>
  <c r="I133" i="2"/>
  <c r="H134" i="2"/>
  <c r="H133" i="2"/>
  <c r="G134" i="2"/>
  <c r="G133" i="2"/>
  <c r="F134" i="2"/>
  <c r="F133" i="2"/>
  <c r="E134" i="2"/>
  <c r="E133" i="2"/>
  <c r="D134" i="2"/>
  <c r="D133" i="2"/>
  <c r="E115" i="3"/>
  <c r="C115" i="3"/>
  <c r="F115" i="3"/>
  <c r="G115" i="3"/>
  <c r="D115" i="3"/>
  <c r="B135" i="2"/>
  <c r="A130" i="3"/>
  <c r="C135" i="2" l="1"/>
  <c r="J135" i="2"/>
  <c r="I135" i="2"/>
  <c r="H135" i="2"/>
  <c r="G135" i="2"/>
  <c r="F135" i="2"/>
  <c r="E135" i="2"/>
  <c r="D135" i="2"/>
  <c r="D116" i="3"/>
  <c r="E116" i="3"/>
  <c r="C116" i="3"/>
  <c r="F116" i="3"/>
  <c r="G116" i="3"/>
  <c r="A131" i="3"/>
  <c r="B136" i="2"/>
  <c r="C136" i="2" l="1"/>
  <c r="J136" i="2"/>
  <c r="I136" i="2"/>
  <c r="H136" i="2"/>
  <c r="G136" i="2"/>
  <c r="F136" i="2"/>
  <c r="E136" i="2"/>
  <c r="D136" i="2"/>
  <c r="G117" i="3"/>
  <c r="D117" i="3"/>
  <c r="E117" i="3"/>
  <c r="C117" i="3"/>
  <c r="F117" i="3"/>
  <c r="A132" i="3"/>
  <c r="B137" i="2"/>
  <c r="C137" i="2" l="1"/>
  <c r="J137" i="2"/>
  <c r="I137" i="2"/>
  <c r="H137" i="2"/>
  <c r="G137" i="2"/>
  <c r="F137" i="2"/>
  <c r="E137" i="2"/>
  <c r="D137" i="2"/>
  <c r="C118" i="3"/>
  <c r="G118" i="3"/>
  <c r="D118" i="3"/>
  <c r="E118" i="3"/>
  <c r="F118" i="3"/>
  <c r="B138" i="2"/>
  <c r="A133" i="3"/>
  <c r="A134" i="3"/>
  <c r="C138" i="2" l="1"/>
  <c r="J138" i="2"/>
  <c r="I138" i="2"/>
  <c r="H138" i="2"/>
  <c r="G138" i="2"/>
  <c r="F138" i="2"/>
  <c r="E138" i="2"/>
  <c r="D138" i="2"/>
  <c r="D119" i="3"/>
  <c r="C119" i="3"/>
  <c r="F119" i="3"/>
  <c r="G119" i="3"/>
  <c r="E119" i="3"/>
  <c r="A135" i="3"/>
  <c r="B139" i="2"/>
  <c r="C139" i="2" l="1"/>
  <c r="J139" i="2"/>
  <c r="I139" i="2"/>
  <c r="H139" i="2"/>
  <c r="G139" i="2"/>
  <c r="F139" i="2"/>
  <c r="E139" i="2"/>
  <c r="D139" i="2"/>
  <c r="F120" i="3"/>
  <c r="C120" i="3"/>
  <c r="D120" i="3"/>
  <c r="G120" i="3"/>
  <c r="E120" i="3"/>
  <c r="A136" i="3"/>
  <c r="A137" i="3" s="1"/>
  <c r="B140" i="2"/>
  <c r="C140" i="2" l="1"/>
  <c r="J140" i="2"/>
  <c r="I140" i="2"/>
  <c r="H140" i="2"/>
  <c r="G140" i="2"/>
  <c r="F140" i="2"/>
  <c r="E140" i="2"/>
  <c r="D140" i="2"/>
  <c r="G121" i="3"/>
  <c r="E121" i="3"/>
  <c r="C121" i="3"/>
  <c r="F121" i="3"/>
  <c r="D121" i="3"/>
  <c r="B141" i="2"/>
  <c r="A138" i="3"/>
  <c r="C141" i="2" l="1"/>
  <c r="J141" i="2"/>
  <c r="I141" i="2"/>
  <c r="H141" i="2"/>
  <c r="G141" i="2"/>
  <c r="F141" i="2"/>
  <c r="E141" i="2"/>
  <c r="D141" i="2"/>
  <c r="G122" i="3"/>
  <c r="C122" i="3"/>
  <c r="E122" i="3"/>
  <c r="F122" i="3"/>
  <c r="D122" i="3"/>
  <c r="A139" i="3"/>
  <c r="B142" i="2"/>
  <c r="C142" i="2" l="1"/>
  <c r="J142" i="2"/>
  <c r="I142" i="2"/>
  <c r="H142" i="2"/>
  <c r="G142" i="2"/>
  <c r="F142" i="2"/>
  <c r="E142" i="2"/>
  <c r="D142" i="2"/>
  <c r="D123" i="3"/>
  <c r="F123" i="3"/>
  <c r="G123" i="3"/>
  <c r="E123" i="3"/>
  <c r="C123" i="3"/>
  <c r="B143" i="2"/>
  <c r="A140" i="3"/>
  <c r="C143" i="2" l="1"/>
  <c r="J143" i="2"/>
  <c r="I143" i="2"/>
  <c r="H143" i="2"/>
  <c r="G143" i="2"/>
  <c r="F143" i="2"/>
  <c r="E143" i="2"/>
  <c r="D143" i="2"/>
  <c r="C124" i="3"/>
  <c r="F124" i="3"/>
  <c r="G124" i="3"/>
  <c r="D124" i="3"/>
  <c r="E124" i="3"/>
  <c r="B144" i="2"/>
  <c r="A141" i="3"/>
  <c r="C144" i="2" l="1"/>
  <c r="J144" i="2"/>
  <c r="I144" i="2"/>
  <c r="H144" i="2"/>
  <c r="G144" i="2"/>
  <c r="F144" i="2"/>
  <c r="E144" i="2"/>
  <c r="D144" i="2"/>
  <c r="E125" i="3"/>
  <c r="D125" i="3"/>
  <c r="C125" i="3"/>
  <c r="F125" i="3"/>
  <c r="G125" i="3"/>
  <c r="B145" i="2"/>
  <c r="A142" i="3"/>
  <c r="C145" i="2" l="1"/>
  <c r="J145" i="2"/>
  <c r="I145" i="2"/>
  <c r="H145" i="2"/>
  <c r="G145" i="2"/>
  <c r="F145" i="2"/>
  <c r="E145" i="2"/>
  <c r="D145" i="2"/>
  <c r="F126" i="3"/>
  <c r="D126" i="3"/>
  <c r="E126" i="3"/>
  <c r="G126" i="3"/>
  <c r="C126" i="3"/>
  <c r="B146" i="2"/>
  <c r="A143" i="3"/>
  <c r="A144" i="3" s="1"/>
  <c r="C146" i="2" l="1"/>
  <c r="J146" i="2"/>
  <c r="I146" i="2"/>
  <c r="H146" i="2"/>
  <c r="G146" i="2"/>
  <c r="F146" i="2"/>
  <c r="E146" i="2"/>
  <c r="D146" i="2"/>
  <c r="G127" i="3"/>
  <c r="F127" i="3"/>
  <c r="C127" i="3"/>
  <c r="E127" i="3"/>
  <c r="D127" i="3"/>
  <c r="A145" i="3"/>
  <c r="B147" i="2"/>
  <c r="C147" i="2" l="1"/>
  <c r="J147" i="2"/>
  <c r="I147" i="2"/>
  <c r="H147" i="2"/>
  <c r="G147" i="2"/>
  <c r="F147" i="2"/>
  <c r="E147" i="2"/>
  <c r="D147" i="2"/>
  <c r="E128" i="3"/>
  <c r="C128" i="3"/>
  <c r="F128" i="3"/>
  <c r="D128" i="3"/>
  <c r="G128" i="3"/>
  <c r="A146" i="3"/>
  <c r="B148" i="2"/>
  <c r="C148" i="2" l="1"/>
  <c r="J148" i="2"/>
  <c r="I148" i="2"/>
  <c r="H148" i="2"/>
  <c r="G148" i="2"/>
  <c r="F148" i="2"/>
  <c r="E148" i="2"/>
  <c r="D148" i="2"/>
  <c r="F129" i="3"/>
  <c r="C129" i="3"/>
  <c r="D129" i="3"/>
  <c r="E129" i="3"/>
  <c r="G129" i="3"/>
  <c r="B149" i="2"/>
  <c r="A147" i="3"/>
  <c r="C149" i="2" l="1"/>
  <c r="J149" i="2"/>
  <c r="I149" i="2"/>
  <c r="H149" i="2"/>
  <c r="G149" i="2"/>
  <c r="F149" i="2"/>
  <c r="E149" i="2"/>
  <c r="D149" i="2"/>
  <c r="E130" i="3"/>
  <c r="G130" i="3"/>
  <c r="C130" i="3"/>
  <c r="F130" i="3"/>
  <c r="D130" i="3"/>
  <c r="A148" i="3"/>
  <c r="B150" i="2"/>
  <c r="B151" i="2" s="1"/>
  <c r="C151" i="2" l="1"/>
  <c r="C150" i="2"/>
  <c r="J150" i="2"/>
  <c r="I150" i="2"/>
  <c r="E150" i="2"/>
  <c r="H150" i="2"/>
  <c r="G150" i="2"/>
  <c r="F150" i="2"/>
  <c r="D150" i="2"/>
  <c r="J151" i="2"/>
  <c r="I151" i="2"/>
  <c r="H151" i="2"/>
  <c r="G151" i="2"/>
  <c r="F151" i="2"/>
  <c r="E151" i="2"/>
  <c r="D151" i="2"/>
  <c r="F131" i="3"/>
  <c r="C131" i="3"/>
  <c r="E131" i="3"/>
  <c r="G131" i="3"/>
  <c r="D131" i="3"/>
  <c r="A149" i="3"/>
  <c r="B152" i="2"/>
  <c r="C152" i="2" l="1"/>
  <c r="J152" i="2"/>
  <c r="I152" i="2"/>
  <c r="H152" i="2"/>
  <c r="G152" i="2"/>
  <c r="F152" i="2"/>
  <c r="E152" i="2"/>
  <c r="D152" i="2"/>
  <c r="E132" i="3"/>
  <c r="C132" i="3"/>
  <c r="F132" i="3"/>
  <c r="D132" i="3"/>
  <c r="G132" i="3"/>
  <c r="B153" i="2"/>
  <c r="A150" i="3"/>
  <c r="C153" i="2" l="1"/>
  <c r="J153" i="2"/>
  <c r="I153" i="2"/>
  <c r="H153" i="2"/>
  <c r="G153" i="2"/>
  <c r="F153" i="2"/>
  <c r="E153" i="2"/>
  <c r="D153" i="2"/>
  <c r="G133" i="3"/>
  <c r="D133" i="3"/>
  <c r="F133" i="3"/>
  <c r="C133" i="3"/>
  <c r="E133" i="3"/>
  <c r="B154" i="2"/>
  <c r="A151" i="3"/>
  <c r="C154" i="2" l="1"/>
  <c r="J154" i="2"/>
  <c r="I154" i="2"/>
  <c r="H154" i="2"/>
  <c r="G154" i="2"/>
  <c r="F154" i="2"/>
  <c r="E154" i="2"/>
  <c r="D154" i="2"/>
  <c r="D134" i="3"/>
  <c r="C134" i="3"/>
  <c r="F134" i="3"/>
  <c r="E134" i="3"/>
  <c r="G134" i="3"/>
  <c r="B155" i="2"/>
  <c r="A152" i="3"/>
  <c r="C155" i="2" l="1"/>
  <c r="J155" i="2"/>
  <c r="I155" i="2"/>
  <c r="H155" i="2"/>
  <c r="G155" i="2"/>
  <c r="F155" i="2"/>
  <c r="E155" i="2"/>
  <c r="D155" i="2"/>
  <c r="F135" i="3"/>
  <c r="E135" i="3"/>
  <c r="C135" i="3"/>
  <c r="D135" i="3"/>
  <c r="G135" i="3"/>
  <c r="B156" i="2"/>
  <c r="A153" i="3"/>
  <c r="C156" i="2" l="1"/>
  <c r="J156" i="2"/>
  <c r="I156" i="2"/>
  <c r="H156" i="2"/>
  <c r="G156" i="2"/>
  <c r="F156" i="2"/>
  <c r="E156" i="2"/>
  <c r="D156" i="2"/>
  <c r="D136" i="3"/>
  <c r="C136" i="3"/>
  <c r="F136" i="3"/>
  <c r="G136" i="3"/>
  <c r="E136" i="3"/>
  <c r="B157" i="2"/>
  <c r="A154" i="3"/>
  <c r="C157" i="2" l="1"/>
  <c r="J157" i="2"/>
  <c r="I157" i="2"/>
  <c r="H157" i="2"/>
  <c r="G157" i="2"/>
  <c r="F157" i="2"/>
  <c r="E157" i="2"/>
  <c r="D157" i="2"/>
  <c r="F137" i="3"/>
  <c r="G137" i="3"/>
  <c r="C137" i="3"/>
  <c r="E137" i="3"/>
  <c r="D137" i="3"/>
  <c r="B158" i="2"/>
  <c r="A155" i="3"/>
  <c r="C158" i="2" l="1"/>
  <c r="J158" i="2"/>
  <c r="I158" i="2"/>
  <c r="H158" i="2"/>
  <c r="G158" i="2"/>
  <c r="F158" i="2"/>
  <c r="E158" i="2"/>
  <c r="D158" i="2"/>
  <c r="D138" i="3"/>
  <c r="G138" i="3"/>
  <c r="C138" i="3"/>
  <c r="F138" i="3"/>
  <c r="E138" i="3"/>
  <c r="A156" i="3"/>
  <c r="B159" i="2"/>
  <c r="C159" i="2" l="1"/>
  <c r="J159" i="2"/>
  <c r="I159" i="2"/>
  <c r="H159" i="2"/>
  <c r="G159" i="2"/>
  <c r="F159" i="2"/>
  <c r="E159" i="2"/>
  <c r="D159" i="2"/>
  <c r="D139" i="3"/>
  <c r="C139" i="3"/>
  <c r="F139" i="3"/>
  <c r="G139" i="3"/>
  <c r="E139" i="3"/>
  <c r="B160" i="2"/>
  <c r="A157" i="3"/>
  <c r="C160" i="2" l="1"/>
  <c r="J160" i="2"/>
  <c r="I160" i="2"/>
  <c r="H160" i="2"/>
  <c r="G160" i="2"/>
  <c r="F160" i="2"/>
  <c r="E160" i="2"/>
  <c r="D160" i="2"/>
  <c r="E140" i="3"/>
  <c r="C140" i="3"/>
  <c r="F140" i="3"/>
  <c r="D140" i="3"/>
  <c r="G140" i="3"/>
  <c r="B161" i="2"/>
  <c r="B162" i="2"/>
  <c r="A158" i="3"/>
  <c r="C162" i="2" l="1"/>
  <c r="C161" i="2"/>
  <c r="J162" i="2"/>
  <c r="J161" i="2"/>
  <c r="I162" i="2"/>
  <c r="I161" i="2"/>
  <c r="H162" i="2"/>
  <c r="H161" i="2"/>
  <c r="G162" i="2"/>
  <c r="G161" i="2"/>
  <c r="F162" i="2"/>
  <c r="F161" i="2"/>
  <c r="E162" i="2"/>
  <c r="E161" i="2"/>
  <c r="D162" i="2"/>
  <c r="D161" i="2"/>
  <c r="G141" i="3"/>
  <c r="F141" i="3"/>
  <c r="D141" i="3"/>
  <c r="C141" i="3"/>
  <c r="E141" i="3"/>
  <c r="A159" i="3"/>
  <c r="B163" i="2"/>
  <c r="C163" i="2" l="1"/>
  <c r="J163" i="2"/>
  <c r="I163" i="2"/>
  <c r="H163" i="2"/>
  <c r="G163" i="2"/>
  <c r="F163" i="2"/>
  <c r="E163" i="2"/>
  <c r="D163" i="2"/>
  <c r="F142" i="3"/>
  <c r="C142" i="3"/>
  <c r="E142" i="3"/>
  <c r="G142" i="3"/>
  <c r="D142" i="3"/>
  <c r="A160" i="3"/>
  <c r="B164" i="2"/>
  <c r="C164" i="2" l="1"/>
  <c r="J164" i="2"/>
  <c r="I164" i="2"/>
  <c r="H164" i="2"/>
  <c r="G164" i="2"/>
  <c r="F164" i="2"/>
  <c r="E164" i="2"/>
  <c r="D164" i="2"/>
  <c r="F143" i="3"/>
  <c r="G143" i="3"/>
  <c r="C143" i="3"/>
  <c r="E143" i="3"/>
  <c r="D143" i="3"/>
  <c r="B165" i="2"/>
  <c r="A161" i="3"/>
  <c r="C165" i="2" l="1"/>
  <c r="J165" i="2"/>
  <c r="I165" i="2"/>
  <c r="H165" i="2"/>
  <c r="G165" i="2"/>
  <c r="F165" i="2"/>
  <c r="E165" i="2"/>
  <c r="D165" i="2"/>
  <c r="F144" i="3"/>
  <c r="C144" i="3"/>
  <c r="E144" i="3"/>
  <c r="D144" i="3"/>
  <c r="G144" i="3"/>
  <c r="A162" i="3"/>
  <c r="B166" i="2"/>
  <c r="C166" i="2" l="1"/>
  <c r="J166" i="2"/>
  <c r="I166" i="2"/>
  <c r="H166" i="2"/>
  <c r="G166" i="2"/>
  <c r="F166" i="2"/>
  <c r="E166" i="2"/>
  <c r="D166" i="2"/>
  <c r="E145" i="3"/>
  <c r="C145" i="3"/>
  <c r="F145" i="3"/>
  <c r="D145" i="3"/>
  <c r="G145" i="3"/>
  <c r="A163" i="3"/>
  <c r="A164" i="3"/>
  <c r="B167" i="2"/>
  <c r="C167" i="2" l="1"/>
  <c r="J167" i="2"/>
  <c r="I167" i="2"/>
  <c r="H167" i="2"/>
  <c r="G167" i="2"/>
  <c r="F167" i="2"/>
  <c r="E167" i="2"/>
  <c r="D167" i="2"/>
  <c r="F146" i="3"/>
  <c r="C146" i="3"/>
  <c r="E146" i="3"/>
  <c r="G146" i="3"/>
  <c r="D146" i="3"/>
  <c r="B168" i="2"/>
  <c r="A165" i="3"/>
  <c r="C168" i="2" l="1"/>
  <c r="J168" i="2"/>
  <c r="I168" i="2"/>
  <c r="H168" i="2"/>
  <c r="G168" i="2"/>
  <c r="F168" i="2"/>
  <c r="E168" i="2"/>
  <c r="D168" i="2"/>
  <c r="E147" i="3"/>
  <c r="D147" i="3"/>
  <c r="C147" i="3"/>
  <c r="F147" i="3"/>
  <c r="G147" i="3"/>
  <c r="A166" i="3"/>
  <c r="B169" i="2"/>
  <c r="C169" i="2" l="1"/>
  <c r="J169" i="2"/>
  <c r="I169" i="2"/>
  <c r="H169" i="2"/>
  <c r="G169" i="2"/>
  <c r="F169" i="2"/>
  <c r="E169" i="2"/>
  <c r="D169" i="2"/>
  <c r="E148" i="3"/>
  <c r="D148" i="3"/>
  <c r="C148" i="3"/>
  <c r="F148" i="3"/>
  <c r="G148" i="3"/>
  <c r="B170" i="2"/>
  <c r="B171" i="2"/>
  <c r="A167" i="3"/>
  <c r="C171" i="2" l="1"/>
  <c r="C170" i="2"/>
  <c r="I170" i="2"/>
  <c r="E170" i="2"/>
  <c r="J170" i="2"/>
  <c r="F170" i="2"/>
  <c r="H170" i="2"/>
  <c r="G170" i="2"/>
  <c r="D170" i="2"/>
  <c r="J171" i="2"/>
  <c r="I171" i="2"/>
  <c r="H171" i="2"/>
  <c r="G171" i="2"/>
  <c r="F171" i="2"/>
  <c r="E171" i="2"/>
  <c r="D171" i="2"/>
  <c r="G149" i="3"/>
  <c r="D149" i="3"/>
  <c r="F149" i="3"/>
  <c r="E149" i="3"/>
  <c r="C149" i="3"/>
  <c r="B172" i="2"/>
  <c r="A168" i="3"/>
  <c r="C172" i="2" l="1"/>
  <c r="J172" i="2"/>
  <c r="I172" i="2"/>
  <c r="H172" i="2"/>
  <c r="G172" i="2"/>
  <c r="F172" i="2"/>
  <c r="E172" i="2"/>
  <c r="D172" i="2"/>
  <c r="F150" i="3"/>
  <c r="C150" i="3"/>
  <c r="D150" i="3"/>
  <c r="G150" i="3"/>
  <c r="E150" i="3"/>
  <c r="A169" i="3"/>
  <c r="B173" i="2"/>
  <c r="C173" i="2" l="1"/>
  <c r="J173" i="2"/>
  <c r="I173" i="2"/>
  <c r="H173" i="2"/>
  <c r="G173" i="2"/>
  <c r="F173" i="2"/>
  <c r="E173" i="2"/>
  <c r="D173" i="2"/>
  <c r="E151" i="3"/>
  <c r="C151" i="3"/>
  <c r="F151" i="3"/>
  <c r="D151" i="3"/>
  <c r="G151" i="3"/>
  <c r="B174" i="2"/>
  <c r="A170" i="3"/>
  <c r="C174" i="2" l="1"/>
  <c r="J174" i="2"/>
  <c r="I174" i="2"/>
  <c r="H174" i="2"/>
  <c r="G174" i="2"/>
  <c r="F174" i="2"/>
  <c r="E174" i="2"/>
  <c r="D174" i="2"/>
  <c r="D152" i="3"/>
  <c r="C152" i="3"/>
  <c r="F152" i="3"/>
  <c r="E152" i="3"/>
  <c r="G152" i="3"/>
  <c r="A171" i="3"/>
  <c r="B175" i="2"/>
  <c r="C175" i="2" l="1"/>
  <c r="J175" i="2"/>
  <c r="I175" i="2"/>
  <c r="H175" i="2"/>
  <c r="G175" i="2"/>
  <c r="F175" i="2"/>
  <c r="E175" i="2"/>
  <c r="D175" i="2"/>
  <c r="G153" i="3"/>
  <c r="C153" i="3"/>
  <c r="E153" i="3"/>
  <c r="D153" i="3"/>
  <c r="F153" i="3"/>
  <c r="A172" i="3"/>
  <c r="B176" i="2"/>
  <c r="C176" i="2" l="1"/>
  <c r="J176" i="2"/>
  <c r="I176" i="2"/>
  <c r="H176" i="2"/>
  <c r="G176" i="2"/>
  <c r="F176" i="2"/>
  <c r="E176" i="2"/>
  <c r="D176" i="2"/>
  <c r="E154" i="3"/>
  <c r="C154" i="3"/>
  <c r="F154" i="3"/>
  <c r="D154" i="3"/>
  <c r="G154" i="3"/>
  <c r="B177" i="2"/>
  <c r="A173" i="3"/>
  <c r="C177" i="2" l="1"/>
  <c r="J177" i="2"/>
  <c r="I177" i="2"/>
  <c r="H177" i="2"/>
  <c r="G177" i="2"/>
  <c r="F177" i="2"/>
  <c r="E177" i="2"/>
  <c r="D177" i="2"/>
  <c r="E155" i="3"/>
  <c r="D155" i="3"/>
  <c r="C155" i="3"/>
  <c r="F155" i="3"/>
  <c r="G155" i="3"/>
  <c r="A174" i="3"/>
  <c r="B178" i="2"/>
  <c r="C178" i="2" l="1"/>
  <c r="J178" i="2"/>
  <c r="I178" i="2"/>
  <c r="H178" i="2"/>
  <c r="G178" i="2"/>
  <c r="F178" i="2"/>
  <c r="E178" i="2"/>
  <c r="D178" i="2"/>
  <c r="F156" i="3"/>
  <c r="C156" i="3"/>
  <c r="G156" i="3"/>
  <c r="D156" i="3"/>
  <c r="E156" i="3"/>
  <c r="A175" i="3"/>
  <c r="B179" i="2"/>
  <c r="C179" i="2" l="1"/>
  <c r="J179" i="2"/>
  <c r="I179" i="2"/>
  <c r="H179" i="2"/>
  <c r="G179" i="2"/>
  <c r="F179" i="2"/>
  <c r="E179" i="2"/>
  <c r="D179" i="2"/>
  <c r="F157" i="3"/>
  <c r="D157" i="3"/>
  <c r="E157" i="3"/>
  <c r="G157" i="3"/>
  <c r="C157" i="3"/>
  <c r="A176" i="3"/>
  <c r="B180" i="2"/>
  <c r="C180" i="2" l="1"/>
  <c r="J180" i="2"/>
  <c r="I180" i="2"/>
  <c r="H180" i="2"/>
  <c r="G180" i="2"/>
  <c r="F180" i="2"/>
  <c r="E180" i="2"/>
  <c r="D180" i="2"/>
  <c r="E158" i="3"/>
  <c r="C158" i="3"/>
  <c r="F158" i="3"/>
  <c r="D158" i="3"/>
  <c r="G158" i="3"/>
  <c r="A177" i="3"/>
  <c r="B181" i="2"/>
  <c r="C181" i="2" l="1"/>
  <c r="J181" i="2"/>
  <c r="I181" i="2"/>
  <c r="H181" i="2"/>
  <c r="G181" i="2"/>
  <c r="F181" i="2"/>
  <c r="E181" i="2"/>
  <c r="D181" i="2"/>
  <c r="F159" i="3"/>
  <c r="C159" i="3"/>
  <c r="E159" i="3"/>
  <c r="D159" i="3"/>
  <c r="G159" i="3"/>
  <c r="B182" i="2"/>
  <c r="A178" i="3"/>
  <c r="C182" i="2" l="1"/>
  <c r="J182" i="2"/>
  <c r="I182" i="2"/>
  <c r="H182" i="2"/>
  <c r="G182" i="2"/>
  <c r="F182" i="2"/>
  <c r="E182" i="2"/>
  <c r="D182" i="2"/>
  <c r="F160" i="3"/>
  <c r="D160" i="3"/>
  <c r="E160" i="3"/>
  <c r="C160" i="3"/>
  <c r="G160" i="3"/>
  <c r="B183" i="2"/>
  <c r="A179" i="3"/>
  <c r="B184" i="2"/>
  <c r="C184" i="2" l="1"/>
  <c r="C183" i="2"/>
  <c r="J183" i="2"/>
  <c r="I183" i="2"/>
  <c r="H183" i="2"/>
  <c r="G183" i="2"/>
  <c r="E183" i="2"/>
  <c r="F183" i="2"/>
  <c r="D183" i="2"/>
  <c r="J184" i="2"/>
  <c r="I184" i="2"/>
  <c r="H184" i="2"/>
  <c r="G184" i="2"/>
  <c r="F184" i="2"/>
  <c r="E184" i="2"/>
  <c r="D184" i="2"/>
  <c r="F161" i="3"/>
  <c r="G161" i="3"/>
  <c r="D161" i="3"/>
  <c r="E161" i="3"/>
  <c r="C161" i="3"/>
  <c r="A180" i="3"/>
  <c r="B185" i="2"/>
  <c r="C185" i="2" l="1"/>
  <c r="J185" i="2"/>
  <c r="I185" i="2"/>
  <c r="H185" i="2"/>
  <c r="G185" i="2"/>
  <c r="F185" i="2"/>
  <c r="E185" i="2"/>
  <c r="D185" i="2"/>
  <c r="E162" i="3"/>
  <c r="C162" i="3"/>
  <c r="F162" i="3"/>
  <c r="D162" i="3"/>
  <c r="G162" i="3"/>
  <c r="A181" i="3"/>
  <c r="B186" i="2"/>
  <c r="C186" i="2" l="1"/>
  <c r="J186" i="2"/>
  <c r="I186" i="2"/>
  <c r="H186" i="2"/>
  <c r="G186" i="2"/>
  <c r="F186" i="2"/>
  <c r="E186" i="2"/>
  <c r="D186" i="2"/>
  <c r="C163" i="3"/>
  <c r="F163" i="3"/>
  <c r="E163" i="3"/>
  <c r="D163" i="3"/>
  <c r="G163" i="3"/>
  <c r="A182" i="3"/>
  <c r="B187" i="2"/>
  <c r="C187" i="2" l="1"/>
  <c r="J187" i="2"/>
  <c r="I187" i="2"/>
  <c r="H187" i="2"/>
  <c r="G187" i="2"/>
  <c r="F187" i="2"/>
  <c r="E187" i="2"/>
  <c r="D187" i="2"/>
  <c r="G164" i="3"/>
  <c r="D164" i="3"/>
  <c r="E164" i="3"/>
  <c r="C164" i="3"/>
  <c r="F164" i="3"/>
  <c r="B188" i="2"/>
  <c r="A183" i="3"/>
  <c r="C188" i="2" l="1"/>
  <c r="J188" i="2"/>
  <c r="I188" i="2"/>
  <c r="H188" i="2"/>
  <c r="G188" i="2"/>
  <c r="F188" i="2"/>
  <c r="E188" i="2"/>
  <c r="D188" i="2"/>
  <c r="C165" i="3"/>
  <c r="F165" i="3"/>
  <c r="G165" i="3"/>
  <c r="D165" i="3"/>
  <c r="E165" i="3"/>
  <c r="B189" i="2"/>
  <c r="A184" i="3"/>
  <c r="C189" i="2" l="1"/>
  <c r="J189" i="2"/>
  <c r="I189" i="2"/>
  <c r="H189" i="2"/>
  <c r="G189" i="2"/>
  <c r="F189" i="2"/>
  <c r="E189" i="2"/>
  <c r="D189" i="2"/>
  <c r="C166" i="3"/>
  <c r="G166" i="3"/>
  <c r="F166" i="3"/>
  <c r="D166" i="3"/>
  <c r="E166" i="3"/>
  <c r="B190" i="2"/>
  <c r="A185" i="3"/>
  <c r="C190" i="2" l="1"/>
  <c r="J190" i="2"/>
  <c r="I190" i="2"/>
  <c r="H190" i="2"/>
  <c r="G190" i="2"/>
  <c r="F190" i="2"/>
  <c r="E190" i="2"/>
  <c r="D190" i="2"/>
  <c r="C167" i="3"/>
  <c r="G167" i="3"/>
  <c r="F167" i="3"/>
  <c r="D167" i="3"/>
  <c r="E167" i="3"/>
  <c r="B191" i="2"/>
  <c r="A186" i="3"/>
  <c r="C191" i="2" l="1"/>
  <c r="J191" i="2"/>
  <c r="I191" i="2"/>
  <c r="H191" i="2"/>
  <c r="G191" i="2"/>
  <c r="F191" i="2"/>
  <c r="E191" i="2"/>
  <c r="D191" i="2"/>
  <c r="D168" i="3"/>
  <c r="G168" i="3"/>
  <c r="C168" i="3"/>
  <c r="F168" i="3"/>
  <c r="E168" i="3"/>
  <c r="A187" i="3"/>
  <c r="B192" i="2"/>
  <c r="C192" i="2" l="1"/>
  <c r="J192" i="2"/>
  <c r="I192" i="2"/>
  <c r="H192" i="2"/>
  <c r="G192" i="2"/>
  <c r="F192" i="2"/>
  <c r="E192" i="2"/>
  <c r="D192" i="2"/>
  <c r="C169" i="3"/>
  <c r="F169" i="3"/>
  <c r="D169" i="3"/>
  <c r="G169" i="3"/>
  <c r="E169" i="3"/>
  <c r="A188" i="3"/>
  <c r="B193" i="2"/>
  <c r="C193" i="2" l="1"/>
  <c r="J193" i="2"/>
  <c r="I193" i="2"/>
  <c r="H193" i="2"/>
  <c r="G193" i="2"/>
  <c r="F193" i="2"/>
  <c r="E193" i="2"/>
  <c r="D193" i="2"/>
  <c r="F170" i="3"/>
  <c r="C170" i="3"/>
  <c r="G170" i="3"/>
  <c r="D170" i="3"/>
  <c r="E170" i="3"/>
  <c r="A189" i="3"/>
  <c r="B194" i="2"/>
  <c r="C194" i="2" l="1"/>
  <c r="J194" i="2"/>
  <c r="I194" i="2"/>
  <c r="H194" i="2"/>
  <c r="G194" i="2"/>
  <c r="F194" i="2"/>
  <c r="E194" i="2"/>
  <c r="D194" i="2"/>
  <c r="F171" i="3"/>
  <c r="G171" i="3"/>
  <c r="D171" i="3"/>
  <c r="C171" i="3"/>
  <c r="E171" i="3"/>
  <c r="B195" i="2"/>
  <c r="B196" i="2" s="1"/>
  <c r="A190" i="3"/>
  <c r="C196" i="2" l="1"/>
  <c r="C195" i="2"/>
  <c r="I195" i="2"/>
  <c r="J195" i="2"/>
  <c r="E195" i="2"/>
  <c r="D195" i="2"/>
  <c r="H195" i="2"/>
  <c r="G195" i="2"/>
  <c r="F195" i="2"/>
  <c r="J196" i="2"/>
  <c r="I196" i="2"/>
  <c r="H196" i="2"/>
  <c r="G196" i="2"/>
  <c r="F196" i="2"/>
  <c r="E196" i="2"/>
  <c r="D196" i="2"/>
  <c r="E172" i="3"/>
  <c r="C172" i="3"/>
  <c r="F172" i="3"/>
  <c r="D172" i="3"/>
  <c r="G172" i="3"/>
  <c r="A191" i="3"/>
  <c r="B197" i="2"/>
  <c r="A192" i="3"/>
  <c r="C197" i="2" l="1"/>
  <c r="J197" i="2"/>
  <c r="I197" i="2"/>
  <c r="H197" i="2"/>
  <c r="G197" i="2"/>
  <c r="F197" i="2"/>
  <c r="E197" i="2"/>
  <c r="D197" i="2"/>
  <c r="D173" i="3"/>
  <c r="G173" i="3"/>
  <c r="E173" i="3"/>
  <c r="C173" i="3"/>
  <c r="F173" i="3"/>
  <c r="A193" i="3"/>
  <c r="B198" i="2"/>
  <c r="A194" i="3"/>
  <c r="C198" i="2" l="1"/>
  <c r="J198" i="2"/>
  <c r="I198" i="2"/>
  <c r="H198" i="2"/>
  <c r="G198" i="2"/>
  <c r="F198" i="2"/>
  <c r="E198" i="2"/>
  <c r="D198" i="2"/>
  <c r="E174" i="3"/>
  <c r="C174" i="3"/>
  <c r="F174" i="3"/>
  <c r="G174" i="3"/>
  <c r="D174" i="3"/>
  <c r="A195" i="3"/>
  <c r="B199" i="2"/>
  <c r="C199" i="2" l="1"/>
  <c r="J199" i="2"/>
  <c r="I199" i="2"/>
  <c r="H199" i="2"/>
  <c r="G199" i="2"/>
  <c r="F199" i="2"/>
  <c r="E199" i="2"/>
  <c r="D199" i="2"/>
  <c r="E175" i="3"/>
  <c r="G175" i="3"/>
  <c r="C175" i="3"/>
  <c r="F175" i="3"/>
  <c r="D175" i="3"/>
  <c r="A196" i="3"/>
  <c r="B200" i="2"/>
  <c r="C200" i="2" l="1"/>
  <c r="J200" i="2"/>
  <c r="I200" i="2"/>
  <c r="H200" i="2"/>
  <c r="G200" i="2"/>
  <c r="F200" i="2"/>
  <c r="E200" i="2"/>
  <c r="D200" i="2"/>
  <c r="E176" i="3"/>
  <c r="F176" i="3"/>
  <c r="C176" i="3"/>
  <c r="D176" i="3"/>
  <c r="G176" i="3"/>
  <c r="A197" i="3"/>
  <c r="B201" i="2"/>
  <c r="C201" i="2" l="1"/>
  <c r="J201" i="2"/>
  <c r="I201" i="2"/>
  <c r="H201" i="2"/>
  <c r="G201" i="2"/>
  <c r="F201" i="2"/>
  <c r="E201" i="2"/>
  <c r="D201" i="2"/>
  <c r="E177" i="3"/>
  <c r="F177" i="3"/>
  <c r="G177" i="3"/>
  <c r="D177" i="3"/>
  <c r="C177" i="3"/>
  <c r="B202" i="2"/>
  <c r="A198" i="3"/>
  <c r="C202" i="2" l="1"/>
  <c r="J202" i="2"/>
  <c r="I202" i="2"/>
  <c r="H202" i="2"/>
  <c r="G202" i="2"/>
  <c r="F202" i="2"/>
  <c r="E202" i="2"/>
  <c r="D202" i="2"/>
  <c r="E178" i="3"/>
  <c r="C178" i="3"/>
  <c r="G178" i="3"/>
  <c r="D178" i="3"/>
  <c r="F178" i="3"/>
  <c r="A199" i="3"/>
  <c r="B203" i="2"/>
  <c r="C203" i="2" l="1"/>
  <c r="J203" i="2"/>
  <c r="I203" i="2"/>
  <c r="H203" i="2"/>
  <c r="G203" i="2"/>
  <c r="F203" i="2"/>
  <c r="E203" i="2"/>
  <c r="D203" i="2"/>
  <c r="F179" i="3"/>
  <c r="C179" i="3"/>
  <c r="G179" i="3"/>
  <c r="D179" i="3"/>
  <c r="E179" i="3"/>
  <c r="A200" i="3"/>
  <c r="B204" i="2"/>
  <c r="C204" i="2" l="1"/>
  <c r="J204" i="2"/>
  <c r="I204" i="2"/>
  <c r="H204" i="2"/>
  <c r="G204" i="2"/>
  <c r="F204" i="2"/>
  <c r="E204" i="2"/>
  <c r="D204" i="2"/>
  <c r="E180" i="3"/>
  <c r="D180" i="3"/>
  <c r="G180" i="3"/>
  <c r="C180" i="3"/>
  <c r="F180" i="3"/>
  <c r="A201" i="3"/>
  <c r="B205" i="2"/>
  <c r="A202" i="3"/>
  <c r="C205" i="2" l="1"/>
  <c r="J205" i="2"/>
  <c r="I205" i="2"/>
  <c r="H205" i="2"/>
  <c r="G205" i="2"/>
  <c r="F205" i="2"/>
  <c r="E205" i="2"/>
  <c r="D205" i="2"/>
  <c r="E181" i="3"/>
  <c r="G181" i="3"/>
  <c r="D181" i="3"/>
  <c r="F181" i="3"/>
  <c r="C181" i="3"/>
  <c r="B206" i="2"/>
  <c r="A203" i="3"/>
  <c r="C206" i="2" l="1"/>
  <c r="J206" i="2"/>
  <c r="I206" i="2"/>
  <c r="H206" i="2"/>
  <c r="G206" i="2"/>
  <c r="F206" i="2"/>
  <c r="E206" i="2"/>
  <c r="D206" i="2"/>
  <c r="E182" i="3"/>
  <c r="D182" i="3"/>
  <c r="G182" i="3"/>
  <c r="C182" i="3"/>
  <c r="F182" i="3"/>
  <c r="B207" i="2"/>
  <c r="A204" i="3"/>
  <c r="C207" i="2" l="1"/>
  <c r="J207" i="2"/>
  <c r="I207" i="2"/>
  <c r="H207" i="2"/>
  <c r="G207" i="2"/>
  <c r="F207" i="2"/>
  <c r="E207" i="2"/>
  <c r="D207" i="2"/>
  <c r="F183" i="3"/>
  <c r="D183" i="3"/>
  <c r="C183" i="3"/>
  <c r="E183" i="3"/>
  <c r="G183" i="3"/>
  <c r="B208" i="2"/>
  <c r="A205" i="3"/>
  <c r="A206" i="3"/>
  <c r="C208" i="2" l="1"/>
  <c r="J208" i="2"/>
  <c r="I208" i="2"/>
  <c r="H208" i="2"/>
  <c r="G208" i="2"/>
  <c r="F208" i="2"/>
  <c r="E208" i="2"/>
  <c r="D208" i="2"/>
  <c r="F184" i="3"/>
  <c r="C184" i="3"/>
  <c r="D184" i="3"/>
  <c r="G184" i="3"/>
  <c r="E184" i="3"/>
  <c r="B209" i="2"/>
  <c r="A207" i="3"/>
  <c r="C209" i="2" l="1"/>
  <c r="J209" i="2"/>
  <c r="I209" i="2"/>
  <c r="H209" i="2"/>
  <c r="G209" i="2"/>
  <c r="F209" i="2"/>
  <c r="E209" i="2"/>
  <c r="D209" i="2"/>
  <c r="E185" i="3"/>
  <c r="C185" i="3"/>
  <c r="D185" i="3"/>
  <c r="G185" i="3"/>
  <c r="F185" i="3"/>
  <c r="A208" i="3"/>
  <c r="B210" i="2"/>
  <c r="C210" i="2" l="1"/>
  <c r="J210" i="2"/>
  <c r="I210" i="2"/>
  <c r="H210" i="2"/>
  <c r="G210" i="2"/>
  <c r="F210" i="2"/>
  <c r="E210" i="2"/>
  <c r="D210" i="2"/>
  <c r="G186" i="3"/>
  <c r="C186" i="3"/>
  <c r="E186" i="3"/>
  <c r="F186" i="3"/>
  <c r="D186" i="3"/>
  <c r="A209" i="3"/>
  <c r="B211" i="2"/>
  <c r="B212" i="2"/>
  <c r="C212" i="2" l="1"/>
  <c r="C211" i="2"/>
  <c r="J212" i="2"/>
  <c r="J211" i="2"/>
  <c r="I212" i="2"/>
  <c r="I211" i="2"/>
  <c r="H212" i="2"/>
  <c r="H211" i="2"/>
  <c r="G212" i="2"/>
  <c r="G211" i="2"/>
  <c r="F212" i="2"/>
  <c r="F211" i="2"/>
  <c r="E212" i="2"/>
  <c r="E211" i="2"/>
  <c r="D212" i="2"/>
  <c r="D211" i="2"/>
  <c r="F187" i="3"/>
  <c r="D187" i="3"/>
  <c r="C187" i="3"/>
  <c r="E187" i="3"/>
  <c r="G187" i="3"/>
  <c r="A210" i="3"/>
  <c r="B213" i="2"/>
  <c r="C213" i="2" l="1"/>
  <c r="J213" i="2"/>
  <c r="I213" i="2"/>
  <c r="H213" i="2"/>
  <c r="G213" i="2"/>
  <c r="F213" i="2"/>
  <c r="E213" i="2"/>
  <c r="D213" i="2"/>
  <c r="D188" i="3"/>
  <c r="C188" i="3"/>
  <c r="F188" i="3"/>
  <c r="G188" i="3"/>
  <c r="E188" i="3"/>
  <c r="A211" i="3"/>
  <c r="B214" i="2"/>
  <c r="C214" i="2" l="1"/>
  <c r="J214" i="2"/>
  <c r="I214" i="2"/>
  <c r="H214" i="2"/>
  <c r="G214" i="2"/>
  <c r="F214" i="2"/>
  <c r="E214" i="2"/>
  <c r="D214" i="2"/>
  <c r="G189" i="3"/>
  <c r="F189" i="3"/>
  <c r="D189" i="3"/>
  <c r="E189" i="3"/>
  <c r="C189" i="3"/>
  <c r="B215" i="2"/>
  <c r="A212" i="3"/>
  <c r="C215" i="2" l="1"/>
  <c r="J215" i="2"/>
  <c r="I215" i="2"/>
  <c r="H215" i="2"/>
  <c r="G215" i="2"/>
  <c r="F215" i="2"/>
  <c r="E215" i="2"/>
  <c r="D215" i="2"/>
  <c r="E190" i="3"/>
  <c r="G190" i="3"/>
  <c r="C190" i="3"/>
  <c r="F190" i="3"/>
  <c r="D190" i="3"/>
  <c r="A213" i="3"/>
  <c r="B216" i="2"/>
  <c r="C216" i="2" l="1"/>
  <c r="J216" i="2"/>
  <c r="I216" i="2"/>
  <c r="H216" i="2"/>
  <c r="G216" i="2"/>
  <c r="F216" i="2"/>
  <c r="E216" i="2"/>
  <c r="D216" i="2"/>
  <c r="G191" i="3"/>
  <c r="F191" i="3"/>
  <c r="D191" i="3"/>
  <c r="C191" i="3"/>
  <c r="E191" i="3"/>
  <c r="B217" i="2"/>
  <c r="A214" i="3"/>
  <c r="C217" i="2" l="1"/>
  <c r="J217" i="2"/>
  <c r="I217" i="2"/>
  <c r="H217" i="2"/>
  <c r="G217" i="2"/>
  <c r="F217" i="2"/>
  <c r="E217" i="2"/>
  <c r="D217" i="2"/>
  <c r="D192" i="3"/>
  <c r="C192" i="3"/>
  <c r="E192" i="3"/>
  <c r="F192" i="3"/>
  <c r="G192" i="3"/>
  <c r="A215" i="3"/>
  <c r="B218" i="2"/>
  <c r="C218" i="2" l="1"/>
  <c r="J218" i="2"/>
  <c r="I218" i="2"/>
  <c r="H218" i="2"/>
  <c r="G218" i="2"/>
  <c r="F218" i="2"/>
  <c r="E218" i="2"/>
  <c r="D218" i="2"/>
  <c r="E193" i="3"/>
  <c r="C193" i="3"/>
  <c r="G193" i="3"/>
  <c r="D193" i="3"/>
  <c r="F193" i="3"/>
  <c r="A216" i="3"/>
  <c r="B219" i="2"/>
  <c r="B220" i="2"/>
  <c r="C220" i="2" l="1"/>
  <c r="C219" i="2"/>
  <c r="J220" i="2"/>
  <c r="J219" i="2"/>
  <c r="I220" i="2"/>
  <c r="I219" i="2"/>
  <c r="H220" i="2"/>
  <c r="H219" i="2"/>
  <c r="G220" i="2"/>
  <c r="G219" i="2"/>
  <c r="F220" i="2"/>
  <c r="F219" i="2"/>
  <c r="E220" i="2"/>
  <c r="E219" i="2"/>
  <c r="D220" i="2"/>
  <c r="D219" i="2"/>
  <c r="G194" i="3"/>
  <c r="C194" i="3"/>
  <c r="D194" i="3"/>
  <c r="E194" i="3"/>
  <c r="F194" i="3"/>
  <c r="A217" i="3"/>
  <c r="B221" i="2"/>
  <c r="C221" i="2" l="1"/>
  <c r="J221" i="2"/>
  <c r="I221" i="2"/>
  <c r="H221" i="2"/>
  <c r="G221" i="2"/>
  <c r="F221" i="2"/>
  <c r="E221" i="2"/>
  <c r="D221" i="2"/>
  <c r="G195" i="3"/>
  <c r="F195" i="3"/>
  <c r="D195" i="3"/>
  <c r="E195" i="3"/>
  <c r="C195" i="3"/>
  <c r="B222" i="2"/>
  <c r="A218" i="3"/>
  <c r="C222" i="2" l="1"/>
  <c r="J222" i="2"/>
  <c r="I222" i="2"/>
  <c r="H222" i="2"/>
  <c r="G222" i="2"/>
  <c r="F222" i="2"/>
  <c r="E222" i="2"/>
  <c r="D222" i="2"/>
  <c r="E196" i="3"/>
  <c r="C196" i="3"/>
  <c r="D196" i="3"/>
  <c r="G196" i="3"/>
  <c r="F196" i="3"/>
  <c r="B223" i="2"/>
  <c r="A219" i="3"/>
  <c r="C223" i="2" l="1"/>
  <c r="J223" i="2"/>
  <c r="I223" i="2"/>
  <c r="H223" i="2"/>
  <c r="G223" i="2"/>
  <c r="F223" i="2"/>
  <c r="E223" i="2"/>
  <c r="D223" i="2"/>
  <c r="E197" i="3"/>
  <c r="C197" i="3"/>
  <c r="F197" i="3"/>
  <c r="G197" i="3"/>
  <c r="D197" i="3"/>
  <c r="A220" i="3"/>
  <c r="B224" i="2"/>
  <c r="C224" i="2" l="1"/>
  <c r="J224" i="2"/>
  <c r="I224" i="2"/>
  <c r="H224" i="2"/>
  <c r="G224" i="2"/>
  <c r="F224" i="2"/>
  <c r="E224" i="2"/>
  <c r="D224" i="2"/>
  <c r="F198" i="3"/>
  <c r="C198" i="3"/>
  <c r="D198" i="3"/>
  <c r="G198" i="3"/>
  <c r="E198" i="3"/>
  <c r="A221" i="3"/>
  <c r="B225" i="2"/>
  <c r="C225" i="2" l="1"/>
  <c r="J225" i="2"/>
  <c r="I225" i="2"/>
  <c r="H225" i="2"/>
  <c r="G225" i="2"/>
  <c r="F225" i="2"/>
  <c r="E225" i="2"/>
  <c r="D225" i="2"/>
  <c r="F199" i="3"/>
  <c r="D199" i="3"/>
  <c r="E199" i="3"/>
  <c r="C199" i="3"/>
  <c r="G199" i="3"/>
  <c r="B226" i="2"/>
  <c r="A222" i="3"/>
  <c r="C226" i="2" l="1"/>
  <c r="J226" i="2"/>
  <c r="I226" i="2"/>
  <c r="H226" i="2"/>
  <c r="G226" i="2"/>
  <c r="F226" i="2"/>
  <c r="E226" i="2"/>
  <c r="D226" i="2"/>
  <c r="F200" i="3"/>
  <c r="D200" i="3"/>
  <c r="E200" i="3"/>
  <c r="G200" i="3"/>
  <c r="C200" i="3"/>
  <c r="A223" i="3"/>
  <c r="B227" i="2"/>
  <c r="C227" i="2" l="1"/>
  <c r="J227" i="2"/>
  <c r="I227" i="2"/>
  <c r="H227" i="2"/>
  <c r="G227" i="2"/>
  <c r="F227" i="2"/>
  <c r="E227" i="2"/>
  <c r="D227" i="2"/>
  <c r="G201" i="3"/>
  <c r="D201" i="3"/>
  <c r="E201" i="3"/>
  <c r="F201" i="3"/>
  <c r="C201" i="3"/>
  <c r="A224" i="3"/>
  <c r="B228" i="2"/>
  <c r="C228" i="2" l="1"/>
  <c r="J228" i="2"/>
  <c r="I228" i="2"/>
  <c r="H228" i="2"/>
  <c r="G228" i="2"/>
  <c r="F228" i="2"/>
  <c r="E228" i="2"/>
  <c r="D228" i="2"/>
  <c r="F202" i="3"/>
  <c r="D202" i="3"/>
  <c r="C202" i="3"/>
  <c r="E202" i="3"/>
  <c r="G202" i="3"/>
  <c r="B229" i="2"/>
  <c r="A225" i="3"/>
  <c r="C229" i="2" l="1"/>
  <c r="J229" i="2"/>
  <c r="I229" i="2"/>
  <c r="H229" i="2"/>
  <c r="G229" i="2"/>
  <c r="F229" i="2"/>
  <c r="E229" i="2"/>
  <c r="D229" i="2"/>
  <c r="F203" i="3"/>
  <c r="D203" i="3"/>
  <c r="E203" i="3"/>
  <c r="C203" i="3"/>
  <c r="G203" i="3"/>
  <c r="B230" i="2"/>
  <c r="A226" i="3"/>
  <c r="C230" i="2" l="1"/>
  <c r="J230" i="2"/>
  <c r="I230" i="2"/>
  <c r="H230" i="2"/>
  <c r="G230" i="2"/>
  <c r="F230" i="2"/>
  <c r="E230" i="2"/>
  <c r="D230" i="2"/>
  <c r="E204" i="3"/>
  <c r="D204" i="3"/>
  <c r="C204" i="3"/>
  <c r="F204" i="3"/>
  <c r="G204" i="3"/>
  <c r="A227" i="3"/>
  <c r="B231" i="2"/>
  <c r="C231" i="2" l="1"/>
  <c r="J231" i="2"/>
  <c r="I231" i="2"/>
  <c r="H231" i="2"/>
  <c r="G231" i="2"/>
  <c r="F231" i="2"/>
  <c r="E231" i="2"/>
  <c r="D231" i="2"/>
  <c r="E205" i="3"/>
  <c r="C205" i="3"/>
  <c r="F205" i="3"/>
  <c r="G205" i="3"/>
  <c r="D205" i="3"/>
  <c r="B232" i="2"/>
  <c r="A228" i="3"/>
  <c r="C232" i="2" l="1"/>
  <c r="J232" i="2"/>
  <c r="I232" i="2"/>
  <c r="H232" i="2"/>
  <c r="G232" i="2"/>
  <c r="F232" i="2"/>
  <c r="E232" i="2"/>
  <c r="D232" i="2"/>
  <c r="D206" i="3"/>
  <c r="C206" i="3"/>
  <c r="F206" i="3"/>
  <c r="E206" i="3"/>
  <c r="G206" i="3"/>
  <c r="A229" i="3"/>
  <c r="B233" i="2"/>
  <c r="C233" i="2" l="1"/>
  <c r="J233" i="2"/>
  <c r="I233" i="2"/>
  <c r="H233" i="2"/>
  <c r="G233" i="2"/>
  <c r="F233" i="2"/>
  <c r="E233" i="2"/>
  <c r="D233" i="2"/>
  <c r="F207" i="3"/>
  <c r="G207" i="3"/>
  <c r="D207" i="3"/>
  <c r="E207" i="3"/>
  <c r="C207" i="3"/>
  <c r="A230" i="3"/>
  <c r="B234" i="2"/>
  <c r="C234" i="2" l="1"/>
  <c r="J234" i="2"/>
  <c r="I234" i="2"/>
  <c r="H234" i="2"/>
  <c r="G234" i="2"/>
  <c r="F234" i="2"/>
  <c r="E234" i="2"/>
  <c r="D234" i="2"/>
  <c r="E208" i="3"/>
  <c r="D208" i="3"/>
  <c r="C208" i="3"/>
  <c r="F208" i="3"/>
  <c r="G208" i="3"/>
  <c r="B235" i="2"/>
  <c r="A231" i="3"/>
  <c r="C235" i="2" l="1"/>
  <c r="J235" i="2"/>
  <c r="I235" i="2"/>
  <c r="H235" i="2"/>
  <c r="G235" i="2"/>
  <c r="F235" i="2"/>
  <c r="E235" i="2"/>
  <c r="D235" i="2"/>
  <c r="E209" i="3"/>
  <c r="D209" i="3"/>
  <c r="F209" i="3"/>
  <c r="C209" i="3"/>
  <c r="G209" i="3"/>
  <c r="A232" i="3"/>
  <c r="B236" i="2"/>
  <c r="C236" i="2" l="1"/>
  <c r="J236" i="2"/>
  <c r="I236" i="2"/>
  <c r="H236" i="2"/>
  <c r="G236" i="2"/>
  <c r="F236" i="2"/>
  <c r="E236" i="2"/>
  <c r="D236" i="2"/>
  <c r="E210" i="3"/>
  <c r="G210" i="3"/>
  <c r="C210" i="3"/>
  <c r="D210" i="3"/>
  <c r="F210" i="3"/>
  <c r="A233" i="3"/>
  <c r="B237" i="2"/>
  <c r="B238" i="2" s="1"/>
  <c r="C238" i="2" l="1"/>
  <c r="C237" i="2"/>
  <c r="I237" i="2"/>
  <c r="J237" i="2"/>
  <c r="D237" i="2"/>
  <c r="E237" i="2"/>
  <c r="H237" i="2"/>
  <c r="G237" i="2"/>
  <c r="F237" i="2"/>
  <c r="J238" i="2"/>
  <c r="I238" i="2"/>
  <c r="H238" i="2"/>
  <c r="G238" i="2"/>
  <c r="F238" i="2"/>
  <c r="E238" i="2"/>
  <c r="D238" i="2"/>
  <c r="F211" i="3"/>
  <c r="D211" i="3"/>
  <c r="G211" i="3"/>
  <c r="C211" i="3"/>
  <c r="E211" i="3"/>
  <c r="A234" i="3"/>
  <c r="B239" i="2"/>
  <c r="C239" i="2" l="1"/>
  <c r="J239" i="2"/>
  <c r="I239" i="2"/>
  <c r="H239" i="2"/>
  <c r="G239" i="2"/>
  <c r="F239" i="2"/>
  <c r="E239" i="2"/>
  <c r="D239" i="2"/>
  <c r="F212" i="3"/>
  <c r="D212" i="3"/>
  <c r="E212" i="3"/>
  <c r="C212" i="3"/>
  <c r="G212" i="3"/>
  <c r="A235" i="3"/>
  <c r="B240" i="2"/>
  <c r="C240" i="2" l="1"/>
  <c r="J240" i="2"/>
  <c r="I240" i="2"/>
  <c r="H240" i="2"/>
  <c r="G240" i="2"/>
  <c r="F240" i="2"/>
  <c r="E240" i="2"/>
  <c r="D240" i="2"/>
  <c r="G213" i="3"/>
  <c r="E213" i="3"/>
  <c r="D213" i="3"/>
  <c r="F213" i="3"/>
  <c r="C213" i="3"/>
  <c r="A236" i="3"/>
  <c r="B241" i="2"/>
  <c r="C241" i="2" l="1"/>
  <c r="J241" i="2"/>
  <c r="I241" i="2"/>
  <c r="H241" i="2"/>
  <c r="G241" i="2"/>
  <c r="F241" i="2"/>
  <c r="E241" i="2"/>
  <c r="D241" i="2"/>
  <c r="E214" i="3"/>
  <c r="D214" i="3"/>
  <c r="C214" i="3"/>
  <c r="F214" i="3"/>
  <c r="G214" i="3"/>
  <c r="A237" i="3"/>
  <c r="B242" i="2"/>
  <c r="C242" i="2" l="1"/>
  <c r="J242" i="2"/>
  <c r="I242" i="2"/>
  <c r="H242" i="2"/>
  <c r="G242" i="2"/>
  <c r="F242" i="2"/>
  <c r="E242" i="2"/>
  <c r="D242" i="2"/>
  <c r="E215" i="3"/>
  <c r="G215" i="3"/>
  <c r="C215" i="3"/>
  <c r="F215" i="3"/>
  <c r="D215" i="3"/>
  <c r="B243" i="2"/>
  <c r="A238" i="3"/>
  <c r="C243" i="2" l="1"/>
  <c r="J243" i="2"/>
  <c r="I243" i="2"/>
  <c r="H243" i="2"/>
  <c r="G243" i="2"/>
  <c r="F243" i="2"/>
  <c r="E243" i="2"/>
  <c r="D243" i="2"/>
  <c r="D216" i="3"/>
  <c r="G216" i="3"/>
  <c r="C216" i="3"/>
  <c r="F216" i="3"/>
  <c r="E216" i="3"/>
  <c r="A239" i="3"/>
  <c r="B244" i="2"/>
  <c r="C244" i="2" l="1"/>
  <c r="J244" i="2"/>
  <c r="I244" i="2"/>
  <c r="H244" i="2"/>
  <c r="G244" i="2"/>
  <c r="F244" i="2"/>
  <c r="E244" i="2"/>
  <c r="D244" i="2"/>
  <c r="F217" i="3"/>
  <c r="C217" i="3"/>
  <c r="E217" i="3"/>
  <c r="D217" i="3"/>
  <c r="G217" i="3"/>
  <c r="B245" i="2"/>
  <c r="A240" i="3"/>
  <c r="C245" i="2" l="1"/>
  <c r="J245" i="2"/>
  <c r="I245" i="2"/>
  <c r="H245" i="2"/>
  <c r="G245" i="2"/>
  <c r="F245" i="2"/>
  <c r="E245" i="2"/>
  <c r="D245" i="2"/>
  <c r="D218" i="3"/>
  <c r="C218" i="3"/>
  <c r="E218" i="3"/>
  <c r="F218" i="3"/>
  <c r="G218" i="3"/>
  <c r="A241" i="3"/>
  <c r="B246" i="2"/>
  <c r="B247" i="2" s="1"/>
  <c r="C247" i="2" l="1"/>
  <c r="C246" i="2"/>
  <c r="I246" i="2"/>
  <c r="D246" i="2"/>
  <c r="J246" i="2"/>
  <c r="E246" i="2"/>
  <c r="H246" i="2"/>
  <c r="G246" i="2"/>
  <c r="F246" i="2"/>
  <c r="J247" i="2"/>
  <c r="I247" i="2"/>
  <c r="H247" i="2"/>
  <c r="G247" i="2"/>
  <c r="F247" i="2"/>
  <c r="E247" i="2"/>
  <c r="D247" i="2"/>
  <c r="E219" i="3"/>
  <c r="D219" i="3"/>
  <c r="F219" i="3"/>
  <c r="C219" i="3"/>
  <c r="G219" i="3"/>
  <c r="A242" i="3"/>
  <c r="B248" i="2"/>
  <c r="C248" i="2" l="1"/>
  <c r="J248" i="2"/>
  <c r="I248" i="2"/>
  <c r="H248" i="2"/>
  <c r="G248" i="2"/>
  <c r="F248" i="2"/>
  <c r="E248" i="2"/>
  <c r="D248" i="2"/>
  <c r="F220" i="3"/>
  <c r="D220" i="3"/>
  <c r="E220" i="3"/>
  <c r="C220" i="3"/>
  <c r="G220" i="3"/>
  <c r="A243" i="3"/>
  <c r="B249" i="2"/>
  <c r="C249" i="2" l="1"/>
  <c r="J249" i="2"/>
  <c r="I249" i="2"/>
  <c r="H249" i="2"/>
  <c r="G249" i="2"/>
  <c r="F249" i="2"/>
  <c r="E249" i="2"/>
  <c r="D249" i="2"/>
  <c r="C221" i="3"/>
  <c r="F221" i="3"/>
  <c r="E221" i="3"/>
  <c r="G221" i="3"/>
  <c r="D221" i="3"/>
  <c r="A244" i="3"/>
  <c r="B250" i="2"/>
  <c r="B251" i="2" s="1"/>
  <c r="C251" i="2" l="1"/>
  <c r="C250" i="2"/>
  <c r="J250" i="2"/>
  <c r="I250" i="2"/>
  <c r="H250" i="2"/>
  <c r="D250" i="2"/>
  <c r="G250" i="2"/>
  <c r="F250" i="2"/>
  <c r="E250" i="2"/>
  <c r="J251" i="2"/>
  <c r="I251" i="2"/>
  <c r="H251" i="2"/>
  <c r="G251" i="2"/>
  <c r="F251" i="2"/>
  <c r="E251" i="2"/>
  <c r="D251" i="2"/>
  <c r="E222" i="3"/>
  <c r="C222" i="3"/>
  <c r="F222" i="3"/>
  <c r="G222" i="3"/>
  <c r="D222" i="3"/>
  <c r="A245" i="3"/>
  <c r="B252" i="2"/>
  <c r="B253" i="2"/>
  <c r="C253" i="2" l="1"/>
  <c r="C252" i="2"/>
  <c r="J253" i="2"/>
  <c r="J252" i="2"/>
  <c r="I253" i="2"/>
  <c r="I252" i="2"/>
  <c r="H253" i="2"/>
  <c r="H252" i="2"/>
  <c r="G253" i="2"/>
  <c r="G252" i="2"/>
  <c r="F253" i="2"/>
  <c r="F252" i="2"/>
  <c r="E253" i="2"/>
  <c r="E252" i="2"/>
  <c r="D253" i="2"/>
  <c r="D252" i="2"/>
  <c r="E223" i="3"/>
  <c r="C223" i="3"/>
  <c r="F223" i="3"/>
  <c r="D223" i="3"/>
  <c r="G223" i="3"/>
  <c r="A246" i="3"/>
  <c r="B254" i="2"/>
  <c r="C254" i="2" l="1"/>
  <c r="J254" i="2"/>
  <c r="I254" i="2"/>
  <c r="H254" i="2"/>
  <c r="G254" i="2"/>
  <c r="F254" i="2"/>
  <c r="E254" i="2"/>
  <c r="D254" i="2"/>
  <c r="F224" i="3"/>
  <c r="C224" i="3"/>
  <c r="E224" i="3"/>
  <c r="G224" i="3"/>
  <c r="D224" i="3"/>
  <c r="B255" i="2"/>
  <c r="A247" i="3"/>
  <c r="C255" i="2" l="1"/>
  <c r="J255" i="2"/>
  <c r="I255" i="2"/>
  <c r="H255" i="2"/>
  <c r="G255" i="2"/>
  <c r="F255" i="2"/>
  <c r="E255" i="2"/>
  <c r="D255" i="2"/>
  <c r="G225" i="3"/>
  <c r="C225" i="3"/>
  <c r="E225" i="3"/>
  <c r="F225" i="3"/>
  <c r="D225" i="3"/>
  <c r="A248" i="3"/>
  <c r="B256" i="2"/>
  <c r="C256" i="2" l="1"/>
  <c r="J256" i="2"/>
  <c r="I256" i="2"/>
  <c r="H256" i="2"/>
  <c r="G256" i="2"/>
  <c r="F256" i="2"/>
  <c r="E256" i="2"/>
  <c r="D256" i="2"/>
  <c r="F226" i="3"/>
  <c r="D226" i="3"/>
  <c r="E226" i="3"/>
  <c r="C226" i="3"/>
  <c r="G226" i="3"/>
  <c r="A249" i="3"/>
  <c r="B257" i="2"/>
  <c r="C257" i="2" l="1"/>
  <c r="J257" i="2"/>
  <c r="I257" i="2"/>
  <c r="H257" i="2"/>
  <c r="G257" i="2"/>
  <c r="F257" i="2"/>
  <c r="E257" i="2"/>
  <c r="D257" i="2"/>
  <c r="D227" i="3"/>
  <c r="E227" i="3"/>
  <c r="C227" i="3"/>
  <c r="F227" i="3"/>
  <c r="G227" i="3"/>
  <c r="A250" i="3"/>
  <c r="B258" i="2"/>
  <c r="B259" i="2" s="1"/>
  <c r="C259" i="2" l="1"/>
  <c r="C258" i="2"/>
  <c r="J259" i="2"/>
  <c r="J258" i="2"/>
  <c r="I259" i="2"/>
  <c r="I258" i="2"/>
  <c r="H259" i="2"/>
  <c r="H258" i="2"/>
  <c r="G259" i="2"/>
  <c r="G258" i="2"/>
  <c r="F259" i="2"/>
  <c r="F258" i="2"/>
  <c r="E259" i="2"/>
  <c r="E258" i="2"/>
  <c r="D259" i="2"/>
  <c r="D258" i="2"/>
  <c r="E228" i="3"/>
  <c r="D228" i="3"/>
  <c r="F228" i="3"/>
  <c r="C228" i="3"/>
  <c r="G228" i="3"/>
  <c r="A251" i="3"/>
  <c r="B260" i="2"/>
  <c r="C260" i="2" l="1"/>
  <c r="J260" i="2"/>
  <c r="I260" i="2"/>
  <c r="H260" i="2"/>
  <c r="G260" i="2"/>
  <c r="F260" i="2"/>
  <c r="E260" i="2"/>
  <c r="D260" i="2"/>
  <c r="E229" i="3"/>
  <c r="D229" i="3"/>
  <c r="F229" i="3"/>
  <c r="C229" i="3"/>
  <c r="G229" i="3"/>
  <c r="A252" i="3"/>
  <c r="B261" i="2"/>
  <c r="C261" i="2" l="1"/>
  <c r="J261" i="2"/>
  <c r="I261" i="2"/>
  <c r="H261" i="2"/>
  <c r="G261" i="2"/>
  <c r="F261" i="2"/>
  <c r="E261" i="2"/>
  <c r="D261" i="2"/>
  <c r="E230" i="3"/>
  <c r="C230" i="3"/>
  <c r="F230" i="3"/>
  <c r="D230" i="3"/>
  <c r="G230" i="3"/>
  <c r="A253" i="3"/>
  <c r="B262" i="2"/>
  <c r="C262" i="2" l="1"/>
  <c r="J262" i="2"/>
  <c r="I262" i="2"/>
  <c r="H262" i="2"/>
  <c r="G262" i="2"/>
  <c r="F262" i="2"/>
  <c r="E262" i="2"/>
  <c r="D262" i="2"/>
  <c r="D231" i="3"/>
  <c r="G231" i="3"/>
  <c r="C231" i="3"/>
  <c r="F231" i="3"/>
  <c r="E231" i="3"/>
  <c r="A254" i="3"/>
  <c r="B263" i="2"/>
  <c r="B264" i="2" s="1"/>
  <c r="C264" i="2" l="1"/>
  <c r="C263" i="2"/>
  <c r="G263" i="2"/>
  <c r="F263" i="2"/>
  <c r="J263" i="2"/>
  <c r="E263" i="2"/>
  <c r="D263" i="2"/>
  <c r="I263" i="2"/>
  <c r="H263" i="2"/>
  <c r="J264" i="2"/>
  <c r="I264" i="2"/>
  <c r="H264" i="2"/>
  <c r="G264" i="2"/>
  <c r="F264" i="2"/>
  <c r="E264" i="2"/>
  <c r="D264" i="2"/>
  <c r="E232" i="3"/>
  <c r="D232" i="3"/>
  <c r="F232" i="3"/>
  <c r="C232" i="3"/>
  <c r="G232" i="3"/>
  <c r="A255" i="3"/>
  <c r="B265" i="2"/>
  <c r="C265" i="2" l="1"/>
  <c r="J265" i="2"/>
  <c r="I265" i="2"/>
  <c r="H265" i="2"/>
  <c r="G265" i="2"/>
  <c r="F265" i="2"/>
  <c r="E265" i="2"/>
  <c r="D265" i="2"/>
  <c r="D233" i="3"/>
  <c r="E233" i="3"/>
  <c r="G233" i="3"/>
  <c r="C233" i="3"/>
  <c r="F233" i="3"/>
  <c r="A256" i="3"/>
  <c r="B266" i="2"/>
  <c r="C266" i="2" l="1"/>
  <c r="J266" i="2"/>
  <c r="I266" i="2"/>
  <c r="H266" i="2"/>
  <c r="G266" i="2"/>
  <c r="F266" i="2"/>
  <c r="E266" i="2"/>
  <c r="D266" i="2"/>
  <c r="D234" i="3"/>
  <c r="E234" i="3"/>
  <c r="C234" i="3"/>
  <c r="F234" i="3"/>
  <c r="G234" i="3"/>
  <c r="A257" i="3"/>
  <c r="B267" i="2"/>
  <c r="C267" i="2" l="1"/>
  <c r="J267" i="2"/>
  <c r="I267" i="2"/>
  <c r="H267" i="2"/>
  <c r="G267" i="2"/>
  <c r="F267" i="2"/>
  <c r="E267" i="2"/>
  <c r="D267" i="2"/>
  <c r="G235" i="3"/>
  <c r="D235" i="3"/>
  <c r="E235" i="3"/>
  <c r="C235" i="3"/>
  <c r="F235" i="3"/>
  <c r="B268" i="2"/>
  <c r="B269" i="2" s="1"/>
  <c r="C269" i="2" l="1"/>
  <c r="C268" i="2"/>
  <c r="E268" i="2"/>
  <c r="D268" i="2"/>
  <c r="J268" i="2"/>
  <c r="F268" i="2"/>
  <c r="I268" i="2"/>
  <c r="G268" i="2"/>
  <c r="H268" i="2"/>
  <c r="J269" i="2"/>
  <c r="I269" i="2"/>
  <c r="H269" i="2"/>
  <c r="G269" i="2"/>
  <c r="F269" i="2"/>
  <c r="E269" i="2"/>
  <c r="D269" i="2"/>
  <c r="E236" i="3"/>
  <c r="F236" i="3"/>
  <c r="G236" i="3"/>
  <c r="C236" i="3"/>
  <c r="D236" i="3"/>
  <c r="B270" i="2"/>
  <c r="C270" i="2" l="1"/>
  <c r="J270" i="2"/>
  <c r="I270" i="2"/>
  <c r="H270" i="2"/>
  <c r="G270" i="2"/>
  <c r="F270" i="2"/>
  <c r="E270" i="2"/>
  <c r="D270" i="2"/>
  <c r="F237" i="3"/>
  <c r="D237" i="3"/>
  <c r="E237" i="3"/>
  <c r="C237" i="3"/>
  <c r="G237" i="3"/>
  <c r="B271" i="2"/>
  <c r="C271" i="2" l="1"/>
  <c r="J271" i="2"/>
  <c r="I271" i="2"/>
  <c r="H271" i="2"/>
  <c r="G271" i="2"/>
  <c r="F271" i="2"/>
  <c r="E271" i="2"/>
  <c r="D271" i="2"/>
  <c r="E238" i="3"/>
  <c r="D238" i="3"/>
  <c r="F238" i="3"/>
  <c r="C238" i="3"/>
  <c r="G238" i="3"/>
  <c r="B272" i="2"/>
  <c r="C272" i="2" l="1"/>
  <c r="J272" i="2"/>
  <c r="I272" i="2"/>
  <c r="H272" i="2"/>
  <c r="G272" i="2"/>
  <c r="F272" i="2"/>
  <c r="E272" i="2"/>
  <c r="D272" i="2"/>
  <c r="C239" i="3"/>
  <c r="F239" i="3"/>
  <c r="G239" i="3"/>
  <c r="D239" i="3"/>
  <c r="E239" i="3"/>
  <c r="B273" i="2"/>
  <c r="C273" i="2" l="1"/>
  <c r="J273" i="2"/>
  <c r="I273" i="2"/>
  <c r="H273" i="2"/>
  <c r="G273" i="2"/>
  <c r="F273" i="2"/>
  <c r="E273" i="2"/>
  <c r="D273" i="2"/>
  <c r="C240" i="3"/>
  <c r="F240" i="3"/>
  <c r="G240" i="3"/>
  <c r="E240" i="3"/>
  <c r="D240" i="3"/>
  <c r="B274" i="2"/>
  <c r="C274" i="2" l="1"/>
  <c r="J274" i="2"/>
  <c r="I274" i="2"/>
  <c r="H274" i="2"/>
  <c r="G274" i="2"/>
  <c r="F274" i="2"/>
  <c r="E274" i="2"/>
  <c r="D274" i="2"/>
  <c r="F241" i="3"/>
  <c r="C241" i="3"/>
  <c r="E241" i="3"/>
  <c r="D241" i="3"/>
  <c r="G241" i="3"/>
  <c r="B275" i="2"/>
  <c r="C275" i="2" l="1"/>
  <c r="J275" i="2"/>
  <c r="I275" i="2"/>
  <c r="H275" i="2"/>
  <c r="G275" i="2"/>
  <c r="F275" i="2"/>
  <c r="E275" i="2"/>
  <c r="D275" i="2"/>
  <c r="G242" i="3"/>
  <c r="D242" i="3"/>
  <c r="E242" i="3"/>
  <c r="C242" i="3"/>
  <c r="F242" i="3"/>
  <c r="B276" i="2"/>
  <c r="C276" i="2" l="1"/>
  <c r="J276" i="2"/>
  <c r="I276" i="2"/>
  <c r="H276" i="2"/>
  <c r="G276" i="2"/>
  <c r="F276" i="2"/>
  <c r="E276" i="2"/>
  <c r="D276" i="2"/>
  <c r="G243" i="3"/>
  <c r="D243" i="3"/>
  <c r="E243" i="3"/>
  <c r="C243" i="3"/>
  <c r="F243" i="3"/>
  <c r="B277" i="2"/>
  <c r="C277" i="2" l="1"/>
  <c r="J277" i="2"/>
  <c r="I277" i="2"/>
  <c r="H277" i="2"/>
  <c r="G277" i="2"/>
  <c r="F277" i="2"/>
  <c r="E277" i="2"/>
  <c r="D277" i="2"/>
  <c r="D244" i="3"/>
  <c r="E244" i="3"/>
  <c r="C244" i="3"/>
  <c r="F244" i="3"/>
  <c r="G244" i="3"/>
  <c r="B278" i="2"/>
  <c r="C278" i="2" l="1"/>
  <c r="J278" i="2"/>
  <c r="I278" i="2"/>
  <c r="H278" i="2"/>
  <c r="G278" i="2"/>
  <c r="F278" i="2"/>
  <c r="E278" i="2"/>
  <c r="D278" i="2"/>
  <c r="C245" i="3"/>
  <c r="E245" i="3"/>
  <c r="D245" i="3"/>
  <c r="G245" i="3"/>
  <c r="F245" i="3"/>
  <c r="B279" i="2"/>
  <c r="C279" i="2" l="1"/>
  <c r="J279" i="2"/>
  <c r="I279" i="2"/>
  <c r="H279" i="2"/>
  <c r="G279" i="2"/>
  <c r="F279" i="2"/>
  <c r="E279" i="2"/>
  <c r="D279" i="2"/>
  <c r="G246" i="3"/>
  <c r="F246" i="3"/>
  <c r="E246" i="3"/>
  <c r="D246" i="3"/>
  <c r="C246" i="3"/>
  <c r="B280" i="2"/>
  <c r="C280" i="2" l="1"/>
  <c r="J280" i="2"/>
  <c r="I280" i="2"/>
  <c r="H280" i="2"/>
  <c r="G280" i="2"/>
  <c r="F280" i="2"/>
  <c r="E280" i="2"/>
  <c r="D280" i="2"/>
  <c r="D247" i="3"/>
  <c r="E247" i="3"/>
  <c r="C247" i="3"/>
  <c r="G247" i="3"/>
  <c r="F247" i="3"/>
  <c r="B281" i="2"/>
  <c r="C281" i="2" l="1"/>
  <c r="J281" i="2"/>
  <c r="I281" i="2"/>
  <c r="H281" i="2"/>
  <c r="G281" i="2"/>
  <c r="F281" i="2"/>
  <c r="E281" i="2"/>
  <c r="D281" i="2"/>
  <c r="C248" i="3"/>
  <c r="F248" i="3"/>
  <c r="G248" i="3"/>
  <c r="E248" i="3"/>
  <c r="D248" i="3"/>
  <c r="B282" i="2"/>
  <c r="B283" i="2"/>
  <c r="C283" i="2" l="1"/>
  <c r="C282" i="2"/>
  <c r="J282" i="2"/>
  <c r="E282" i="2"/>
  <c r="D282" i="2"/>
  <c r="I282" i="2"/>
  <c r="G282" i="2"/>
  <c r="H282" i="2"/>
  <c r="F282" i="2"/>
  <c r="J283" i="2"/>
  <c r="I283" i="2"/>
  <c r="H283" i="2"/>
  <c r="G283" i="2"/>
  <c r="F283" i="2"/>
  <c r="E283" i="2"/>
  <c r="D283" i="2"/>
  <c r="D249" i="3"/>
  <c r="F249" i="3"/>
  <c r="C249" i="3"/>
  <c r="G249" i="3"/>
  <c r="E249" i="3"/>
  <c r="B284" i="2"/>
  <c r="C284" i="2" l="1"/>
  <c r="J284" i="2"/>
  <c r="I284" i="2"/>
  <c r="H284" i="2"/>
  <c r="G284" i="2"/>
  <c r="F284" i="2"/>
  <c r="E284" i="2"/>
  <c r="D284" i="2"/>
  <c r="D250" i="3"/>
  <c r="E250" i="3"/>
  <c r="C250" i="3"/>
  <c r="G250" i="3"/>
  <c r="F250" i="3"/>
  <c r="B285" i="2"/>
  <c r="B286" i="2" s="1"/>
  <c r="C286" i="2" l="1"/>
  <c r="C285" i="2"/>
  <c r="D285" i="2"/>
  <c r="J285" i="2"/>
  <c r="I285" i="2"/>
  <c r="H285" i="2"/>
  <c r="E285" i="2"/>
  <c r="G285" i="2"/>
  <c r="F285" i="2"/>
  <c r="J286" i="2"/>
  <c r="I286" i="2"/>
  <c r="H286" i="2"/>
  <c r="G286" i="2"/>
  <c r="F286" i="2"/>
  <c r="E286" i="2"/>
  <c r="D286" i="2"/>
  <c r="F251" i="3"/>
  <c r="C251" i="3"/>
  <c r="D251" i="3"/>
  <c r="G251" i="3"/>
  <c r="E251" i="3"/>
  <c r="B287" i="2"/>
  <c r="C287" i="2" l="1"/>
  <c r="J287" i="2"/>
  <c r="I287" i="2"/>
  <c r="H287" i="2"/>
  <c r="G287" i="2"/>
  <c r="F287" i="2"/>
  <c r="E287" i="2"/>
  <c r="D287" i="2"/>
  <c r="G252" i="3"/>
  <c r="D252" i="3"/>
  <c r="E252" i="3"/>
  <c r="C252" i="3"/>
  <c r="F252" i="3"/>
  <c r="B288" i="2"/>
  <c r="C288" i="2" l="1"/>
  <c r="J288" i="2"/>
  <c r="I288" i="2"/>
  <c r="H288" i="2"/>
  <c r="G288" i="2"/>
  <c r="F288" i="2"/>
  <c r="E288" i="2"/>
  <c r="D288" i="2"/>
  <c r="C253" i="3"/>
  <c r="G253" i="3"/>
  <c r="F253" i="3"/>
  <c r="D253" i="3"/>
  <c r="E253" i="3"/>
  <c r="B289" i="2"/>
  <c r="C289" i="2" l="1"/>
  <c r="J289" i="2"/>
  <c r="I289" i="2"/>
  <c r="H289" i="2"/>
  <c r="G289" i="2"/>
  <c r="F289" i="2"/>
  <c r="E289" i="2"/>
  <c r="D289" i="2"/>
  <c r="C254" i="3"/>
  <c r="E254" i="3"/>
  <c r="G254" i="3"/>
  <c r="D254" i="3"/>
  <c r="F254" i="3"/>
  <c r="B290" i="2"/>
  <c r="C290" i="2" l="1"/>
  <c r="J290" i="2"/>
  <c r="I290" i="2"/>
  <c r="H290" i="2"/>
  <c r="G290" i="2"/>
  <c r="F290" i="2"/>
  <c r="E290" i="2"/>
  <c r="D290" i="2"/>
  <c r="G255" i="3"/>
  <c r="C255" i="3"/>
  <c r="F255" i="3"/>
  <c r="D255" i="3"/>
  <c r="E255" i="3"/>
  <c r="B291" i="2"/>
  <c r="C291" i="2" l="1"/>
  <c r="J291" i="2"/>
  <c r="I291" i="2"/>
  <c r="H291" i="2"/>
  <c r="G291" i="2"/>
  <c r="F291" i="2"/>
  <c r="E291" i="2"/>
  <c r="D291" i="2"/>
  <c r="D256" i="3"/>
  <c r="G256" i="3"/>
  <c r="F256" i="3"/>
  <c r="C256" i="3"/>
  <c r="E256" i="3"/>
  <c r="B292" i="2"/>
  <c r="C292" i="2" l="1"/>
  <c r="J292" i="2"/>
  <c r="I292" i="2"/>
  <c r="H292" i="2"/>
  <c r="G292" i="2"/>
  <c r="F292" i="2"/>
  <c r="E292" i="2"/>
  <c r="D292" i="2"/>
  <c r="G257" i="3"/>
  <c r="F257" i="3"/>
  <c r="C257" i="3"/>
  <c r="D257" i="3"/>
  <c r="E257" i="3"/>
  <c r="B293" i="2"/>
  <c r="C293" i="2" l="1"/>
  <c r="J293" i="2"/>
  <c r="I293" i="2"/>
  <c r="H293" i="2"/>
  <c r="G293" i="2"/>
  <c r="F293" i="2"/>
  <c r="E293" i="2"/>
  <c r="D293" i="2"/>
  <c r="B294" i="2"/>
  <c r="C294" i="2" l="1"/>
  <c r="J294" i="2"/>
  <c r="I294" i="2"/>
  <c r="H294" i="2"/>
  <c r="G294" i="2"/>
  <c r="F294" i="2"/>
  <c r="E294" i="2"/>
  <c r="D294" i="2"/>
  <c r="B295" i="2"/>
  <c r="C295" i="2" l="1"/>
  <c r="J295" i="2"/>
  <c r="I295" i="2"/>
  <c r="H295" i="2"/>
  <c r="G295" i="2"/>
  <c r="F295" i="2"/>
  <c r="E295" i="2"/>
  <c r="D295" i="2"/>
  <c r="B296" i="2"/>
  <c r="C296" i="2" l="1"/>
  <c r="J296" i="2"/>
  <c r="I296" i="2"/>
  <c r="H296" i="2"/>
  <c r="G296" i="2"/>
  <c r="F296" i="2"/>
  <c r="E296" i="2"/>
  <c r="D296" i="2"/>
  <c r="B297" i="2"/>
  <c r="C297" i="2" l="1"/>
  <c r="J297" i="2"/>
  <c r="I297" i="2"/>
  <c r="H297" i="2"/>
  <c r="G297" i="2"/>
  <c r="F297" i="2"/>
  <c r="E297" i="2"/>
  <c r="D297" i="2"/>
  <c r="B298" i="2"/>
  <c r="C298" i="2" l="1"/>
  <c r="J298" i="2"/>
  <c r="I298" i="2"/>
  <c r="H298" i="2"/>
  <c r="G298" i="2"/>
  <c r="F298" i="2"/>
  <c r="E298" i="2"/>
  <c r="D298" i="2"/>
  <c r="B299" i="2"/>
  <c r="C299" i="2" l="1"/>
  <c r="J299" i="2"/>
  <c r="I299" i="2"/>
  <c r="H299" i="2"/>
  <c r="G299" i="2"/>
  <c r="F299" i="2"/>
  <c r="E299" i="2"/>
  <c r="D299" i="2"/>
  <c r="B300" i="2"/>
  <c r="C300" i="2" l="1"/>
  <c r="J300" i="2"/>
  <c r="I300" i="2"/>
  <c r="H300" i="2"/>
  <c r="G300" i="2"/>
  <c r="F300" i="2"/>
  <c r="E300" i="2"/>
  <c r="D300" i="2"/>
  <c r="B301" i="2"/>
  <c r="C301" i="2" l="1"/>
  <c r="J301" i="2"/>
  <c r="I301" i="2"/>
  <c r="H301" i="2"/>
  <c r="G301" i="2"/>
  <c r="F301" i="2"/>
  <c r="E301" i="2"/>
  <c r="D301" i="2"/>
  <c r="B302" i="2"/>
  <c r="C302" i="2" l="1"/>
  <c r="J302" i="2"/>
  <c r="I302" i="2"/>
  <c r="H302" i="2"/>
  <c r="G302" i="2"/>
  <c r="F302" i="2"/>
  <c r="E302" i="2"/>
  <c r="D302" i="2"/>
  <c r="B303" i="2"/>
  <c r="C303" i="2" l="1"/>
  <c r="J303" i="2"/>
  <c r="I303" i="2"/>
  <c r="H303" i="2"/>
  <c r="G303" i="2"/>
  <c r="F303" i="2"/>
  <c r="E303" i="2"/>
  <c r="D303" i="2"/>
  <c r="B304" i="2"/>
  <c r="C304" i="2" l="1"/>
  <c r="J304" i="2"/>
  <c r="I304" i="2"/>
  <c r="H304" i="2"/>
  <c r="G304" i="2"/>
  <c r="F304" i="2"/>
  <c r="E304" i="2"/>
  <c r="D304" i="2"/>
  <c r="B305" i="2"/>
  <c r="C305" i="2" l="1"/>
  <c r="J305" i="2"/>
  <c r="I305" i="2"/>
  <c r="H305" i="2"/>
  <c r="G305" i="2"/>
  <c r="F305" i="2"/>
  <c r="E305" i="2"/>
  <c r="D305" i="2"/>
  <c r="B306" i="2"/>
  <c r="C306" i="2" l="1"/>
  <c r="J306" i="2"/>
  <c r="I306" i="2"/>
  <c r="H306" i="2"/>
  <c r="G306" i="2"/>
  <c r="F306" i="2"/>
  <c r="E306" i="2"/>
  <c r="D306" i="2"/>
  <c r="B307" i="2"/>
  <c r="C307" i="2" l="1"/>
  <c r="J307" i="2"/>
  <c r="I307" i="2"/>
  <c r="H307" i="2"/>
  <c r="G307" i="2"/>
  <c r="F307" i="2"/>
  <c r="E307" i="2"/>
  <c r="D307" i="2"/>
  <c r="B308" i="2"/>
  <c r="C308" i="2" l="1"/>
  <c r="J308" i="2"/>
  <c r="I308" i="2"/>
  <c r="H308" i="2"/>
  <c r="G308" i="2"/>
  <c r="F308" i="2"/>
  <c r="E308" i="2"/>
  <c r="D308" i="2"/>
  <c r="B309" i="2"/>
  <c r="C309" i="2" l="1"/>
  <c r="J309" i="2"/>
  <c r="I309" i="2"/>
  <c r="H309" i="2"/>
  <c r="G309" i="2"/>
  <c r="F309" i="2"/>
  <c r="E309" i="2"/>
  <c r="D309" i="2"/>
  <c r="B310" i="2"/>
  <c r="C310" i="2" l="1"/>
  <c r="J310" i="2"/>
  <c r="I310" i="2"/>
  <c r="H310" i="2"/>
  <c r="G310" i="2"/>
  <c r="F310" i="2"/>
  <c r="E310" i="2"/>
  <c r="D310" i="2"/>
  <c r="B311" i="2"/>
  <c r="C311" i="2" l="1"/>
  <c r="J311" i="2"/>
  <c r="I311" i="2"/>
  <c r="H311" i="2"/>
  <c r="G311" i="2"/>
  <c r="F311" i="2"/>
  <c r="E311" i="2"/>
  <c r="D311" i="2"/>
  <c r="B312" i="2"/>
  <c r="C312" i="2" l="1"/>
  <c r="J312" i="2"/>
  <c r="I312" i="2"/>
  <c r="H312" i="2"/>
  <c r="G312" i="2"/>
  <c r="F312" i="2"/>
  <c r="E312" i="2"/>
  <c r="D312" i="2"/>
  <c r="B313" i="2"/>
  <c r="C313" i="2" l="1"/>
  <c r="J313" i="2"/>
  <c r="I313" i="2"/>
  <c r="H313" i="2"/>
  <c r="G313" i="2"/>
  <c r="F313" i="2"/>
  <c r="E313" i="2"/>
  <c r="D313" i="2"/>
  <c r="B314" i="2"/>
  <c r="B315" i="2" s="1"/>
  <c r="C315" i="2" l="1"/>
  <c r="C314" i="2"/>
  <c r="J315" i="2"/>
  <c r="J314" i="2"/>
  <c r="I315" i="2"/>
  <c r="I314" i="2"/>
  <c r="H315" i="2"/>
  <c r="H314" i="2"/>
  <c r="G315" i="2"/>
  <c r="G314" i="2"/>
  <c r="F315" i="2"/>
  <c r="F314" i="2"/>
  <c r="E315" i="2"/>
  <c r="E314" i="2"/>
  <c r="D315" i="2"/>
  <c r="D314" i="2"/>
  <c r="B316" i="2"/>
  <c r="C316" i="2" l="1"/>
  <c r="J316" i="2"/>
  <c r="I316" i="2"/>
  <c r="H316" i="2"/>
  <c r="G316" i="2"/>
  <c r="F316" i="2"/>
  <c r="E316" i="2"/>
  <c r="D316" i="2"/>
  <c r="B317" i="2"/>
  <c r="C317" i="2" l="1"/>
  <c r="J317" i="2"/>
  <c r="I317" i="2"/>
  <c r="H317" i="2"/>
  <c r="G317" i="2"/>
  <c r="F317" i="2"/>
  <c r="E317" i="2"/>
  <c r="D317" i="2"/>
  <c r="B318" i="2"/>
  <c r="C318" i="2" l="1"/>
  <c r="J318" i="2"/>
  <c r="I318" i="2"/>
  <c r="H318" i="2"/>
  <c r="G318" i="2"/>
  <c r="F318" i="2"/>
  <c r="E318" i="2"/>
  <c r="D318" i="2"/>
  <c r="B319" i="2"/>
  <c r="C319" i="2" l="1"/>
  <c r="J319" i="2"/>
  <c r="I319" i="2"/>
  <c r="H319" i="2"/>
  <c r="G319" i="2"/>
  <c r="F319" i="2"/>
  <c r="E319" i="2"/>
  <c r="D319" i="2"/>
  <c r="B320" i="2"/>
  <c r="C320" i="2" l="1"/>
  <c r="J320" i="2"/>
  <c r="I320" i="2"/>
  <c r="H320" i="2"/>
  <c r="G320" i="2"/>
  <c r="F320" i="2"/>
  <c r="E320" i="2"/>
  <c r="D320" i="2"/>
  <c r="B321" i="2"/>
  <c r="C321" i="2" l="1"/>
  <c r="J321" i="2"/>
  <c r="I321" i="2"/>
  <c r="H321" i="2"/>
  <c r="G321" i="2"/>
  <c r="F321" i="2"/>
  <c r="E321" i="2"/>
  <c r="D321" i="2"/>
  <c r="B322" i="2"/>
  <c r="C322" i="2" l="1"/>
  <c r="J322" i="2"/>
  <c r="I322" i="2"/>
  <c r="H322" i="2"/>
  <c r="G322" i="2"/>
  <c r="F322" i="2"/>
  <c r="E322" i="2"/>
  <c r="D322" i="2"/>
  <c r="B323" i="2"/>
  <c r="C323" i="2" l="1"/>
  <c r="J323" i="2"/>
  <c r="I323" i="2"/>
  <c r="H323" i="2"/>
  <c r="G323" i="2"/>
  <c r="F323" i="2"/>
  <c r="E323" i="2"/>
  <c r="D323" i="2"/>
  <c r="B324" i="2"/>
  <c r="C324" i="2" l="1"/>
  <c r="J324" i="2"/>
  <c r="I324" i="2"/>
  <c r="H324" i="2"/>
  <c r="G324" i="2"/>
  <c r="F324" i="2"/>
  <c r="E324" i="2"/>
  <c r="D324" i="2"/>
  <c r="B325" i="2"/>
  <c r="C325" i="2" l="1"/>
  <c r="J325" i="2"/>
  <c r="I325" i="2"/>
  <c r="H325" i="2"/>
  <c r="G325" i="2"/>
  <c r="F325" i="2"/>
  <c r="E325" i="2"/>
  <c r="D325" i="2"/>
  <c r="B326" i="2"/>
  <c r="C326" i="2" l="1"/>
  <c r="J326" i="2"/>
  <c r="I326" i="2"/>
  <c r="H326" i="2"/>
  <c r="G326" i="2"/>
  <c r="F326" i="2"/>
  <c r="E326" i="2"/>
  <c r="D326" i="2"/>
  <c r="B327" i="2"/>
  <c r="C327" i="2" l="1"/>
  <c r="J327" i="2"/>
  <c r="I327" i="2"/>
  <c r="H327" i="2"/>
  <c r="G327" i="2"/>
  <c r="F327" i="2"/>
  <c r="E327" i="2"/>
  <c r="D327" i="2"/>
  <c r="B328" i="2"/>
  <c r="C328" i="2" l="1"/>
  <c r="J328" i="2"/>
  <c r="I328" i="2"/>
  <c r="H328" i="2"/>
  <c r="G328" i="2"/>
  <c r="F328" i="2"/>
  <c r="E328" i="2"/>
  <c r="D328" i="2"/>
  <c r="B329" i="2"/>
  <c r="C329" i="2" l="1"/>
  <c r="J329" i="2"/>
  <c r="I329" i="2"/>
  <c r="H329" i="2"/>
  <c r="G329" i="2"/>
  <c r="F329" i="2"/>
  <c r="E329" i="2"/>
  <c r="D329" i="2"/>
  <c r="B330" i="2"/>
  <c r="C330" i="2" l="1"/>
  <c r="J330" i="2"/>
  <c r="I330" i="2"/>
  <c r="H330" i="2"/>
  <c r="G330" i="2"/>
  <c r="F330" i="2"/>
  <c r="E330" i="2"/>
  <c r="D330" i="2"/>
  <c r="B331" i="2"/>
  <c r="C331" i="2" l="1"/>
  <c r="J331" i="2"/>
  <c r="I331" i="2"/>
  <c r="H331" i="2"/>
  <c r="G331" i="2"/>
  <c r="F331" i="2"/>
  <c r="E331" i="2"/>
  <c r="D331" i="2"/>
  <c r="B332" i="2"/>
  <c r="C332" i="2" l="1"/>
  <c r="J332" i="2"/>
  <c r="I332" i="2"/>
  <c r="H332" i="2"/>
  <c r="G332" i="2"/>
  <c r="F332" i="2"/>
  <c r="E332" i="2"/>
  <c r="D332" i="2"/>
  <c r="B333" i="2"/>
  <c r="C333" i="2" l="1"/>
  <c r="J333" i="2"/>
  <c r="I333" i="2"/>
  <c r="H333" i="2"/>
  <c r="G333" i="2"/>
  <c r="F333" i="2"/>
  <c r="E333" i="2"/>
  <c r="D333" i="2"/>
  <c r="B334" i="2"/>
  <c r="C334" i="2" l="1"/>
  <c r="J334" i="2"/>
  <c r="I334" i="2"/>
  <c r="H334" i="2"/>
  <c r="G334" i="2"/>
  <c r="F334" i="2"/>
  <c r="E334" i="2"/>
  <c r="D334" i="2"/>
  <c r="B335" i="2"/>
  <c r="C335" i="2" l="1"/>
  <c r="J335" i="2"/>
  <c r="I335" i="2"/>
  <c r="H335" i="2"/>
  <c r="G335" i="2"/>
  <c r="F335" i="2"/>
  <c r="E335" i="2"/>
  <c r="D335" i="2"/>
  <c r="B336" i="2"/>
  <c r="C336" i="2" l="1"/>
  <c r="J336" i="2"/>
  <c r="I336" i="2"/>
  <c r="H336" i="2"/>
  <c r="G336" i="2"/>
  <c r="F336" i="2"/>
  <c r="E336" i="2"/>
  <c r="D336" i="2"/>
  <c r="B337" i="2"/>
  <c r="C337" i="2" l="1"/>
  <c r="J337" i="2"/>
  <c r="I337" i="2"/>
  <c r="H337" i="2"/>
  <c r="G337" i="2"/>
  <c r="F337" i="2"/>
  <c r="E337" i="2"/>
  <c r="D337" i="2"/>
  <c r="B338" i="2"/>
  <c r="C338" i="2" l="1"/>
  <c r="J338" i="2"/>
  <c r="I338" i="2"/>
  <c r="H338" i="2"/>
  <c r="G338" i="2"/>
  <c r="F338" i="2"/>
  <c r="E338" i="2"/>
  <c r="D338" i="2"/>
  <c r="B339" i="2"/>
  <c r="C339" i="2" l="1"/>
  <c r="J339" i="2"/>
  <c r="I339" i="2"/>
  <c r="H339" i="2"/>
  <c r="G339" i="2"/>
  <c r="F339" i="2"/>
  <c r="E339" i="2"/>
  <c r="D339" i="2"/>
  <c r="B340" i="2"/>
  <c r="C340" i="2" l="1"/>
  <c r="J340" i="2"/>
  <c r="I340" i="2"/>
  <c r="H340" i="2"/>
  <c r="G340" i="2"/>
  <c r="F340" i="2"/>
  <c r="E340" i="2"/>
  <c r="D340" i="2"/>
  <c r="B341" i="2"/>
  <c r="C341" i="2" l="1"/>
  <c r="J341" i="2"/>
  <c r="I341" i="2"/>
  <c r="H341" i="2"/>
  <c r="G341" i="2"/>
  <c r="F341" i="2"/>
  <c r="E341" i="2"/>
  <c r="D341" i="2"/>
  <c r="B342" i="2"/>
  <c r="C342" i="2" l="1"/>
  <c r="J342" i="2"/>
  <c r="I342" i="2"/>
  <c r="H342" i="2"/>
  <c r="G342" i="2"/>
  <c r="F342" i="2"/>
  <c r="E342" i="2"/>
  <c r="D342" i="2"/>
  <c r="B343" i="2"/>
  <c r="C343" i="2" l="1"/>
  <c r="J343" i="2"/>
  <c r="I343" i="2"/>
  <c r="H343" i="2"/>
  <c r="G343" i="2"/>
  <c r="F343" i="2"/>
  <c r="E343" i="2"/>
  <c r="D343" i="2"/>
  <c r="B344" i="2"/>
  <c r="C344" i="2" l="1"/>
  <c r="J344" i="2"/>
  <c r="I344" i="2"/>
  <c r="H344" i="2"/>
  <c r="G344" i="2"/>
  <c r="F344" i="2"/>
  <c r="E344" i="2"/>
  <c r="D344" i="2"/>
  <c r="B345" i="2"/>
  <c r="C345" i="2" l="1"/>
  <c r="J345" i="2"/>
  <c r="I345" i="2"/>
  <c r="H345" i="2"/>
  <c r="G345" i="2"/>
  <c r="F345" i="2"/>
  <c r="E345" i="2"/>
  <c r="D345" i="2"/>
  <c r="B346" i="2"/>
  <c r="C346" i="2" l="1"/>
  <c r="J346" i="2"/>
  <c r="I346" i="2"/>
  <c r="H346" i="2"/>
  <c r="G346" i="2"/>
  <c r="F346" i="2"/>
  <c r="E346" i="2"/>
  <c r="D346" i="2"/>
  <c r="B347" i="2"/>
  <c r="B348" i="2" s="1"/>
  <c r="C348" i="2" l="1"/>
  <c r="C347" i="2"/>
  <c r="J348" i="2"/>
  <c r="J347" i="2"/>
  <c r="I348" i="2"/>
  <c r="I347" i="2"/>
  <c r="H348" i="2"/>
  <c r="H347" i="2"/>
  <c r="G348" i="2"/>
  <c r="G347" i="2"/>
  <c r="F348" i="2"/>
  <c r="F347" i="2"/>
  <c r="E348" i="2"/>
  <c r="E347" i="2"/>
  <c r="D348" i="2"/>
  <c r="D347" i="2"/>
  <c r="B349" i="2"/>
  <c r="C349" i="2" l="1"/>
  <c r="J349" i="2"/>
  <c r="I349" i="2"/>
  <c r="H349" i="2"/>
  <c r="G349" i="2"/>
  <c r="F349" i="2"/>
  <c r="E349" i="2"/>
  <c r="D349" i="2"/>
  <c r="B350" i="2"/>
  <c r="C350" i="2" l="1"/>
  <c r="J350" i="2"/>
  <c r="I350" i="2"/>
  <c r="H350" i="2"/>
  <c r="G350" i="2"/>
  <c r="F350" i="2"/>
  <c r="E350" i="2"/>
  <c r="D350" i="2"/>
  <c r="B351" i="2"/>
  <c r="C351" i="2" l="1"/>
  <c r="J351" i="2"/>
  <c r="I351" i="2"/>
  <c r="H351" i="2"/>
  <c r="G351" i="2"/>
  <c r="F351" i="2"/>
  <c r="E351" i="2"/>
  <c r="D351" i="2"/>
  <c r="B352" i="2"/>
  <c r="C352" i="2" l="1"/>
  <c r="J352" i="2"/>
  <c r="I352" i="2"/>
  <c r="H352" i="2"/>
  <c r="G352" i="2"/>
  <c r="F352" i="2"/>
  <c r="E352" i="2"/>
  <c r="D352" i="2"/>
  <c r="B353" i="2"/>
  <c r="C353" i="2" l="1"/>
  <c r="J353" i="2"/>
  <c r="I353" i="2"/>
  <c r="H353" i="2"/>
  <c r="G353" i="2"/>
  <c r="F353" i="2"/>
  <c r="E353" i="2"/>
  <c r="D353" i="2"/>
  <c r="B354" i="2"/>
  <c r="C354" i="2" l="1"/>
  <c r="J354" i="2"/>
  <c r="I354" i="2"/>
  <c r="H354" i="2"/>
  <c r="G354" i="2"/>
  <c r="F354" i="2"/>
  <c r="E354" i="2"/>
  <c r="D354" i="2"/>
  <c r="B355" i="2"/>
  <c r="C355" i="2" l="1"/>
  <c r="J355" i="2"/>
  <c r="I355" i="2"/>
  <c r="H355" i="2"/>
  <c r="G355" i="2"/>
  <c r="F355" i="2"/>
  <c r="E355" i="2"/>
  <c r="D355" i="2"/>
  <c r="B356" i="2"/>
  <c r="C356" i="2" l="1"/>
  <c r="J356" i="2"/>
  <c r="I356" i="2"/>
  <c r="H356" i="2"/>
  <c r="G356" i="2"/>
  <c r="F356" i="2"/>
  <c r="E356" i="2"/>
  <c r="D356" i="2"/>
  <c r="B357" i="2"/>
  <c r="C357" i="2" l="1"/>
  <c r="J357" i="2"/>
  <c r="I357" i="2"/>
  <c r="H357" i="2"/>
  <c r="G357" i="2"/>
  <c r="F357" i="2"/>
  <c r="E357" i="2"/>
  <c r="D357" i="2"/>
  <c r="B358" i="2"/>
  <c r="C358" i="2" l="1"/>
  <c r="J358" i="2"/>
  <c r="I358" i="2"/>
  <c r="H358" i="2"/>
  <c r="G358" i="2"/>
  <c r="F358" i="2"/>
  <c r="E358" i="2"/>
  <c r="D358" i="2"/>
  <c r="B359" i="2"/>
  <c r="C359" i="2" l="1"/>
  <c r="J359" i="2"/>
  <c r="I359" i="2"/>
  <c r="H359" i="2"/>
  <c r="G359" i="2"/>
  <c r="F359" i="2"/>
  <c r="E359" i="2"/>
  <c r="D359" i="2"/>
  <c r="B360" i="2"/>
  <c r="C360" i="2" l="1"/>
  <c r="J360" i="2"/>
  <c r="I360" i="2"/>
  <c r="H360" i="2"/>
  <c r="G360" i="2"/>
  <c r="F360" i="2"/>
  <c r="E360" i="2"/>
  <c r="D360" i="2"/>
  <c r="B361" i="2"/>
  <c r="C361" i="2" l="1"/>
  <c r="J361" i="2"/>
  <c r="I361" i="2"/>
  <c r="H361" i="2"/>
  <c r="G361" i="2"/>
  <c r="F361" i="2"/>
  <c r="E361" i="2"/>
  <c r="D361" i="2"/>
  <c r="B362" i="2"/>
  <c r="C362" i="2" l="1"/>
  <c r="J362" i="2"/>
  <c r="I362" i="2"/>
  <c r="H362" i="2"/>
  <c r="G362" i="2"/>
  <c r="F362" i="2"/>
  <c r="E362" i="2"/>
  <c r="D362" i="2"/>
  <c r="B363" i="2"/>
  <c r="C363" i="2" l="1"/>
  <c r="J363" i="2"/>
  <c r="I363" i="2"/>
  <c r="H363" i="2"/>
  <c r="G363" i="2"/>
  <c r="F363" i="2"/>
  <c r="E363" i="2"/>
  <c r="D363" i="2"/>
  <c r="B364" i="2"/>
  <c r="C364" i="2" l="1"/>
  <c r="J364" i="2"/>
  <c r="I364" i="2"/>
  <c r="H364" i="2"/>
  <c r="G364" i="2"/>
  <c r="F364" i="2"/>
  <c r="E364" i="2"/>
  <c r="D364" i="2"/>
  <c r="B365" i="2"/>
  <c r="C365" i="2" l="1"/>
  <c r="J365" i="2"/>
  <c r="I365" i="2"/>
  <c r="H365" i="2"/>
  <c r="G365" i="2"/>
  <c r="F365" i="2"/>
  <c r="E365" i="2"/>
  <c r="D365" i="2"/>
  <c r="B366" i="2"/>
  <c r="C366" i="2" l="1"/>
  <c r="J366" i="2"/>
  <c r="I366" i="2"/>
  <c r="H366" i="2"/>
  <c r="G366" i="2"/>
  <c r="F366" i="2"/>
  <c r="E366" i="2"/>
  <c r="D366" i="2"/>
  <c r="B367" i="2"/>
  <c r="C367" i="2" l="1"/>
  <c r="J367" i="2"/>
  <c r="I367" i="2"/>
  <c r="H367" i="2"/>
  <c r="G367" i="2"/>
  <c r="F367" i="2"/>
  <c r="E367" i="2"/>
  <c r="D367" i="2"/>
  <c r="B368" i="2"/>
  <c r="C368" i="2" l="1"/>
  <c r="J368" i="2"/>
  <c r="I368" i="2"/>
  <c r="H368" i="2"/>
  <c r="G368" i="2"/>
  <c r="F368" i="2"/>
  <c r="E368" i="2"/>
  <c r="D368" i="2"/>
  <c r="B369" i="2"/>
  <c r="C369" i="2" l="1"/>
  <c r="J369" i="2"/>
  <c r="I369" i="2"/>
  <c r="H369" i="2"/>
  <c r="G369" i="2"/>
  <c r="F369" i="2"/>
  <c r="E369" i="2"/>
  <c r="D369" i="2"/>
  <c r="B370" i="2"/>
  <c r="C370" i="2" l="1"/>
  <c r="J370" i="2"/>
  <c r="I370" i="2"/>
  <c r="H370" i="2"/>
  <c r="G370" i="2"/>
  <c r="F370" i="2"/>
  <c r="E370" i="2"/>
  <c r="D370" i="2"/>
  <c r="B371" i="2"/>
  <c r="C371" i="2" l="1"/>
  <c r="J371" i="2"/>
  <c r="I371" i="2"/>
  <c r="H371" i="2"/>
  <c r="G371" i="2"/>
  <c r="F371" i="2"/>
  <c r="E371" i="2"/>
  <c r="D371" i="2"/>
  <c r="B372" i="2"/>
  <c r="C372" i="2" l="1"/>
  <c r="J372" i="2"/>
  <c r="I372" i="2"/>
  <c r="H372" i="2"/>
  <c r="G372" i="2"/>
  <c r="F372" i="2"/>
  <c r="E372" i="2"/>
  <c r="D372" i="2"/>
  <c r="B373" i="2"/>
  <c r="C373" i="2" l="1"/>
  <c r="J373" i="2"/>
  <c r="I373" i="2"/>
  <c r="H373" i="2"/>
  <c r="G373" i="2"/>
  <c r="F373" i="2"/>
  <c r="E373" i="2"/>
  <c r="D373" i="2"/>
  <c r="B374" i="2"/>
  <c r="C374" i="2" l="1"/>
  <c r="J374" i="2"/>
  <c r="I374" i="2"/>
  <c r="H374" i="2"/>
  <c r="G374" i="2"/>
  <c r="F374" i="2"/>
  <c r="E374" i="2"/>
  <c r="D374" i="2"/>
  <c r="B375" i="2"/>
  <c r="C375" i="2" l="1"/>
  <c r="J375" i="2"/>
  <c r="I375" i="2"/>
  <c r="H375" i="2"/>
  <c r="G375" i="2"/>
  <c r="F375" i="2"/>
  <c r="E375" i="2"/>
  <c r="D375" i="2"/>
  <c r="B376" i="2"/>
  <c r="C376" i="2" l="1"/>
  <c r="J376" i="2"/>
  <c r="I376" i="2"/>
  <c r="H376" i="2"/>
  <c r="G376" i="2"/>
  <c r="F376" i="2"/>
  <c r="E376" i="2"/>
  <c r="D376" i="2"/>
  <c r="B377" i="2"/>
  <c r="C377" i="2" l="1"/>
  <c r="J377" i="2"/>
  <c r="I377" i="2"/>
  <c r="H377" i="2"/>
  <c r="G377" i="2"/>
  <c r="F377" i="2"/>
  <c r="E377" i="2"/>
  <c r="D377" i="2"/>
  <c r="B378" i="2"/>
  <c r="C378" i="2" l="1"/>
  <c r="J378" i="2"/>
  <c r="I378" i="2"/>
  <c r="H378" i="2"/>
  <c r="G378" i="2"/>
  <c r="F378" i="2"/>
  <c r="E378" i="2"/>
  <c r="D378" i="2"/>
  <c r="B379" i="2"/>
  <c r="C379" i="2" l="1"/>
  <c r="J379" i="2"/>
  <c r="I379" i="2"/>
  <c r="H379" i="2"/>
  <c r="G379" i="2"/>
  <c r="F379" i="2"/>
  <c r="E379" i="2"/>
  <c r="D379" i="2"/>
  <c r="B380" i="2"/>
  <c r="C380" i="2" l="1"/>
  <c r="J380" i="2"/>
  <c r="I380" i="2"/>
  <c r="H380" i="2"/>
  <c r="G380" i="2"/>
  <c r="F380" i="2"/>
  <c r="E380" i="2"/>
  <c r="D380" i="2"/>
  <c r="B381" i="2"/>
  <c r="B382" i="2" s="1"/>
  <c r="C382" i="2" l="1"/>
  <c r="C381" i="2"/>
  <c r="F381" i="2"/>
  <c r="D381" i="2"/>
  <c r="J381" i="2"/>
  <c r="I381" i="2"/>
  <c r="H381" i="2"/>
  <c r="G381" i="2"/>
  <c r="E381" i="2"/>
  <c r="J382" i="2"/>
  <c r="I382" i="2"/>
  <c r="H382" i="2"/>
  <c r="G382" i="2"/>
  <c r="F382" i="2"/>
  <c r="E382" i="2"/>
  <c r="D382" i="2"/>
  <c r="B383" i="2"/>
  <c r="C383" i="2" l="1"/>
  <c r="J383" i="2"/>
  <c r="I383" i="2"/>
  <c r="H383" i="2"/>
  <c r="G383" i="2"/>
  <c r="F383" i="2"/>
  <c r="E383" i="2"/>
  <c r="D383" i="2"/>
  <c r="B384" i="2"/>
  <c r="C384" i="2" l="1"/>
  <c r="J384" i="2"/>
  <c r="I384" i="2"/>
  <c r="H384" i="2"/>
  <c r="G384" i="2"/>
  <c r="F384" i="2"/>
  <c r="E384" i="2"/>
  <c r="D384" i="2"/>
  <c r="B385" i="2"/>
  <c r="C385" i="2" l="1"/>
  <c r="J385" i="2"/>
  <c r="I385" i="2"/>
  <c r="H385" i="2"/>
  <c r="G385" i="2"/>
  <c r="F385" i="2"/>
  <c r="E385" i="2"/>
  <c r="D385" i="2"/>
  <c r="B386" i="2"/>
  <c r="C386" i="2" l="1"/>
  <c r="J386" i="2"/>
  <c r="I386" i="2"/>
  <c r="H386" i="2"/>
  <c r="G386" i="2"/>
  <c r="F386" i="2"/>
  <c r="E386" i="2"/>
  <c r="D386" i="2"/>
  <c r="B387" i="2"/>
  <c r="C387" i="2" l="1"/>
  <c r="J387" i="2"/>
  <c r="I387" i="2"/>
  <c r="H387" i="2"/>
  <c r="G387" i="2"/>
  <c r="F387" i="2"/>
  <c r="E387" i="2"/>
  <c r="D387" i="2"/>
  <c r="B388" i="2"/>
  <c r="C388" i="2" l="1"/>
  <c r="J388" i="2"/>
  <c r="I388" i="2"/>
  <c r="H388" i="2"/>
  <c r="G388" i="2"/>
  <c r="F388" i="2"/>
  <c r="E388" i="2"/>
  <c r="D388" i="2"/>
  <c r="B389" i="2"/>
  <c r="C389" i="2" l="1"/>
  <c r="J389" i="2"/>
  <c r="I389" i="2"/>
  <c r="H389" i="2"/>
  <c r="G389" i="2"/>
  <c r="F389" i="2"/>
  <c r="E389" i="2"/>
  <c r="D389" i="2"/>
  <c r="B390" i="2"/>
  <c r="C390" i="2" l="1"/>
  <c r="J390" i="2"/>
  <c r="I390" i="2"/>
  <c r="H390" i="2"/>
  <c r="G390" i="2"/>
  <c r="F390" i="2"/>
  <c r="E390" i="2"/>
  <c r="D390" i="2"/>
  <c r="B391" i="2"/>
  <c r="C391" i="2" l="1"/>
  <c r="J391" i="2"/>
  <c r="I391" i="2"/>
  <c r="H391" i="2"/>
  <c r="G391" i="2"/>
  <c r="F391" i="2"/>
  <c r="E391" i="2"/>
  <c r="D391" i="2"/>
  <c r="B392" i="2"/>
  <c r="C392" i="2" l="1"/>
  <c r="J392" i="2"/>
  <c r="I392" i="2"/>
  <c r="H392" i="2"/>
  <c r="G392" i="2"/>
  <c r="F392" i="2"/>
  <c r="E392" i="2"/>
  <c r="D392" i="2"/>
  <c r="B393" i="2"/>
  <c r="C393" i="2" l="1"/>
  <c r="J393" i="2"/>
  <c r="I393" i="2"/>
  <c r="H393" i="2"/>
  <c r="G393" i="2"/>
  <c r="F393" i="2"/>
  <c r="E393" i="2"/>
  <c r="D393" i="2"/>
  <c r="B394" i="2"/>
  <c r="C394" i="2" l="1"/>
  <c r="J394" i="2"/>
  <c r="I394" i="2"/>
  <c r="H394" i="2"/>
  <c r="G394" i="2"/>
  <c r="F394" i="2"/>
  <c r="E394" i="2"/>
  <c r="D394" i="2"/>
  <c r="B395" i="2"/>
  <c r="C395" i="2" l="1"/>
  <c r="J395" i="2"/>
  <c r="I395" i="2"/>
  <c r="H395" i="2"/>
  <c r="G395" i="2"/>
  <c r="F395" i="2"/>
  <c r="E395" i="2"/>
  <c r="D395" i="2"/>
  <c r="B396" i="2"/>
  <c r="C396" i="2" l="1"/>
  <c r="J396" i="2"/>
  <c r="I396" i="2"/>
  <c r="H396" i="2"/>
  <c r="G396" i="2"/>
  <c r="F396" i="2"/>
  <c r="E396" i="2"/>
  <c r="D396" i="2"/>
  <c r="B397" i="2"/>
  <c r="C397" i="2" l="1"/>
  <c r="J397" i="2"/>
  <c r="I397" i="2"/>
  <c r="H397" i="2"/>
  <c r="G397" i="2"/>
  <c r="F397" i="2"/>
  <c r="E397" i="2"/>
  <c r="D397" i="2"/>
  <c r="B398" i="2"/>
  <c r="C398" i="2" l="1"/>
  <c r="J398" i="2"/>
  <c r="I398" i="2"/>
  <c r="H398" i="2"/>
  <c r="G398" i="2"/>
  <c r="F398" i="2"/>
  <c r="E398" i="2"/>
  <c r="D398" i="2"/>
  <c r="B399" i="2"/>
  <c r="C399" i="2" l="1"/>
  <c r="J399" i="2"/>
  <c r="I399" i="2"/>
  <c r="H399" i="2"/>
  <c r="G399" i="2"/>
  <c r="F399" i="2"/>
  <c r="E399" i="2"/>
  <c r="D399" i="2"/>
  <c r="B400" i="2"/>
  <c r="C400" i="2" l="1"/>
  <c r="J400" i="2"/>
  <c r="I400" i="2"/>
  <c r="H400" i="2"/>
  <c r="G400" i="2"/>
  <c r="F400" i="2"/>
  <c r="E400" i="2"/>
  <c r="D400" i="2"/>
  <c r="B401" i="2"/>
  <c r="C401" i="2" l="1"/>
  <c r="J401" i="2"/>
  <c r="I401" i="2"/>
  <c r="H401" i="2"/>
  <c r="G401" i="2"/>
  <c r="F401" i="2"/>
  <c r="E401" i="2"/>
  <c r="D401" i="2"/>
  <c r="B402" i="2"/>
  <c r="C402" i="2" l="1"/>
  <c r="J402" i="2"/>
  <c r="I402" i="2"/>
  <c r="H402" i="2"/>
  <c r="G402" i="2"/>
  <c r="F402" i="2"/>
  <c r="E402" i="2"/>
  <c r="D402" i="2"/>
  <c r="B403" i="2"/>
  <c r="C403" i="2" l="1"/>
  <c r="J403" i="2"/>
  <c r="I403" i="2"/>
  <c r="H403" i="2"/>
  <c r="G403" i="2"/>
  <c r="F403" i="2"/>
  <c r="E403" i="2"/>
  <c r="D403" i="2"/>
  <c r="B404" i="2"/>
  <c r="C404" i="2" l="1"/>
  <c r="J404" i="2"/>
  <c r="I404" i="2"/>
  <c r="H404" i="2"/>
  <c r="G404" i="2"/>
  <c r="F404" i="2"/>
  <c r="E404" i="2"/>
  <c r="D404" i="2"/>
  <c r="B405" i="2"/>
  <c r="C405" i="2" l="1"/>
  <c r="J405" i="2"/>
  <c r="I405" i="2"/>
  <c r="H405" i="2"/>
  <c r="G405" i="2"/>
  <c r="F405" i="2"/>
  <c r="E405" i="2"/>
  <c r="D405" i="2"/>
  <c r="B406" i="2"/>
  <c r="C406" i="2" l="1"/>
  <c r="J406" i="2"/>
  <c r="I406" i="2"/>
  <c r="H406" i="2"/>
  <c r="G406" i="2"/>
  <c r="F406" i="2"/>
  <c r="E406" i="2"/>
  <c r="D406" i="2"/>
  <c r="B407" i="2"/>
  <c r="C407" i="2" l="1"/>
  <c r="J407" i="2"/>
  <c r="I407" i="2"/>
  <c r="H407" i="2"/>
  <c r="G407" i="2"/>
  <c r="F407" i="2"/>
  <c r="E407" i="2"/>
  <c r="D407" i="2"/>
  <c r="B408" i="2"/>
  <c r="C408" i="2" l="1"/>
  <c r="J408" i="2"/>
  <c r="I408" i="2"/>
  <c r="H408" i="2"/>
  <c r="G408" i="2"/>
  <c r="F408" i="2"/>
  <c r="E408" i="2"/>
  <c r="D408" i="2"/>
  <c r="B409" i="2"/>
  <c r="C409" i="2" l="1"/>
  <c r="J409" i="2"/>
  <c r="I409" i="2"/>
  <c r="H409" i="2"/>
  <c r="G409" i="2"/>
  <c r="F409" i="2"/>
  <c r="E409" i="2"/>
  <c r="D409" i="2"/>
  <c r="B410" i="2"/>
  <c r="B411" i="2" s="1"/>
  <c r="C411" i="2" l="1"/>
  <c r="C410" i="2"/>
  <c r="J411" i="2"/>
  <c r="J410" i="2"/>
  <c r="I411" i="2"/>
  <c r="I410" i="2"/>
  <c r="H411" i="2"/>
  <c r="H410" i="2"/>
  <c r="G411" i="2"/>
  <c r="G410" i="2"/>
  <c r="F411" i="2"/>
  <c r="F410" i="2"/>
  <c r="E411" i="2"/>
  <c r="E410" i="2"/>
  <c r="D411" i="2"/>
  <c r="D410" i="2"/>
  <c r="B412" i="2"/>
  <c r="C412" i="2" l="1"/>
  <c r="J412" i="2"/>
  <c r="I412" i="2"/>
  <c r="H412" i="2"/>
  <c r="G412" i="2"/>
  <c r="F412" i="2"/>
  <c r="E412" i="2"/>
  <c r="D412" i="2"/>
  <c r="B413" i="2"/>
  <c r="C413" i="2" l="1"/>
  <c r="J413" i="2"/>
  <c r="I413" i="2"/>
  <c r="H413" i="2"/>
  <c r="G413" i="2"/>
  <c r="F413" i="2"/>
  <c r="E413" i="2"/>
  <c r="D413" i="2"/>
  <c r="B414" i="2"/>
  <c r="C414" i="2" l="1"/>
  <c r="J414" i="2"/>
  <c r="I414" i="2"/>
  <c r="H414" i="2"/>
  <c r="G414" i="2"/>
  <c r="F414" i="2"/>
  <c r="E414" i="2"/>
  <c r="D414" i="2"/>
  <c r="B415" i="2"/>
  <c r="C415" i="2" l="1"/>
  <c r="J415" i="2"/>
  <c r="I415" i="2"/>
  <c r="H415" i="2"/>
  <c r="G415" i="2"/>
  <c r="F415" i="2"/>
  <c r="E415" i="2"/>
  <c r="D415" i="2"/>
  <c r="B416" i="2"/>
  <c r="C416" i="2" l="1"/>
  <c r="J416" i="2"/>
  <c r="I416" i="2"/>
  <c r="H416" i="2"/>
  <c r="G416" i="2"/>
  <c r="F416" i="2"/>
  <c r="E416" i="2"/>
  <c r="D416" i="2"/>
  <c r="B417" i="2"/>
  <c r="C417" i="2" l="1"/>
  <c r="J417" i="2"/>
  <c r="I417" i="2"/>
  <c r="H417" i="2"/>
  <c r="G417" i="2"/>
  <c r="F417" i="2"/>
  <c r="E417" i="2"/>
  <c r="D417" i="2"/>
  <c r="B418" i="2"/>
  <c r="C418" i="2" l="1"/>
  <c r="J418" i="2"/>
  <c r="I418" i="2"/>
  <c r="H418" i="2"/>
  <c r="G418" i="2"/>
  <c r="F418" i="2"/>
  <c r="E418" i="2"/>
  <c r="D418" i="2"/>
  <c r="B419" i="2"/>
  <c r="C419" i="2" l="1"/>
  <c r="J419" i="2"/>
  <c r="I419" i="2"/>
  <c r="H419" i="2"/>
  <c r="G419" i="2"/>
  <c r="F419" i="2"/>
  <c r="E419" i="2"/>
  <c r="D419" i="2"/>
  <c r="B420" i="2"/>
  <c r="C420" i="2" l="1"/>
  <c r="J420" i="2"/>
  <c r="I420" i="2"/>
  <c r="H420" i="2"/>
  <c r="G420" i="2"/>
  <c r="F420" i="2"/>
  <c r="E420" i="2"/>
  <c r="D420" i="2"/>
  <c r="B421" i="2"/>
  <c r="C421" i="2" l="1"/>
  <c r="J421" i="2"/>
  <c r="I421" i="2"/>
  <c r="H421" i="2"/>
  <c r="G421" i="2"/>
  <c r="F421" i="2"/>
  <c r="E421" i="2"/>
  <c r="D421" i="2"/>
  <c r="B422" i="2"/>
  <c r="C422" i="2" l="1"/>
  <c r="J422" i="2"/>
  <c r="I422" i="2"/>
  <c r="H422" i="2"/>
  <c r="G422" i="2"/>
  <c r="F422" i="2"/>
  <c r="E422" i="2"/>
  <c r="D422" i="2"/>
  <c r="B423" i="2"/>
  <c r="C423" i="2" l="1"/>
  <c r="J423" i="2"/>
  <c r="I423" i="2"/>
  <c r="H423" i="2"/>
  <c r="G423" i="2"/>
  <c r="F423" i="2"/>
  <c r="E423" i="2"/>
  <c r="D423" i="2"/>
  <c r="B424" i="2"/>
  <c r="C424" i="2" l="1"/>
  <c r="J424" i="2"/>
  <c r="I424" i="2"/>
  <c r="H424" i="2"/>
  <c r="G424" i="2"/>
  <c r="F424" i="2"/>
  <c r="E424" i="2"/>
  <c r="D424" i="2"/>
  <c r="B425" i="2"/>
  <c r="C425" i="2" l="1"/>
  <c r="J425" i="2"/>
  <c r="I425" i="2"/>
  <c r="H425" i="2"/>
  <c r="G425" i="2"/>
  <c r="F425" i="2"/>
  <c r="E425" i="2"/>
  <c r="D425" i="2"/>
  <c r="B426" i="2"/>
  <c r="C426" i="2" l="1"/>
  <c r="J426" i="2"/>
  <c r="I426" i="2"/>
  <c r="H426" i="2"/>
  <c r="G426" i="2"/>
  <c r="F426" i="2"/>
  <c r="E426" i="2"/>
  <c r="D426" i="2"/>
  <c r="B427" i="2"/>
  <c r="C427" i="2" l="1"/>
  <c r="J427" i="2"/>
  <c r="I427" i="2"/>
  <c r="H427" i="2"/>
  <c r="G427" i="2"/>
  <c r="F427" i="2"/>
  <c r="E427" i="2"/>
  <c r="D427" i="2"/>
  <c r="B428" i="2"/>
  <c r="C428" i="2" l="1"/>
  <c r="J428" i="2"/>
  <c r="I428" i="2"/>
  <c r="H428" i="2"/>
  <c r="G428" i="2"/>
  <c r="F428" i="2"/>
  <c r="E428" i="2"/>
  <c r="D428" i="2"/>
  <c r="B429" i="2"/>
  <c r="C429" i="2" l="1"/>
  <c r="J429" i="2"/>
  <c r="I429" i="2"/>
  <c r="H429" i="2"/>
  <c r="G429" i="2"/>
  <c r="F429" i="2"/>
  <c r="E429" i="2"/>
  <c r="D429" i="2"/>
  <c r="B430" i="2"/>
  <c r="C430" i="2" l="1"/>
  <c r="J430" i="2"/>
  <c r="I430" i="2"/>
  <c r="H430" i="2"/>
  <c r="G430" i="2"/>
  <c r="F430" i="2"/>
  <c r="E430" i="2"/>
  <c r="D430" i="2"/>
  <c r="B431" i="2"/>
  <c r="C431" i="2" l="1"/>
  <c r="J431" i="2"/>
  <c r="I431" i="2"/>
  <c r="H431" i="2"/>
  <c r="G431" i="2"/>
  <c r="F431" i="2"/>
  <c r="E431" i="2"/>
  <c r="D431" i="2"/>
  <c r="B432" i="2"/>
  <c r="C432" i="2" l="1"/>
  <c r="J432" i="2"/>
  <c r="I432" i="2"/>
  <c r="H432" i="2"/>
  <c r="G432" i="2"/>
  <c r="F432" i="2"/>
  <c r="E432" i="2"/>
  <c r="D432" i="2"/>
  <c r="B433" i="2"/>
  <c r="C433" i="2" l="1"/>
  <c r="J433" i="2"/>
  <c r="I433" i="2"/>
  <c r="H433" i="2"/>
  <c r="G433" i="2"/>
  <c r="F433" i="2"/>
  <c r="E433" i="2"/>
  <c r="D433" i="2"/>
  <c r="B434" i="2"/>
  <c r="C434" i="2" l="1"/>
  <c r="J434" i="2"/>
  <c r="I434" i="2"/>
  <c r="H434" i="2"/>
  <c r="G434" i="2"/>
  <c r="F434" i="2"/>
  <c r="E434" i="2"/>
  <c r="D434" i="2"/>
  <c r="B435" i="2"/>
  <c r="C435" i="2" l="1"/>
  <c r="J435" i="2"/>
  <c r="I435" i="2"/>
  <c r="H435" i="2"/>
  <c r="G435" i="2"/>
  <c r="F435" i="2"/>
  <c r="E435" i="2"/>
  <c r="D435" i="2"/>
  <c r="B436" i="2"/>
  <c r="C436" i="2" l="1"/>
  <c r="J436" i="2"/>
  <c r="I436" i="2"/>
  <c r="H436" i="2"/>
  <c r="G436" i="2"/>
  <c r="F436" i="2"/>
  <c r="E436" i="2"/>
  <c r="D436" i="2"/>
  <c r="B437" i="2"/>
  <c r="C437" i="2" l="1"/>
  <c r="J437" i="2"/>
  <c r="I437" i="2"/>
  <c r="H437" i="2"/>
  <c r="G437" i="2"/>
  <c r="F437" i="2"/>
  <c r="E437" i="2"/>
  <c r="D437" i="2"/>
  <c r="B438" i="2"/>
  <c r="C438" i="2" l="1"/>
  <c r="J438" i="2"/>
  <c r="I438" i="2"/>
  <c r="H438" i="2"/>
  <c r="G438" i="2"/>
  <c r="F438" i="2"/>
  <c r="E438" i="2"/>
  <c r="D438" i="2"/>
  <c r="B439" i="2"/>
  <c r="C439" i="2" l="1"/>
  <c r="J439" i="2"/>
  <c r="I439" i="2"/>
  <c r="H439" i="2"/>
  <c r="G439" i="2"/>
  <c r="F439" i="2"/>
  <c r="E439" i="2"/>
  <c r="D439" i="2"/>
  <c r="B440" i="2"/>
  <c r="C440" i="2" l="1"/>
  <c r="J440" i="2"/>
  <c r="I440" i="2"/>
  <c r="H440" i="2"/>
  <c r="G440" i="2"/>
  <c r="F440" i="2"/>
  <c r="E440" i="2"/>
  <c r="D440" i="2"/>
  <c r="B441" i="2"/>
  <c r="C441" i="2" l="1"/>
  <c r="J441" i="2"/>
  <c r="I441" i="2"/>
  <c r="H441" i="2"/>
  <c r="G441" i="2"/>
  <c r="F441" i="2"/>
  <c r="E441" i="2"/>
  <c r="D441" i="2"/>
  <c r="B442" i="2"/>
  <c r="C442" i="2" l="1"/>
  <c r="J442" i="2"/>
  <c r="I442" i="2"/>
  <c r="H442" i="2"/>
  <c r="G442" i="2"/>
  <c r="F442" i="2"/>
  <c r="E442" i="2"/>
  <c r="D442" i="2"/>
  <c r="B443" i="2"/>
  <c r="C443" i="2" l="1"/>
  <c r="J443" i="2"/>
  <c r="I443" i="2"/>
  <c r="H443" i="2"/>
  <c r="G443" i="2"/>
  <c r="F443" i="2"/>
  <c r="E443" i="2"/>
  <c r="D443" i="2"/>
  <c r="B444" i="2"/>
  <c r="C444" i="2" l="1"/>
  <c r="J444" i="2"/>
  <c r="I444" i="2"/>
  <c r="H444" i="2"/>
  <c r="G444" i="2"/>
  <c r="F444" i="2"/>
  <c r="E444" i="2"/>
  <c r="D444" i="2"/>
  <c r="B445" i="2"/>
  <c r="C445" i="2" l="1"/>
  <c r="J445" i="2"/>
  <c r="I445" i="2"/>
  <c r="H445" i="2"/>
  <c r="G445" i="2"/>
  <c r="F445" i="2"/>
  <c r="E445" i="2"/>
  <c r="D445" i="2"/>
  <c r="B446" i="2"/>
  <c r="B447" i="2"/>
  <c r="C447" i="2" l="1"/>
  <c r="C446" i="2"/>
  <c r="D446" i="2"/>
  <c r="J446" i="2"/>
  <c r="I446" i="2"/>
  <c r="H446" i="2"/>
  <c r="E446" i="2"/>
  <c r="G446" i="2"/>
  <c r="F446" i="2"/>
  <c r="J447" i="2"/>
  <c r="I447" i="2"/>
  <c r="H447" i="2"/>
  <c r="G447" i="2"/>
  <c r="F447" i="2"/>
  <c r="E447" i="2"/>
  <c r="D447" i="2"/>
  <c r="B448" i="2"/>
  <c r="C448" i="2" l="1"/>
  <c r="J448" i="2"/>
  <c r="I448" i="2"/>
  <c r="H448" i="2"/>
  <c r="G448" i="2"/>
  <c r="F448" i="2"/>
  <c r="E448" i="2"/>
  <c r="D448" i="2"/>
  <c r="B449" i="2"/>
  <c r="C449" i="2" l="1"/>
  <c r="J449" i="2"/>
  <c r="I449" i="2"/>
  <c r="H449" i="2"/>
  <c r="G449" i="2"/>
  <c r="F449" i="2"/>
  <c r="E449" i="2"/>
  <c r="D449" i="2"/>
  <c r="B450" i="2"/>
  <c r="C450" i="2" l="1"/>
  <c r="J450" i="2"/>
  <c r="I450" i="2"/>
  <c r="H450" i="2"/>
  <c r="G450" i="2"/>
  <c r="F450" i="2"/>
  <c r="E450" i="2"/>
  <c r="D450" i="2"/>
  <c r="B451" i="2"/>
  <c r="C451" i="2" l="1"/>
  <c r="J451" i="2"/>
  <c r="I451" i="2"/>
  <c r="H451" i="2"/>
  <c r="G451" i="2"/>
  <c r="F451" i="2"/>
  <c r="E451" i="2"/>
  <c r="D451" i="2"/>
  <c r="B452" i="2"/>
  <c r="C452" i="2" l="1"/>
  <c r="J452" i="2"/>
  <c r="I452" i="2"/>
  <c r="H452" i="2"/>
  <c r="G452" i="2"/>
  <c r="F452" i="2"/>
  <c r="E452" i="2"/>
  <c r="D452" i="2"/>
  <c r="B453" i="2"/>
  <c r="C453" i="2" l="1"/>
  <c r="J453" i="2"/>
  <c r="I453" i="2"/>
  <c r="H453" i="2"/>
  <c r="G453" i="2"/>
  <c r="F453" i="2"/>
  <c r="E453" i="2"/>
  <c r="D453" i="2"/>
  <c r="B454" i="2"/>
  <c r="C454" i="2" l="1"/>
  <c r="J454" i="2"/>
  <c r="I454" i="2"/>
  <c r="H454" i="2"/>
  <c r="G454" i="2"/>
  <c r="F454" i="2"/>
  <c r="E454" i="2"/>
  <c r="D454" i="2"/>
  <c r="B455" i="2"/>
  <c r="C455" i="2" l="1"/>
  <c r="J455" i="2"/>
  <c r="I455" i="2"/>
  <c r="H455" i="2"/>
  <c r="G455" i="2"/>
  <c r="F455" i="2"/>
  <c r="E455" i="2"/>
  <c r="D455" i="2"/>
  <c r="B456" i="2"/>
  <c r="C456" i="2" l="1"/>
  <c r="J456" i="2"/>
  <c r="I456" i="2"/>
  <c r="H456" i="2"/>
  <c r="G456" i="2"/>
  <c r="F456" i="2"/>
  <c r="E456" i="2"/>
  <c r="D456" i="2"/>
  <c r="B457" i="2"/>
  <c r="C457" i="2" l="1"/>
  <c r="J457" i="2"/>
  <c r="I457" i="2"/>
  <c r="H457" i="2"/>
  <c r="G457" i="2"/>
  <c r="F457" i="2"/>
  <c r="E457" i="2"/>
  <c r="D457" i="2"/>
  <c r="B458" i="2"/>
  <c r="C458" i="2" l="1"/>
  <c r="J458" i="2"/>
  <c r="I458" i="2"/>
  <c r="H458" i="2"/>
  <c r="G458" i="2"/>
  <c r="F458" i="2"/>
  <c r="E458" i="2"/>
  <c r="D458" i="2"/>
  <c r="B459" i="2"/>
  <c r="C459" i="2" l="1"/>
  <c r="J459" i="2"/>
  <c r="I459" i="2"/>
  <c r="H459" i="2"/>
  <c r="G459" i="2"/>
  <c r="F459" i="2"/>
  <c r="E459" i="2"/>
  <c r="D459" i="2"/>
  <c r="B460" i="2"/>
  <c r="C460" i="2" l="1"/>
  <c r="J460" i="2"/>
  <c r="I460" i="2"/>
  <c r="H460" i="2"/>
  <c r="G460" i="2"/>
  <c r="F460" i="2"/>
  <c r="E460" i="2"/>
  <c r="D460" i="2"/>
  <c r="B461" i="2"/>
  <c r="C461" i="2" l="1"/>
  <c r="J461" i="2"/>
  <c r="I461" i="2"/>
  <c r="H461" i="2"/>
  <c r="G461" i="2"/>
  <c r="F461" i="2"/>
  <c r="E461" i="2"/>
  <c r="D461" i="2"/>
  <c r="B462" i="2"/>
  <c r="C462" i="2" l="1"/>
  <c r="J462" i="2"/>
  <c r="I462" i="2"/>
  <c r="H462" i="2"/>
  <c r="G462" i="2"/>
  <c r="F462" i="2"/>
  <c r="E462" i="2"/>
  <c r="D462" i="2"/>
  <c r="B463" i="2"/>
  <c r="C463" i="2" l="1"/>
  <c r="J463" i="2"/>
  <c r="I463" i="2"/>
  <c r="H463" i="2"/>
  <c r="G463" i="2"/>
  <c r="F463" i="2"/>
  <c r="E463" i="2"/>
  <c r="D463" i="2"/>
  <c r="B464" i="2"/>
  <c r="C464" i="2" l="1"/>
  <c r="J464" i="2"/>
  <c r="I464" i="2"/>
  <c r="H464" i="2"/>
  <c r="G464" i="2"/>
  <c r="F464" i="2"/>
  <c r="E464" i="2"/>
  <c r="D464" i="2"/>
  <c r="B465" i="2"/>
  <c r="C465" i="2" l="1"/>
  <c r="J465" i="2"/>
  <c r="I465" i="2"/>
  <c r="H465" i="2"/>
  <c r="G465" i="2"/>
  <c r="F465" i="2"/>
  <c r="E465" i="2"/>
  <c r="D465" i="2"/>
  <c r="B466" i="2"/>
  <c r="C466" i="2" l="1"/>
  <c r="J466" i="2"/>
  <c r="I466" i="2"/>
  <c r="H466" i="2"/>
  <c r="G466" i="2"/>
  <c r="F466" i="2"/>
  <c r="E466" i="2"/>
  <c r="D466" i="2"/>
  <c r="B467" i="2"/>
  <c r="C467" i="2" l="1"/>
  <c r="J467" i="2"/>
  <c r="I467" i="2"/>
  <c r="H467" i="2"/>
  <c r="G467" i="2"/>
  <c r="F467" i="2"/>
  <c r="E467" i="2"/>
  <c r="D467" i="2"/>
  <c r="B468" i="2"/>
  <c r="C468" i="2" l="1"/>
  <c r="J468" i="2"/>
  <c r="I468" i="2"/>
  <c r="H468" i="2"/>
  <c r="G468" i="2"/>
  <c r="F468" i="2"/>
  <c r="E468" i="2"/>
  <c r="D468" i="2"/>
  <c r="B469" i="2"/>
  <c r="C469" i="2" l="1"/>
  <c r="J469" i="2"/>
  <c r="I469" i="2"/>
  <c r="H469" i="2"/>
  <c r="G469" i="2"/>
  <c r="F469" i="2"/>
  <c r="E469" i="2"/>
  <c r="D469" i="2"/>
  <c r="B470" i="2"/>
  <c r="C470" i="2" l="1"/>
  <c r="J470" i="2"/>
  <c r="I470" i="2"/>
  <c r="H470" i="2"/>
  <c r="G470" i="2"/>
  <c r="F470" i="2"/>
  <c r="E470" i="2"/>
  <c r="D470" i="2"/>
  <c r="B471" i="2"/>
  <c r="C471" i="2" l="1"/>
  <c r="J471" i="2"/>
  <c r="I471" i="2"/>
  <c r="H471" i="2"/>
  <c r="G471" i="2"/>
  <c r="F471" i="2"/>
  <c r="E471" i="2"/>
  <c r="D471" i="2"/>
  <c r="B472" i="2"/>
  <c r="C472" i="2" l="1"/>
  <c r="J472" i="2"/>
  <c r="I472" i="2"/>
  <c r="H472" i="2"/>
  <c r="G472" i="2"/>
  <c r="F472" i="2"/>
  <c r="E472" i="2"/>
  <c r="D472" i="2"/>
  <c r="B473" i="2"/>
  <c r="C473" i="2" l="1"/>
  <c r="J473" i="2"/>
  <c r="I473" i="2"/>
  <c r="H473" i="2"/>
  <c r="G473" i="2"/>
  <c r="F473" i="2"/>
  <c r="E473" i="2"/>
  <c r="D473" i="2"/>
  <c r="B474" i="2"/>
  <c r="C474" i="2" l="1"/>
  <c r="J474" i="2"/>
  <c r="I474" i="2"/>
  <c r="H474" i="2"/>
  <c r="G474" i="2"/>
  <c r="F474" i="2"/>
  <c r="E474" i="2"/>
  <c r="D474" i="2"/>
  <c r="B475" i="2"/>
  <c r="C475" i="2" l="1"/>
  <c r="J475" i="2"/>
  <c r="I475" i="2"/>
  <c r="H475" i="2"/>
  <c r="G475" i="2"/>
  <c r="F475" i="2"/>
  <c r="E475" i="2"/>
  <c r="D475" i="2"/>
  <c r="B476" i="2"/>
  <c r="C476" i="2" l="1"/>
  <c r="J476" i="2"/>
  <c r="I476" i="2"/>
  <c r="H476" i="2"/>
  <c r="G476" i="2"/>
  <c r="F476" i="2"/>
  <c r="E476" i="2"/>
  <c r="D476" i="2"/>
  <c r="B477" i="2"/>
  <c r="C477" i="2" l="1"/>
  <c r="J477" i="2"/>
  <c r="I477" i="2"/>
  <c r="H477" i="2"/>
  <c r="G477" i="2"/>
  <c r="F477" i="2"/>
  <c r="E477" i="2"/>
  <c r="D477" i="2"/>
  <c r="B478" i="2"/>
  <c r="C478" i="2" l="1"/>
  <c r="J478" i="2"/>
  <c r="I478" i="2"/>
  <c r="H478" i="2"/>
  <c r="G478" i="2"/>
  <c r="F478" i="2"/>
  <c r="E478" i="2"/>
  <c r="D478" i="2"/>
  <c r="B479" i="2"/>
  <c r="B480" i="2" s="1"/>
  <c r="C480" i="2" l="1"/>
  <c r="C479" i="2"/>
  <c r="J479" i="2"/>
  <c r="I479" i="2"/>
  <c r="H479" i="2"/>
  <c r="D479" i="2"/>
  <c r="G479" i="2"/>
  <c r="F479" i="2"/>
  <c r="E479" i="2"/>
  <c r="J480" i="2"/>
  <c r="I480" i="2"/>
  <c r="H480" i="2"/>
  <c r="G480" i="2"/>
  <c r="F480" i="2"/>
  <c r="E480" i="2"/>
  <c r="D480" i="2"/>
  <c r="B481" i="2"/>
  <c r="C481" i="2" l="1"/>
  <c r="J481" i="2"/>
  <c r="I481" i="2"/>
  <c r="H481" i="2"/>
  <c r="G481" i="2"/>
  <c r="F481" i="2"/>
  <c r="E481" i="2"/>
  <c r="D481" i="2"/>
  <c r="B482" i="2"/>
  <c r="C482" i="2" l="1"/>
  <c r="J482" i="2"/>
  <c r="I482" i="2"/>
  <c r="H482" i="2"/>
  <c r="G482" i="2"/>
  <c r="F482" i="2"/>
  <c r="E482" i="2"/>
  <c r="D482" i="2"/>
  <c r="B483" i="2"/>
  <c r="C483" i="2" l="1"/>
  <c r="J483" i="2"/>
  <c r="I483" i="2"/>
  <c r="H483" i="2"/>
  <c r="G483" i="2"/>
  <c r="F483" i="2"/>
  <c r="E483" i="2"/>
  <c r="D483" i="2"/>
  <c r="B484" i="2"/>
  <c r="C484" i="2" l="1"/>
  <c r="J484" i="2"/>
  <c r="I484" i="2"/>
  <c r="H484" i="2"/>
  <c r="G484" i="2"/>
  <c r="F484" i="2"/>
  <c r="E484" i="2"/>
  <c r="D484" i="2"/>
  <c r="B485" i="2"/>
  <c r="C485" i="2" l="1"/>
  <c r="J485" i="2"/>
  <c r="I485" i="2"/>
  <c r="H485" i="2"/>
  <c r="G485" i="2"/>
  <c r="F485" i="2"/>
  <c r="E485" i="2"/>
  <c r="D485" i="2"/>
  <c r="B486" i="2"/>
  <c r="C486" i="2" l="1"/>
  <c r="J486" i="2"/>
  <c r="I486" i="2"/>
  <c r="H486" i="2"/>
  <c r="G486" i="2"/>
  <c r="F486" i="2"/>
  <c r="E486" i="2"/>
  <c r="D486" i="2"/>
  <c r="B487" i="2"/>
  <c r="C487" i="2" l="1"/>
  <c r="J487" i="2"/>
  <c r="I487" i="2"/>
  <c r="H487" i="2"/>
  <c r="G487" i="2"/>
  <c r="F487" i="2"/>
  <c r="E487" i="2"/>
  <c r="D487" i="2"/>
  <c r="B488" i="2"/>
  <c r="C488" i="2" l="1"/>
  <c r="J488" i="2"/>
  <c r="I488" i="2"/>
  <c r="H488" i="2"/>
  <c r="G488" i="2"/>
  <c r="F488" i="2"/>
  <c r="E488" i="2"/>
  <c r="D488" i="2"/>
  <c r="B489" i="2"/>
  <c r="C489" i="2" l="1"/>
  <c r="J489" i="2"/>
  <c r="I489" i="2"/>
  <c r="H489" i="2"/>
  <c r="G489" i="2"/>
  <c r="F489" i="2"/>
  <c r="E489" i="2"/>
  <c r="D489" i="2"/>
  <c r="B490" i="2"/>
  <c r="C490" i="2" l="1"/>
  <c r="J490" i="2"/>
  <c r="I490" i="2"/>
  <c r="H490" i="2"/>
  <c r="G490" i="2"/>
  <c r="F490" i="2"/>
  <c r="E490" i="2"/>
  <c r="D490" i="2"/>
  <c r="B491" i="2"/>
  <c r="C491" i="2" l="1"/>
  <c r="J491" i="2"/>
  <c r="I491" i="2"/>
  <c r="H491" i="2"/>
  <c r="G491" i="2"/>
  <c r="F491" i="2"/>
  <c r="E491" i="2"/>
  <c r="D491" i="2"/>
  <c r="B492" i="2"/>
  <c r="C492" i="2" l="1"/>
  <c r="J492" i="2"/>
  <c r="I492" i="2"/>
  <c r="H492" i="2"/>
  <c r="G492" i="2"/>
  <c r="F492" i="2"/>
  <c r="E492" i="2"/>
  <c r="D492" i="2"/>
  <c r="B493" i="2"/>
  <c r="C493" i="2" l="1"/>
  <c r="J493" i="2"/>
  <c r="I493" i="2"/>
  <c r="H493" i="2"/>
  <c r="G493" i="2"/>
  <c r="F493" i="2"/>
  <c r="E493" i="2"/>
  <c r="D493" i="2"/>
  <c r="B494" i="2"/>
  <c r="C494" i="2" l="1"/>
  <c r="J494" i="2"/>
  <c r="I494" i="2"/>
  <c r="H494" i="2"/>
  <c r="G494" i="2"/>
  <c r="F494" i="2"/>
  <c r="E494" i="2"/>
  <c r="D494" i="2"/>
  <c r="B495" i="2"/>
  <c r="C495" i="2" l="1"/>
  <c r="J495" i="2"/>
  <c r="I495" i="2"/>
  <c r="H495" i="2"/>
  <c r="G495" i="2"/>
  <c r="F495" i="2"/>
  <c r="E495" i="2"/>
  <c r="D495" i="2"/>
  <c r="B496" i="2"/>
  <c r="C496" i="2" l="1"/>
  <c r="J496" i="2"/>
  <c r="I496" i="2"/>
  <c r="H496" i="2"/>
  <c r="G496" i="2"/>
  <c r="F496" i="2"/>
  <c r="E496" i="2"/>
  <c r="D496" i="2"/>
  <c r="B497" i="2"/>
  <c r="C497" i="2" l="1"/>
  <c r="J497" i="2"/>
  <c r="I497" i="2"/>
  <c r="H497" i="2"/>
  <c r="G497" i="2"/>
  <c r="F497" i="2"/>
  <c r="E497" i="2"/>
  <c r="D497" i="2"/>
  <c r="B498" i="2"/>
  <c r="C498" i="2" l="1"/>
  <c r="J498" i="2"/>
  <c r="I498" i="2"/>
  <c r="H498" i="2"/>
  <c r="G498" i="2"/>
  <c r="F498" i="2"/>
  <c r="E498" i="2"/>
  <c r="D498" i="2"/>
  <c r="B499" i="2"/>
  <c r="C499" i="2" l="1"/>
  <c r="J499" i="2"/>
  <c r="I499" i="2"/>
  <c r="H499" i="2"/>
  <c r="G499" i="2"/>
  <c r="F499" i="2"/>
  <c r="E499" i="2"/>
  <c r="D499" i="2"/>
  <c r="B500" i="2"/>
  <c r="C500" i="2" l="1"/>
  <c r="J500" i="2"/>
  <c r="I500" i="2"/>
  <c r="H500" i="2"/>
  <c r="G500" i="2"/>
  <c r="F500" i="2"/>
  <c r="E500" i="2"/>
  <c r="D500" i="2"/>
  <c r="B501" i="2"/>
  <c r="C501" i="2" l="1"/>
  <c r="J501" i="2"/>
  <c r="I501" i="2"/>
  <c r="H501" i="2"/>
  <c r="G501" i="2"/>
  <c r="F501" i="2"/>
  <c r="E501" i="2"/>
  <c r="D501" i="2"/>
  <c r="B502" i="2"/>
  <c r="C502" i="2" l="1"/>
  <c r="J502" i="2"/>
  <c r="I502" i="2"/>
  <c r="H502" i="2"/>
  <c r="G502" i="2"/>
  <c r="F502" i="2"/>
  <c r="E502" i="2"/>
  <c r="D502" i="2"/>
  <c r="B503" i="2"/>
  <c r="C503" i="2" l="1"/>
  <c r="J503" i="2"/>
  <c r="I503" i="2"/>
  <c r="H503" i="2"/>
  <c r="G503" i="2"/>
  <c r="F503" i="2"/>
  <c r="E503" i="2"/>
  <c r="D503" i="2"/>
  <c r="B504" i="2"/>
  <c r="C504" i="2" l="1"/>
  <c r="J504" i="2"/>
  <c r="I504" i="2"/>
  <c r="H504" i="2"/>
  <c r="G504" i="2"/>
  <c r="F504" i="2"/>
  <c r="E504" i="2"/>
  <c r="D504" i="2"/>
  <c r="B505" i="2"/>
  <c r="C505" i="2" l="1"/>
  <c r="J505" i="2"/>
  <c r="I505" i="2"/>
  <c r="H505" i="2"/>
  <c r="G505" i="2"/>
  <c r="F505" i="2"/>
  <c r="E505" i="2"/>
  <c r="D505" i="2"/>
  <c r="B506" i="2"/>
  <c r="C506" i="2" l="1"/>
  <c r="J506" i="2"/>
  <c r="I506" i="2"/>
  <c r="H506" i="2"/>
  <c r="G506" i="2"/>
  <c r="F506" i="2"/>
  <c r="E506" i="2"/>
  <c r="D506" i="2"/>
  <c r="B507" i="2"/>
  <c r="C507" i="2" l="1"/>
  <c r="J507" i="2"/>
  <c r="I507" i="2"/>
  <c r="H507" i="2"/>
  <c r="G507" i="2"/>
  <c r="F507" i="2"/>
  <c r="E507" i="2"/>
  <c r="D507" i="2"/>
  <c r="B508" i="2"/>
  <c r="C508" i="2" l="1"/>
  <c r="J508" i="2"/>
  <c r="I508" i="2"/>
  <c r="H508" i="2"/>
  <c r="G508" i="2"/>
  <c r="F508" i="2"/>
  <c r="E508" i="2"/>
  <c r="D508" i="2"/>
  <c r="B509" i="2"/>
  <c r="B510" i="2"/>
  <c r="C510" i="2" l="1"/>
  <c r="C509" i="2"/>
  <c r="J509" i="2"/>
  <c r="I509" i="2"/>
  <c r="H509" i="2"/>
  <c r="G509" i="2"/>
  <c r="E509" i="2"/>
  <c r="D509" i="2"/>
  <c r="F509" i="2"/>
  <c r="J510" i="2"/>
  <c r="I510" i="2"/>
  <c r="H510" i="2"/>
  <c r="G510" i="2"/>
  <c r="F510" i="2"/>
  <c r="E510" i="2"/>
  <c r="D510" i="2"/>
  <c r="B511" i="2"/>
  <c r="C511" i="2" l="1"/>
  <c r="J511" i="2"/>
  <c r="I511" i="2"/>
  <c r="H511" i="2"/>
  <c r="G511" i="2"/>
  <c r="F511" i="2"/>
  <c r="E511" i="2"/>
  <c r="D511" i="2"/>
  <c r="B512" i="2"/>
  <c r="C512" i="2" l="1"/>
  <c r="J512" i="2"/>
  <c r="I512" i="2"/>
  <c r="H512" i="2"/>
  <c r="G512" i="2"/>
  <c r="F512" i="2"/>
  <c r="E512" i="2"/>
  <c r="D512" i="2"/>
  <c r="B513" i="2"/>
  <c r="C513" i="2" l="1"/>
  <c r="J513" i="2"/>
  <c r="I513" i="2"/>
  <c r="H513" i="2"/>
  <c r="G513" i="2"/>
  <c r="F513" i="2"/>
  <c r="E513" i="2"/>
  <c r="D513" i="2"/>
  <c r="B514" i="2"/>
  <c r="C514" i="2" l="1"/>
  <c r="J514" i="2"/>
  <c r="I514" i="2"/>
  <c r="H514" i="2"/>
  <c r="G514" i="2"/>
  <c r="F514" i="2"/>
  <c r="E514" i="2"/>
  <c r="D514" i="2"/>
  <c r="B515" i="2"/>
  <c r="C515" i="2" l="1"/>
  <c r="J515" i="2"/>
  <c r="I515" i="2"/>
  <c r="H515" i="2"/>
  <c r="G515" i="2"/>
  <c r="F515" i="2"/>
  <c r="E515" i="2"/>
  <c r="D515" i="2"/>
  <c r="B516" i="2"/>
  <c r="C516" i="2" l="1"/>
  <c r="J516" i="2"/>
  <c r="I516" i="2"/>
  <c r="H516" i="2"/>
  <c r="G516" i="2"/>
  <c r="F516" i="2"/>
  <c r="E516" i="2"/>
  <c r="D516" i="2"/>
  <c r="B517" i="2"/>
  <c r="C517" i="2" l="1"/>
  <c r="J517" i="2"/>
  <c r="I517" i="2"/>
  <c r="H517" i="2"/>
  <c r="G517" i="2"/>
  <c r="F517" i="2"/>
  <c r="E517" i="2"/>
  <c r="D517" i="2"/>
  <c r="B518" i="2"/>
  <c r="C518" i="2" l="1"/>
  <c r="J518" i="2"/>
  <c r="I518" i="2"/>
  <c r="H518" i="2"/>
  <c r="G518" i="2"/>
  <c r="F518" i="2"/>
  <c r="E518" i="2"/>
  <c r="D518" i="2"/>
  <c r="B519" i="2"/>
  <c r="C519" i="2" l="1"/>
  <c r="J519" i="2"/>
  <c r="I519" i="2"/>
  <c r="H519" i="2"/>
  <c r="G519" i="2"/>
  <c r="F519" i="2"/>
  <c r="E519" i="2"/>
  <c r="D519" i="2"/>
  <c r="B520" i="2"/>
  <c r="C520" i="2" l="1"/>
  <c r="J520" i="2"/>
  <c r="I520" i="2"/>
  <c r="H520" i="2"/>
  <c r="G520" i="2"/>
  <c r="F520" i="2"/>
  <c r="E520" i="2"/>
  <c r="D520" i="2"/>
  <c r="B521" i="2"/>
  <c r="C521" i="2" l="1"/>
  <c r="J521" i="2"/>
  <c r="I521" i="2"/>
  <c r="H521" i="2"/>
  <c r="G521" i="2"/>
  <c r="F521" i="2"/>
  <c r="E521" i="2"/>
  <c r="D521" i="2"/>
  <c r="B522" i="2"/>
  <c r="C522" i="2" l="1"/>
  <c r="J522" i="2"/>
  <c r="I522" i="2"/>
  <c r="H522" i="2"/>
  <c r="G522" i="2"/>
  <c r="F522" i="2"/>
  <c r="E522" i="2"/>
  <c r="D522" i="2"/>
  <c r="B523" i="2"/>
  <c r="C523" i="2" l="1"/>
  <c r="J523" i="2"/>
  <c r="I523" i="2"/>
  <c r="H523" i="2"/>
  <c r="G523" i="2"/>
  <c r="F523" i="2"/>
  <c r="E523" i="2"/>
  <c r="D523" i="2"/>
  <c r="B524" i="2"/>
  <c r="C524" i="2" l="1"/>
  <c r="J524" i="2"/>
  <c r="I524" i="2"/>
  <c r="H524" i="2"/>
  <c r="G524" i="2"/>
  <c r="F524" i="2"/>
  <c r="E524" i="2"/>
  <c r="D524" i="2"/>
  <c r="B525" i="2"/>
  <c r="C525" i="2" l="1"/>
  <c r="J525" i="2"/>
  <c r="I525" i="2"/>
  <c r="H525" i="2"/>
  <c r="G525" i="2"/>
  <c r="F525" i="2"/>
  <c r="E525" i="2"/>
  <c r="D525" i="2"/>
  <c r="B526" i="2"/>
  <c r="C526" i="2" l="1"/>
  <c r="J526" i="2"/>
  <c r="I526" i="2"/>
  <c r="H526" i="2"/>
  <c r="G526" i="2"/>
  <c r="F526" i="2"/>
  <c r="E526" i="2"/>
  <c r="D526" i="2"/>
  <c r="B527" i="2"/>
  <c r="C527" i="2" l="1"/>
  <c r="J527" i="2"/>
  <c r="I527" i="2"/>
  <c r="H527" i="2"/>
  <c r="G527" i="2"/>
  <c r="F527" i="2"/>
  <c r="E527" i="2"/>
  <c r="D527" i="2"/>
  <c r="B528" i="2"/>
  <c r="C528" i="2" l="1"/>
  <c r="J528" i="2"/>
  <c r="I528" i="2"/>
  <c r="H528" i="2"/>
  <c r="G528" i="2"/>
  <c r="F528" i="2"/>
  <c r="E528" i="2"/>
  <c r="D528" i="2"/>
  <c r="B529" i="2"/>
  <c r="C529" i="2" l="1"/>
  <c r="J529" i="2"/>
  <c r="I529" i="2"/>
  <c r="H529" i="2"/>
  <c r="G529" i="2"/>
  <c r="F529" i="2"/>
  <c r="E529" i="2"/>
  <c r="D529" i="2"/>
  <c r="B530" i="2"/>
  <c r="C530" i="2" l="1"/>
  <c r="J530" i="2"/>
  <c r="I530" i="2"/>
  <c r="H530" i="2"/>
  <c r="G530" i="2"/>
  <c r="F530" i="2"/>
  <c r="E530" i="2"/>
  <c r="D530" i="2"/>
  <c r="B531" i="2"/>
  <c r="C531" i="2" l="1"/>
  <c r="J531" i="2"/>
  <c r="I531" i="2"/>
  <c r="H531" i="2"/>
  <c r="G531" i="2"/>
  <c r="F531" i="2"/>
  <c r="E531" i="2"/>
  <c r="D531" i="2"/>
  <c r="B532" i="2"/>
  <c r="C532" i="2" l="1"/>
  <c r="J532" i="2"/>
  <c r="I532" i="2"/>
  <c r="H532" i="2"/>
  <c r="G532" i="2"/>
  <c r="F532" i="2"/>
  <c r="E532" i="2"/>
  <c r="D532" i="2"/>
  <c r="B533" i="2"/>
  <c r="C533" i="2" l="1"/>
  <c r="J533" i="2"/>
  <c r="I533" i="2"/>
  <c r="H533" i="2"/>
  <c r="G533" i="2"/>
  <c r="F533" i="2"/>
  <c r="E533" i="2"/>
  <c r="D533" i="2"/>
  <c r="B534" i="2"/>
  <c r="C534" i="2" l="1"/>
  <c r="J534" i="2"/>
  <c r="I534" i="2"/>
  <c r="H534" i="2"/>
  <c r="G534" i="2"/>
  <c r="F534" i="2"/>
  <c r="E534" i="2"/>
  <c r="D534" i="2"/>
  <c r="B535" i="2"/>
  <c r="C535" i="2" l="1"/>
  <c r="J535" i="2"/>
  <c r="I535" i="2"/>
  <c r="H535" i="2"/>
  <c r="G535" i="2"/>
  <c r="F535" i="2"/>
  <c r="E535" i="2"/>
  <c r="D535" i="2"/>
  <c r="B536" i="2"/>
  <c r="C536" i="2" l="1"/>
  <c r="J536" i="2"/>
  <c r="I536" i="2"/>
  <c r="H536" i="2"/>
  <c r="G536" i="2"/>
  <c r="F536" i="2"/>
  <c r="E536" i="2"/>
  <c r="D536" i="2"/>
  <c r="B537" i="2"/>
  <c r="C537" i="2" l="1"/>
  <c r="J537" i="2"/>
  <c r="I537" i="2"/>
  <c r="H537" i="2"/>
  <c r="G537" i="2"/>
  <c r="F537" i="2"/>
  <c r="E537" i="2"/>
  <c r="D537" i="2"/>
  <c r="B538" i="2"/>
  <c r="C538" i="2" l="1"/>
  <c r="J538" i="2"/>
  <c r="I538" i="2"/>
  <c r="H538" i="2"/>
  <c r="G538" i="2"/>
  <c r="F538" i="2"/>
  <c r="E538" i="2"/>
  <c r="D538" i="2"/>
  <c r="B539" i="2"/>
  <c r="C539" i="2" l="1"/>
  <c r="J539" i="2"/>
  <c r="I539" i="2"/>
  <c r="H539" i="2"/>
  <c r="G539" i="2"/>
  <c r="F539" i="2"/>
  <c r="E539" i="2"/>
  <c r="D539" i="2"/>
  <c r="B540" i="2"/>
  <c r="C540" i="2" l="1"/>
  <c r="J540" i="2"/>
  <c r="I540" i="2"/>
  <c r="H540" i="2"/>
  <c r="G540" i="2"/>
  <c r="F540" i="2"/>
  <c r="E540" i="2"/>
  <c r="D540" i="2"/>
  <c r="B541" i="2"/>
  <c r="B542" i="2"/>
  <c r="C542" i="2" l="1"/>
  <c r="C541" i="2"/>
  <c r="J541" i="2"/>
  <c r="H541" i="2"/>
  <c r="G541" i="2"/>
  <c r="D541" i="2"/>
  <c r="I541" i="2"/>
  <c r="F541" i="2"/>
  <c r="E541" i="2"/>
  <c r="J542" i="2"/>
  <c r="I542" i="2"/>
  <c r="H542" i="2"/>
  <c r="G542" i="2"/>
  <c r="F542" i="2"/>
  <c r="E542" i="2"/>
  <c r="D542" i="2"/>
  <c r="B543" i="2"/>
  <c r="C543" i="2" l="1"/>
  <c r="J543" i="2"/>
  <c r="I543" i="2"/>
  <c r="H543" i="2"/>
  <c r="G543" i="2"/>
  <c r="F543" i="2"/>
  <c r="E543" i="2"/>
  <c r="D543" i="2"/>
  <c r="B544" i="2"/>
  <c r="C544" i="2" l="1"/>
  <c r="J544" i="2"/>
  <c r="I544" i="2"/>
  <c r="H544" i="2"/>
  <c r="G544" i="2"/>
  <c r="F544" i="2"/>
  <c r="E544" i="2"/>
  <c r="D544" i="2"/>
  <c r="B545" i="2"/>
  <c r="C545" i="2" l="1"/>
  <c r="J545" i="2"/>
  <c r="I545" i="2"/>
  <c r="H545" i="2"/>
  <c r="G545" i="2"/>
  <c r="F545" i="2"/>
  <c r="E545" i="2"/>
  <c r="D545" i="2"/>
  <c r="B546" i="2"/>
  <c r="C546" i="2" l="1"/>
  <c r="J546" i="2"/>
  <c r="I546" i="2"/>
  <c r="H546" i="2"/>
  <c r="G546" i="2"/>
  <c r="F546" i="2"/>
  <c r="E546" i="2"/>
  <c r="D546" i="2"/>
  <c r="B547" i="2"/>
  <c r="C547" i="2" l="1"/>
  <c r="J547" i="2"/>
  <c r="I547" i="2"/>
  <c r="H547" i="2"/>
  <c r="G547" i="2"/>
  <c r="F547" i="2"/>
  <c r="E547" i="2"/>
  <c r="D547" i="2"/>
  <c r="B548" i="2"/>
  <c r="C548" i="2" l="1"/>
  <c r="J548" i="2"/>
  <c r="I548" i="2"/>
  <c r="H548" i="2"/>
  <c r="G548" i="2"/>
  <c r="F548" i="2"/>
  <c r="E548" i="2"/>
  <c r="D548" i="2"/>
  <c r="B549" i="2"/>
  <c r="C549" i="2" l="1"/>
  <c r="J549" i="2"/>
  <c r="I549" i="2"/>
  <c r="H549" i="2"/>
  <c r="G549" i="2"/>
  <c r="F549" i="2"/>
  <c r="E549" i="2"/>
  <c r="D549" i="2"/>
  <c r="B550" i="2"/>
  <c r="C550" i="2" l="1"/>
  <c r="J550" i="2"/>
  <c r="I550" i="2"/>
  <c r="H550" i="2"/>
  <c r="G550" i="2"/>
  <c r="F550" i="2"/>
  <c r="E550" i="2"/>
  <c r="D550" i="2"/>
  <c r="B551" i="2"/>
  <c r="C551" i="2" l="1"/>
  <c r="J551" i="2"/>
  <c r="I551" i="2"/>
  <c r="H551" i="2"/>
  <c r="G551" i="2"/>
  <c r="F551" i="2"/>
  <c r="E551" i="2"/>
  <c r="D551" i="2"/>
  <c r="B552" i="2"/>
  <c r="C552" i="2" l="1"/>
  <c r="J552" i="2"/>
  <c r="I552" i="2"/>
  <c r="H552" i="2"/>
  <c r="G552" i="2"/>
  <c r="F552" i="2"/>
  <c r="E552" i="2"/>
  <c r="D552" i="2"/>
  <c r="B553" i="2"/>
  <c r="C553" i="2" l="1"/>
  <c r="J553" i="2"/>
  <c r="I553" i="2"/>
  <c r="H553" i="2"/>
  <c r="G553" i="2"/>
  <c r="F553" i="2"/>
  <c r="E553" i="2"/>
  <c r="D553" i="2"/>
  <c r="B554" i="2"/>
  <c r="C554" i="2" l="1"/>
  <c r="J554" i="2"/>
  <c r="I554" i="2"/>
  <c r="H554" i="2"/>
  <c r="G554" i="2"/>
  <c r="F554" i="2"/>
  <c r="E554" i="2"/>
  <c r="D554" i="2"/>
  <c r="B555" i="2"/>
  <c r="C555" i="2" l="1"/>
  <c r="J555" i="2"/>
  <c r="I555" i="2"/>
  <c r="H555" i="2"/>
  <c r="G555" i="2"/>
  <c r="F555" i="2"/>
  <c r="E555" i="2"/>
  <c r="D555" i="2"/>
  <c r="B556" i="2"/>
  <c r="C556" i="2" l="1"/>
  <c r="J556" i="2"/>
  <c r="I556" i="2"/>
  <c r="H556" i="2"/>
  <c r="G556" i="2"/>
  <c r="F556" i="2"/>
  <c r="E556" i="2"/>
  <c r="D556" i="2"/>
  <c r="B557" i="2"/>
  <c r="C557" i="2" l="1"/>
  <c r="J557" i="2"/>
  <c r="I557" i="2"/>
  <c r="H557" i="2"/>
  <c r="G557" i="2"/>
  <c r="F557" i="2"/>
  <c r="E557" i="2"/>
  <c r="D557" i="2"/>
  <c r="B558" i="2"/>
  <c r="C558" i="2" l="1"/>
  <c r="J558" i="2"/>
  <c r="I558" i="2"/>
  <c r="H558" i="2"/>
  <c r="G558" i="2"/>
  <c r="F558" i="2"/>
  <c r="E558" i="2"/>
  <c r="D558" i="2"/>
  <c r="B559" i="2"/>
  <c r="B560" i="2" s="1"/>
  <c r="C560" i="2" l="1"/>
  <c r="C559" i="2"/>
  <c r="F559" i="2"/>
  <c r="J559" i="2"/>
  <c r="I559" i="2"/>
  <c r="H559" i="2"/>
  <c r="G559" i="2"/>
  <c r="D559" i="2"/>
  <c r="E559" i="2"/>
  <c r="J560" i="2"/>
  <c r="I560" i="2"/>
  <c r="H560" i="2"/>
  <c r="G560" i="2"/>
  <c r="F560" i="2"/>
  <c r="E560" i="2"/>
  <c r="D560" i="2"/>
  <c r="B561" i="2"/>
  <c r="C561" i="2" l="1"/>
  <c r="J561" i="2"/>
  <c r="I561" i="2"/>
  <c r="H561" i="2"/>
  <c r="G561" i="2"/>
  <c r="F561" i="2"/>
  <c r="E561" i="2"/>
  <c r="D561" i="2"/>
  <c r="B562" i="2"/>
  <c r="C562" i="2" l="1"/>
  <c r="J562" i="2"/>
  <c r="I562" i="2"/>
  <c r="H562" i="2"/>
  <c r="G562" i="2"/>
  <c r="F562" i="2"/>
  <c r="E562" i="2"/>
  <c r="D562" i="2"/>
  <c r="B563" i="2"/>
  <c r="C563" i="2" l="1"/>
  <c r="J563" i="2"/>
  <c r="I563" i="2"/>
  <c r="H563" i="2"/>
  <c r="G563" i="2"/>
  <c r="F563" i="2"/>
  <c r="E563" i="2"/>
  <c r="D563" i="2"/>
  <c r="B564" i="2"/>
  <c r="C564" i="2" l="1"/>
  <c r="J564" i="2"/>
  <c r="I564" i="2"/>
  <c r="H564" i="2"/>
  <c r="G564" i="2"/>
  <c r="F564" i="2"/>
  <c r="E564" i="2"/>
  <c r="D564" i="2"/>
  <c r="B565" i="2"/>
  <c r="C565" i="2" l="1"/>
  <c r="J565" i="2"/>
  <c r="I565" i="2"/>
  <c r="H565" i="2"/>
  <c r="G565" i="2"/>
  <c r="F565" i="2"/>
  <c r="E565" i="2"/>
  <c r="D565" i="2"/>
  <c r="B566" i="2"/>
  <c r="C566" i="2" l="1"/>
  <c r="J566" i="2"/>
  <c r="I566" i="2"/>
  <c r="H566" i="2"/>
  <c r="G566" i="2"/>
  <c r="F566" i="2"/>
  <c r="E566" i="2"/>
  <c r="D566" i="2"/>
  <c r="B567" i="2"/>
  <c r="C567" i="2" l="1"/>
  <c r="J567" i="2"/>
  <c r="I567" i="2"/>
  <c r="H567" i="2"/>
  <c r="G567" i="2"/>
  <c r="F567" i="2"/>
  <c r="E567" i="2"/>
  <c r="D567" i="2"/>
  <c r="B568" i="2"/>
  <c r="C568" i="2" l="1"/>
  <c r="J568" i="2"/>
  <c r="I568" i="2"/>
  <c r="H568" i="2"/>
  <c r="G568" i="2"/>
  <c r="F568" i="2"/>
  <c r="E568" i="2"/>
  <c r="D568" i="2"/>
  <c r="B569" i="2"/>
  <c r="C569" i="2" l="1"/>
  <c r="J569" i="2"/>
  <c r="I569" i="2"/>
  <c r="H569" i="2"/>
  <c r="G569" i="2"/>
  <c r="F569" i="2"/>
  <c r="E569" i="2"/>
  <c r="D569" i="2"/>
  <c r="B570" i="2"/>
  <c r="C570" i="2" l="1"/>
  <c r="J570" i="2"/>
  <c r="I570" i="2"/>
  <c r="H570" i="2"/>
  <c r="G570" i="2"/>
  <c r="F570" i="2"/>
  <c r="E570" i="2"/>
  <c r="D570" i="2"/>
  <c r="B571" i="2"/>
  <c r="C571" i="2" l="1"/>
  <c r="J571" i="2"/>
  <c r="I571" i="2"/>
  <c r="H571" i="2"/>
  <c r="G571" i="2"/>
  <c r="F571" i="2"/>
  <c r="E571" i="2"/>
  <c r="D571" i="2"/>
  <c r="B572" i="2"/>
  <c r="C572" i="2" l="1"/>
  <c r="J572" i="2"/>
  <c r="I572" i="2"/>
  <c r="H572" i="2"/>
  <c r="G572" i="2"/>
  <c r="F572" i="2"/>
  <c r="E572" i="2"/>
  <c r="D572" i="2"/>
  <c r="B573" i="2"/>
  <c r="C573" i="2" l="1"/>
  <c r="J573" i="2"/>
  <c r="I573" i="2"/>
  <c r="H573" i="2"/>
  <c r="G573" i="2"/>
  <c r="F573" i="2"/>
  <c r="E573" i="2"/>
  <c r="D573" i="2"/>
  <c r="B574" i="2"/>
  <c r="C574" i="2" l="1"/>
  <c r="J574" i="2"/>
  <c r="I574" i="2"/>
  <c r="H574" i="2"/>
  <c r="G574" i="2"/>
  <c r="F574" i="2"/>
  <c r="E574" i="2"/>
  <c r="D574" i="2"/>
  <c r="B575" i="2"/>
  <c r="C575" i="2" l="1"/>
  <c r="J575" i="2"/>
  <c r="I575" i="2"/>
  <c r="H575" i="2"/>
  <c r="G575" i="2"/>
  <c r="F575" i="2"/>
  <c r="E575" i="2"/>
  <c r="D575" i="2"/>
  <c r="B576" i="2"/>
  <c r="C576" i="2" l="1"/>
  <c r="J576" i="2"/>
  <c r="I576" i="2"/>
  <c r="H576" i="2"/>
  <c r="G576" i="2"/>
  <c r="F576" i="2"/>
  <c r="E576" i="2"/>
  <c r="D576" i="2"/>
  <c r="B577" i="2"/>
  <c r="C577" i="2" l="1"/>
  <c r="J577" i="2"/>
  <c r="I577" i="2"/>
  <c r="H577" i="2"/>
  <c r="G577" i="2"/>
  <c r="F577" i="2"/>
  <c r="E577" i="2"/>
  <c r="D577" i="2"/>
  <c r="B578" i="2"/>
  <c r="C578" i="2" l="1"/>
  <c r="J578" i="2"/>
  <c r="I578" i="2"/>
  <c r="H578" i="2"/>
  <c r="G578" i="2"/>
  <c r="F578" i="2"/>
  <c r="E578" i="2"/>
  <c r="D578" i="2"/>
  <c r="B579" i="2"/>
  <c r="C579" i="2" l="1"/>
  <c r="J579" i="2"/>
  <c r="I579" i="2"/>
  <c r="H579" i="2"/>
  <c r="G579" i="2"/>
  <c r="F579" i="2"/>
  <c r="E579" i="2"/>
  <c r="D579" i="2"/>
  <c r="B580" i="2"/>
  <c r="C580" i="2" l="1"/>
  <c r="J580" i="2"/>
  <c r="I580" i="2"/>
  <c r="H580" i="2"/>
  <c r="G580" i="2"/>
  <c r="F580" i="2"/>
  <c r="E580" i="2"/>
  <c r="D580" i="2"/>
  <c r="B581" i="2"/>
  <c r="C581" i="2" l="1"/>
  <c r="J581" i="2"/>
  <c r="I581" i="2"/>
  <c r="H581" i="2"/>
  <c r="G581" i="2"/>
  <c r="F581" i="2"/>
  <c r="E581" i="2"/>
  <c r="D581" i="2"/>
  <c r="B582" i="2"/>
  <c r="C582" i="2" l="1"/>
  <c r="J582" i="2"/>
  <c r="I582" i="2"/>
  <c r="H582" i="2"/>
  <c r="G582" i="2"/>
  <c r="F582" i="2"/>
  <c r="E582" i="2"/>
  <c r="D582" i="2"/>
  <c r="B583" i="2"/>
  <c r="C583" i="2" l="1"/>
  <c r="J583" i="2"/>
  <c r="I583" i="2"/>
  <c r="H583" i="2"/>
  <c r="G583" i="2"/>
  <c r="F583" i="2"/>
  <c r="E583" i="2"/>
  <c r="D583" i="2"/>
  <c r="B584" i="2"/>
  <c r="C584" i="2" l="1"/>
  <c r="J584" i="2"/>
  <c r="I584" i="2"/>
  <c r="H584" i="2"/>
  <c r="G584" i="2"/>
  <c r="F584" i="2"/>
  <c r="E584" i="2"/>
  <c r="D584" i="2"/>
  <c r="B585" i="2"/>
  <c r="C585" i="2" l="1"/>
  <c r="J585" i="2"/>
  <c r="I585" i="2"/>
  <c r="H585" i="2"/>
  <c r="G585" i="2"/>
  <c r="F585" i="2"/>
  <c r="E585" i="2"/>
  <c r="D585" i="2"/>
  <c r="B586" i="2"/>
  <c r="C586" i="2" l="1"/>
  <c r="J586" i="2"/>
  <c r="I586" i="2"/>
  <c r="H586" i="2"/>
  <c r="G586" i="2"/>
  <c r="F586" i="2"/>
  <c r="E586" i="2"/>
  <c r="D586" i="2"/>
  <c r="B587" i="2"/>
  <c r="C587" i="2" l="1"/>
  <c r="J587" i="2"/>
  <c r="I587" i="2"/>
  <c r="H587" i="2"/>
  <c r="G587" i="2"/>
  <c r="F587" i="2"/>
  <c r="E587" i="2"/>
  <c r="D587" i="2"/>
  <c r="B588" i="2"/>
  <c r="C588" i="2" l="1"/>
  <c r="J588" i="2"/>
  <c r="I588" i="2"/>
  <c r="H588" i="2"/>
  <c r="G588" i="2"/>
  <c r="F588" i="2"/>
  <c r="E588" i="2"/>
  <c r="D588" i="2"/>
  <c r="B589" i="2"/>
  <c r="B590" i="2"/>
  <c r="C590" i="2" l="1"/>
  <c r="C589" i="2"/>
  <c r="J589" i="2"/>
  <c r="H589" i="2"/>
  <c r="G589" i="2"/>
  <c r="I589" i="2"/>
  <c r="F589" i="2"/>
  <c r="E589" i="2"/>
  <c r="D589" i="2"/>
  <c r="J590" i="2"/>
  <c r="I590" i="2"/>
  <c r="H590" i="2"/>
  <c r="G590" i="2"/>
  <c r="F590" i="2"/>
  <c r="E590" i="2"/>
  <c r="D590" i="2"/>
  <c r="B591" i="2"/>
  <c r="C591" i="2" l="1"/>
  <c r="J591" i="2"/>
  <c r="I591" i="2"/>
  <c r="H591" i="2"/>
  <c r="G591" i="2"/>
  <c r="F591" i="2"/>
  <c r="E591" i="2"/>
  <c r="D591" i="2"/>
  <c r="B592" i="2"/>
  <c r="C592" i="2" l="1"/>
  <c r="J592" i="2"/>
  <c r="I592" i="2"/>
  <c r="H592" i="2"/>
  <c r="G592" i="2"/>
  <c r="F592" i="2"/>
  <c r="E592" i="2"/>
  <c r="D592" i="2"/>
  <c r="B593" i="2"/>
  <c r="C593" i="2" l="1"/>
  <c r="J593" i="2"/>
  <c r="I593" i="2"/>
  <c r="H593" i="2"/>
  <c r="G593" i="2"/>
  <c r="F593" i="2"/>
  <c r="E593" i="2"/>
  <c r="D593" i="2"/>
  <c r="B594" i="2"/>
  <c r="C594" i="2" l="1"/>
  <c r="J594" i="2"/>
  <c r="I594" i="2"/>
  <c r="H594" i="2"/>
  <c r="G594" i="2"/>
  <c r="F594" i="2"/>
  <c r="E594" i="2"/>
  <c r="D594" i="2"/>
  <c r="B595" i="2"/>
  <c r="C595" i="2" l="1"/>
  <c r="J595" i="2"/>
  <c r="I595" i="2"/>
  <c r="H595" i="2"/>
  <c r="G595" i="2"/>
  <c r="F595" i="2"/>
  <c r="E595" i="2"/>
  <c r="D595" i="2"/>
  <c r="B596" i="2"/>
  <c r="C596" i="2" l="1"/>
  <c r="J596" i="2"/>
  <c r="I596" i="2"/>
  <c r="H596" i="2"/>
  <c r="G596" i="2"/>
  <c r="F596" i="2"/>
  <c r="E596" i="2"/>
  <c r="D596" i="2"/>
  <c r="B597" i="2"/>
  <c r="C597" i="2" l="1"/>
  <c r="J597" i="2"/>
  <c r="I597" i="2"/>
  <c r="H597" i="2"/>
  <c r="G597" i="2"/>
  <c r="F597" i="2"/>
  <c r="E597" i="2"/>
  <c r="D597" i="2"/>
  <c r="B598" i="2"/>
  <c r="C598" i="2" l="1"/>
  <c r="J598" i="2"/>
  <c r="I598" i="2"/>
  <c r="H598" i="2"/>
  <c r="G598" i="2"/>
  <c r="F598" i="2"/>
  <c r="E598" i="2"/>
  <c r="D598" i="2"/>
  <c r="B599" i="2"/>
  <c r="C599" i="2" l="1"/>
  <c r="J599" i="2"/>
  <c r="I599" i="2"/>
  <c r="H599" i="2"/>
  <c r="G599" i="2"/>
  <c r="F599" i="2"/>
  <c r="E599" i="2"/>
  <c r="D599" i="2"/>
  <c r="B600" i="2"/>
  <c r="C600" i="2" l="1"/>
  <c r="J600" i="2"/>
  <c r="I600" i="2"/>
  <c r="H600" i="2"/>
  <c r="G600" i="2"/>
  <c r="F600" i="2"/>
  <c r="E600" i="2"/>
  <c r="D600" i="2"/>
  <c r="B601" i="2"/>
  <c r="C601" i="2" l="1"/>
  <c r="J601" i="2"/>
  <c r="I601" i="2"/>
  <c r="H601" i="2"/>
  <c r="G601" i="2"/>
  <c r="F601" i="2"/>
  <c r="E601" i="2"/>
  <c r="D601" i="2"/>
  <c r="B602" i="2"/>
  <c r="C602" i="2" l="1"/>
  <c r="J602" i="2"/>
  <c r="I602" i="2"/>
  <c r="H602" i="2"/>
  <c r="G602" i="2"/>
  <c r="F602" i="2"/>
  <c r="E602" i="2"/>
  <c r="D602" i="2"/>
  <c r="B603" i="2"/>
  <c r="C603" i="2" l="1"/>
  <c r="J603" i="2"/>
  <c r="I603" i="2"/>
  <c r="H603" i="2"/>
  <c r="G603" i="2"/>
  <c r="F603" i="2"/>
  <c r="E603" i="2"/>
  <c r="D603" i="2"/>
  <c r="B604" i="2"/>
  <c r="C604" i="2" l="1"/>
  <c r="J604" i="2"/>
  <c r="I604" i="2"/>
  <c r="H604" i="2"/>
  <c r="G604" i="2"/>
  <c r="F604" i="2"/>
  <c r="E604" i="2"/>
  <c r="D604" i="2"/>
  <c r="B605" i="2"/>
  <c r="C605" i="2" l="1"/>
  <c r="J605" i="2"/>
  <c r="I605" i="2"/>
  <c r="H605" i="2"/>
  <c r="G605" i="2"/>
  <c r="F605" i="2"/>
  <c r="E605" i="2"/>
  <c r="D605" i="2"/>
  <c r="B606" i="2"/>
  <c r="C606" i="2" l="1"/>
  <c r="J606" i="2"/>
  <c r="I606" i="2"/>
  <c r="H606" i="2"/>
  <c r="G606" i="2"/>
  <c r="F606" i="2"/>
  <c r="E606" i="2"/>
  <c r="D606" i="2"/>
  <c r="B607" i="2"/>
  <c r="C607" i="2" l="1"/>
  <c r="J607" i="2"/>
  <c r="I607" i="2"/>
  <c r="H607" i="2"/>
  <c r="G607" i="2"/>
  <c r="F607" i="2"/>
  <c r="E607" i="2"/>
  <c r="D607" i="2"/>
  <c r="B608" i="2"/>
  <c r="C608" i="2" l="1"/>
  <c r="J608" i="2"/>
  <c r="I608" i="2"/>
  <c r="H608" i="2"/>
  <c r="G608" i="2"/>
  <c r="F608" i="2"/>
  <c r="E608" i="2"/>
  <c r="D608" i="2"/>
  <c r="B609" i="2"/>
  <c r="C609" i="2" l="1"/>
  <c r="J609" i="2"/>
  <c r="I609" i="2"/>
  <c r="H609" i="2"/>
  <c r="G609" i="2"/>
  <c r="F609" i="2"/>
  <c r="E609" i="2"/>
  <c r="D609" i="2"/>
  <c r="B610" i="2"/>
  <c r="C610" i="2" l="1"/>
  <c r="J610" i="2"/>
  <c r="I610" i="2"/>
  <c r="H610" i="2"/>
  <c r="G610" i="2"/>
  <c r="F610" i="2"/>
  <c r="E610" i="2"/>
  <c r="D610" i="2"/>
  <c r="B611" i="2"/>
  <c r="C611" i="2" l="1"/>
  <c r="J611" i="2"/>
  <c r="I611" i="2"/>
  <c r="H611" i="2"/>
  <c r="G611" i="2"/>
  <c r="F611" i="2"/>
  <c r="E611" i="2"/>
  <c r="D611" i="2"/>
  <c r="B612" i="2"/>
  <c r="C612" i="2" l="1"/>
  <c r="J612" i="2"/>
  <c r="I612" i="2"/>
  <c r="H612" i="2"/>
  <c r="G612" i="2"/>
  <c r="F612" i="2"/>
  <c r="E612" i="2"/>
  <c r="D612" i="2"/>
  <c r="B613" i="2"/>
  <c r="C613" i="2" l="1"/>
  <c r="J613" i="2"/>
  <c r="I613" i="2"/>
  <c r="H613" i="2"/>
  <c r="G613" i="2"/>
  <c r="F613" i="2"/>
  <c r="E613" i="2"/>
  <c r="D613" i="2"/>
  <c r="B614" i="2"/>
  <c r="C614" i="2" l="1"/>
  <c r="J614" i="2"/>
  <c r="I614" i="2"/>
  <c r="H614" i="2"/>
  <c r="G614" i="2"/>
  <c r="F614" i="2"/>
  <c r="E614" i="2"/>
  <c r="D614" i="2"/>
  <c r="B615" i="2"/>
  <c r="B616" i="2"/>
  <c r="C616" i="2" l="1"/>
  <c r="C615" i="2"/>
  <c r="F615" i="2"/>
  <c r="E615" i="2"/>
  <c r="J615" i="2"/>
  <c r="I615" i="2"/>
  <c r="H615" i="2"/>
  <c r="G615" i="2"/>
  <c r="D615" i="2"/>
  <c r="J616" i="2"/>
  <c r="I616" i="2"/>
  <c r="H616" i="2"/>
  <c r="G616" i="2"/>
  <c r="F616" i="2"/>
  <c r="E616" i="2"/>
  <c r="D616" i="2"/>
  <c r="B617" i="2"/>
  <c r="C617" i="2" l="1"/>
  <c r="J617" i="2"/>
  <c r="I617" i="2"/>
  <c r="H617" i="2"/>
  <c r="G617" i="2"/>
  <c r="F617" i="2"/>
  <c r="E617" i="2"/>
  <c r="D617" i="2"/>
  <c r="B618" i="2"/>
  <c r="C618" i="2" l="1"/>
  <c r="J618" i="2"/>
  <c r="I618" i="2"/>
  <c r="H618" i="2"/>
  <c r="G618" i="2"/>
  <c r="F618" i="2"/>
  <c r="E618" i="2"/>
  <c r="D618" i="2"/>
  <c r="B619" i="2"/>
  <c r="C619" i="2" l="1"/>
  <c r="J619" i="2"/>
  <c r="I619" i="2"/>
  <c r="H619" i="2"/>
  <c r="G619" i="2"/>
  <c r="F619" i="2"/>
  <c r="E619" i="2"/>
  <c r="D619" i="2"/>
  <c r="B620" i="2"/>
  <c r="C620" i="2" l="1"/>
  <c r="J620" i="2"/>
  <c r="I620" i="2"/>
  <c r="H620" i="2"/>
  <c r="G620" i="2"/>
  <c r="F620" i="2"/>
  <c r="E620" i="2"/>
  <c r="D620" i="2"/>
  <c r="B621" i="2"/>
  <c r="C621" i="2" l="1"/>
  <c r="J621" i="2"/>
  <c r="I621" i="2"/>
  <c r="H621" i="2"/>
  <c r="G621" i="2"/>
  <c r="F621" i="2"/>
  <c r="E621" i="2"/>
  <c r="D621" i="2"/>
  <c r="B622" i="2"/>
  <c r="C622" i="2" l="1"/>
  <c r="J622" i="2"/>
  <c r="I622" i="2"/>
  <c r="H622" i="2"/>
  <c r="G622" i="2"/>
  <c r="F622" i="2"/>
  <c r="E622" i="2"/>
  <c r="D622" i="2"/>
  <c r="B623" i="2"/>
  <c r="C623" i="2" l="1"/>
  <c r="J623" i="2"/>
  <c r="I623" i="2"/>
  <c r="H623" i="2"/>
  <c r="G623" i="2"/>
  <c r="F623" i="2"/>
  <c r="E623" i="2"/>
  <c r="D623" i="2"/>
  <c r="B624" i="2"/>
  <c r="C624" i="2" l="1"/>
  <c r="J624" i="2"/>
  <c r="I624" i="2"/>
  <c r="H624" i="2"/>
  <c r="G624" i="2"/>
  <c r="F624" i="2"/>
  <c r="E624" i="2"/>
  <c r="D624" i="2"/>
  <c r="B625" i="2"/>
  <c r="C625" i="2" l="1"/>
  <c r="J625" i="2"/>
  <c r="I625" i="2"/>
  <c r="H625" i="2"/>
  <c r="G625" i="2"/>
  <c r="F625" i="2"/>
  <c r="E625" i="2"/>
  <c r="D625" i="2"/>
  <c r="B626" i="2"/>
  <c r="C626" i="2" l="1"/>
  <c r="J626" i="2"/>
  <c r="I626" i="2"/>
  <c r="H626" i="2"/>
  <c r="G626" i="2"/>
  <c r="F626" i="2"/>
  <c r="E626" i="2"/>
  <c r="D626" i="2"/>
  <c r="B627" i="2"/>
  <c r="C627" i="2" l="1"/>
  <c r="J627" i="2"/>
  <c r="I627" i="2"/>
  <c r="H627" i="2"/>
  <c r="G627" i="2"/>
  <c r="F627" i="2"/>
  <c r="E627" i="2"/>
  <c r="D627" i="2"/>
  <c r="B628" i="2"/>
  <c r="C628" i="2" l="1"/>
  <c r="J628" i="2"/>
  <c r="I628" i="2"/>
  <c r="H628" i="2"/>
  <c r="G628" i="2"/>
  <c r="F628" i="2"/>
  <c r="E628" i="2"/>
  <c r="D628" i="2"/>
  <c r="B629" i="2"/>
  <c r="C629" i="2" l="1"/>
  <c r="J629" i="2"/>
  <c r="I629" i="2"/>
  <c r="H629" i="2"/>
  <c r="G629" i="2"/>
  <c r="F629" i="2"/>
  <c r="E629" i="2"/>
  <c r="D629" i="2"/>
  <c r="B630" i="2"/>
  <c r="C630" i="2" l="1"/>
  <c r="J630" i="2"/>
  <c r="I630" i="2"/>
  <c r="H630" i="2"/>
  <c r="G630" i="2"/>
  <c r="F630" i="2"/>
  <c r="E630" i="2"/>
  <c r="D630" i="2"/>
  <c r="B631" i="2"/>
  <c r="C631" i="2" l="1"/>
  <c r="J631" i="2"/>
  <c r="I631" i="2"/>
  <c r="H631" i="2"/>
  <c r="G631" i="2"/>
  <c r="F631" i="2"/>
  <c r="E631" i="2"/>
  <c r="D631" i="2"/>
  <c r="B632" i="2"/>
  <c r="B633" i="2" s="1"/>
  <c r="C633" i="2" l="1"/>
  <c r="C632" i="2"/>
  <c r="J632" i="2"/>
  <c r="I632" i="2"/>
  <c r="H632" i="2"/>
  <c r="D632" i="2"/>
  <c r="G632" i="2"/>
  <c r="F632" i="2"/>
  <c r="E632" i="2"/>
  <c r="J633" i="2"/>
  <c r="I633" i="2"/>
  <c r="H633" i="2"/>
  <c r="G633" i="2"/>
  <c r="F633" i="2"/>
  <c r="E633" i="2"/>
  <c r="D633" i="2"/>
  <c r="B634" i="2"/>
  <c r="C634" i="2" l="1"/>
  <c r="J634" i="2"/>
  <c r="I634" i="2"/>
  <c r="H634" i="2"/>
  <c r="G634" i="2"/>
  <c r="F634" i="2"/>
  <c r="E634" i="2"/>
  <c r="D634" i="2"/>
  <c r="B635" i="2"/>
  <c r="C635" i="2" l="1"/>
  <c r="J635" i="2"/>
  <c r="I635" i="2"/>
  <c r="H635" i="2"/>
  <c r="G635" i="2"/>
  <c r="F635" i="2"/>
  <c r="E635" i="2"/>
  <c r="D635" i="2"/>
  <c r="B636" i="2"/>
  <c r="C636" i="2" l="1"/>
  <c r="J636" i="2"/>
  <c r="I636" i="2"/>
  <c r="H636" i="2"/>
  <c r="G636" i="2"/>
  <c r="F636" i="2"/>
  <c r="E636" i="2"/>
  <c r="D636" i="2"/>
  <c r="B637" i="2"/>
  <c r="C637" i="2" l="1"/>
  <c r="J637" i="2"/>
  <c r="I637" i="2"/>
  <c r="H637" i="2"/>
  <c r="G637" i="2"/>
  <c r="F637" i="2"/>
  <c r="E637" i="2"/>
  <c r="D637" i="2"/>
  <c r="B638" i="2"/>
  <c r="C638" i="2" l="1"/>
  <c r="J638" i="2"/>
  <c r="I638" i="2"/>
  <c r="H638" i="2"/>
  <c r="G638" i="2"/>
  <c r="F638" i="2"/>
  <c r="E638" i="2"/>
  <c r="D638" i="2"/>
  <c r="B639" i="2"/>
  <c r="C639" i="2" l="1"/>
  <c r="J639" i="2"/>
  <c r="I639" i="2"/>
  <c r="H639" i="2"/>
  <c r="G639" i="2"/>
  <c r="F639" i="2"/>
  <c r="E639" i="2"/>
  <c r="D639" i="2"/>
  <c r="B640" i="2"/>
  <c r="C640" i="2" l="1"/>
  <c r="J640" i="2"/>
  <c r="I640" i="2"/>
  <c r="H640" i="2"/>
  <c r="G640" i="2"/>
  <c r="F640" i="2"/>
  <c r="E640" i="2"/>
  <c r="D640" i="2"/>
  <c r="B641" i="2"/>
  <c r="C641" i="2" l="1"/>
  <c r="J641" i="2"/>
  <c r="I641" i="2"/>
  <c r="H641" i="2"/>
  <c r="G641" i="2"/>
  <c r="F641" i="2"/>
  <c r="E641" i="2"/>
  <c r="D641" i="2"/>
  <c r="B642" i="2"/>
  <c r="C642" i="2" l="1"/>
  <c r="J642" i="2"/>
  <c r="I642" i="2"/>
  <c r="H642" i="2"/>
  <c r="G642" i="2"/>
  <c r="F642" i="2"/>
  <c r="E642" i="2"/>
  <c r="D642" i="2"/>
  <c r="B643" i="2"/>
  <c r="C643" i="2" l="1"/>
  <c r="J643" i="2"/>
  <c r="I643" i="2"/>
  <c r="H643" i="2"/>
  <c r="G643" i="2"/>
  <c r="F643" i="2"/>
  <c r="E643" i="2"/>
  <c r="D643" i="2"/>
  <c r="B644" i="2"/>
  <c r="C644" i="2" l="1"/>
  <c r="J644" i="2"/>
  <c r="I644" i="2"/>
  <c r="H644" i="2"/>
  <c r="G644" i="2"/>
  <c r="F644" i="2"/>
  <c r="E644" i="2"/>
  <c r="D644" i="2"/>
  <c r="B645" i="2"/>
  <c r="C645" i="2" l="1"/>
  <c r="J645" i="2"/>
  <c r="I645" i="2"/>
  <c r="H645" i="2"/>
  <c r="G645" i="2"/>
  <c r="F645" i="2"/>
  <c r="E645" i="2"/>
  <c r="D645" i="2"/>
  <c r="B646" i="2"/>
  <c r="C646" i="2" l="1"/>
  <c r="J646" i="2"/>
  <c r="I646" i="2"/>
  <c r="H646" i="2"/>
  <c r="G646" i="2"/>
  <c r="F646" i="2"/>
  <c r="E646" i="2"/>
  <c r="D646" i="2"/>
  <c r="B647" i="2"/>
  <c r="C647" i="2" l="1"/>
  <c r="J647" i="2"/>
  <c r="I647" i="2"/>
  <c r="H647" i="2"/>
  <c r="G647" i="2"/>
  <c r="F647" i="2"/>
  <c r="E647" i="2"/>
  <c r="D647" i="2"/>
  <c r="B648" i="2"/>
  <c r="C648" i="2" l="1"/>
  <c r="J648" i="2"/>
  <c r="I648" i="2"/>
  <c r="H648" i="2"/>
  <c r="G648" i="2"/>
  <c r="F648" i="2"/>
  <c r="E648" i="2"/>
  <c r="D648" i="2"/>
  <c r="B649" i="2"/>
  <c r="B650" i="2" s="1"/>
  <c r="C650" i="2" l="1"/>
  <c r="C649" i="2"/>
  <c r="I649" i="2"/>
  <c r="J649" i="2"/>
  <c r="F649" i="2"/>
  <c r="D649" i="2"/>
  <c r="H649" i="2"/>
  <c r="G649" i="2"/>
  <c r="E649" i="2"/>
  <c r="J650" i="2"/>
  <c r="I650" i="2"/>
  <c r="H650" i="2"/>
  <c r="G650" i="2"/>
  <c r="F650" i="2"/>
  <c r="E650" i="2"/>
  <c r="D650" i="2"/>
  <c r="B651" i="2"/>
  <c r="C651" i="2" l="1"/>
  <c r="J651" i="2"/>
  <c r="I651" i="2"/>
  <c r="H651" i="2"/>
  <c r="G651" i="2"/>
  <c r="F651" i="2"/>
  <c r="E651" i="2"/>
  <c r="D651" i="2"/>
  <c r="B652" i="2"/>
  <c r="C652" i="2" l="1"/>
  <c r="J652" i="2"/>
  <c r="I652" i="2"/>
  <c r="H652" i="2"/>
  <c r="G652" i="2"/>
  <c r="F652" i="2"/>
  <c r="E652" i="2"/>
  <c r="D652" i="2"/>
  <c r="B653" i="2"/>
  <c r="C653" i="2" l="1"/>
  <c r="J653" i="2"/>
  <c r="I653" i="2"/>
  <c r="H653" i="2"/>
  <c r="G653" i="2"/>
  <c r="F653" i="2"/>
  <c r="E653" i="2"/>
  <c r="D653" i="2"/>
  <c r="B654" i="2"/>
  <c r="C654" i="2" l="1"/>
  <c r="J654" i="2"/>
  <c r="I654" i="2"/>
  <c r="H654" i="2"/>
  <c r="G654" i="2"/>
  <c r="F654" i="2"/>
  <c r="E654" i="2"/>
  <c r="D654" i="2"/>
  <c r="B655" i="2"/>
  <c r="C655" i="2" l="1"/>
  <c r="J655" i="2"/>
  <c r="I655" i="2"/>
  <c r="H655" i="2"/>
  <c r="G655" i="2"/>
  <c r="F655" i="2"/>
  <c r="E655" i="2"/>
  <c r="D655" i="2"/>
  <c r="B656" i="2"/>
  <c r="C656" i="2" l="1"/>
  <c r="J656" i="2"/>
  <c r="I656" i="2"/>
  <c r="H656" i="2"/>
  <c r="G656" i="2"/>
  <c r="F656" i="2"/>
  <c r="E656" i="2"/>
  <c r="D656" i="2"/>
  <c r="B657" i="2"/>
  <c r="C657" i="2" l="1"/>
  <c r="J657" i="2"/>
  <c r="I657" i="2"/>
  <c r="H657" i="2"/>
  <c r="G657" i="2"/>
  <c r="F657" i="2"/>
  <c r="E657" i="2"/>
  <c r="D657" i="2"/>
  <c r="B658" i="2"/>
  <c r="C658" i="2" l="1"/>
  <c r="J658" i="2"/>
  <c r="I658" i="2"/>
  <c r="H658" i="2"/>
  <c r="G658" i="2"/>
  <c r="F658" i="2"/>
  <c r="E658" i="2"/>
  <c r="D658" i="2"/>
  <c r="B659" i="2"/>
  <c r="C659" i="2" l="1"/>
  <c r="J659" i="2"/>
  <c r="I659" i="2"/>
  <c r="H659" i="2"/>
  <c r="G659" i="2"/>
  <c r="F659" i="2"/>
  <c r="E659" i="2"/>
  <c r="D659" i="2"/>
  <c r="B660" i="2"/>
  <c r="C660" i="2" l="1"/>
  <c r="J660" i="2"/>
  <c r="I660" i="2"/>
  <c r="H660" i="2"/>
  <c r="G660" i="2"/>
  <c r="F660" i="2"/>
  <c r="E660" i="2"/>
  <c r="D660" i="2"/>
  <c r="B661" i="2"/>
  <c r="C661" i="2" l="1"/>
  <c r="J661" i="2"/>
  <c r="I661" i="2"/>
  <c r="H661" i="2"/>
  <c r="G661" i="2"/>
  <c r="F661" i="2"/>
  <c r="E661" i="2"/>
  <c r="D661" i="2"/>
  <c r="B662" i="2"/>
  <c r="C662" i="2" l="1"/>
  <c r="J662" i="2"/>
  <c r="I662" i="2"/>
  <c r="H662" i="2"/>
  <c r="G662" i="2"/>
  <c r="F662" i="2"/>
  <c r="E662" i="2"/>
  <c r="D662" i="2"/>
  <c r="B663" i="2"/>
  <c r="B664" i="2" s="1"/>
  <c r="C664" i="2" l="1"/>
  <c r="C663" i="2"/>
  <c r="J663" i="2"/>
  <c r="I663" i="2"/>
  <c r="H663" i="2"/>
  <c r="E663" i="2"/>
  <c r="D663" i="2"/>
  <c r="G663" i="2"/>
  <c r="F663" i="2"/>
  <c r="J664" i="2"/>
  <c r="I664" i="2"/>
  <c r="H664" i="2"/>
  <c r="G664" i="2"/>
  <c r="F664" i="2"/>
  <c r="E664" i="2"/>
  <c r="D664" i="2"/>
  <c r="B665" i="2"/>
  <c r="C665" i="2" l="1"/>
  <c r="J665" i="2"/>
  <c r="I665" i="2"/>
  <c r="H665" i="2"/>
  <c r="G665" i="2"/>
  <c r="F665" i="2"/>
  <c r="E665" i="2"/>
  <c r="D665" i="2"/>
  <c r="B666" i="2"/>
  <c r="C666" i="2" l="1"/>
  <c r="J666" i="2"/>
  <c r="I666" i="2"/>
  <c r="H666" i="2"/>
  <c r="G666" i="2"/>
  <c r="F666" i="2"/>
  <c r="E666" i="2"/>
  <c r="D666" i="2"/>
  <c r="B667" i="2"/>
  <c r="C667" i="2" l="1"/>
  <c r="J667" i="2"/>
  <c r="I667" i="2"/>
  <c r="H667" i="2"/>
  <c r="G667" i="2"/>
  <c r="F667" i="2"/>
  <c r="E667" i="2"/>
  <c r="D667" i="2"/>
  <c r="B668" i="2"/>
  <c r="C668" i="2" l="1"/>
  <c r="J668" i="2"/>
  <c r="I668" i="2"/>
  <c r="H668" i="2"/>
  <c r="G668" i="2"/>
  <c r="F668" i="2"/>
  <c r="E668" i="2"/>
  <c r="D668" i="2"/>
  <c r="B669" i="2"/>
  <c r="C669" i="2" l="1"/>
  <c r="J669" i="2"/>
  <c r="I669" i="2"/>
  <c r="H669" i="2"/>
  <c r="G669" i="2"/>
  <c r="F669" i="2"/>
  <c r="E669" i="2"/>
  <c r="D669" i="2"/>
  <c r="B670" i="2"/>
  <c r="C670" i="2" l="1"/>
  <c r="J670" i="2"/>
  <c r="I670" i="2"/>
  <c r="H670" i="2"/>
  <c r="G670" i="2"/>
  <c r="F670" i="2"/>
  <c r="E670" i="2"/>
  <c r="D670" i="2"/>
  <c r="B671" i="2"/>
  <c r="C671" i="2" l="1"/>
  <c r="J671" i="2"/>
  <c r="I671" i="2"/>
  <c r="H671" i="2"/>
  <c r="G671" i="2"/>
  <c r="F671" i="2"/>
  <c r="E671" i="2"/>
  <c r="D671" i="2"/>
  <c r="B672" i="2"/>
  <c r="C672" i="2" l="1"/>
  <c r="J672" i="2"/>
  <c r="I672" i="2"/>
  <c r="H672" i="2"/>
  <c r="G672" i="2"/>
  <c r="F672" i="2"/>
  <c r="E672" i="2"/>
  <c r="D672" i="2"/>
  <c r="B673" i="2"/>
  <c r="C673" i="2" l="1"/>
  <c r="J673" i="2"/>
  <c r="I673" i="2"/>
  <c r="H673" i="2"/>
  <c r="G673" i="2"/>
  <c r="F673" i="2"/>
  <c r="E673" i="2"/>
  <c r="D673" i="2"/>
  <c r="B674" i="2"/>
  <c r="C674" i="2" l="1"/>
  <c r="J674" i="2"/>
  <c r="I674" i="2"/>
  <c r="H674" i="2"/>
  <c r="G674" i="2"/>
  <c r="F674" i="2"/>
  <c r="E674" i="2"/>
  <c r="D674" i="2"/>
  <c r="B675" i="2"/>
  <c r="C675" i="2" l="1"/>
  <c r="J675" i="2"/>
  <c r="I675" i="2"/>
  <c r="H675" i="2"/>
  <c r="G675" i="2"/>
  <c r="F675" i="2"/>
  <c r="E675" i="2"/>
  <c r="D675" i="2"/>
  <c r="B676" i="2"/>
  <c r="C676" i="2" l="1"/>
  <c r="J676" i="2"/>
  <c r="I676" i="2"/>
  <c r="H676" i="2"/>
  <c r="G676" i="2"/>
  <c r="F676" i="2"/>
  <c r="E676" i="2"/>
  <c r="D676" i="2"/>
  <c r="B677" i="2"/>
  <c r="C677" i="2" l="1"/>
  <c r="J677" i="2"/>
  <c r="I677" i="2"/>
  <c r="H677" i="2"/>
  <c r="G677" i="2"/>
  <c r="F677" i="2"/>
  <c r="E677" i="2"/>
  <c r="D677" i="2"/>
  <c r="B678" i="2"/>
  <c r="C678" i="2" l="1"/>
  <c r="J678" i="2"/>
  <c r="I678" i="2"/>
  <c r="H678" i="2"/>
  <c r="G678" i="2"/>
  <c r="F678" i="2"/>
  <c r="E678" i="2"/>
  <c r="D678" i="2"/>
  <c r="B679" i="2"/>
  <c r="B680" i="2" s="1"/>
  <c r="C680" i="2" l="1"/>
  <c r="C679" i="2"/>
  <c r="J680" i="2"/>
  <c r="J679" i="2"/>
  <c r="I680" i="2"/>
  <c r="I679" i="2"/>
  <c r="H680" i="2"/>
  <c r="H679" i="2"/>
  <c r="G680" i="2"/>
  <c r="G679" i="2"/>
  <c r="F680" i="2"/>
  <c r="F679" i="2"/>
  <c r="E680" i="2"/>
  <c r="E679" i="2"/>
  <c r="D680" i="2"/>
  <c r="D679" i="2"/>
  <c r="B681" i="2"/>
  <c r="C681" i="2" l="1"/>
  <c r="J681" i="2"/>
  <c r="I681" i="2"/>
  <c r="H681" i="2"/>
  <c r="G681" i="2"/>
  <c r="F681" i="2"/>
  <c r="E681" i="2"/>
  <c r="D681" i="2"/>
  <c r="B682" i="2"/>
  <c r="C682" i="2" l="1"/>
  <c r="J682" i="2"/>
  <c r="I682" i="2"/>
  <c r="H682" i="2"/>
  <c r="G682" i="2"/>
  <c r="F682" i="2"/>
  <c r="E682" i="2"/>
  <c r="D682" i="2"/>
  <c r="B683" i="2"/>
  <c r="C683" i="2" l="1"/>
  <c r="J683" i="2"/>
  <c r="I683" i="2"/>
  <c r="H683" i="2"/>
  <c r="G683" i="2"/>
  <c r="F683" i="2"/>
  <c r="E683" i="2"/>
  <c r="D683" i="2"/>
  <c r="B684" i="2"/>
  <c r="C684" i="2" l="1"/>
  <c r="J684" i="2"/>
  <c r="I684" i="2"/>
  <c r="H684" i="2"/>
  <c r="G684" i="2"/>
  <c r="F684" i="2"/>
  <c r="E684" i="2"/>
  <c r="D684" i="2"/>
  <c r="B685" i="2"/>
  <c r="C685" i="2" l="1"/>
  <c r="J685" i="2"/>
  <c r="I685" i="2"/>
  <c r="H685" i="2"/>
  <c r="G685" i="2"/>
  <c r="F685" i="2"/>
  <c r="E685" i="2"/>
  <c r="D685" i="2"/>
  <c r="B686" i="2"/>
  <c r="C686" i="2" l="1"/>
  <c r="J686" i="2"/>
  <c r="I686" i="2"/>
  <c r="H686" i="2"/>
  <c r="G686" i="2"/>
  <c r="F686" i="2"/>
  <c r="E686" i="2"/>
  <c r="D686" i="2"/>
  <c r="B687" i="2"/>
  <c r="C687" i="2" l="1"/>
  <c r="J687" i="2"/>
  <c r="I687" i="2"/>
  <c r="H687" i="2"/>
  <c r="G687" i="2"/>
  <c r="F687" i="2"/>
  <c r="E687" i="2"/>
  <c r="D687" i="2"/>
  <c r="B688" i="2"/>
  <c r="C688" i="2" l="1"/>
  <c r="J688" i="2"/>
  <c r="I688" i="2"/>
  <c r="H688" i="2"/>
  <c r="G688" i="2"/>
  <c r="F688" i="2"/>
  <c r="E688" i="2"/>
  <c r="D688" i="2"/>
  <c r="B689" i="2"/>
  <c r="C689" i="2" l="1"/>
  <c r="J689" i="2"/>
  <c r="I689" i="2"/>
  <c r="H689" i="2"/>
  <c r="G689" i="2"/>
  <c r="F689" i="2"/>
  <c r="E689" i="2"/>
  <c r="D689" i="2"/>
  <c r="B690" i="2"/>
  <c r="C690" i="2" l="1"/>
  <c r="J690" i="2"/>
  <c r="I690" i="2"/>
  <c r="H690" i="2"/>
  <c r="G690" i="2"/>
  <c r="F690" i="2"/>
  <c r="E690" i="2"/>
  <c r="D690" i="2"/>
  <c r="B691" i="2"/>
  <c r="C691" i="2" l="1"/>
  <c r="J691" i="2"/>
  <c r="I691" i="2"/>
  <c r="H691" i="2"/>
  <c r="G691" i="2"/>
  <c r="F691" i="2"/>
  <c r="E691" i="2"/>
  <c r="D691" i="2"/>
  <c r="B692" i="2"/>
  <c r="C692" i="2" l="1"/>
  <c r="J692" i="2"/>
  <c r="I692" i="2"/>
  <c r="H692" i="2"/>
  <c r="G692" i="2"/>
  <c r="F692" i="2"/>
  <c r="E692" i="2"/>
  <c r="D692" i="2"/>
  <c r="B693" i="2"/>
  <c r="C693" i="2" l="1"/>
  <c r="J693" i="2"/>
  <c r="I693" i="2"/>
  <c r="H693" i="2"/>
  <c r="G693" i="2"/>
  <c r="F693" i="2"/>
  <c r="E693" i="2"/>
  <c r="D693" i="2"/>
  <c r="B694" i="2"/>
  <c r="C694" i="2" l="1"/>
  <c r="J694" i="2"/>
  <c r="I694" i="2"/>
  <c r="H694" i="2"/>
  <c r="G694" i="2"/>
  <c r="F694" i="2"/>
  <c r="E694" i="2"/>
  <c r="D694" i="2"/>
  <c r="B695" i="2"/>
  <c r="C695" i="2" l="1"/>
  <c r="J695" i="2"/>
  <c r="I695" i="2"/>
  <c r="H695" i="2"/>
  <c r="G695" i="2"/>
  <c r="F695" i="2"/>
  <c r="E695" i="2"/>
  <c r="D695" i="2"/>
  <c r="B696" i="2"/>
  <c r="C696" i="2" l="1"/>
  <c r="J696" i="2"/>
  <c r="I696" i="2"/>
  <c r="H696" i="2"/>
  <c r="G696" i="2"/>
  <c r="F696" i="2"/>
  <c r="E696" i="2"/>
  <c r="D696" i="2"/>
  <c r="B697" i="2"/>
  <c r="B698" i="2" s="1"/>
  <c r="C698" i="2" l="1"/>
  <c r="C697" i="2"/>
  <c r="J697" i="2"/>
  <c r="I697" i="2"/>
  <c r="F697" i="2"/>
  <c r="H697" i="2"/>
  <c r="G697" i="2"/>
  <c r="E697" i="2"/>
  <c r="D697" i="2"/>
  <c r="J698" i="2"/>
  <c r="I698" i="2"/>
  <c r="H698" i="2"/>
  <c r="G698" i="2"/>
  <c r="F698" i="2"/>
  <c r="E698" i="2"/>
  <c r="D698" i="2"/>
  <c r="B699" i="2"/>
  <c r="C699" i="2" l="1"/>
  <c r="J699" i="2"/>
  <c r="I699" i="2"/>
  <c r="H699" i="2"/>
  <c r="G699" i="2"/>
  <c r="F699" i="2"/>
  <c r="E699" i="2"/>
  <c r="D699" i="2"/>
  <c r="B700" i="2"/>
  <c r="C700" i="2" l="1"/>
  <c r="J700" i="2"/>
  <c r="I700" i="2"/>
  <c r="H700" i="2"/>
  <c r="G700" i="2"/>
  <c r="F700" i="2"/>
  <c r="E700" i="2"/>
  <c r="D700" i="2"/>
  <c r="B701" i="2"/>
  <c r="C701" i="2" l="1"/>
  <c r="J701" i="2"/>
  <c r="I701" i="2"/>
  <c r="H701" i="2"/>
  <c r="G701" i="2"/>
  <c r="F701" i="2"/>
  <c r="E701" i="2"/>
  <c r="D701" i="2"/>
  <c r="B702" i="2"/>
  <c r="C702" i="2" l="1"/>
  <c r="J702" i="2"/>
  <c r="I702" i="2"/>
  <c r="H702" i="2"/>
  <c r="G702" i="2"/>
  <c r="F702" i="2"/>
  <c r="E702" i="2"/>
  <c r="D702" i="2"/>
  <c r="B703" i="2"/>
  <c r="C703" i="2" l="1"/>
  <c r="J703" i="2"/>
  <c r="I703" i="2"/>
  <c r="H703" i="2"/>
  <c r="G703" i="2"/>
  <c r="F703" i="2"/>
  <c r="E703" i="2"/>
  <c r="D703" i="2"/>
  <c r="B704" i="2"/>
  <c r="C704" i="2" l="1"/>
  <c r="J704" i="2"/>
  <c r="I704" i="2"/>
  <c r="H704" i="2"/>
  <c r="G704" i="2"/>
  <c r="F704" i="2"/>
  <c r="E704" i="2"/>
  <c r="D704" i="2"/>
  <c r="B705" i="2"/>
  <c r="C705" i="2" l="1"/>
  <c r="J705" i="2"/>
  <c r="I705" i="2"/>
  <c r="H705" i="2"/>
  <c r="G705" i="2"/>
  <c r="F705" i="2"/>
  <c r="E705" i="2"/>
  <c r="D705" i="2"/>
  <c r="B706" i="2"/>
  <c r="C706" i="2" l="1"/>
  <c r="J706" i="2"/>
  <c r="I706" i="2"/>
  <c r="H706" i="2"/>
  <c r="G706" i="2"/>
  <c r="F706" i="2"/>
  <c r="E706" i="2"/>
  <c r="D706" i="2"/>
  <c r="B707" i="2"/>
  <c r="C707" i="2" l="1"/>
  <c r="J707" i="2"/>
  <c r="I707" i="2"/>
  <c r="H707" i="2"/>
  <c r="G707" i="2"/>
  <c r="F707" i="2"/>
  <c r="E707" i="2"/>
  <c r="D707" i="2"/>
  <c r="B708" i="2"/>
  <c r="C708" i="2" l="1"/>
  <c r="J708" i="2"/>
  <c r="I708" i="2"/>
  <c r="H708" i="2"/>
  <c r="G708" i="2"/>
  <c r="F708" i="2"/>
  <c r="E708" i="2"/>
  <c r="D708" i="2"/>
  <c r="B709" i="2"/>
  <c r="C709" i="2" l="1"/>
  <c r="J709" i="2"/>
  <c r="I709" i="2"/>
  <c r="H709" i="2"/>
  <c r="G709" i="2"/>
  <c r="F709" i="2"/>
  <c r="E709" i="2"/>
  <c r="D709" i="2"/>
  <c r="B710" i="2"/>
  <c r="C710" i="2" l="1"/>
  <c r="J710" i="2"/>
  <c r="I710" i="2"/>
  <c r="H710" i="2"/>
  <c r="G710" i="2"/>
  <c r="F710" i="2"/>
  <c r="E710" i="2"/>
  <c r="D710" i="2"/>
  <c r="B711" i="2"/>
  <c r="C711" i="2" l="1"/>
  <c r="J711" i="2"/>
  <c r="I711" i="2"/>
  <c r="H711" i="2"/>
  <c r="G711" i="2"/>
  <c r="F711" i="2"/>
  <c r="E711" i="2"/>
  <c r="D711" i="2"/>
  <c r="B712" i="2"/>
  <c r="C712" i="2" l="1"/>
  <c r="J712" i="2"/>
  <c r="I712" i="2"/>
  <c r="H712" i="2"/>
  <c r="G712" i="2"/>
  <c r="F712" i="2"/>
  <c r="E712" i="2"/>
  <c r="D712" i="2"/>
  <c r="B713" i="2"/>
  <c r="C713" i="2" l="1"/>
  <c r="J713" i="2"/>
  <c r="I713" i="2"/>
  <c r="H713" i="2"/>
  <c r="G713" i="2"/>
  <c r="F713" i="2"/>
  <c r="E713" i="2"/>
  <c r="D713" i="2"/>
  <c r="B714" i="2"/>
  <c r="C714" i="2" l="1"/>
  <c r="J714" i="2"/>
  <c r="I714" i="2"/>
  <c r="H714" i="2"/>
  <c r="G714" i="2"/>
  <c r="F714" i="2"/>
  <c r="E714" i="2"/>
  <c r="D714" i="2"/>
  <c r="B715" i="2"/>
  <c r="C715" i="2" l="1"/>
  <c r="J715" i="2"/>
  <c r="I715" i="2"/>
  <c r="H715" i="2"/>
  <c r="G715" i="2"/>
  <c r="F715" i="2"/>
  <c r="E715" i="2"/>
  <c r="D715" i="2"/>
  <c r="B716" i="2"/>
  <c r="C716" i="2" l="1"/>
  <c r="J716" i="2"/>
  <c r="I716" i="2"/>
  <c r="H716" i="2"/>
  <c r="G716" i="2"/>
  <c r="F716" i="2"/>
  <c r="E716" i="2"/>
  <c r="D716" i="2"/>
  <c r="B717" i="2"/>
  <c r="C717" i="2" l="1"/>
  <c r="J717" i="2"/>
  <c r="I717" i="2"/>
  <c r="H717" i="2"/>
  <c r="G717" i="2"/>
  <c r="F717" i="2"/>
  <c r="E717" i="2"/>
  <c r="D717" i="2"/>
  <c r="B718" i="2"/>
  <c r="C718" i="2" l="1"/>
  <c r="J718" i="2"/>
  <c r="I718" i="2"/>
  <c r="H718" i="2"/>
  <c r="G718" i="2"/>
  <c r="F718" i="2"/>
  <c r="E718" i="2"/>
  <c r="D718" i="2"/>
  <c r="B719" i="2"/>
  <c r="C719" i="2" l="1"/>
  <c r="J719" i="2"/>
  <c r="I719" i="2"/>
  <c r="H719" i="2"/>
  <c r="G719" i="2"/>
  <c r="F719" i="2"/>
  <c r="E719" i="2"/>
  <c r="D719" i="2"/>
  <c r="B720" i="2"/>
  <c r="B721" i="2" s="1"/>
  <c r="C721" i="2" l="1"/>
  <c r="C720" i="2"/>
  <c r="J721" i="2"/>
  <c r="J720" i="2"/>
  <c r="I721" i="2"/>
  <c r="I720" i="2"/>
  <c r="H721" i="2"/>
  <c r="H720" i="2"/>
  <c r="G721" i="2"/>
  <c r="G720" i="2"/>
  <c r="F721" i="2"/>
  <c r="F720" i="2"/>
  <c r="E721" i="2"/>
  <c r="E720" i="2"/>
  <c r="D721" i="2"/>
  <c r="D720" i="2"/>
  <c r="B722" i="2"/>
  <c r="C722" i="2" l="1"/>
  <c r="J722" i="2"/>
  <c r="I722" i="2"/>
  <c r="H722" i="2"/>
  <c r="G722" i="2"/>
  <c r="F722" i="2"/>
  <c r="E722" i="2"/>
  <c r="D722" i="2"/>
  <c r="B723" i="2"/>
  <c r="C723" i="2" l="1"/>
  <c r="J723" i="2"/>
  <c r="I723" i="2"/>
  <c r="H723" i="2"/>
  <c r="G723" i="2"/>
  <c r="F723" i="2"/>
  <c r="E723" i="2"/>
  <c r="D723" i="2"/>
  <c r="B724" i="2"/>
  <c r="C724" i="2" l="1"/>
  <c r="J724" i="2"/>
  <c r="I724" i="2"/>
  <c r="H724" i="2"/>
  <c r="G724" i="2"/>
  <c r="F724" i="2"/>
  <c r="E724" i="2"/>
  <c r="D724" i="2"/>
  <c r="B725" i="2"/>
  <c r="C725" i="2" l="1"/>
  <c r="J725" i="2"/>
  <c r="I725" i="2"/>
  <c r="H725" i="2"/>
  <c r="G725" i="2"/>
  <c r="F725" i="2"/>
  <c r="E725" i="2"/>
  <c r="D725" i="2"/>
  <c r="B726" i="2"/>
  <c r="C726" i="2" l="1"/>
  <c r="J726" i="2"/>
  <c r="I726" i="2"/>
  <c r="H726" i="2"/>
  <c r="G726" i="2"/>
  <c r="F726" i="2"/>
  <c r="E726" i="2"/>
  <c r="D726" i="2"/>
  <c r="B727" i="2"/>
  <c r="C727" i="2" l="1"/>
  <c r="J727" i="2"/>
  <c r="I727" i="2"/>
  <c r="H727" i="2"/>
  <c r="G727" i="2"/>
  <c r="F727" i="2"/>
  <c r="E727" i="2"/>
  <c r="D727" i="2"/>
  <c r="B728" i="2"/>
  <c r="C728" i="2" l="1"/>
  <c r="J728" i="2"/>
  <c r="I728" i="2"/>
  <c r="H728" i="2"/>
  <c r="G728" i="2"/>
  <c r="F728" i="2"/>
  <c r="E728" i="2"/>
  <c r="D728" i="2"/>
  <c r="B729" i="2"/>
  <c r="C729" i="2" l="1"/>
  <c r="J729" i="2"/>
  <c r="I729" i="2"/>
  <c r="H729" i="2"/>
  <c r="G729" i="2"/>
  <c r="F729" i="2"/>
  <c r="E729" i="2"/>
  <c r="D729" i="2"/>
  <c r="B730" i="2"/>
  <c r="C730" i="2" l="1"/>
  <c r="J730" i="2"/>
  <c r="I730" i="2"/>
  <c r="H730" i="2"/>
  <c r="G730" i="2"/>
  <c r="F730" i="2"/>
  <c r="E730" i="2"/>
  <c r="D730" i="2"/>
  <c r="B731" i="2"/>
  <c r="C731" i="2" l="1"/>
  <c r="J731" i="2"/>
  <c r="I731" i="2"/>
  <c r="H731" i="2"/>
  <c r="G731" i="2"/>
  <c r="F731" i="2"/>
  <c r="E731" i="2"/>
  <c r="D731" i="2"/>
  <c r="B732" i="2"/>
  <c r="C732" i="2" l="1"/>
  <c r="J732" i="2"/>
  <c r="I732" i="2"/>
  <c r="H732" i="2"/>
  <c r="G732" i="2"/>
  <c r="F732" i="2"/>
  <c r="E732" i="2"/>
  <c r="D732" i="2"/>
  <c r="B733" i="2"/>
  <c r="C733" i="2" l="1"/>
  <c r="J733" i="2"/>
  <c r="I733" i="2"/>
  <c r="H733" i="2"/>
  <c r="G733" i="2"/>
  <c r="F733" i="2"/>
  <c r="E733" i="2"/>
  <c r="D733" i="2"/>
  <c r="B734" i="2"/>
  <c r="C734" i="2" l="1"/>
  <c r="J734" i="2"/>
  <c r="I734" i="2"/>
  <c r="H734" i="2"/>
  <c r="G734" i="2"/>
  <c r="F734" i="2"/>
  <c r="E734" i="2"/>
  <c r="D734" i="2"/>
  <c r="B735" i="2"/>
  <c r="C735" i="2" l="1"/>
  <c r="J735" i="2"/>
  <c r="I735" i="2"/>
  <c r="H735" i="2"/>
  <c r="G735" i="2"/>
  <c r="F735" i="2"/>
  <c r="E735" i="2"/>
  <c r="D735" i="2"/>
  <c r="B736" i="2"/>
  <c r="B737" i="2" s="1"/>
  <c r="C737" i="2" l="1"/>
  <c r="C736" i="2"/>
  <c r="J736" i="2"/>
  <c r="I736" i="2"/>
  <c r="F736" i="2"/>
  <c r="H736" i="2"/>
  <c r="D736" i="2"/>
  <c r="G736" i="2"/>
  <c r="E736" i="2"/>
  <c r="J737" i="2"/>
  <c r="I737" i="2"/>
  <c r="H737" i="2"/>
  <c r="G737" i="2"/>
  <c r="F737" i="2"/>
  <c r="E737" i="2"/>
  <c r="D737" i="2"/>
  <c r="B738" i="2"/>
  <c r="C738" i="2" l="1"/>
  <c r="J738" i="2"/>
  <c r="I738" i="2"/>
  <c r="H738" i="2"/>
  <c r="G738" i="2"/>
  <c r="F738" i="2"/>
  <c r="E738" i="2"/>
  <c r="D738" i="2"/>
  <c r="B739" i="2"/>
  <c r="C739" i="2" l="1"/>
  <c r="J739" i="2"/>
  <c r="I739" i="2"/>
  <c r="H739" i="2"/>
  <c r="G739" i="2"/>
  <c r="F739" i="2"/>
  <c r="E739" i="2"/>
  <c r="D739" i="2"/>
  <c r="B740" i="2"/>
  <c r="C740" i="2" l="1"/>
  <c r="J740" i="2"/>
  <c r="I740" i="2"/>
  <c r="H740" i="2"/>
  <c r="G740" i="2"/>
  <c r="F740" i="2"/>
  <c r="E740" i="2"/>
  <c r="D740" i="2"/>
  <c r="B741" i="2"/>
  <c r="C741" i="2" l="1"/>
  <c r="J741" i="2"/>
  <c r="I741" i="2"/>
  <c r="H741" i="2"/>
  <c r="G741" i="2"/>
  <c r="F741" i="2"/>
  <c r="E741" i="2"/>
  <c r="D741" i="2"/>
  <c r="B742" i="2"/>
  <c r="C742" i="2" l="1"/>
  <c r="J742" i="2"/>
  <c r="I742" i="2"/>
  <c r="H742" i="2"/>
  <c r="G742" i="2"/>
  <c r="F742" i="2"/>
  <c r="E742" i="2"/>
  <c r="D742" i="2"/>
  <c r="B743" i="2"/>
  <c r="C743" i="2" l="1"/>
  <c r="J743" i="2"/>
  <c r="I743" i="2"/>
  <c r="H743" i="2"/>
  <c r="G743" i="2"/>
  <c r="F743" i="2"/>
  <c r="E743" i="2"/>
  <c r="D743" i="2"/>
  <c r="B744" i="2"/>
  <c r="C744" i="2" l="1"/>
  <c r="J744" i="2"/>
  <c r="I744" i="2"/>
  <c r="H744" i="2"/>
  <c r="G744" i="2"/>
  <c r="F744" i="2"/>
  <c r="E744" i="2"/>
  <c r="D744" i="2"/>
  <c r="B745" i="2"/>
  <c r="C745" i="2" l="1"/>
  <c r="J745" i="2"/>
  <c r="I745" i="2"/>
  <c r="H745" i="2"/>
  <c r="G745" i="2"/>
  <c r="F745" i="2"/>
  <c r="E745" i="2"/>
  <c r="D745" i="2"/>
  <c r="B746" i="2"/>
  <c r="C746" i="2" l="1"/>
  <c r="J746" i="2"/>
  <c r="I746" i="2"/>
  <c r="H746" i="2"/>
  <c r="G746" i="2"/>
  <c r="F746" i="2"/>
  <c r="E746" i="2"/>
  <c r="D746" i="2"/>
  <c r="B747" i="2"/>
  <c r="C747" i="2" l="1"/>
  <c r="J747" i="2"/>
  <c r="I747" i="2"/>
  <c r="H747" i="2"/>
  <c r="G747" i="2"/>
  <c r="F747" i="2"/>
  <c r="E747" i="2"/>
  <c r="D747" i="2"/>
  <c r="B748" i="2"/>
  <c r="C748" i="2" l="1"/>
  <c r="J748" i="2"/>
  <c r="I748" i="2"/>
  <c r="H748" i="2"/>
  <c r="G748" i="2"/>
  <c r="F748" i="2"/>
  <c r="E748" i="2"/>
  <c r="D748" i="2"/>
  <c r="B749" i="2"/>
  <c r="C749" i="2" l="1"/>
  <c r="J749" i="2"/>
  <c r="I749" i="2"/>
  <c r="H749" i="2"/>
  <c r="G749" i="2"/>
  <c r="F749" i="2"/>
  <c r="E749" i="2"/>
  <c r="D749" i="2"/>
  <c r="B750" i="2"/>
  <c r="B751" i="2"/>
  <c r="C751" i="2" l="1"/>
  <c r="C750" i="2"/>
  <c r="J751" i="2"/>
  <c r="J750" i="2"/>
  <c r="I751" i="2"/>
  <c r="I750" i="2"/>
  <c r="H751" i="2"/>
  <c r="H750" i="2"/>
  <c r="G751" i="2"/>
  <c r="G750" i="2"/>
  <c r="F751" i="2"/>
  <c r="F750" i="2"/>
  <c r="E751" i="2"/>
  <c r="E750" i="2"/>
  <c r="D751" i="2"/>
  <c r="D750" i="2"/>
  <c r="B752" i="2"/>
  <c r="C752" i="2" l="1"/>
  <c r="J752" i="2"/>
  <c r="I752" i="2"/>
  <c r="H752" i="2"/>
  <c r="G752" i="2"/>
  <c r="F752" i="2"/>
  <c r="E752" i="2"/>
  <c r="D752" i="2"/>
  <c r="B753" i="2"/>
  <c r="C753" i="2" l="1"/>
  <c r="J753" i="2"/>
  <c r="I753" i="2"/>
  <c r="H753" i="2"/>
  <c r="G753" i="2"/>
  <c r="F753" i="2"/>
  <c r="E753" i="2"/>
  <c r="D753" i="2"/>
  <c r="B754" i="2"/>
  <c r="C754" i="2" l="1"/>
  <c r="J754" i="2"/>
  <c r="I754" i="2"/>
  <c r="H754" i="2"/>
  <c r="G754" i="2"/>
  <c r="F754" i="2"/>
  <c r="E754" i="2"/>
  <c r="D754" i="2"/>
  <c r="B755" i="2"/>
  <c r="C755" i="2" l="1"/>
  <c r="J755" i="2"/>
  <c r="I755" i="2"/>
  <c r="H755" i="2"/>
  <c r="G755" i="2"/>
  <c r="F755" i="2"/>
  <c r="E755" i="2"/>
  <c r="D755" i="2"/>
  <c r="B756" i="2"/>
  <c r="C756" i="2" l="1"/>
  <c r="J756" i="2"/>
  <c r="I756" i="2"/>
  <c r="H756" i="2"/>
  <c r="G756" i="2"/>
  <c r="F756" i="2"/>
  <c r="E756" i="2"/>
  <c r="D756" i="2"/>
  <c r="B757" i="2"/>
  <c r="C757" i="2" l="1"/>
  <c r="J757" i="2"/>
  <c r="I757" i="2"/>
  <c r="H757" i="2"/>
  <c r="G757" i="2"/>
  <c r="F757" i="2"/>
  <c r="E757" i="2"/>
  <c r="D757" i="2"/>
  <c r="B758" i="2"/>
  <c r="C758" i="2" l="1"/>
  <c r="J758" i="2"/>
  <c r="I758" i="2"/>
  <c r="H758" i="2"/>
  <c r="G758" i="2"/>
  <c r="F758" i="2"/>
  <c r="E758" i="2"/>
  <c r="D758" i="2"/>
  <c r="B759" i="2"/>
  <c r="C759" i="2" l="1"/>
  <c r="J759" i="2"/>
  <c r="I759" i="2"/>
  <c r="H759" i="2"/>
  <c r="G759" i="2"/>
  <c r="F759" i="2"/>
  <c r="E759" i="2"/>
  <c r="D759" i="2"/>
  <c r="B760" i="2"/>
  <c r="C760" i="2" l="1"/>
  <c r="J760" i="2"/>
  <c r="I760" i="2"/>
  <c r="H760" i="2"/>
  <c r="G760" i="2"/>
  <c r="F760" i="2"/>
  <c r="E760" i="2"/>
  <c r="D760" i="2"/>
  <c r="B761" i="2"/>
  <c r="C761" i="2" l="1"/>
  <c r="J761" i="2"/>
  <c r="I761" i="2"/>
  <c r="H761" i="2"/>
  <c r="G761" i="2"/>
  <c r="F761" i="2"/>
  <c r="E761" i="2"/>
  <c r="D761" i="2"/>
  <c r="B762" i="2"/>
  <c r="C762" i="2" l="1"/>
  <c r="J762" i="2"/>
  <c r="I762" i="2"/>
  <c r="H762" i="2"/>
  <c r="G762" i="2"/>
  <c r="F762" i="2"/>
  <c r="E762" i="2"/>
  <c r="D762" i="2"/>
  <c r="B763" i="2"/>
  <c r="C763" i="2" l="1"/>
  <c r="J763" i="2"/>
  <c r="I763" i="2"/>
  <c r="H763" i="2"/>
  <c r="G763" i="2"/>
  <c r="F763" i="2"/>
  <c r="E763" i="2"/>
  <c r="D763" i="2"/>
  <c r="B764" i="2"/>
  <c r="C764" i="2" l="1"/>
  <c r="J764" i="2"/>
  <c r="I764" i="2"/>
  <c r="H764" i="2"/>
  <c r="G764" i="2"/>
  <c r="F764" i="2"/>
  <c r="E764" i="2"/>
  <c r="D764" i="2"/>
  <c r="B765" i="2"/>
  <c r="C765" i="2" l="1"/>
  <c r="J765" i="2"/>
  <c r="I765" i="2"/>
  <c r="H765" i="2"/>
  <c r="G765" i="2"/>
  <c r="F765" i="2"/>
  <c r="E765" i="2"/>
  <c r="D765" i="2"/>
  <c r="B766" i="2"/>
  <c r="C766" i="2" l="1"/>
  <c r="J766" i="2"/>
  <c r="I766" i="2"/>
  <c r="H766" i="2"/>
  <c r="G766" i="2"/>
  <c r="F766" i="2"/>
  <c r="E766" i="2"/>
  <c r="D766" i="2"/>
  <c r="B767" i="2"/>
  <c r="B768" i="2"/>
  <c r="C768" i="2" l="1"/>
  <c r="C767" i="2"/>
  <c r="J768" i="2"/>
  <c r="J767" i="2"/>
  <c r="I768" i="2"/>
  <c r="I767" i="2"/>
  <c r="H768" i="2"/>
  <c r="H767" i="2"/>
  <c r="G768" i="2"/>
  <c r="G767" i="2"/>
  <c r="F768" i="2"/>
  <c r="F767" i="2"/>
  <c r="E768" i="2"/>
  <c r="E767" i="2"/>
  <c r="D768" i="2"/>
  <c r="D767" i="2"/>
  <c r="B769" i="2"/>
  <c r="C769" i="2" l="1"/>
  <c r="J769" i="2"/>
  <c r="I769" i="2"/>
  <c r="H769" i="2"/>
  <c r="G769" i="2"/>
  <c r="F769" i="2"/>
  <c r="E769" i="2"/>
  <c r="D769" i="2"/>
  <c r="B770" i="2"/>
  <c r="B771" i="2"/>
  <c r="C771" i="2" l="1"/>
  <c r="C770" i="2"/>
  <c r="J770" i="2"/>
  <c r="H770" i="2"/>
  <c r="D770" i="2"/>
  <c r="I770" i="2"/>
  <c r="G770" i="2"/>
  <c r="F770" i="2"/>
  <c r="E770" i="2"/>
  <c r="J771" i="2"/>
  <c r="I771" i="2"/>
  <c r="H771" i="2"/>
  <c r="G771" i="2"/>
  <c r="F771" i="2"/>
  <c r="E771" i="2"/>
  <c r="D771" i="2"/>
  <c r="B772" i="2"/>
  <c r="C772" i="2" l="1"/>
  <c r="J772" i="2"/>
  <c r="I772" i="2"/>
  <c r="H772" i="2"/>
  <c r="G772" i="2"/>
  <c r="F772" i="2"/>
  <c r="E772" i="2"/>
  <c r="D772" i="2"/>
  <c r="B773" i="2"/>
  <c r="C773" i="2" l="1"/>
  <c r="J773" i="2"/>
  <c r="I773" i="2"/>
  <c r="H773" i="2"/>
  <c r="G773" i="2"/>
  <c r="F773" i="2"/>
  <c r="E773" i="2"/>
  <c r="D773" i="2"/>
  <c r="B774" i="2"/>
  <c r="C774" i="2" l="1"/>
  <c r="J774" i="2"/>
  <c r="I774" i="2"/>
  <c r="H774" i="2"/>
  <c r="G774" i="2"/>
  <c r="F774" i="2"/>
  <c r="E774" i="2"/>
  <c r="D774" i="2"/>
  <c r="B775" i="2"/>
  <c r="C775" i="2" l="1"/>
  <c r="J775" i="2"/>
  <c r="I775" i="2"/>
  <c r="H775" i="2"/>
  <c r="G775" i="2"/>
  <c r="F775" i="2"/>
  <c r="E775" i="2"/>
  <c r="D775" i="2"/>
  <c r="B776" i="2"/>
  <c r="C776" i="2" l="1"/>
  <c r="J776" i="2"/>
  <c r="I776" i="2"/>
  <c r="H776" i="2"/>
  <c r="G776" i="2"/>
  <c r="F776" i="2"/>
  <c r="E776" i="2"/>
  <c r="D776" i="2"/>
  <c r="B777" i="2"/>
  <c r="C777" i="2" l="1"/>
  <c r="J777" i="2"/>
  <c r="I777" i="2"/>
  <c r="H777" i="2"/>
  <c r="G777" i="2"/>
  <c r="F777" i="2"/>
  <c r="E777" i="2"/>
  <c r="D777" i="2"/>
  <c r="B778" i="2"/>
  <c r="C778" i="2" l="1"/>
  <c r="J778" i="2"/>
  <c r="I778" i="2"/>
  <c r="H778" i="2"/>
  <c r="G778" i="2"/>
  <c r="F778" i="2"/>
  <c r="E778" i="2"/>
  <c r="D778" i="2"/>
  <c r="B779" i="2"/>
  <c r="C779" i="2" l="1"/>
  <c r="J779" i="2"/>
  <c r="I779" i="2"/>
  <c r="H779" i="2"/>
  <c r="G779" i="2"/>
  <c r="F779" i="2"/>
  <c r="E779" i="2"/>
  <c r="D779" i="2"/>
  <c r="B780" i="2"/>
  <c r="C780" i="2" l="1"/>
  <c r="J780" i="2"/>
  <c r="I780" i="2"/>
  <c r="H780" i="2"/>
  <c r="G780" i="2"/>
  <c r="F780" i="2"/>
  <c r="E780" i="2"/>
  <c r="D780" i="2"/>
  <c r="B781" i="2"/>
  <c r="C781" i="2" l="1"/>
  <c r="J781" i="2"/>
  <c r="I781" i="2"/>
  <c r="H781" i="2"/>
  <c r="G781" i="2"/>
  <c r="F781" i="2"/>
  <c r="E781" i="2"/>
  <c r="D781" i="2"/>
  <c r="B782" i="2"/>
  <c r="C782" i="2" l="1"/>
  <c r="J782" i="2"/>
  <c r="I782" i="2"/>
  <c r="H782" i="2"/>
  <c r="G782" i="2"/>
  <c r="F782" i="2"/>
  <c r="E782" i="2"/>
  <c r="D782" i="2"/>
  <c r="B783" i="2"/>
  <c r="C783" i="2" l="1"/>
  <c r="J783" i="2"/>
  <c r="I783" i="2"/>
  <c r="H783" i="2"/>
  <c r="G783" i="2"/>
  <c r="F783" i="2"/>
  <c r="E783" i="2"/>
  <c r="D783" i="2"/>
  <c r="B784" i="2"/>
  <c r="C784" i="2" l="1"/>
  <c r="J784" i="2"/>
  <c r="I784" i="2"/>
  <c r="H784" i="2"/>
  <c r="G784" i="2"/>
  <c r="F784" i="2"/>
  <c r="E784" i="2"/>
  <c r="D784" i="2"/>
  <c r="B785" i="2"/>
  <c r="C785" i="2" l="1"/>
  <c r="J785" i="2"/>
  <c r="I785" i="2"/>
  <c r="H785" i="2"/>
  <c r="G785" i="2"/>
  <c r="F785" i="2"/>
  <c r="E785" i="2"/>
  <c r="D785" i="2"/>
  <c r="B786" i="2"/>
  <c r="C786" i="2" l="1"/>
  <c r="J786" i="2"/>
  <c r="I786" i="2"/>
  <c r="H786" i="2"/>
  <c r="G786" i="2"/>
  <c r="F786" i="2"/>
  <c r="E786" i="2"/>
  <c r="D786" i="2"/>
  <c r="B787" i="2"/>
  <c r="C787" i="2" l="1"/>
  <c r="J787" i="2"/>
  <c r="I787" i="2"/>
  <c r="H787" i="2"/>
  <c r="G787" i="2"/>
  <c r="F787" i="2"/>
  <c r="E787" i="2"/>
  <c r="D787" i="2"/>
  <c r="B788" i="2"/>
  <c r="C788" i="2" l="1"/>
  <c r="J788" i="2"/>
  <c r="I788" i="2"/>
  <c r="H788" i="2"/>
  <c r="G788" i="2"/>
  <c r="F788" i="2"/>
  <c r="E788" i="2"/>
  <c r="D788" i="2"/>
  <c r="B789" i="2"/>
  <c r="C789" i="2" l="1"/>
  <c r="J789" i="2"/>
  <c r="I789" i="2"/>
  <c r="H789" i="2"/>
  <c r="G789" i="2"/>
  <c r="F789" i="2"/>
  <c r="E789" i="2"/>
  <c r="D789" i="2"/>
  <c r="B790" i="2"/>
  <c r="C790" i="2" l="1"/>
  <c r="J790" i="2"/>
  <c r="I790" i="2"/>
  <c r="H790" i="2"/>
  <c r="G790" i="2"/>
  <c r="F790" i="2"/>
  <c r="E790" i="2"/>
  <c r="D790" i="2"/>
  <c r="B791" i="2"/>
  <c r="C791" i="2" l="1"/>
  <c r="J791" i="2"/>
  <c r="I791" i="2"/>
  <c r="H791" i="2"/>
  <c r="G791" i="2"/>
  <c r="F791" i="2"/>
  <c r="E791" i="2"/>
  <c r="D791" i="2"/>
  <c r="B792" i="2"/>
  <c r="C792" i="2" l="1"/>
  <c r="J792" i="2"/>
  <c r="I792" i="2"/>
  <c r="H792" i="2"/>
  <c r="G792" i="2"/>
  <c r="F792" i="2"/>
  <c r="E792" i="2"/>
  <c r="D792" i="2"/>
  <c r="B793" i="2"/>
  <c r="C793" i="2" l="1"/>
  <c r="J793" i="2"/>
  <c r="I793" i="2"/>
  <c r="H793" i="2"/>
  <c r="G793" i="2"/>
  <c r="F793" i="2"/>
  <c r="E793" i="2"/>
  <c r="D793" i="2"/>
  <c r="B794" i="2"/>
  <c r="C794" i="2" l="1"/>
  <c r="J794" i="2"/>
  <c r="I794" i="2"/>
  <c r="H794" i="2"/>
  <c r="G794" i="2"/>
  <c r="F794" i="2"/>
  <c r="E794" i="2"/>
  <c r="D794" i="2"/>
  <c r="B795" i="2"/>
  <c r="C795" i="2" l="1"/>
  <c r="J795" i="2"/>
  <c r="I795" i="2"/>
  <c r="H795" i="2"/>
  <c r="G795" i="2"/>
  <c r="F795" i="2"/>
  <c r="E795" i="2"/>
  <c r="D795" i="2"/>
  <c r="B796" i="2"/>
  <c r="C796" i="2" l="1"/>
  <c r="J796" i="2"/>
  <c r="I796" i="2"/>
  <c r="H796" i="2"/>
  <c r="G796" i="2"/>
  <c r="F796" i="2"/>
  <c r="E796" i="2"/>
  <c r="D796" i="2"/>
  <c r="B797" i="2"/>
  <c r="C797" i="2" l="1"/>
  <c r="J797" i="2"/>
  <c r="I797" i="2"/>
  <c r="H797" i="2"/>
  <c r="G797" i="2"/>
  <c r="F797" i="2"/>
  <c r="E797" i="2"/>
  <c r="D797" i="2"/>
  <c r="B798" i="2"/>
  <c r="C798" i="2" l="1"/>
  <c r="J798" i="2"/>
  <c r="I798" i="2"/>
  <c r="H798" i="2"/>
  <c r="G798" i="2"/>
  <c r="F798" i="2"/>
  <c r="E798" i="2"/>
  <c r="D798" i="2"/>
  <c r="B799" i="2"/>
  <c r="C799" i="2" l="1"/>
  <c r="J799" i="2"/>
  <c r="I799" i="2"/>
  <c r="H799" i="2"/>
  <c r="G799" i="2"/>
  <c r="F799" i="2"/>
  <c r="E799" i="2"/>
  <c r="D799" i="2"/>
  <c r="B800" i="2"/>
  <c r="C800" i="2" l="1"/>
  <c r="J800" i="2"/>
  <c r="I800" i="2"/>
  <c r="H800" i="2"/>
  <c r="G800" i="2"/>
  <c r="F800" i="2"/>
  <c r="E800" i="2"/>
  <c r="D800" i="2"/>
  <c r="B801" i="2"/>
  <c r="C801" i="2" l="1"/>
  <c r="J801" i="2"/>
  <c r="I801" i="2"/>
  <c r="H801" i="2"/>
  <c r="G801" i="2"/>
  <c r="F801" i="2"/>
  <c r="E801" i="2"/>
  <c r="D801" i="2"/>
  <c r="B802" i="2"/>
  <c r="C802" i="2" l="1"/>
  <c r="J802" i="2"/>
  <c r="I802" i="2"/>
  <c r="H802" i="2"/>
  <c r="G802" i="2"/>
  <c r="F802" i="2"/>
  <c r="E802" i="2"/>
  <c r="D802" i="2"/>
  <c r="B803" i="2"/>
  <c r="C803" i="2" l="1"/>
  <c r="J803" i="2"/>
  <c r="I803" i="2"/>
  <c r="H803" i="2"/>
  <c r="G803" i="2"/>
  <c r="F803" i="2"/>
  <c r="E803" i="2"/>
  <c r="D803" i="2"/>
  <c r="B804" i="2"/>
  <c r="C804" i="2" l="1"/>
  <c r="J804" i="2"/>
  <c r="I804" i="2"/>
  <c r="H804" i="2"/>
  <c r="G804" i="2"/>
  <c r="F804" i="2"/>
  <c r="E804" i="2"/>
  <c r="D804" i="2"/>
  <c r="B805" i="2"/>
  <c r="C805" i="2" l="1"/>
  <c r="J805" i="2"/>
  <c r="I805" i="2"/>
  <c r="H805" i="2"/>
  <c r="G805" i="2"/>
  <c r="F805" i="2"/>
  <c r="E805" i="2"/>
  <c r="D805" i="2"/>
  <c r="B806" i="2"/>
  <c r="C806" i="2" l="1"/>
  <c r="J806" i="2"/>
  <c r="I806" i="2"/>
  <c r="H806" i="2"/>
  <c r="G806" i="2"/>
  <c r="F806" i="2"/>
  <c r="E806" i="2"/>
  <c r="D806" i="2"/>
  <c r="B807" i="2"/>
  <c r="C807" i="2" l="1"/>
  <c r="J807" i="2"/>
  <c r="I807" i="2"/>
  <c r="H807" i="2"/>
  <c r="G807" i="2"/>
  <c r="F807" i="2"/>
  <c r="E807" i="2"/>
  <c r="D807" i="2"/>
  <c r="B808" i="2"/>
  <c r="C808" i="2" l="1"/>
  <c r="J808" i="2"/>
  <c r="I808" i="2"/>
  <c r="H808" i="2"/>
  <c r="G808" i="2"/>
  <c r="F808" i="2"/>
  <c r="E808" i="2"/>
  <c r="D808" i="2"/>
  <c r="B809" i="2"/>
  <c r="C809" i="2" l="1"/>
  <c r="J809" i="2"/>
  <c r="I809" i="2"/>
  <c r="H809" i="2"/>
  <c r="G809" i="2"/>
  <c r="F809" i="2"/>
  <c r="E809" i="2"/>
  <c r="D809" i="2"/>
  <c r="B810" i="2"/>
  <c r="C810" i="2" l="1"/>
  <c r="J810" i="2"/>
  <c r="I810" i="2"/>
  <c r="H810" i="2"/>
  <c r="G810" i="2"/>
  <c r="F810" i="2"/>
  <c r="E810" i="2"/>
  <c r="D810" i="2"/>
  <c r="B811" i="2"/>
  <c r="C811" i="2" l="1"/>
  <c r="J811" i="2"/>
  <c r="I811" i="2"/>
  <c r="H811" i="2"/>
  <c r="G811" i="2"/>
  <c r="F811" i="2"/>
  <c r="E811" i="2"/>
  <c r="D811" i="2"/>
  <c r="B812" i="2"/>
  <c r="C812" i="2" l="1"/>
  <c r="J812" i="2"/>
  <c r="I812" i="2"/>
  <c r="H812" i="2"/>
  <c r="G812" i="2"/>
  <c r="F812" i="2"/>
  <c r="E812" i="2"/>
  <c r="D812" i="2"/>
  <c r="B813" i="2"/>
  <c r="C813" i="2" l="1"/>
  <c r="J813" i="2"/>
  <c r="I813" i="2"/>
  <c r="H813" i="2"/>
  <c r="G813" i="2"/>
  <c r="F813" i="2"/>
  <c r="E813" i="2"/>
  <c r="D813" i="2"/>
  <c r="B814" i="2"/>
  <c r="C814" i="2" l="1"/>
  <c r="J814" i="2"/>
  <c r="I814" i="2"/>
  <c r="H814" i="2"/>
  <c r="G814" i="2"/>
  <c r="F814" i="2"/>
  <c r="E814" i="2"/>
  <c r="D814" i="2"/>
  <c r="B815" i="2"/>
  <c r="C815" i="2" l="1"/>
  <c r="J815" i="2"/>
  <c r="I815" i="2"/>
  <c r="H815" i="2"/>
  <c r="G815" i="2"/>
  <c r="F815" i="2"/>
  <c r="E815" i="2"/>
  <c r="D815" i="2"/>
  <c r="B816" i="2"/>
  <c r="C816" i="2" l="1"/>
  <c r="J816" i="2"/>
  <c r="I816" i="2"/>
  <c r="H816" i="2"/>
  <c r="G816" i="2"/>
  <c r="F816" i="2"/>
  <c r="E816" i="2"/>
  <c r="D816" i="2"/>
  <c r="B817" i="2"/>
  <c r="C817" i="2" l="1"/>
  <c r="J817" i="2"/>
  <c r="I817" i="2"/>
  <c r="H817" i="2"/>
  <c r="G817" i="2"/>
  <c r="F817" i="2"/>
  <c r="E817" i="2"/>
  <c r="D817" i="2"/>
  <c r="B818" i="2"/>
  <c r="C818" i="2" l="1"/>
  <c r="J818" i="2"/>
  <c r="I818" i="2"/>
  <c r="H818" i="2"/>
  <c r="G818" i="2"/>
  <c r="F818" i="2"/>
  <c r="E818" i="2"/>
  <c r="D818" i="2"/>
  <c r="B819" i="2"/>
  <c r="C819" i="2" l="1"/>
  <c r="J819" i="2"/>
  <c r="I819" i="2"/>
  <c r="H819" i="2"/>
  <c r="G819" i="2"/>
  <c r="F819" i="2"/>
  <c r="E819" i="2"/>
  <c r="D819" i="2"/>
  <c r="B820" i="2"/>
  <c r="B821" i="2" s="1"/>
  <c r="C821" i="2" l="1"/>
  <c r="C820" i="2"/>
  <c r="J821" i="2"/>
  <c r="J820" i="2"/>
  <c r="I821" i="2"/>
  <c r="I820" i="2"/>
  <c r="H821" i="2"/>
  <c r="H820" i="2"/>
  <c r="G821" i="2"/>
  <c r="G820" i="2"/>
  <c r="F821" i="2"/>
  <c r="F820" i="2"/>
  <c r="E821" i="2"/>
  <c r="E820" i="2"/>
  <c r="D821" i="2"/>
  <c r="D820" i="2"/>
  <c r="B822" i="2"/>
  <c r="C822" i="2" l="1"/>
  <c r="J822" i="2"/>
  <c r="I822" i="2"/>
  <c r="H822" i="2"/>
  <c r="G822" i="2"/>
  <c r="F822" i="2"/>
  <c r="E822" i="2"/>
  <c r="D822" i="2"/>
  <c r="B823" i="2"/>
  <c r="C823" i="2" l="1"/>
  <c r="J823" i="2"/>
  <c r="I823" i="2"/>
  <c r="H823" i="2"/>
  <c r="G823" i="2"/>
  <c r="F823" i="2"/>
  <c r="E823" i="2"/>
  <c r="D823" i="2"/>
  <c r="B824" i="2"/>
  <c r="C824" i="2" l="1"/>
  <c r="J824" i="2"/>
  <c r="I824" i="2"/>
  <c r="H824" i="2"/>
  <c r="G824" i="2"/>
  <c r="F824" i="2"/>
  <c r="E824" i="2"/>
  <c r="D824" i="2"/>
  <c r="B825" i="2"/>
  <c r="C825" i="2" l="1"/>
  <c r="J825" i="2"/>
  <c r="I825" i="2"/>
  <c r="H825" i="2"/>
  <c r="G825" i="2"/>
  <c r="F825" i="2"/>
  <c r="E825" i="2"/>
  <c r="D825" i="2"/>
  <c r="B826" i="2"/>
  <c r="C826" i="2" l="1"/>
  <c r="J826" i="2"/>
  <c r="I826" i="2"/>
  <c r="H826" i="2"/>
  <c r="G826" i="2"/>
  <c r="F826" i="2"/>
  <c r="E826" i="2"/>
  <c r="D826" i="2"/>
  <c r="B827" i="2"/>
  <c r="C827" i="2" l="1"/>
  <c r="J827" i="2"/>
  <c r="I827" i="2"/>
  <c r="H827" i="2"/>
  <c r="G827" i="2"/>
  <c r="F827" i="2"/>
  <c r="E827" i="2"/>
  <c r="D827" i="2"/>
  <c r="B828" i="2"/>
  <c r="C828" i="2" l="1"/>
  <c r="J828" i="2"/>
  <c r="I828" i="2"/>
  <c r="H828" i="2"/>
  <c r="G828" i="2"/>
  <c r="F828" i="2"/>
  <c r="E828" i="2"/>
  <c r="D828" i="2"/>
  <c r="B829" i="2"/>
  <c r="C829" i="2" l="1"/>
  <c r="J829" i="2"/>
  <c r="I829" i="2"/>
  <c r="H829" i="2"/>
  <c r="G829" i="2"/>
  <c r="F829" i="2"/>
  <c r="E829" i="2"/>
  <c r="D829" i="2"/>
  <c r="B830" i="2"/>
  <c r="C830" i="2" l="1"/>
  <c r="J830" i="2"/>
  <c r="I830" i="2"/>
  <c r="H830" i="2"/>
  <c r="G830" i="2"/>
  <c r="F830" i="2"/>
  <c r="E830" i="2"/>
  <c r="D830" i="2"/>
  <c r="B831" i="2"/>
  <c r="C831" i="2" l="1"/>
  <c r="J831" i="2"/>
  <c r="I831" i="2"/>
  <c r="H831" i="2"/>
  <c r="G831" i="2"/>
  <c r="F831" i="2"/>
  <c r="E831" i="2"/>
  <c r="D831" i="2"/>
  <c r="B832" i="2"/>
  <c r="C832" i="2" l="1"/>
  <c r="J832" i="2"/>
  <c r="I832" i="2"/>
  <c r="H832" i="2"/>
  <c r="G832" i="2"/>
  <c r="F832" i="2"/>
  <c r="E832" i="2"/>
  <c r="D832" i="2"/>
  <c r="B833" i="2"/>
  <c r="C833" i="2" l="1"/>
  <c r="J833" i="2"/>
  <c r="I833" i="2"/>
  <c r="H833" i="2"/>
  <c r="G833" i="2"/>
  <c r="F833" i="2"/>
  <c r="E833" i="2"/>
  <c r="D833" i="2"/>
  <c r="B834" i="2"/>
  <c r="C834" i="2" l="1"/>
  <c r="J834" i="2"/>
  <c r="I834" i="2"/>
  <c r="H834" i="2"/>
  <c r="G834" i="2"/>
  <c r="F834" i="2"/>
  <c r="E834" i="2"/>
  <c r="D834" i="2"/>
  <c r="B835" i="2"/>
  <c r="C835" i="2" l="1"/>
  <c r="J835" i="2"/>
  <c r="I835" i="2"/>
  <c r="H835" i="2"/>
  <c r="G835" i="2"/>
  <c r="F835" i="2"/>
  <c r="E835" i="2"/>
  <c r="D835" i="2"/>
  <c r="B836" i="2"/>
  <c r="C836" i="2" l="1"/>
  <c r="J836" i="2"/>
  <c r="I836" i="2"/>
  <c r="H836" i="2"/>
  <c r="G836" i="2"/>
  <c r="F836" i="2"/>
  <c r="E836" i="2"/>
  <c r="D836" i="2"/>
  <c r="B837" i="2"/>
  <c r="C837" i="2" l="1"/>
  <c r="J837" i="2"/>
  <c r="I837" i="2"/>
  <c r="H837" i="2"/>
  <c r="G837" i="2"/>
  <c r="F837" i="2"/>
  <c r="E837" i="2"/>
  <c r="D837" i="2"/>
  <c r="B838" i="2"/>
  <c r="C838" i="2" l="1"/>
  <c r="J838" i="2"/>
  <c r="I838" i="2"/>
  <c r="H838" i="2"/>
  <c r="G838" i="2"/>
  <c r="F838" i="2"/>
  <c r="E838" i="2"/>
  <c r="D838" i="2"/>
  <c r="B839" i="2"/>
  <c r="C839" i="2" l="1"/>
  <c r="J839" i="2"/>
  <c r="I839" i="2"/>
  <c r="H839" i="2"/>
  <c r="G839" i="2"/>
  <c r="F839" i="2"/>
  <c r="E839" i="2"/>
  <c r="D839" i="2"/>
  <c r="B840" i="2"/>
  <c r="C840" i="2" l="1"/>
  <c r="J840" i="2"/>
  <c r="I840" i="2"/>
  <c r="H840" i="2"/>
  <c r="G840" i="2"/>
  <c r="F840" i="2"/>
  <c r="E840" i="2"/>
  <c r="D840" i="2"/>
  <c r="B841" i="2"/>
  <c r="C841" i="2" l="1"/>
  <c r="J841" i="2"/>
  <c r="I841" i="2"/>
  <c r="H841" i="2"/>
  <c r="G841" i="2"/>
  <c r="F841" i="2"/>
  <c r="E841" i="2"/>
  <c r="D841" i="2"/>
  <c r="B842" i="2"/>
  <c r="C842" i="2" l="1"/>
  <c r="J842" i="2"/>
  <c r="I842" i="2"/>
  <c r="H842" i="2"/>
  <c r="G842" i="2"/>
  <c r="F842" i="2"/>
  <c r="E842" i="2"/>
  <c r="D842" i="2"/>
  <c r="B843" i="2"/>
  <c r="C843" i="2" l="1"/>
  <c r="J843" i="2"/>
  <c r="I843" i="2"/>
  <c r="H843" i="2"/>
  <c r="G843" i="2"/>
  <c r="F843" i="2"/>
  <c r="E843" i="2"/>
  <c r="D843" i="2"/>
  <c r="B844" i="2"/>
  <c r="C844" i="2" l="1"/>
  <c r="J844" i="2"/>
  <c r="I844" i="2"/>
  <c r="H844" i="2"/>
  <c r="G844" i="2"/>
  <c r="F844" i="2"/>
  <c r="E844" i="2"/>
  <c r="D844" i="2"/>
  <c r="B845" i="2"/>
  <c r="C845" i="2" l="1"/>
  <c r="J845" i="2"/>
  <c r="I845" i="2"/>
  <c r="H845" i="2"/>
  <c r="G845" i="2"/>
  <c r="F845" i="2"/>
  <c r="E845" i="2"/>
  <c r="D845" i="2"/>
  <c r="B846" i="2"/>
  <c r="B847" i="2"/>
  <c r="C847" i="2" l="1"/>
  <c r="C846" i="2"/>
  <c r="E846" i="2"/>
  <c r="J846" i="2"/>
  <c r="I846" i="2"/>
  <c r="H846" i="2"/>
  <c r="G846" i="2"/>
  <c r="F846" i="2"/>
  <c r="D846" i="2"/>
  <c r="J847" i="2"/>
  <c r="I847" i="2"/>
  <c r="H847" i="2"/>
  <c r="G847" i="2"/>
  <c r="F847" i="2"/>
  <c r="E847" i="2"/>
  <c r="D847" i="2"/>
  <c r="B848" i="2"/>
  <c r="C848" i="2" l="1"/>
  <c r="J848" i="2"/>
  <c r="I848" i="2"/>
  <c r="H848" i="2"/>
  <c r="G848" i="2"/>
  <c r="F848" i="2"/>
  <c r="E848" i="2"/>
  <c r="D848" i="2"/>
  <c r="B849" i="2"/>
  <c r="C849" i="2" l="1"/>
  <c r="J849" i="2"/>
  <c r="I849" i="2"/>
  <c r="H849" i="2"/>
  <c r="G849" i="2"/>
  <c r="F849" i="2"/>
  <c r="E849" i="2"/>
  <c r="D849" i="2"/>
  <c r="B850" i="2"/>
  <c r="C850" i="2" l="1"/>
  <c r="J850" i="2"/>
  <c r="I850" i="2"/>
  <c r="H850" i="2"/>
  <c r="G850" i="2"/>
  <c r="F850" i="2"/>
  <c r="E850" i="2"/>
  <c r="D850" i="2"/>
  <c r="B851" i="2"/>
  <c r="C851" i="2" l="1"/>
  <c r="J851" i="2"/>
  <c r="I851" i="2"/>
  <c r="H851" i="2"/>
  <c r="G851" i="2"/>
  <c r="F851" i="2"/>
  <c r="E851" i="2"/>
  <c r="D851" i="2"/>
  <c r="B852" i="2"/>
  <c r="C852" i="2" l="1"/>
  <c r="J852" i="2"/>
  <c r="I852" i="2"/>
  <c r="H852" i="2"/>
  <c r="G852" i="2"/>
  <c r="F852" i="2"/>
  <c r="E852" i="2"/>
  <c r="D852" i="2"/>
  <c r="B853" i="2"/>
  <c r="C853" i="2" l="1"/>
  <c r="J853" i="2"/>
  <c r="I853" i="2"/>
  <c r="H853" i="2"/>
  <c r="G853" i="2"/>
  <c r="F853" i="2"/>
  <c r="E853" i="2"/>
  <c r="D853" i="2"/>
  <c r="B854" i="2"/>
  <c r="C854" i="2" l="1"/>
  <c r="J854" i="2"/>
  <c r="I854" i="2"/>
  <c r="H854" i="2"/>
  <c r="G854" i="2"/>
  <c r="F854" i="2"/>
  <c r="E854" i="2"/>
  <c r="D854" i="2"/>
  <c r="B855" i="2"/>
  <c r="C855" i="2" l="1"/>
  <c r="J855" i="2"/>
  <c r="I855" i="2"/>
  <c r="H855" i="2"/>
  <c r="G855" i="2"/>
  <c r="F855" i="2"/>
  <c r="E855" i="2"/>
  <c r="D855" i="2"/>
  <c r="B856" i="2"/>
  <c r="C856" i="2" l="1"/>
  <c r="J856" i="2"/>
  <c r="I856" i="2"/>
  <c r="H856" i="2"/>
  <c r="G856" i="2"/>
  <c r="F856" i="2"/>
  <c r="E856" i="2"/>
  <c r="D856" i="2"/>
  <c r="B857" i="2"/>
  <c r="C857" i="2" l="1"/>
  <c r="J857" i="2"/>
  <c r="I857" i="2"/>
  <c r="H857" i="2"/>
  <c r="G857" i="2"/>
  <c r="F857" i="2"/>
  <c r="E857" i="2"/>
  <c r="D857" i="2"/>
  <c r="B858" i="2"/>
  <c r="C858" i="2" l="1"/>
  <c r="J858" i="2"/>
  <c r="I858" i="2"/>
  <c r="H858" i="2"/>
  <c r="G858" i="2"/>
  <c r="F858" i="2"/>
  <c r="E858" i="2"/>
  <c r="D858" i="2"/>
  <c r="B859" i="2"/>
  <c r="C859" i="2" l="1"/>
  <c r="J859" i="2"/>
  <c r="I859" i="2"/>
  <c r="H859" i="2"/>
  <c r="G859" i="2"/>
  <c r="F859" i="2"/>
  <c r="E859" i="2"/>
  <c r="D859" i="2"/>
  <c r="B860" i="2"/>
  <c r="B861" i="2" s="1"/>
  <c r="C861" i="2" l="1"/>
  <c r="C860" i="2"/>
  <c r="F860" i="2"/>
  <c r="E860" i="2"/>
  <c r="J860" i="2"/>
  <c r="I860" i="2"/>
  <c r="H860" i="2"/>
  <c r="G860" i="2"/>
  <c r="D860" i="2"/>
  <c r="J861" i="2"/>
  <c r="I861" i="2"/>
  <c r="H861" i="2"/>
  <c r="G861" i="2"/>
  <c r="F861" i="2"/>
  <c r="E861" i="2"/>
  <c r="D861" i="2"/>
  <c r="B862" i="2"/>
  <c r="C862" i="2" l="1"/>
  <c r="J862" i="2"/>
  <c r="I862" i="2"/>
  <c r="H862" i="2"/>
  <c r="G862" i="2"/>
  <c r="F862" i="2"/>
  <c r="E862" i="2"/>
  <c r="D862" i="2"/>
  <c r="B863" i="2"/>
  <c r="C863" i="2" l="1"/>
  <c r="J863" i="2"/>
  <c r="I863" i="2"/>
  <c r="H863" i="2"/>
  <c r="G863" i="2"/>
  <c r="F863" i="2"/>
  <c r="E863" i="2"/>
  <c r="D863" i="2"/>
  <c r="B864" i="2"/>
  <c r="C864" i="2" l="1"/>
  <c r="J864" i="2"/>
  <c r="I864" i="2"/>
  <c r="H864" i="2"/>
  <c r="G864" i="2"/>
  <c r="F864" i="2"/>
  <c r="E864" i="2"/>
  <c r="D864" i="2"/>
  <c r="B865" i="2"/>
  <c r="C865" i="2" l="1"/>
  <c r="J865" i="2"/>
  <c r="I865" i="2"/>
  <c r="H865" i="2"/>
  <c r="G865" i="2"/>
  <c r="F865" i="2"/>
  <c r="E865" i="2"/>
  <c r="D865" i="2"/>
  <c r="B866" i="2"/>
  <c r="C866" i="2" l="1"/>
  <c r="J866" i="2"/>
  <c r="I866" i="2"/>
  <c r="H866" i="2"/>
  <c r="G866" i="2"/>
  <c r="F866" i="2"/>
  <c r="E866" i="2"/>
  <c r="D866" i="2"/>
  <c r="B867" i="2"/>
  <c r="C867" i="2" l="1"/>
  <c r="J867" i="2"/>
  <c r="I867" i="2"/>
  <c r="H867" i="2"/>
  <c r="G867" i="2"/>
  <c r="F867" i="2"/>
  <c r="E867" i="2"/>
  <c r="D867" i="2"/>
  <c r="B868" i="2"/>
  <c r="C868" i="2" l="1"/>
  <c r="J868" i="2"/>
  <c r="I868" i="2"/>
  <c r="H868" i="2"/>
  <c r="G868" i="2"/>
  <c r="F868" i="2"/>
  <c r="E868" i="2"/>
  <c r="D868" i="2"/>
  <c r="B869" i="2"/>
  <c r="C869" i="2" l="1"/>
  <c r="J869" i="2"/>
  <c r="I869" i="2"/>
  <c r="H869" i="2"/>
  <c r="G869" i="2"/>
  <c r="F869" i="2"/>
  <c r="E869" i="2"/>
  <c r="D869" i="2"/>
  <c r="B870" i="2"/>
  <c r="B871" i="2" s="1"/>
  <c r="C871" i="2" l="1"/>
  <c r="C870" i="2"/>
  <c r="F870" i="2"/>
  <c r="J870" i="2"/>
  <c r="E870" i="2"/>
  <c r="D870" i="2"/>
  <c r="I870" i="2"/>
  <c r="H870" i="2"/>
  <c r="G870" i="2"/>
  <c r="J871" i="2"/>
  <c r="I871" i="2"/>
  <c r="H871" i="2"/>
  <c r="G871" i="2"/>
  <c r="F871" i="2"/>
  <c r="E871" i="2"/>
  <c r="D871" i="2"/>
  <c r="B872" i="2"/>
  <c r="C872" i="2" l="1"/>
  <c r="J872" i="2"/>
  <c r="I872" i="2"/>
  <c r="H872" i="2"/>
  <c r="G872" i="2"/>
  <c r="F872" i="2"/>
  <c r="E872" i="2"/>
  <c r="D872" i="2"/>
  <c r="B873" i="2"/>
  <c r="C873" i="2" l="1"/>
  <c r="J873" i="2"/>
  <c r="I873" i="2"/>
  <c r="H873" i="2"/>
  <c r="G873" i="2"/>
  <c r="F873" i="2"/>
  <c r="E873" i="2"/>
  <c r="D873" i="2"/>
  <c r="B874" i="2"/>
  <c r="C874" i="2" l="1"/>
  <c r="J874" i="2"/>
  <c r="I874" i="2"/>
  <c r="H874" i="2"/>
  <c r="G874" i="2"/>
  <c r="F874" i="2"/>
  <c r="E874" i="2"/>
  <c r="D874" i="2"/>
  <c r="B875" i="2"/>
  <c r="C875" i="2" l="1"/>
  <c r="J875" i="2"/>
  <c r="I875" i="2"/>
  <c r="H875" i="2"/>
  <c r="G875" i="2"/>
  <c r="F875" i="2"/>
  <c r="E875" i="2"/>
  <c r="D875" i="2"/>
  <c r="B876" i="2"/>
  <c r="C876" i="2" l="1"/>
  <c r="J876" i="2"/>
  <c r="I876" i="2"/>
  <c r="H876" i="2"/>
  <c r="G876" i="2"/>
  <c r="F876" i="2"/>
  <c r="E876" i="2"/>
  <c r="D876" i="2"/>
  <c r="B877" i="2"/>
  <c r="C877" i="2" l="1"/>
  <c r="J877" i="2"/>
  <c r="I877" i="2"/>
  <c r="H877" i="2"/>
  <c r="G877" i="2"/>
  <c r="F877" i="2"/>
  <c r="E877" i="2"/>
  <c r="D877" i="2"/>
  <c r="B878" i="2"/>
  <c r="C878" i="2" l="1"/>
  <c r="J878" i="2"/>
  <c r="I878" i="2"/>
  <c r="H878" i="2"/>
  <c r="G878" i="2"/>
  <c r="F878" i="2"/>
  <c r="E878" i="2"/>
  <c r="D878" i="2"/>
  <c r="B879" i="2"/>
  <c r="C879" i="2" l="1"/>
  <c r="J879" i="2"/>
  <c r="I879" i="2"/>
  <c r="H879" i="2"/>
  <c r="G879" i="2"/>
  <c r="F879" i="2"/>
  <c r="E879" i="2"/>
  <c r="D879" i="2"/>
  <c r="B880" i="2"/>
  <c r="C880" i="2" l="1"/>
  <c r="J880" i="2"/>
  <c r="I880" i="2"/>
  <c r="D2" i="2" s="1"/>
  <c r="H880" i="2"/>
  <c r="G880" i="2"/>
  <c r="F880" i="2"/>
  <c r="E880" i="2"/>
  <c r="D880" i="2"/>
  <c r="D1" i="2"/>
  <c r="D3" i="2" s="1"/>
  <c r="F8" i="6" l="1"/>
  <c r="F9" i="6"/>
  <c r="F11" i="6"/>
  <c r="F12" i="6"/>
  <c r="F5" i="6"/>
  <c r="F6" i="6"/>
  <c r="F10" i="6"/>
  <c r="F4" i="6"/>
  <c r="F7" i="6"/>
  <c r="B6" i="5"/>
  <c r="B7" i="5" s="1"/>
  <c r="B8" i="5"/>
  <c r="B9" i="5" s="1"/>
  <c r="B10" i="5" l="1"/>
  <c r="B11" i="5" s="1"/>
  <c r="B12" i="5" l="1"/>
  <c r="B13" i="5" l="1"/>
  <c r="B14" i="5" l="1"/>
  <c r="B15" i="5" l="1"/>
  <c r="B16" i="5" l="1"/>
  <c r="B17" i="5" s="1"/>
  <c r="B18" i="5" s="1"/>
  <c r="B19" i="5" l="1"/>
  <c r="B20" i="5" l="1"/>
  <c r="B21" i="5" l="1"/>
  <c r="B22" i="5" l="1"/>
  <c r="B23" i="5" l="1"/>
  <c r="B24" i="5" l="1"/>
  <c r="B25" i="5" l="1"/>
  <c r="B26" i="5" l="1"/>
  <c r="B27" i="5" l="1"/>
  <c r="B28" i="5" l="1"/>
  <c r="B29" i="5" l="1"/>
  <c r="B30" i="5" l="1"/>
  <c r="B31" i="5" l="1"/>
  <c r="B32" i="5" l="1"/>
  <c r="B33" i="5" l="1"/>
  <c r="B34" i="5" l="1"/>
  <c r="B35" i="5" l="1"/>
  <c r="B36" i="5" l="1"/>
  <c r="B37" i="5" l="1"/>
  <c r="B38" i="5" l="1"/>
  <c r="B39" i="5" l="1"/>
  <c r="B40" i="5" l="1"/>
  <c r="B41" i="5" l="1"/>
  <c r="B42" i="5" l="1"/>
  <c r="B43" i="5" l="1"/>
  <c r="B44" i="5" l="1"/>
  <c r="B45" i="5" l="1"/>
  <c r="B46" i="5" l="1"/>
  <c r="B47" i="5" l="1"/>
  <c r="B48" i="5" l="1"/>
  <c r="B49" i="5" l="1"/>
  <c r="B50" i="5" l="1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B377" i="5"/>
  <c r="B378" i="5"/>
  <c r="B379" i="5"/>
  <c r="B380" i="5"/>
  <c r="B381" i="5"/>
  <c r="B382" i="5"/>
  <c r="B383" i="5"/>
  <c r="B384" i="5"/>
  <c r="B385" i="5"/>
  <c r="B386" i="5"/>
  <c r="B387" i="5"/>
  <c r="B388" i="5"/>
  <c r="B389" i="5"/>
  <c r="B390" i="5"/>
  <c r="B391" i="5"/>
  <c r="B392" i="5"/>
  <c r="B393" i="5"/>
  <c r="B394" i="5"/>
  <c r="B395" i="5"/>
  <c r="B396" i="5"/>
  <c r="B397" i="5"/>
  <c r="B398" i="5"/>
  <c r="B399" i="5"/>
  <c r="B400" i="5"/>
  <c r="B401" i="5"/>
  <c r="B402" i="5"/>
  <c r="B403" i="5"/>
  <c r="B404" i="5"/>
  <c r="B405" i="5"/>
  <c r="B406" i="5"/>
  <c r="B407" i="5"/>
  <c r="B408" i="5"/>
  <c r="B409" i="5"/>
  <c r="B410" i="5"/>
  <c r="B411" i="5"/>
  <c r="B412" i="5"/>
  <c r="B413" i="5"/>
  <c r="B414" i="5"/>
  <c r="B415" i="5"/>
  <c r="B416" i="5"/>
  <c r="B417" i="5"/>
  <c r="B418" i="5"/>
  <c r="B419" i="5"/>
  <c r="B420" i="5"/>
  <c r="B421" i="5"/>
  <c r="B422" i="5"/>
  <c r="B423" i="5"/>
  <c r="B424" i="5"/>
  <c r="B425" i="5"/>
  <c r="B426" i="5"/>
  <c r="B427" i="5"/>
  <c r="B428" i="5"/>
  <c r="B429" i="5"/>
  <c r="B430" i="5"/>
  <c r="B431" i="5"/>
  <c r="B432" i="5"/>
  <c r="B433" i="5"/>
  <c r="B434" i="5"/>
  <c r="B435" i="5"/>
  <c r="B436" i="5"/>
  <c r="B437" i="5"/>
  <c r="B438" i="5"/>
  <c r="B439" i="5"/>
  <c r="B440" i="5"/>
  <c r="B441" i="5"/>
  <c r="B442" i="5"/>
  <c r="B443" i="5"/>
  <c r="B444" i="5"/>
  <c r="B445" i="5"/>
  <c r="B446" i="5"/>
  <c r="B447" i="5"/>
  <c r="B448" i="5"/>
  <c r="B449" i="5"/>
  <c r="B450" i="5"/>
  <c r="B451" i="5"/>
  <c r="B452" i="5"/>
  <c r="B453" i="5"/>
  <c r="B454" i="5"/>
  <c r="B455" i="5"/>
  <c r="B456" i="5"/>
  <c r="B457" i="5"/>
  <c r="B458" i="5"/>
  <c r="B459" i="5"/>
  <c r="B460" i="5"/>
  <c r="B461" i="5"/>
  <c r="B462" i="5"/>
  <c r="B463" i="5"/>
  <c r="B464" i="5"/>
  <c r="B465" i="5"/>
  <c r="B466" i="5"/>
  <c r="B467" i="5"/>
  <c r="B468" i="5"/>
  <c r="B469" i="5"/>
  <c r="B470" i="5"/>
  <c r="B471" i="5"/>
  <c r="B472" i="5"/>
  <c r="B473" i="5"/>
  <c r="B474" i="5"/>
  <c r="B475" i="5"/>
  <c r="B476" i="5"/>
  <c r="B477" i="5"/>
  <c r="B478" i="5"/>
  <c r="B479" i="5"/>
  <c r="B480" i="5"/>
  <c r="B481" i="5"/>
  <c r="B482" i="5"/>
  <c r="B483" i="5"/>
  <c r="B484" i="5"/>
  <c r="B485" i="5"/>
  <c r="B486" i="5"/>
  <c r="B487" i="5"/>
  <c r="B488" i="5"/>
  <c r="B489" i="5"/>
  <c r="B490" i="5"/>
  <c r="B491" i="5"/>
  <c r="B492" i="5"/>
  <c r="B493" i="5"/>
  <c r="B494" i="5"/>
  <c r="B495" i="5"/>
  <c r="B496" i="5"/>
  <c r="B497" i="5"/>
  <c r="B498" i="5"/>
  <c r="B499" i="5"/>
  <c r="B500" i="5"/>
  <c r="B501" i="5"/>
  <c r="B502" i="5"/>
  <c r="B503" i="5"/>
  <c r="B504" i="5"/>
  <c r="B505" i="5"/>
  <c r="B506" i="5"/>
  <c r="B507" i="5"/>
  <c r="B508" i="5"/>
  <c r="B509" i="5"/>
  <c r="B510" i="5"/>
  <c r="B511" i="5"/>
  <c r="B512" i="5"/>
  <c r="B513" i="5"/>
  <c r="B514" i="5"/>
  <c r="B515" i="5"/>
  <c r="B516" i="5"/>
  <c r="B517" i="5"/>
  <c r="B518" i="5"/>
  <c r="B519" i="5"/>
  <c r="B520" i="5"/>
  <c r="B521" i="5"/>
  <c r="B522" i="5"/>
  <c r="B523" i="5"/>
  <c r="B524" i="5"/>
  <c r="B525" i="5"/>
  <c r="B526" i="5"/>
  <c r="B527" i="5"/>
  <c r="B528" i="5"/>
  <c r="B529" i="5"/>
  <c r="B530" i="5"/>
  <c r="B531" i="5"/>
  <c r="B532" i="5"/>
  <c r="B533" i="5"/>
  <c r="B534" i="5"/>
  <c r="B535" i="5"/>
  <c r="B536" i="5"/>
  <c r="B537" i="5"/>
  <c r="B538" i="5"/>
  <c r="B539" i="5"/>
  <c r="B540" i="5"/>
  <c r="B541" i="5"/>
  <c r="B542" i="5"/>
  <c r="B543" i="5"/>
  <c r="B544" i="5"/>
  <c r="B545" i="5"/>
  <c r="B546" i="5"/>
  <c r="B547" i="5"/>
  <c r="B548" i="5"/>
  <c r="B549" i="5"/>
  <c r="B550" i="5"/>
  <c r="B551" i="5"/>
  <c r="B552" i="5"/>
  <c r="B553" i="5"/>
  <c r="B554" i="5"/>
  <c r="B555" i="5"/>
  <c r="B556" i="5"/>
  <c r="B557" i="5"/>
  <c r="B558" i="5"/>
  <c r="B559" i="5"/>
  <c r="B560" i="5"/>
  <c r="B561" i="5"/>
  <c r="B562" i="5"/>
  <c r="B563" i="5"/>
  <c r="B564" i="5"/>
  <c r="B565" i="5"/>
  <c r="B566" i="5"/>
  <c r="B567" i="5"/>
  <c r="B568" i="5"/>
  <c r="B569" i="5"/>
  <c r="B570" i="5"/>
  <c r="B571" i="5"/>
  <c r="B572" i="5"/>
  <c r="B573" i="5"/>
  <c r="B574" i="5"/>
  <c r="B575" i="5"/>
  <c r="B576" i="5"/>
  <c r="B577" i="5"/>
  <c r="B578" i="5"/>
  <c r="B579" i="5"/>
  <c r="B580" i="5"/>
  <c r="B581" i="5"/>
  <c r="B582" i="5"/>
  <c r="B583" i="5"/>
  <c r="B584" i="5"/>
  <c r="B585" i="5"/>
  <c r="B586" i="5"/>
  <c r="B587" i="5"/>
  <c r="B588" i="5"/>
  <c r="B589" i="5"/>
  <c r="B590" i="5"/>
  <c r="B591" i="5"/>
  <c r="B592" i="5"/>
  <c r="B593" i="5"/>
  <c r="B594" i="5"/>
  <c r="B595" i="5"/>
  <c r="B596" i="5"/>
  <c r="B597" i="5"/>
  <c r="B598" i="5"/>
  <c r="B599" i="5"/>
  <c r="B600" i="5"/>
  <c r="B601" i="5"/>
  <c r="B602" i="5"/>
  <c r="B603" i="5"/>
  <c r="B604" i="5"/>
  <c r="B605" i="5"/>
  <c r="B606" i="5"/>
  <c r="B607" i="5"/>
  <c r="B608" i="5"/>
  <c r="B609" i="5"/>
  <c r="B610" i="5"/>
  <c r="B611" i="5"/>
  <c r="B612" i="5"/>
  <c r="B613" i="5"/>
  <c r="B614" i="5"/>
  <c r="B615" i="5"/>
  <c r="B616" i="5"/>
  <c r="B617" i="5"/>
  <c r="B618" i="5"/>
  <c r="B619" i="5"/>
  <c r="B620" i="5"/>
  <c r="B621" i="5"/>
  <c r="B622" i="5"/>
  <c r="B623" i="5"/>
  <c r="B624" i="5"/>
  <c r="B625" i="5"/>
  <c r="B626" i="5"/>
  <c r="B627" i="5"/>
  <c r="B628" i="5"/>
  <c r="B629" i="5"/>
  <c r="B630" i="5"/>
  <c r="B631" i="5"/>
  <c r="B632" i="5"/>
  <c r="B633" i="5"/>
  <c r="B634" i="5"/>
  <c r="B635" i="5"/>
  <c r="B636" i="5"/>
  <c r="B637" i="5"/>
  <c r="B638" i="5"/>
  <c r="B639" i="5"/>
  <c r="B640" i="5"/>
  <c r="B641" i="5"/>
  <c r="B642" i="5"/>
  <c r="B643" i="5"/>
  <c r="B644" i="5"/>
  <c r="B645" i="5"/>
  <c r="B646" i="5"/>
  <c r="B647" i="5"/>
  <c r="B648" i="5"/>
  <c r="B649" i="5"/>
  <c r="B650" i="5"/>
  <c r="B651" i="5"/>
  <c r="B652" i="5"/>
  <c r="B653" i="5"/>
  <c r="B654" i="5"/>
  <c r="B655" i="5"/>
  <c r="B656" i="5"/>
  <c r="B657" i="5"/>
  <c r="B658" i="5"/>
  <c r="B659" i="5"/>
  <c r="B660" i="5"/>
  <c r="B661" i="5"/>
  <c r="B662" i="5"/>
  <c r="B663" i="5"/>
  <c r="B664" i="5"/>
  <c r="B665" i="5"/>
  <c r="B666" i="5"/>
  <c r="B667" i="5"/>
  <c r="B668" i="5"/>
  <c r="B669" i="5"/>
  <c r="B670" i="5"/>
  <c r="B671" i="5"/>
  <c r="B672" i="5"/>
  <c r="B673" i="5"/>
  <c r="B674" i="5"/>
  <c r="B675" i="5"/>
  <c r="B676" i="5"/>
  <c r="B677" i="5"/>
  <c r="B678" i="5"/>
  <c r="B679" i="5"/>
  <c r="B680" i="5"/>
  <c r="B681" i="5"/>
  <c r="B682" i="5"/>
  <c r="B683" i="5"/>
  <c r="B684" i="5"/>
  <c r="B685" i="5"/>
  <c r="B686" i="5"/>
  <c r="B687" i="5"/>
  <c r="B688" i="5"/>
  <c r="B689" i="5"/>
  <c r="B690" i="5"/>
  <c r="B691" i="5"/>
  <c r="B692" i="5"/>
  <c r="B693" i="5"/>
  <c r="B694" i="5"/>
  <c r="B695" i="5"/>
  <c r="B696" i="5"/>
  <c r="B697" i="5"/>
  <c r="B698" i="5"/>
  <c r="B699" i="5"/>
  <c r="B700" i="5"/>
  <c r="B701" i="5"/>
  <c r="B702" i="5"/>
  <c r="B703" i="5"/>
  <c r="B704" i="5"/>
  <c r="B705" i="5"/>
  <c r="B706" i="5"/>
  <c r="B707" i="5"/>
  <c r="B708" i="5"/>
  <c r="B709" i="5"/>
  <c r="B710" i="5"/>
  <c r="B711" i="5"/>
  <c r="B712" i="5"/>
  <c r="B713" i="5"/>
  <c r="B714" i="5"/>
  <c r="B715" i="5"/>
  <c r="B716" i="5"/>
  <c r="B717" i="5"/>
  <c r="B718" i="5"/>
  <c r="B719" i="5"/>
  <c r="B720" i="5"/>
  <c r="B721" i="5"/>
  <c r="B722" i="5"/>
  <c r="B723" i="5"/>
  <c r="B724" i="5"/>
  <c r="B725" i="5"/>
  <c r="B726" i="5"/>
  <c r="B727" i="5"/>
  <c r="B728" i="5"/>
  <c r="B729" i="5"/>
  <c r="B730" i="5"/>
  <c r="B731" i="5"/>
  <c r="B732" i="5"/>
  <c r="B733" i="5"/>
  <c r="B734" i="5"/>
  <c r="B735" i="5"/>
  <c r="B736" i="5"/>
  <c r="B737" i="5"/>
  <c r="B738" i="5"/>
  <c r="B739" i="5"/>
  <c r="B740" i="5"/>
  <c r="B741" i="5"/>
  <c r="B742" i="5"/>
  <c r="B743" i="5"/>
  <c r="B744" i="5"/>
  <c r="B745" i="5"/>
  <c r="B746" i="5"/>
  <c r="B747" i="5"/>
  <c r="B748" i="5"/>
  <c r="B749" i="5"/>
  <c r="B750" i="5"/>
  <c r="B751" i="5"/>
  <c r="B752" i="5"/>
  <c r="B753" i="5"/>
  <c r="B754" i="5"/>
  <c r="B755" i="5"/>
  <c r="B756" i="5"/>
  <c r="B757" i="5"/>
  <c r="B758" i="5"/>
  <c r="B759" i="5"/>
  <c r="B760" i="5"/>
  <c r="B761" i="5"/>
  <c r="B762" i="5"/>
  <c r="B763" i="5"/>
  <c r="B764" i="5"/>
  <c r="B765" i="5"/>
  <c r="B766" i="5"/>
  <c r="B767" i="5"/>
  <c r="B768" i="5"/>
  <c r="B769" i="5"/>
  <c r="B770" i="5"/>
  <c r="B771" i="5"/>
  <c r="B772" i="5"/>
  <c r="B773" i="5"/>
  <c r="B774" i="5"/>
  <c r="B775" i="5"/>
  <c r="B776" i="5"/>
  <c r="B777" i="5"/>
  <c r="B778" i="5"/>
  <c r="B779" i="5"/>
  <c r="B780" i="5"/>
  <c r="B781" i="5"/>
  <c r="B782" i="5"/>
  <c r="B783" i="5"/>
  <c r="B784" i="5"/>
  <c r="B785" i="5"/>
  <c r="B786" i="5"/>
  <c r="B787" i="5"/>
  <c r="B788" i="5"/>
  <c r="B789" i="5"/>
  <c r="B790" i="5"/>
  <c r="B791" i="5"/>
  <c r="B792" i="5"/>
  <c r="B793" i="5"/>
  <c r="B794" i="5"/>
  <c r="B795" i="5"/>
  <c r="B796" i="5"/>
  <c r="B797" i="5"/>
  <c r="B798" i="5"/>
  <c r="B799" i="5"/>
  <c r="B800" i="5"/>
  <c r="B801" i="5"/>
  <c r="B802" i="5"/>
  <c r="B803" i="5"/>
  <c r="B804" i="5"/>
  <c r="B805" i="5"/>
  <c r="B806" i="5"/>
  <c r="B807" i="5"/>
  <c r="B808" i="5"/>
  <c r="B809" i="5"/>
  <c r="B810" i="5"/>
  <c r="B811" i="5"/>
  <c r="B812" i="5"/>
  <c r="B813" i="5"/>
  <c r="B814" i="5"/>
  <c r="B815" i="5"/>
  <c r="B816" i="5"/>
  <c r="B817" i="5"/>
  <c r="B818" i="5"/>
  <c r="B819" i="5"/>
  <c r="B820" i="5"/>
  <c r="B821" i="5"/>
  <c r="B822" i="5"/>
  <c r="B823" i="5"/>
  <c r="B824" i="5"/>
  <c r="B825" i="5"/>
  <c r="B826" i="5"/>
  <c r="B827" i="5"/>
  <c r="B828" i="5"/>
  <c r="B829" i="5"/>
  <c r="B830" i="5"/>
  <c r="B831" i="5"/>
  <c r="B832" i="5"/>
  <c r="B833" i="5"/>
  <c r="B834" i="5"/>
  <c r="B835" i="5"/>
  <c r="B836" i="5"/>
  <c r="B837" i="5"/>
  <c r="B838" i="5"/>
  <c r="B839" i="5"/>
  <c r="B840" i="5"/>
  <c r="B841" i="5"/>
  <c r="B842" i="5"/>
  <c r="B843" i="5"/>
  <c r="B844" i="5"/>
  <c r="B845" i="5"/>
  <c r="B846" i="5"/>
  <c r="B847" i="5"/>
  <c r="B848" i="5"/>
  <c r="B849" i="5"/>
  <c r="B850" i="5"/>
  <c r="B851" i="5"/>
  <c r="B852" i="5"/>
  <c r="B853" i="5"/>
  <c r="B854" i="5"/>
  <c r="B855" i="5"/>
  <c r="B856" i="5"/>
  <c r="B857" i="5"/>
  <c r="B858" i="5"/>
  <c r="B859" i="5"/>
  <c r="B860" i="5"/>
  <c r="B861" i="5"/>
  <c r="B862" i="5"/>
  <c r="B863" i="5"/>
  <c r="B864" i="5"/>
  <c r="B865" i="5"/>
  <c r="B866" i="5"/>
  <c r="B867" i="5"/>
  <c r="B868" i="5"/>
  <c r="B869" i="5"/>
  <c r="B870" i="5"/>
  <c r="B871" i="5"/>
  <c r="B872" i="5"/>
  <c r="B873" i="5"/>
  <c r="B874" i="5"/>
  <c r="B875" i="5"/>
  <c r="B876" i="5"/>
  <c r="B877" i="5"/>
  <c r="B878" i="5"/>
  <c r="B879" i="5"/>
  <c r="B880" i="5"/>
  <c r="B881" i="5"/>
  <c r="B882" i="5"/>
  <c r="B883" i="5"/>
  <c r="B884" i="5"/>
  <c r="B885" i="5"/>
  <c r="B886" i="5"/>
  <c r="B887" i="5"/>
  <c r="B888" i="5"/>
  <c r="B889" i="5"/>
  <c r="B890" i="5"/>
  <c r="B891" i="5"/>
  <c r="B892" i="5"/>
  <c r="B893" i="5"/>
  <c r="B894" i="5"/>
  <c r="B895" i="5"/>
  <c r="B896" i="5"/>
  <c r="B897" i="5"/>
  <c r="B898" i="5"/>
  <c r="B899" i="5"/>
  <c r="B900" i="5"/>
  <c r="B901" i="5"/>
  <c r="B902" i="5"/>
  <c r="B903" i="5"/>
  <c r="B904" i="5"/>
  <c r="B905" i="5"/>
  <c r="B906" i="5"/>
  <c r="B907" i="5"/>
  <c r="B908" i="5"/>
  <c r="B909" i="5"/>
  <c r="B910" i="5"/>
  <c r="B911" i="5"/>
  <c r="B912" i="5"/>
  <c r="B913" i="5"/>
  <c r="B914" i="5"/>
  <c r="B915" i="5"/>
  <c r="B916" i="5"/>
  <c r="B917" i="5"/>
  <c r="B918" i="5"/>
  <c r="B919" i="5"/>
  <c r="B920" i="5"/>
  <c r="B921" i="5"/>
  <c r="B922" i="5"/>
  <c r="B923" i="5"/>
  <c r="B924" i="5"/>
  <c r="B925" i="5"/>
  <c r="B926" i="5"/>
  <c r="B927" i="5"/>
  <c r="B928" i="5"/>
  <c r="B929" i="5"/>
  <c r="B930" i="5"/>
  <c r="B931" i="5"/>
  <c r="B932" i="5"/>
  <c r="B933" i="5"/>
  <c r="B934" i="5"/>
  <c r="B935" i="5"/>
  <c r="B936" i="5"/>
  <c r="B937" i="5"/>
  <c r="B938" i="5"/>
  <c r="B939" i="5"/>
  <c r="B940" i="5"/>
  <c r="B941" i="5"/>
  <c r="B942" i="5"/>
  <c r="B943" i="5"/>
  <c r="B944" i="5"/>
  <c r="B945" i="5"/>
  <c r="B946" i="5"/>
  <c r="B947" i="5"/>
  <c r="B948" i="5"/>
  <c r="B949" i="5"/>
  <c r="B950" i="5"/>
  <c r="B951" i="5"/>
  <c r="B952" i="5"/>
  <c r="B953" i="5"/>
  <c r="B954" i="5"/>
  <c r="B955" i="5"/>
  <c r="B956" i="5"/>
  <c r="B957" i="5"/>
  <c r="B958" i="5"/>
  <c r="B959" i="5"/>
  <c r="B960" i="5"/>
  <c r="B961" i="5"/>
  <c r="B962" i="5"/>
  <c r="B963" i="5"/>
  <c r="B964" i="5"/>
  <c r="B965" i="5"/>
  <c r="B966" i="5"/>
  <c r="B967" i="5"/>
  <c r="B968" i="5"/>
  <c r="B969" i="5"/>
  <c r="B970" i="5"/>
  <c r="B971" i="5"/>
  <c r="B972" i="5"/>
  <c r="B973" i="5"/>
  <c r="B974" i="5"/>
  <c r="B975" i="5"/>
  <c r="B976" i="5"/>
  <c r="B977" i="5"/>
  <c r="B978" i="5"/>
  <c r="B979" i="5"/>
  <c r="B980" i="5"/>
  <c r="B981" i="5"/>
  <c r="B982" i="5"/>
  <c r="B983" i="5"/>
  <c r="B984" i="5"/>
  <c r="B985" i="5"/>
  <c r="B986" i="5"/>
  <c r="B987" i="5"/>
  <c r="B988" i="5"/>
  <c r="B989" i="5"/>
  <c r="B990" i="5"/>
  <c r="B991" i="5"/>
  <c r="B992" i="5"/>
  <c r="B993" i="5"/>
  <c r="B994" i="5"/>
  <c r="B995" i="5"/>
  <c r="B996" i="5"/>
  <c r="B997" i="5"/>
  <c r="B998" i="5"/>
  <c r="B999" i="5"/>
  <c r="B1000" i="5"/>
  <c r="B1001" i="5"/>
  <c r="B1002" i="5"/>
  <c r="B1003" i="5"/>
  <c r="B1004" i="5"/>
  <c r="B1005" i="5"/>
  <c r="B1006" i="5"/>
  <c r="B1007" i="5"/>
  <c r="B1008" i="5"/>
  <c r="B1009" i="5"/>
  <c r="B1010" i="5"/>
  <c r="B1011" i="5"/>
  <c r="B1012" i="5"/>
  <c r="B1013" i="5"/>
  <c r="B1014" i="5"/>
  <c r="B1015" i="5"/>
  <c r="B1016" i="5"/>
  <c r="B1017" i="5"/>
  <c r="B1018" i="5"/>
  <c r="B1019" i="5"/>
  <c r="B1020" i="5"/>
  <c r="B1021" i="5"/>
  <c r="B1022" i="5"/>
  <c r="B1023" i="5"/>
  <c r="B1024" i="5"/>
  <c r="B1025" i="5"/>
  <c r="B1026" i="5"/>
  <c r="B1027" i="5"/>
  <c r="B1028" i="5"/>
  <c r="B1029" i="5"/>
  <c r="B1030" i="5"/>
  <c r="B1031" i="5"/>
  <c r="B1032" i="5"/>
  <c r="B1033" i="5"/>
  <c r="B1034" i="5"/>
  <c r="B1035" i="5"/>
  <c r="B1036" i="5"/>
  <c r="B1037" i="5"/>
  <c r="B1038" i="5"/>
  <c r="B1039" i="5"/>
  <c r="B1040" i="5"/>
  <c r="B1041" i="5"/>
  <c r="B1042" i="5"/>
  <c r="B1043" i="5"/>
  <c r="B1044" i="5"/>
  <c r="B1045" i="5"/>
  <c r="B1046" i="5"/>
  <c r="B1047" i="5"/>
  <c r="B1048" i="5"/>
  <c r="B1049" i="5"/>
  <c r="B1050" i="5"/>
  <c r="B1051" i="5"/>
  <c r="B1052" i="5"/>
  <c r="B1053" i="5"/>
  <c r="B1054" i="5"/>
  <c r="B1055" i="5"/>
  <c r="B1056" i="5"/>
  <c r="B1057" i="5"/>
  <c r="B1058" i="5"/>
  <c r="B1059" i="5"/>
  <c r="B1060" i="5"/>
  <c r="B1061" i="5"/>
  <c r="B1062" i="5"/>
  <c r="B1063" i="5"/>
  <c r="B1064" i="5"/>
  <c r="B1065" i="5"/>
  <c r="B1066" i="5"/>
  <c r="B1067" i="5"/>
  <c r="B1068" i="5"/>
  <c r="B1069" i="5"/>
  <c r="B1070" i="5"/>
  <c r="B1071" i="5"/>
  <c r="B1072" i="5"/>
  <c r="B1073" i="5"/>
  <c r="B1074" i="5"/>
  <c r="B1075" i="5"/>
  <c r="B1076" i="5"/>
  <c r="B1077" i="5"/>
  <c r="B1078" i="5"/>
  <c r="B1079" i="5"/>
  <c r="B1080" i="5"/>
  <c r="B1081" i="5"/>
  <c r="B1082" i="5"/>
  <c r="B1083" i="5"/>
  <c r="B1084" i="5"/>
  <c r="B1085" i="5"/>
  <c r="B1086" i="5"/>
  <c r="B1087" i="5"/>
  <c r="B1088" i="5"/>
  <c r="B1089" i="5"/>
  <c r="B1090" i="5"/>
  <c r="B1091" i="5"/>
  <c r="B1092" i="5"/>
  <c r="B1093" i="5"/>
  <c r="B1094" i="5"/>
  <c r="B1095" i="5"/>
  <c r="B1096" i="5"/>
  <c r="B1097" i="5"/>
  <c r="B1098" i="5"/>
  <c r="B1099" i="5"/>
  <c r="B1100" i="5"/>
  <c r="B1101" i="5"/>
  <c r="B1102" i="5"/>
  <c r="B1103" i="5"/>
  <c r="B1104" i="5"/>
  <c r="B1105" i="5"/>
  <c r="B1106" i="5"/>
  <c r="B1107" i="5"/>
  <c r="B1108" i="5"/>
  <c r="B1109" i="5"/>
  <c r="B1110" i="5"/>
  <c r="B1111" i="5"/>
  <c r="B1112" i="5"/>
  <c r="B1113" i="5"/>
  <c r="B1114" i="5"/>
  <c r="B1115" i="5"/>
  <c r="B1116" i="5"/>
  <c r="B1117" i="5"/>
  <c r="B1118" i="5"/>
  <c r="B1119" i="5"/>
  <c r="B1120" i="5"/>
  <c r="B1121" i="5"/>
  <c r="B1122" i="5"/>
  <c r="B1123" i="5"/>
  <c r="B1124" i="5"/>
  <c r="B1125" i="5"/>
  <c r="B1126" i="5"/>
  <c r="B1127" i="5"/>
  <c r="B1128" i="5"/>
  <c r="B1129" i="5"/>
  <c r="B1130" i="5"/>
  <c r="B1131" i="5"/>
  <c r="B1132" i="5"/>
  <c r="B1133" i="5"/>
  <c r="B1134" i="5"/>
  <c r="B1135" i="5"/>
  <c r="B1136" i="5"/>
  <c r="B1137" i="5"/>
  <c r="B1138" i="5"/>
  <c r="B1139" i="5"/>
  <c r="B1140" i="5"/>
  <c r="B1141" i="5"/>
  <c r="B1142" i="5"/>
  <c r="B1143" i="5"/>
  <c r="B1144" i="5"/>
  <c r="B1145" i="5"/>
  <c r="B1146" i="5"/>
  <c r="B1147" i="5"/>
  <c r="B1148" i="5"/>
  <c r="B1149" i="5"/>
  <c r="B1150" i="5"/>
  <c r="B1151" i="5"/>
  <c r="B1152" i="5"/>
  <c r="B1153" i="5"/>
  <c r="B1154" i="5"/>
  <c r="B1155" i="5"/>
  <c r="B1156" i="5"/>
  <c r="B1157" i="5"/>
  <c r="B1158" i="5"/>
  <c r="B1159" i="5"/>
  <c r="B1160" i="5"/>
  <c r="B1161" i="5"/>
  <c r="B1162" i="5"/>
  <c r="B1163" i="5"/>
  <c r="B1164" i="5"/>
  <c r="B1165" i="5"/>
  <c r="B1166" i="5"/>
  <c r="B1167" i="5"/>
  <c r="B1168" i="5"/>
  <c r="B1169" i="5"/>
  <c r="B1170" i="5"/>
  <c r="B1171" i="5"/>
  <c r="B1172" i="5"/>
  <c r="B1173" i="5"/>
  <c r="B1174" i="5"/>
  <c r="B1175" i="5"/>
  <c r="B1176" i="5"/>
  <c r="B1177" i="5"/>
  <c r="B1178" i="5"/>
  <c r="B1179" i="5"/>
  <c r="B1180" i="5"/>
  <c r="B1181" i="5"/>
  <c r="B1182" i="5"/>
  <c r="B1183" i="5"/>
  <c r="B1184" i="5"/>
  <c r="B1185" i="5"/>
  <c r="B1186" i="5"/>
  <c r="B1187" i="5"/>
  <c r="B1188" i="5"/>
  <c r="B1189" i="5"/>
  <c r="B1190" i="5"/>
  <c r="B1191" i="5"/>
  <c r="B1192" i="5"/>
  <c r="B1193" i="5"/>
  <c r="B1194" i="5"/>
  <c r="B1195" i="5"/>
  <c r="B1196" i="5"/>
  <c r="B1197" i="5"/>
  <c r="B1198" i="5"/>
  <c r="B1199" i="5"/>
  <c r="B1200" i="5"/>
  <c r="B1201" i="5"/>
  <c r="B1202" i="5"/>
  <c r="B1203" i="5"/>
  <c r="B1204" i="5"/>
  <c r="B1205" i="5"/>
  <c r="B1206" i="5"/>
  <c r="B1207" i="5"/>
  <c r="B1208" i="5"/>
  <c r="B1209" i="5"/>
  <c r="B1210" i="5"/>
  <c r="B1211" i="5"/>
  <c r="B1212" i="5"/>
  <c r="B1213" i="5"/>
  <c r="B1214" i="5"/>
  <c r="B1215" i="5"/>
  <c r="B1216" i="5"/>
  <c r="B1217" i="5"/>
  <c r="B1218" i="5"/>
  <c r="B1219" i="5"/>
  <c r="B1220" i="5"/>
  <c r="B1221" i="5"/>
  <c r="B1222" i="5"/>
  <c r="B1223" i="5"/>
  <c r="B1224" i="5"/>
  <c r="B1225" i="5"/>
  <c r="B1226" i="5"/>
  <c r="B1227" i="5"/>
  <c r="B1228" i="5"/>
  <c r="B1229" i="5"/>
  <c r="B1230" i="5"/>
  <c r="B1231" i="5"/>
  <c r="B1232" i="5"/>
  <c r="B1233" i="5"/>
  <c r="B1234" i="5"/>
  <c r="B1235" i="5"/>
  <c r="B1236" i="5"/>
  <c r="B1237" i="5"/>
  <c r="B1238" i="5"/>
  <c r="B1239" i="5"/>
  <c r="B1240" i="5"/>
  <c r="B1241" i="5"/>
  <c r="B1242" i="5"/>
  <c r="B1243" i="5"/>
  <c r="B1244" i="5"/>
  <c r="B1245" i="5"/>
  <c r="B1246" i="5"/>
  <c r="B1247" i="5"/>
  <c r="B1248" i="5"/>
  <c r="B1249" i="5"/>
  <c r="B1250" i="5"/>
  <c r="B1251" i="5"/>
  <c r="B1252" i="5"/>
  <c r="B1253" i="5"/>
  <c r="B1254" i="5"/>
  <c r="B1255" i="5"/>
  <c r="B1256" i="5"/>
  <c r="B1257" i="5"/>
  <c r="B1258" i="5"/>
  <c r="B1259" i="5"/>
  <c r="B1260" i="5"/>
  <c r="B1261" i="5"/>
  <c r="B1262" i="5"/>
  <c r="B1263" i="5"/>
  <c r="B1264" i="5"/>
  <c r="B1265" i="5"/>
  <c r="B1266" i="5"/>
  <c r="B1267" i="5"/>
  <c r="B1268" i="5"/>
  <c r="B1269" i="5"/>
  <c r="B1270" i="5"/>
  <c r="B1271" i="5"/>
  <c r="B1272" i="5"/>
  <c r="B1273" i="5"/>
  <c r="B1274" i="5"/>
  <c r="B1275" i="5"/>
  <c r="B1276" i="5"/>
  <c r="B1277" i="5"/>
  <c r="B1278" i="5"/>
  <c r="B1279" i="5"/>
  <c r="B1280" i="5"/>
  <c r="B1281" i="5"/>
  <c r="B1282" i="5"/>
  <c r="B1283" i="5"/>
  <c r="B1284" i="5"/>
  <c r="B1285" i="5"/>
  <c r="B1286" i="5"/>
  <c r="B1287" i="5"/>
  <c r="B1288" i="5"/>
  <c r="B1289" i="5"/>
  <c r="B1290" i="5"/>
  <c r="B1291" i="5"/>
  <c r="B1292" i="5"/>
  <c r="B1293" i="5"/>
  <c r="B1294" i="5"/>
  <c r="B1295" i="5"/>
  <c r="B1296" i="5"/>
  <c r="B1297" i="5"/>
  <c r="B1298" i="5"/>
  <c r="B1299" i="5"/>
  <c r="B1300" i="5"/>
  <c r="B1301" i="5"/>
  <c r="B1302" i="5"/>
  <c r="B1303" i="5"/>
  <c r="B1304" i="5"/>
  <c r="B1305" i="5"/>
  <c r="B1306" i="5"/>
  <c r="B1307" i="5"/>
  <c r="B1308" i="5"/>
  <c r="B1309" i="5"/>
  <c r="B1310" i="5"/>
  <c r="B1311" i="5"/>
  <c r="B1312" i="5"/>
  <c r="B1313" i="5"/>
  <c r="B1314" i="5"/>
  <c r="B1315" i="5"/>
  <c r="B1316" i="5"/>
  <c r="B1317" i="5"/>
  <c r="B1318" i="5"/>
  <c r="B1319" i="5"/>
  <c r="B1320" i="5"/>
  <c r="B1321" i="5"/>
  <c r="B1322" i="5"/>
  <c r="B1323" i="5"/>
  <c r="B1324" i="5"/>
  <c r="B1325" i="5"/>
  <c r="B1326" i="5"/>
  <c r="B1327" i="5"/>
  <c r="B1328" i="5"/>
  <c r="B1329" i="5"/>
  <c r="B1330" i="5"/>
  <c r="B1331" i="5"/>
  <c r="B1332" i="5"/>
  <c r="B1333" i="5"/>
  <c r="B1334" i="5"/>
  <c r="B1335" i="5"/>
  <c r="B1336" i="5"/>
  <c r="B1337" i="5"/>
  <c r="B1338" i="5"/>
  <c r="B1339" i="5"/>
  <c r="B1340" i="5"/>
  <c r="B1341" i="5"/>
  <c r="B1342" i="5"/>
  <c r="B1343" i="5"/>
  <c r="B1344" i="5"/>
  <c r="B1345" i="5"/>
  <c r="B1346" i="5"/>
  <c r="B1347" i="5"/>
  <c r="B1348" i="5"/>
  <c r="B1349" i="5"/>
  <c r="B1350" i="5"/>
  <c r="B1351" i="5"/>
  <c r="B1352" i="5"/>
  <c r="B1353" i="5"/>
  <c r="B1354" i="5"/>
  <c r="B1355" i="5"/>
  <c r="B1356" i="5"/>
  <c r="B1357" i="5"/>
  <c r="B1358" i="5"/>
  <c r="B1359" i="5"/>
  <c r="B1360" i="5"/>
  <c r="B1361" i="5"/>
  <c r="B1362" i="5"/>
  <c r="B1363" i="5"/>
  <c r="B1364" i="5"/>
  <c r="B1365" i="5"/>
  <c r="B1366" i="5"/>
  <c r="B1367" i="5"/>
  <c r="B1368" i="5"/>
  <c r="B1369" i="5"/>
  <c r="B1370" i="5"/>
  <c r="B1371" i="5"/>
  <c r="B1372" i="5"/>
  <c r="B1373" i="5"/>
  <c r="B1374" i="5"/>
  <c r="B1375" i="5"/>
  <c r="B1376" i="5"/>
  <c r="B1377" i="5"/>
  <c r="B1378" i="5"/>
  <c r="B1379" i="5"/>
  <c r="B1380" i="5"/>
  <c r="B1381" i="5"/>
  <c r="B1382" i="5"/>
  <c r="B1383" i="5"/>
  <c r="B1384" i="5"/>
  <c r="B1385" i="5"/>
  <c r="B1386" i="5"/>
  <c r="B1387" i="5"/>
  <c r="B1388" i="5"/>
  <c r="B1389" i="5"/>
  <c r="B1390" i="5"/>
  <c r="B1391" i="5"/>
  <c r="B1392" i="5"/>
  <c r="B1393" i="5"/>
  <c r="B1394" i="5"/>
  <c r="B1395" i="5"/>
  <c r="B1396" i="5"/>
  <c r="B1397" i="5"/>
  <c r="B1398" i="5"/>
  <c r="B1399" i="5"/>
  <c r="B1400" i="5"/>
  <c r="B1401" i="5"/>
  <c r="B1402" i="5"/>
  <c r="B1403" i="5"/>
  <c r="B1404" i="5"/>
  <c r="B1405" i="5"/>
  <c r="B1406" i="5"/>
  <c r="B1407" i="5"/>
  <c r="B1408" i="5"/>
  <c r="B1409" i="5"/>
  <c r="B1410" i="5"/>
  <c r="B1411" i="5"/>
  <c r="B1412" i="5"/>
  <c r="B1413" i="5"/>
  <c r="B1414" i="5"/>
  <c r="B1415" i="5"/>
  <c r="B1416" i="5"/>
  <c r="B1417" i="5"/>
  <c r="B1418" i="5"/>
  <c r="B1419" i="5"/>
  <c r="B1420" i="5"/>
  <c r="B1421" i="5"/>
  <c r="B1422" i="5"/>
  <c r="B1423" i="5"/>
  <c r="B1424" i="5"/>
  <c r="B1425" i="5"/>
  <c r="B1426" i="5"/>
  <c r="B1427" i="5"/>
  <c r="B1428" i="5"/>
  <c r="B1429" i="5"/>
  <c r="B1430" i="5"/>
  <c r="B1431" i="5"/>
  <c r="B1432" i="5"/>
  <c r="B1433" i="5"/>
  <c r="B1434" i="5"/>
  <c r="B1435" i="5"/>
  <c r="B1436" i="5"/>
  <c r="B1437" i="5"/>
  <c r="B1438" i="5"/>
  <c r="B1439" i="5"/>
  <c r="B1440" i="5"/>
  <c r="B1441" i="5"/>
  <c r="B1442" i="5"/>
  <c r="B1443" i="5"/>
  <c r="B1444" i="5"/>
  <c r="B1445" i="5"/>
  <c r="B1446" i="5"/>
  <c r="B1447" i="5"/>
  <c r="B1448" i="5"/>
  <c r="B1449" i="5"/>
  <c r="B1450" i="5"/>
  <c r="B1451" i="5"/>
  <c r="B1452" i="5"/>
  <c r="B1453" i="5"/>
  <c r="B1454" i="5"/>
  <c r="B1455" i="5"/>
  <c r="B1456" i="5"/>
  <c r="B1457" i="5"/>
  <c r="B1458" i="5"/>
  <c r="B1459" i="5"/>
  <c r="B1460" i="5"/>
  <c r="B1461" i="5"/>
  <c r="B1462" i="5"/>
  <c r="B1463" i="5"/>
  <c r="B1464" i="5"/>
  <c r="B1465" i="5"/>
  <c r="B1466" i="5"/>
  <c r="B1467" i="5"/>
  <c r="B1468" i="5"/>
  <c r="B1469" i="5"/>
  <c r="B1470" i="5"/>
  <c r="B1471" i="5"/>
  <c r="B1472" i="5"/>
  <c r="B1473" i="5"/>
  <c r="B1474" i="5"/>
  <c r="B1475" i="5"/>
  <c r="B1476" i="5"/>
  <c r="B1477" i="5"/>
  <c r="B1478" i="5"/>
  <c r="B1479" i="5"/>
  <c r="B1480" i="5"/>
  <c r="B1481" i="5"/>
  <c r="B1482" i="5"/>
  <c r="B1483" i="5"/>
  <c r="B1484" i="5"/>
  <c r="B1485" i="5"/>
  <c r="B1486" i="5"/>
  <c r="B1487" i="5"/>
  <c r="B1488" i="5"/>
  <c r="B1489" i="5"/>
  <c r="B1490" i="5"/>
  <c r="B1491" i="5"/>
  <c r="B1492" i="5"/>
  <c r="B1493" i="5"/>
  <c r="B1494" i="5"/>
  <c r="B1495" i="5"/>
  <c r="B1496" i="5"/>
  <c r="B1497" i="5"/>
  <c r="B1498" i="5"/>
  <c r="B1499" i="5"/>
  <c r="B1500" i="5"/>
  <c r="B1501" i="5"/>
  <c r="B1502" i="5"/>
  <c r="B1503" i="5"/>
  <c r="B1504" i="5"/>
  <c r="B1505" i="5"/>
  <c r="B1506" i="5"/>
  <c r="B1507" i="5"/>
  <c r="B1508" i="5"/>
  <c r="B1509" i="5"/>
  <c r="B1510" i="5"/>
  <c r="B1511" i="5"/>
  <c r="B1512" i="5"/>
  <c r="B1513" i="5"/>
  <c r="B1514" i="5"/>
  <c r="B1515" i="5"/>
  <c r="B1516" i="5"/>
  <c r="B1517" i="5"/>
  <c r="B1518" i="5"/>
  <c r="B1519" i="5"/>
  <c r="B1520" i="5"/>
  <c r="B1521" i="5"/>
  <c r="B1522" i="5"/>
  <c r="B1523" i="5"/>
  <c r="B1524" i="5"/>
  <c r="B1525" i="5"/>
  <c r="B1526" i="5"/>
  <c r="B1527" i="5"/>
  <c r="B1528" i="5"/>
  <c r="B1529" i="5"/>
  <c r="B1530" i="5"/>
  <c r="B1531" i="5"/>
  <c r="B1532" i="5"/>
  <c r="B1533" i="5"/>
  <c r="B1534" i="5"/>
  <c r="B1535" i="5"/>
  <c r="B1536" i="5"/>
  <c r="B1537" i="5"/>
  <c r="B1538" i="5"/>
  <c r="B1539" i="5"/>
  <c r="B1540" i="5"/>
  <c r="B1541" i="5"/>
  <c r="B1542" i="5"/>
  <c r="B1543" i="5"/>
  <c r="B1544" i="5"/>
  <c r="B1545" i="5"/>
  <c r="B1546" i="5"/>
  <c r="B1547" i="5"/>
  <c r="B1548" i="5"/>
  <c r="B1549" i="5"/>
  <c r="B1550" i="5"/>
  <c r="B1551" i="5"/>
  <c r="B1552" i="5"/>
  <c r="B1553" i="5"/>
  <c r="B1554" i="5"/>
  <c r="B1555" i="5"/>
  <c r="B1556" i="5"/>
  <c r="B1557" i="5"/>
  <c r="B1558" i="5"/>
  <c r="B1559" i="5"/>
  <c r="B1560" i="5"/>
  <c r="B1561" i="5"/>
  <c r="B1562" i="5"/>
  <c r="B1563" i="5"/>
  <c r="B1564" i="5"/>
  <c r="B1565" i="5"/>
  <c r="B1566" i="5"/>
  <c r="B1567" i="5"/>
  <c r="B1568" i="5"/>
  <c r="B1569" i="5"/>
  <c r="B1570" i="5"/>
  <c r="B1571" i="5"/>
  <c r="B1572" i="5"/>
  <c r="B1573" i="5"/>
  <c r="B1574" i="5"/>
  <c r="B1575" i="5"/>
  <c r="B1576" i="5"/>
  <c r="B1577" i="5"/>
  <c r="B1578" i="5"/>
  <c r="B1579" i="5"/>
  <c r="B1580" i="5"/>
  <c r="B1581" i="5"/>
  <c r="B1582" i="5"/>
  <c r="B1583" i="5"/>
  <c r="B1584" i="5"/>
  <c r="B1585" i="5"/>
  <c r="B1586" i="5"/>
  <c r="B1587" i="5"/>
  <c r="B1588" i="5"/>
  <c r="B1589" i="5"/>
  <c r="B1590" i="5"/>
  <c r="B1591" i="5"/>
  <c r="B1592" i="5"/>
  <c r="B1593" i="5"/>
  <c r="B1594" i="5"/>
  <c r="B1595" i="5"/>
  <c r="B1596" i="5"/>
  <c r="B1597" i="5"/>
  <c r="B1598" i="5"/>
  <c r="B1599" i="5"/>
  <c r="B1600" i="5"/>
  <c r="B1601" i="5"/>
  <c r="B1602" i="5"/>
  <c r="B1603" i="5"/>
  <c r="B1604" i="5"/>
  <c r="B1605" i="5"/>
  <c r="B1606" i="5"/>
  <c r="B1607" i="5"/>
  <c r="B1608" i="5"/>
  <c r="B1609" i="5"/>
  <c r="B1610" i="5"/>
  <c r="B1611" i="5"/>
  <c r="B1612" i="5"/>
  <c r="B1613" i="5"/>
  <c r="B1614" i="5"/>
  <c r="B1615" i="5"/>
  <c r="B1616" i="5"/>
  <c r="B1617" i="5"/>
  <c r="B1618" i="5"/>
  <c r="B1619" i="5"/>
  <c r="B1620" i="5"/>
  <c r="B1621" i="5"/>
  <c r="B1622" i="5"/>
  <c r="B1623" i="5"/>
  <c r="B1624" i="5"/>
  <c r="B1625" i="5"/>
  <c r="B1626" i="5"/>
  <c r="B1627" i="5"/>
  <c r="B1628" i="5"/>
  <c r="B1629" i="5"/>
  <c r="B1630" i="5"/>
  <c r="B1631" i="5"/>
  <c r="B1632" i="5"/>
  <c r="B1633" i="5"/>
  <c r="B1634" i="5"/>
  <c r="B1635" i="5"/>
  <c r="B1636" i="5"/>
  <c r="B1637" i="5"/>
  <c r="B1638" i="5"/>
  <c r="B1639" i="5"/>
  <c r="B1640" i="5"/>
  <c r="B1641" i="5"/>
  <c r="B1642" i="5"/>
  <c r="B1643" i="5"/>
  <c r="B1644" i="5"/>
  <c r="B1645" i="5"/>
  <c r="B1646" i="5"/>
  <c r="B1647" i="5"/>
  <c r="B1648" i="5"/>
  <c r="B1649" i="5"/>
  <c r="B1650" i="5"/>
  <c r="B1651" i="5"/>
  <c r="B1652" i="5"/>
  <c r="B1653" i="5"/>
  <c r="B1654" i="5"/>
  <c r="B1655" i="5"/>
  <c r="B1656" i="5"/>
  <c r="B1657" i="5"/>
  <c r="B1658" i="5"/>
  <c r="B1659" i="5"/>
  <c r="B1660" i="5"/>
  <c r="B1661" i="5"/>
  <c r="B1662" i="5"/>
  <c r="B1663" i="5"/>
  <c r="B1664" i="5"/>
  <c r="B1665" i="5"/>
  <c r="B1666" i="5"/>
  <c r="B1667" i="5"/>
  <c r="B1668" i="5"/>
  <c r="B1669" i="5"/>
  <c r="B1670" i="5"/>
  <c r="B1671" i="5"/>
  <c r="B1672" i="5"/>
  <c r="B1673" i="5"/>
  <c r="B1674" i="5"/>
  <c r="B1675" i="5"/>
  <c r="B1676" i="5"/>
  <c r="B1677" i="5"/>
  <c r="B1678" i="5"/>
  <c r="B1679" i="5"/>
  <c r="B1680" i="5"/>
  <c r="B1681" i="5"/>
  <c r="B1682" i="5"/>
  <c r="B1683" i="5"/>
  <c r="B1684" i="5"/>
  <c r="B1685" i="5"/>
  <c r="B1686" i="5"/>
  <c r="B1687" i="5"/>
  <c r="B1688" i="5"/>
  <c r="B1689" i="5"/>
  <c r="B1690" i="5"/>
  <c r="B1691" i="5"/>
  <c r="B1692" i="5"/>
  <c r="B1693" i="5"/>
  <c r="B1694" i="5"/>
  <c r="B1695" i="5"/>
  <c r="B1696" i="5"/>
  <c r="B1697" i="5"/>
  <c r="B1698" i="5"/>
  <c r="B1699" i="5"/>
  <c r="B1700" i="5"/>
  <c r="B1701" i="5"/>
  <c r="B1702" i="5"/>
  <c r="B1703" i="5"/>
  <c r="B1704" i="5"/>
  <c r="B1705" i="5"/>
  <c r="B1706" i="5"/>
  <c r="B1707" i="5"/>
  <c r="B1708" i="5"/>
  <c r="B1709" i="5"/>
  <c r="B1710" i="5"/>
  <c r="B1711" i="5"/>
  <c r="B1712" i="5"/>
  <c r="B1713" i="5"/>
  <c r="B1714" i="5"/>
  <c r="B1715" i="5"/>
  <c r="B1716" i="5"/>
  <c r="B1717" i="5"/>
  <c r="B1718" i="5"/>
  <c r="B1719" i="5"/>
  <c r="B1720" i="5"/>
  <c r="B1721" i="5"/>
  <c r="B1722" i="5"/>
  <c r="B1723" i="5"/>
  <c r="B1724" i="5"/>
  <c r="B1725" i="5"/>
  <c r="B1726" i="5"/>
  <c r="B1727" i="5"/>
  <c r="B1728" i="5"/>
  <c r="B1729" i="5"/>
  <c r="B1730" i="5"/>
  <c r="B1731" i="5"/>
  <c r="B1732" i="5"/>
  <c r="B1733" i="5"/>
  <c r="B1734" i="5"/>
  <c r="B1735" i="5"/>
  <c r="B1736" i="5"/>
  <c r="B1737" i="5"/>
  <c r="B1738" i="5"/>
  <c r="B1739" i="5"/>
  <c r="B1740" i="5"/>
  <c r="B1741" i="5"/>
  <c r="B1742" i="5"/>
  <c r="B1743" i="5"/>
  <c r="B1744" i="5"/>
  <c r="B1745" i="5"/>
  <c r="B1746" i="5"/>
  <c r="B1747" i="5"/>
  <c r="B1748" i="5"/>
  <c r="B1749" i="5"/>
  <c r="B1750" i="5"/>
  <c r="B1751" i="5"/>
  <c r="B1752" i="5"/>
  <c r="B1753" i="5"/>
  <c r="B1754" i="5"/>
  <c r="B1755" i="5"/>
  <c r="B1756" i="5"/>
  <c r="B1757" i="5"/>
  <c r="B1758" i="5"/>
  <c r="B1759" i="5"/>
  <c r="B1760" i="5"/>
  <c r="B1761" i="5"/>
  <c r="B1762" i="5"/>
  <c r="B1763" i="5"/>
  <c r="B1764" i="5"/>
  <c r="B1765" i="5"/>
  <c r="B1766" i="5"/>
  <c r="B1767" i="5"/>
  <c r="B1768" i="5"/>
  <c r="B1769" i="5"/>
  <c r="B1770" i="5"/>
  <c r="B1771" i="5"/>
  <c r="B1772" i="5"/>
  <c r="B1773" i="5"/>
  <c r="B1774" i="5"/>
  <c r="B1775" i="5"/>
  <c r="B1776" i="5"/>
  <c r="B1777" i="5"/>
  <c r="B1778" i="5"/>
  <c r="B1779" i="5"/>
  <c r="B1780" i="5"/>
  <c r="B1781" i="5"/>
  <c r="B1782" i="5"/>
  <c r="B1783" i="5"/>
  <c r="B1784" i="5"/>
  <c r="B1785" i="5"/>
  <c r="B1786" i="5"/>
  <c r="B1787" i="5"/>
  <c r="B1788" i="5"/>
  <c r="B1789" i="5"/>
  <c r="B1790" i="5"/>
  <c r="B1791" i="5"/>
  <c r="B1792" i="5"/>
  <c r="B1793" i="5"/>
  <c r="B1794" i="5"/>
  <c r="B1795" i="5"/>
  <c r="B1796" i="5"/>
  <c r="B1797" i="5"/>
  <c r="B1798" i="5"/>
  <c r="B1799" i="5"/>
  <c r="B1800" i="5"/>
  <c r="B1801" i="5"/>
  <c r="B1802" i="5"/>
  <c r="B1803" i="5"/>
  <c r="B1804" i="5"/>
  <c r="B1805" i="5"/>
  <c r="B1806" i="5"/>
  <c r="B1807" i="5"/>
  <c r="B1808" i="5"/>
  <c r="B1809" i="5"/>
  <c r="B1810" i="5"/>
  <c r="B1811" i="5"/>
  <c r="B1812" i="5"/>
  <c r="B1813" i="5"/>
  <c r="B1814" i="5"/>
  <c r="B1815" i="5"/>
  <c r="B1816" i="5"/>
  <c r="B1817" i="5"/>
  <c r="B1818" i="5"/>
  <c r="B1819" i="5"/>
  <c r="B1820" i="5"/>
  <c r="B1821" i="5"/>
  <c r="B1822" i="5"/>
  <c r="B1823" i="5"/>
  <c r="B1824" i="5"/>
  <c r="B1825" i="5"/>
  <c r="B1826" i="5"/>
  <c r="B1827" i="5"/>
  <c r="B1828" i="5"/>
  <c r="B1829" i="5"/>
  <c r="B1830" i="5"/>
  <c r="B1831" i="5"/>
  <c r="B1832" i="5"/>
  <c r="B1833" i="5"/>
  <c r="B1834" i="5"/>
  <c r="B1835" i="5"/>
  <c r="B1836" i="5"/>
  <c r="B1837" i="5"/>
  <c r="B1838" i="5"/>
  <c r="B1839" i="5"/>
  <c r="B1840" i="5"/>
  <c r="B1841" i="5"/>
  <c r="B1842" i="5"/>
  <c r="B1843" i="5"/>
  <c r="B1844" i="5"/>
  <c r="B1845" i="5"/>
  <c r="B1846" i="5"/>
  <c r="B1847" i="5"/>
  <c r="B1848" i="5"/>
  <c r="B1849" i="5"/>
  <c r="B1850" i="5"/>
  <c r="B1851" i="5"/>
  <c r="B1852" i="5"/>
  <c r="B1853" i="5"/>
  <c r="B1854" i="5"/>
  <c r="B1855" i="5"/>
  <c r="B1856" i="5"/>
  <c r="B1857" i="5"/>
  <c r="B1858" i="5"/>
  <c r="B1859" i="5"/>
  <c r="B1860" i="5"/>
  <c r="B1861" i="5"/>
  <c r="B1862" i="5"/>
  <c r="B1863" i="5"/>
  <c r="B1864" i="5"/>
  <c r="B1865" i="5"/>
  <c r="B1866" i="5"/>
  <c r="B1867" i="5"/>
  <c r="B1868" i="5"/>
  <c r="B1869" i="5"/>
  <c r="B1870" i="5"/>
  <c r="B1871" i="5"/>
  <c r="B1872" i="5"/>
  <c r="B1873" i="5"/>
  <c r="B1874" i="5"/>
  <c r="B1875" i="5"/>
  <c r="B1876" i="5"/>
  <c r="B1877" i="5"/>
  <c r="B1878" i="5"/>
  <c r="B1879" i="5"/>
  <c r="B1880" i="5"/>
  <c r="B1881" i="5"/>
  <c r="B1882" i="5"/>
  <c r="B1883" i="5"/>
  <c r="B1884" i="5"/>
  <c r="B1885" i="5"/>
  <c r="B1886" i="5"/>
  <c r="B1887" i="5"/>
  <c r="B1888" i="5"/>
  <c r="B1889" i="5"/>
  <c r="B1890" i="5"/>
  <c r="B1891" i="5"/>
  <c r="B1892" i="5"/>
  <c r="B1893" i="5"/>
  <c r="B1894" i="5"/>
  <c r="B1895" i="5"/>
  <c r="B1896" i="5"/>
  <c r="B1897" i="5"/>
  <c r="B1898" i="5"/>
  <c r="B1899" i="5"/>
  <c r="B1900" i="5"/>
  <c r="B1901" i="5"/>
  <c r="B1902" i="5"/>
  <c r="B1903" i="5"/>
  <c r="B1904" i="5"/>
  <c r="B1905" i="5"/>
  <c r="B1906" i="5"/>
  <c r="B1907" i="5"/>
  <c r="B1908" i="5"/>
  <c r="B1909" i="5"/>
  <c r="B1910" i="5"/>
  <c r="B1911" i="5"/>
  <c r="B1912" i="5"/>
  <c r="B1913" i="5"/>
  <c r="B1914" i="5"/>
  <c r="B1915" i="5"/>
  <c r="B1916" i="5"/>
  <c r="B1917" i="5"/>
  <c r="B1918" i="5"/>
  <c r="B1919" i="5"/>
  <c r="B1920" i="5"/>
  <c r="B1921" i="5"/>
  <c r="B1922" i="5"/>
  <c r="B1923" i="5"/>
  <c r="B1924" i="5"/>
  <c r="B1925" i="5"/>
  <c r="B1926" i="5"/>
  <c r="B1927" i="5"/>
  <c r="B1928" i="5"/>
  <c r="B1929" i="5"/>
  <c r="B1930" i="5"/>
  <c r="B1931" i="5"/>
  <c r="B1932" i="5"/>
  <c r="B1933" i="5"/>
  <c r="B1934" i="5"/>
  <c r="B1935" i="5"/>
  <c r="B1936" i="5"/>
  <c r="B1937" i="5"/>
  <c r="B1938" i="5"/>
  <c r="B1939" i="5"/>
  <c r="B1940" i="5"/>
  <c r="B1941" i="5"/>
  <c r="B1942" i="5"/>
  <c r="B1943" i="5"/>
  <c r="B1944" i="5"/>
  <c r="B1945" i="5"/>
  <c r="B1946" i="5"/>
  <c r="B1947" i="5"/>
  <c r="B1948" i="5"/>
  <c r="B1949" i="5"/>
  <c r="B1950" i="5"/>
  <c r="B1951" i="5"/>
  <c r="B1952" i="5"/>
  <c r="B1953" i="5"/>
  <c r="B1954" i="5"/>
  <c r="B1955" i="5"/>
  <c r="B1956" i="5"/>
  <c r="B1957" i="5"/>
  <c r="B1958" i="5"/>
  <c r="B1959" i="5"/>
  <c r="B1960" i="5"/>
  <c r="B1961" i="5"/>
  <c r="B1962" i="5"/>
  <c r="B1963" i="5"/>
  <c r="B1964" i="5"/>
  <c r="B1965" i="5"/>
  <c r="B1966" i="5"/>
  <c r="B1967" i="5"/>
  <c r="B1968" i="5"/>
</calcChain>
</file>

<file path=xl/sharedStrings.xml><?xml version="1.0" encoding="utf-8"?>
<sst xmlns="http://schemas.openxmlformats.org/spreadsheetml/2006/main" count="2152" uniqueCount="142">
  <si>
    <t>Value</t>
  </si>
  <si>
    <t>Tolerance</t>
  </si>
  <si>
    <t>Manufacturer Part Number</t>
  </si>
  <si>
    <t>Preferred Supplier</t>
  </si>
  <si>
    <t>Order-code</t>
  </si>
  <si>
    <t>Alternate Supplier</t>
  </si>
  <si>
    <t>Alt Order-Code</t>
  </si>
  <si>
    <t>Unit/Reel Price</t>
  </si>
  <si>
    <t>Packaging</t>
  </si>
  <si>
    <t>Stock</t>
  </si>
  <si>
    <t>Price per board</t>
  </si>
  <si>
    <t>Total Price (all boards)</t>
  </si>
  <si>
    <t>Order Quantity</t>
  </si>
  <si>
    <t>Order Price</t>
  </si>
  <si>
    <t>Engineer</t>
  </si>
  <si>
    <t>Lewis Russell</t>
  </si>
  <si>
    <t>Project</t>
  </si>
  <si>
    <t>Job NO.</t>
  </si>
  <si>
    <t>Approval</t>
  </si>
  <si>
    <t>Customer</t>
  </si>
  <si>
    <t>Boards Required</t>
  </si>
  <si>
    <t>Schematic Ref</t>
  </si>
  <si>
    <t>Quantity</t>
  </si>
  <si>
    <t>Spare Parts</t>
  </si>
  <si>
    <t>Description</t>
  </si>
  <si>
    <t>Footprint</t>
  </si>
  <si>
    <t>Component Number</t>
  </si>
  <si>
    <t>(don't touch)</t>
  </si>
  <si>
    <t>Manufacturer</t>
  </si>
  <si>
    <t>Reel</t>
  </si>
  <si>
    <t>Cut Tape</t>
  </si>
  <si>
    <t>Individual</t>
  </si>
  <si>
    <t>Order Code</t>
  </si>
  <si>
    <t>Index Number</t>
  </si>
  <si>
    <t>Total Price</t>
  </si>
  <si>
    <t>Revision</t>
  </si>
  <si>
    <t>Manufacurer Part Number</t>
  </si>
  <si>
    <t>Mouser</t>
  </si>
  <si>
    <t>Digi-Key</t>
  </si>
  <si>
    <t>RS Components</t>
  </si>
  <si>
    <t>Farnell</t>
  </si>
  <si>
    <t>Fixed Companies</t>
  </si>
  <si>
    <t>Rapid</t>
  </si>
  <si>
    <t>Reel QTY</t>
  </si>
  <si>
    <t>Foot Print</t>
  </si>
  <si>
    <t>Parts for all boards</t>
  </si>
  <si>
    <t>Board ID</t>
  </si>
  <si>
    <t>Parts Per Board</t>
  </si>
  <si>
    <t>Type Colour</t>
  </si>
  <si>
    <t>Capacitors</t>
  </si>
  <si>
    <t>Resistors</t>
  </si>
  <si>
    <t>Diodes</t>
  </si>
  <si>
    <t>Transistors</t>
  </si>
  <si>
    <t>Clock Source</t>
  </si>
  <si>
    <t>Headers</t>
  </si>
  <si>
    <t>Inductor</t>
  </si>
  <si>
    <t>Section</t>
  </si>
  <si>
    <t>Total Cost</t>
  </si>
  <si>
    <t>Cost Per Board</t>
  </si>
  <si>
    <t>% Cost</t>
  </si>
  <si>
    <t>Number</t>
  </si>
  <si>
    <t>Column1</t>
  </si>
  <si>
    <t>Amazon</t>
  </si>
  <si>
    <t>Link</t>
  </si>
  <si>
    <t>Wurth Elektronik</t>
  </si>
  <si>
    <t>Thick Film Resistor</t>
  </si>
  <si>
    <t>Vishay / Dale</t>
  </si>
  <si>
    <t>C1812</t>
  </si>
  <si>
    <t>KEMET</t>
  </si>
  <si>
    <t>X7R Ceramic Capacitor</t>
  </si>
  <si>
    <t>Vishay/Dale</t>
  </si>
  <si>
    <t>Custom</t>
  </si>
  <si>
    <t>R1206</t>
  </si>
  <si>
    <t>C0603</t>
  </si>
  <si>
    <t>10n/100V</t>
  </si>
  <si>
    <t xml:space="preserve">C0603C103K1RACTU </t>
  </si>
  <si>
    <t>80-C0603C103K1R</t>
  </si>
  <si>
    <t>C2220</t>
  </si>
  <si>
    <t>Metal Film Resistor</t>
  </si>
  <si>
    <t>Vishay / Vitramon</t>
  </si>
  <si>
    <t>Common Mode Choke</t>
  </si>
  <si>
    <t>RS02B</t>
  </si>
  <si>
    <t>100R/3W</t>
  </si>
  <si>
    <t xml:space="preserve">RS02B100R0FE70 </t>
  </si>
  <si>
    <t>71-RS02B100R0FE70</t>
  </si>
  <si>
    <t>1k</t>
  </si>
  <si>
    <t>Wirewound Resistor</t>
  </si>
  <si>
    <t>33R</t>
  </si>
  <si>
    <t xml:space="preserve">RS02B33R00FE12 </t>
  </si>
  <si>
    <t>71-RS02B33R00FE12</t>
  </si>
  <si>
    <t>4n7/2kV</t>
  </si>
  <si>
    <t xml:space="preserve">C1812C472KGRACTU </t>
  </si>
  <si>
    <t>80-C1812C472KGR</t>
  </si>
  <si>
    <t>Vacuum Transmitting Tube</t>
  </si>
  <si>
    <t>572B/T160L</t>
  </si>
  <si>
    <t>Shuguang</t>
  </si>
  <si>
    <t>572B</t>
  </si>
  <si>
    <t>Tube Amp Doctor</t>
  </si>
  <si>
    <t>Ali baba</t>
  </si>
  <si>
    <t>link</t>
  </si>
  <si>
    <t>3.9mH/6A</t>
  </si>
  <si>
    <t xml:space="preserve">744866392 </t>
  </si>
  <si>
    <t>710-744866392</t>
  </si>
  <si>
    <t>Valve Holder</t>
  </si>
  <si>
    <t>10n/3kV</t>
  </si>
  <si>
    <t xml:space="preserve">HV2220Y103KXHATHV </t>
  </si>
  <si>
    <t>77-HV2220Y103KXHATHV</t>
  </si>
  <si>
    <t>C1</t>
  </si>
  <si>
    <t>R1</t>
  </si>
  <si>
    <t>C2,C3</t>
  </si>
  <si>
    <t>DNF-10n/3kV</t>
  </si>
  <si>
    <t>C4</t>
  </si>
  <si>
    <t>C5</t>
  </si>
  <si>
    <t>C6</t>
  </si>
  <si>
    <t>DNF-10n/100V</t>
  </si>
  <si>
    <t>L1</t>
  </si>
  <si>
    <t xml:space="preserve">CRCW04021K00FKEDC </t>
  </si>
  <si>
    <t>71-CRCW04021K00FKEDC</t>
  </si>
  <si>
    <t>R2</t>
  </si>
  <si>
    <t>EXTR1, EXTR2, EXTR3</t>
  </si>
  <si>
    <t>V1</t>
  </si>
  <si>
    <t>U4A</t>
  </si>
  <si>
    <t>X3</t>
  </si>
  <si>
    <t>Terminal Block</t>
  </si>
  <si>
    <t>6.35mm 2 pos</t>
  </si>
  <si>
    <t>2 pos</t>
  </si>
  <si>
    <t>Phoenix Contact</t>
  </si>
  <si>
    <t>1714955</t>
  </si>
  <si>
    <t>651-1714955</t>
  </si>
  <si>
    <t>277-1269-ND</t>
  </si>
  <si>
    <t>X1, X2. X4</t>
  </si>
  <si>
    <t>IC and Other</t>
  </si>
  <si>
    <t>RF-VAL-001</t>
  </si>
  <si>
    <t>hi</t>
  </si>
  <si>
    <t xml:space="preserve"> </t>
  </si>
  <si>
    <t>Chart Name</t>
  </si>
  <si>
    <t>PCB</t>
  </si>
  <si>
    <t>BNC RF Connector</t>
  </si>
  <si>
    <t>TH BNC</t>
  </si>
  <si>
    <t>Amphenol RF</t>
  </si>
  <si>
    <t>112404</t>
  </si>
  <si>
    <t>523-112404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</si>
</sst>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£&quot;* #,##0.00_-;\-&quot;£&quot;* #,##0.00_-;_-&quot;£&quot;* &quot;-&quot;??_-;_-@_-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sz val="13"/>
      <color rgb="FF000000"/>
      <name val="Arial"/>
      <family val="2"/>
      <charset val="1"/>
    </font>
    <font>
      <b/>
      <sz val="14"/>
      <color theme="0"/>
      <name val="Calibri"/>
      <family val="2"/>
      <scheme val="minor"/>
    </font>
    <font>
      <b/>
      <sz val="14"/>
      <color theme="0"/>
      <name val="Arial"/>
      <family val="2"/>
    </font>
    <font>
      <sz val="11"/>
      <color theme="1"/>
      <name val="Arial"/>
      <family val="2"/>
    </font>
    <font>
      <sz val="11"/>
      <color rgb="FF000000"/>
      <name val="Arial"/>
      <family val="2"/>
    </font>
    <font>
      <b/>
      <sz val="14"/>
      <color theme="0"/>
      <name val="Arial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66FF66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0" fillId="0" borderId="0" applyNumberFormat="0" applyFill="0" applyBorder="0" applyAlignment="0" applyProtection="0"/>
  </cellStyleXfs>
  <cellXfs count="59">
    <xf numFmtId="0" fontId="0" fillId="0" borderId="0" xfId="0"/>
    <xf numFmtId="0" fontId="2" fillId="0" borderId="1" xfId="0" applyFont="1" applyBorder="1" applyAlignment="1">
      <alignment horizontal="center"/>
    </xf>
    <xf numFmtId="0" fontId="5" fillId="0" borderId="0" xfId="0" applyFont="1"/>
    <xf numFmtId="0" fontId="6" fillId="0" borderId="0" xfId="0" applyFont="1"/>
    <xf numFmtId="0" fontId="6" fillId="0" borderId="0" xfId="0" applyFont="1" applyFill="1" applyBorder="1" applyAlignment="1">
      <alignment horizontal="center"/>
    </xf>
    <xf numFmtId="4" fontId="6" fillId="0" borderId="0" xfId="0" applyNumberFormat="1" applyFont="1" applyFill="1" applyBorder="1" applyAlignment="1">
      <alignment horizontal="center"/>
    </xf>
    <xf numFmtId="0" fontId="3" fillId="0" borderId="0" xfId="0" applyFont="1" applyBorder="1"/>
    <xf numFmtId="44" fontId="0" fillId="0" borderId="0" xfId="1" applyFont="1"/>
    <xf numFmtId="0" fontId="0" fillId="0" borderId="1" xfId="0" applyBorder="1"/>
    <xf numFmtId="44" fontId="0" fillId="0" borderId="1" xfId="1" applyFont="1" applyBorder="1"/>
    <xf numFmtId="44" fontId="0" fillId="0" borderId="0" xfId="1" applyFont="1" applyBorder="1"/>
    <xf numFmtId="0" fontId="0" fillId="0" borderId="0" xfId="0" applyBorder="1"/>
    <xf numFmtId="0" fontId="0" fillId="0" borderId="0" xfId="0" applyNumberFormat="1"/>
    <xf numFmtId="0" fontId="0" fillId="0" borderId="0" xfId="0" applyFont="1" applyFill="1" applyBorder="1"/>
    <xf numFmtId="0" fontId="7" fillId="0" borderId="0" xfId="0" applyFont="1"/>
    <xf numFmtId="44" fontId="7" fillId="2" borderId="0" xfId="1" applyFont="1" applyFill="1"/>
    <xf numFmtId="44" fontId="0" fillId="0" borderId="1" xfId="0" applyNumberFormat="1" applyBorder="1"/>
    <xf numFmtId="0" fontId="0" fillId="0" borderId="1" xfId="0" applyFill="1" applyBorder="1"/>
    <xf numFmtId="0" fontId="0" fillId="0" borderId="0" xfId="0" applyAlignment="1">
      <alignment wrapText="1"/>
    </xf>
    <xf numFmtId="0" fontId="9" fillId="0" borderId="0" xfId="0" applyFont="1" applyFill="1" applyBorder="1" applyAlignment="1">
      <alignment horizontal="center"/>
    </xf>
    <xf numFmtId="9" fontId="0" fillId="0" borderId="0" xfId="2" applyFont="1"/>
    <xf numFmtId="0" fontId="7" fillId="0" borderId="0" xfId="0" applyFont="1" applyProtection="1">
      <protection locked="0"/>
    </xf>
    <xf numFmtId="10" fontId="7" fillId="0" borderId="0" xfId="2" applyNumberFormat="1" applyFont="1" applyAlignment="1" applyProtection="1">
      <alignment horizontal="center"/>
      <protection locked="0"/>
    </xf>
    <xf numFmtId="0" fontId="7" fillId="0" borderId="1" xfId="0" applyFont="1" applyBorder="1" applyProtection="1">
      <protection locked="0"/>
    </xf>
    <xf numFmtId="49" fontId="7" fillId="0" borderId="1" xfId="0" applyNumberFormat="1" applyFont="1" applyBorder="1" applyProtection="1">
      <protection locked="0"/>
    </xf>
    <xf numFmtId="0" fontId="7" fillId="0" borderId="2" xfId="0" applyFont="1" applyBorder="1" applyAlignment="1" applyProtection="1">
      <alignment horizontal="center"/>
      <protection locked="0"/>
    </xf>
    <xf numFmtId="0" fontId="7" fillId="0" borderId="0" xfId="0" applyFont="1" applyAlignment="1" applyProtection="1">
      <alignment wrapText="1"/>
      <protection locked="0"/>
    </xf>
    <xf numFmtId="0" fontId="7" fillId="0" borderId="1" xfId="0" applyFont="1" applyBorder="1" applyAlignment="1" applyProtection="1">
      <alignment horizontal="center"/>
      <protection locked="0"/>
    </xf>
    <xf numFmtId="0" fontId="7" fillId="0" borderId="1" xfId="0" applyFont="1" applyBorder="1" applyAlignment="1" applyProtection="1">
      <alignment horizontal="left"/>
      <protection locked="0"/>
    </xf>
    <xf numFmtId="44" fontId="7" fillId="0" borderId="1" xfId="1" applyFont="1" applyBorder="1" applyProtection="1">
      <protection locked="0"/>
    </xf>
    <xf numFmtId="0" fontId="7" fillId="0" borderId="0" xfId="0" applyFont="1" applyAlignment="1" applyProtection="1">
      <alignment horizontal="left"/>
      <protection locked="0"/>
    </xf>
    <xf numFmtId="49" fontId="7" fillId="0" borderId="0" xfId="0" applyNumberFormat="1" applyFont="1" applyProtection="1">
      <protection locked="0"/>
    </xf>
    <xf numFmtId="0" fontId="7" fillId="0" borderId="0" xfId="0" applyFont="1" applyAlignment="1" applyProtection="1">
      <alignment horizontal="center"/>
      <protection locked="0"/>
    </xf>
    <xf numFmtId="44" fontId="7" fillId="0" borderId="0" xfId="1" applyFont="1" applyProtection="1">
      <protection locked="0"/>
    </xf>
    <xf numFmtId="0" fontId="7" fillId="0" borderId="0" xfId="0" applyFont="1" applyBorder="1" applyProtection="1">
      <protection locked="0"/>
    </xf>
    <xf numFmtId="49" fontId="7" fillId="0" borderId="0" xfId="0" applyNumberFormat="1" applyFont="1" applyBorder="1" applyProtection="1">
      <protection locked="0"/>
    </xf>
    <xf numFmtId="0" fontId="7" fillId="0" borderId="0" xfId="0" applyFont="1" applyBorder="1" applyAlignment="1" applyProtection="1">
      <alignment horizontal="center"/>
      <protection locked="0"/>
    </xf>
    <xf numFmtId="44" fontId="7" fillId="0" borderId="0" xfId="1" applyFont="1" applyBorder="1" applyProtection="1">
      <protection locked="0"/>
    </xf>
    <xf numFmtId="0" fontId="7" fillId="0" borderId="0" xfId="0" applyFont="1" applyBorder="1" applyAlignment="1" applyProtection="1">
      <alignment horizontal="left"/>
      <protection locked="0"/>
    </xf>
    <xf numFmtId="49" fontId="7" fillId="0" borderId="0" xfId="0" applyNumberFormat="1" applyFont="1" applyBorder="1" applyAlignment="1" applyProtection="1">
      <alignment wrapText="1"/>
      <protection locked="0"/>
    </xf>
    <xf numFmtId="49" fontId="7" fillId="0" borderId="0" xfId="0" applyNumberFormat="1" applyFont="1" applyAlignment="1" applyProtection="1">
      <alignment wrapText="1"/>
      <protection locked="0"/>
    </xf>
    <xf numFmtId="0" fontId="8" fillId="0" borderId="0" xfId="0" applyFont="1" applyBorder="1" applyAlignment="1" applyProtection="1">
      <alignment horizontal="left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1" xfId="0" applyFont="1" applyBorder="1" applyProtection="1"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7" fillId="2" borderId="0" xfId="0" applyFont="1" applyFill="1" applyAlignment="1">
      <alignment horizontal="right"/>
    </xf>
    <xf numFmtId="0" fontId="0" fillId="0" borderId="0" xfId="0" applyAlignment="1">
      <alignment horizontal="right"/>
    </xf>
    <xf numFmtId="0" fontId="10" fillId="0" borderId="0" xfId="3" applyAlignment="1" applyProtection="1">
      <alignment wrapText="1"/>
      <protection locked="0"/>
    </xf>
    <xf numFmtId="0" fontId="10" fillId="0" borderId="0" xfId="3" applyProtection="1">
      <protection locked="0"/>
    </xf>
    <xf numFmtId="0" fontId="7" fillId="0" borderId="0" xfId="0" applyFont="1" applyAlignment="1" applyProtection="1">
      <alignment horizontal="left" wrapText="1"/>
      <protection locked="0"/>
    </xf>
    <xf numFmtId="0" fontId="10" fillId="0" borderId="0" xfId="3" applyAlignment="1" applyProtection="1">
      <alignment horizontal="left"/>
      <protection locked="0"/>
    </xf>
    <xf numFmtId="0" fontId="7" fillId="0" borderId="0" xfId="0" applyFont="1" applyBorder="1" applyAlignment="1" applyProtection="1">
      <alignment wrapText="1"/>
      <protection locked="0"/>
    </xf>
    <xf numFmtId="10" fontId="7" fillId="0" borderId="0" xfId="2" applyNumberFormat="1" applyFont="1" applyAlignment="1">
      <alignment horizontal="center"/>
    </xf>
    <xf numFmtId="49" fontId="7" fillId="0" borderId="0" xfId="0" applyNumberFormat="1" applyFont="1"/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44" fontId="7" fillId="0" borderId="0" xfId="1" applyFont="1"/>
    <xf numFmtId="44" fontId="0" fillId="0" borderId="0" xfId="2" applyNumberFormat="1" applyFont="1"/>
    <xf numFmtId="0" fontId="0" fillId="0" borderId="0" xfId="0" applyAlignment="1">
      <alignment horizontal="center"/>
    </xf>
  </cellXfs>
  <cellStyles count="4">
    <cellStyle name="Currency" xfId="1" builtinId="4"/>
    <cellStyle name="Hyperlink" xfId="3" builtinId="8"/>
    <cellStyle name="Normal" xfId="0" builtinId="0"/>
    <cellStyle name="Percent" xfId="2" builtinId="5"/>
  </cellStyles>
  <dxfs count="6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</dxf>
    <dxf>
      <numFmt numFmtId="34" formatCode="_-&quot;£&quot;* #,##0.00_-;\-&quot;£&quot;* #,##0.00_-;_-&quot;£&quot;* &quot;-&quot;??_-;_-@_-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Arial"/>
        <scheme val="none"/>
      </font>
      <numFmt numFmtId="34" formatCode="_-&quot;£&quot;* #,##0.00_-;\-&quot;£&quot;* #,##0.00_-;_-&quot;£&quot;* &quot;-&quot;??_-;_-@_-"/>
      <fill>
        <patternFill patternType="solid">
          <fgColor indexed="64"/>
          <bgColor rgb="FF66FF66"/>
        </patternFill>
      </fill>
    </dxf>
    <dxf>
      <font>
        <strike val="0"/>
        <outline val="0"/>
        <shadow val="0"/>
        <u val="none"/>
        <vertAlign val="baseline"/>
        <sz val="11"/>
        <name val="Arial"/>
        <scheme val="none"/>
      </font>
      <numFmt numFmtId="0" formatCode="General"/>
      <fill>
        <patternFill patternType="solid">
          <fgColor indexed="64"/>
          <bgColor rgb="FF66FF66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Arial"/>
        <scheme val="none"/>
      </font>
      <numFmt numFmtId="34" formatCode="_-&quot;£&quot;* #,##0.00_-;\-&quot;£&quot;* #,##0.00_-;_-&quot;£&quot;* &quot;-&quot;??_-;_-@_-"/>
      <fill>
        <patternFill patternType="solid">
          <fgColor indexed="64"/>
          <bgColor rgb="FF66FF66"/>
        </patternFill>
      </fill>
    </dxf>
    <dxf>
      <font>
        <strike val="0"/>
        <outline val="0"/>
        <shadow val="0"/>
        <u val="none"/>
        <vertAlign val="baseline"/>
        <sz val="11"/>
        <name val="Arial"/>
        <scheme val="none"/>
      </font>
      <numFmt numFmtId="34" formatCode="_-&quot;£&quot;* #,##0.00_-;\-&quot;£&quot;* #,##0.00_-;_-&quot;£&quot;* &quot;-&quot;??_-;_-@_-"/>
      <fill>
        <patternFill patternType="solid">
          <fgColor indexed="64"/>
          <bgColor rgb="FF66FF66"/>
        </patternFill>
      </fill>
    </dxf>
    <dxf>
      <font>
        <strike val="0"/>
        <outline val="0"/>
        <shadow val="0"/>
        <u val="none"/>
        <vertAlign val="baseline"/>
        <sz val="11"/>
        <name val="Arial"/>
        <scheme val="none"/>
      </font>
      <protection locked="0" hidden="0"/>
    </dxf>
    <dxf>
      <font>
        <strike val="0"/>
        <outline val="0"/>
        <shadow val="0"/>
        <u val="none"/>
        <vertAlign val="baseline"/>
        <sz val="11"/>
        <name val="Arial"/>
        <scheme val="none"/>
      </font>
      <protection locked="0" hidden="0"/>
    </dxf>
    <dxf>
      <font>
        <strike val="0"/>
        <outline val="0"/>
        <shadow val="0"/>
        <u val="none"/>
        <vertAlign val="baseline"/>
        <sz val="11"/>
        <name val="Arial"/>
        <scheme val="none"/>
      </font>
      <protection locked="0" hidden="0"/>
    </dxf>
    <dxf>
      <font>
        <strike val="0"/>
        <outline val="0"/>
        <shadow val="0"/>
        <u val="none"/>
        <vertAlign val="baseline"/>
        <sz val="11"/>
        <name val="Arial"/>
        <scheme val="none"/>
      </font>
      <protection locked="0" hidden="0"/>
    </dxf>
    <dxf>
      <font>
        <strike val="0"/>
        <outline val="0"/>
        <shadow val="0"/>
        <u val="none"/>
        <vertAlign val="baseline"/>
        <sz val="11"/>
        <name val="Arial"/>
        <scheme val="none"/>
      </font>
      <alignment horizontal="left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name val="Arial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name val="Arial"/>
        <scheme val="none"/>
      </font>
      <protection locked="0" hidden="0"/>
    </dxf>
    <dxf>
      <font>
        <strike val="0"/>
        <outline val="0"/>
        <shadow val="0"/>
        <u val="none"/>
        <vertAlign val="baseline"/>
        <sz val="11"/>
        <name val="Arial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name val="Arial"/>
        <scheme val="none"/>
      </font>
      <numFmt numFmtId="30" formatCode="@"/>
      <protection locked="0" hidden="0"/>
    </dxf>
    <dxf>
      <font>
        <strike val="0"/>
        <outline val="0"/>
        <shadow val="0"/>
        <u val="none"/>
        <vertAlign val="baseline"/>
        <sz val="11"/>
        <name val="Arial"/>
        <scheme val="none"/>
      </font>
      <protection locked="0" hidden="0"/>
    </dxf>
    <dxf>
      <font>
        <strike val="0"/>
        <outline val="0"/>
        <shadow val="0"/>
        <u val="none"/>
        <vertAlign val="baseline"/>
        <sz val="11"/>
        <name val="Arial"/>
        <scheme val="none"/>
      </font>
      <numFmt numFmtId="14" formatCode="0.00%"/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name val="Arial"/>
        <scheme val="none"/>
      </font>
      <protection locked="0" hidden="0"/>
    </dxf>
    <dxf>
      <font>
        <strike val="0"/>
        <outline val="0"/>
        <shadow val="0"/>
        <u val="none"/>
        <vertAlign val="baseline"/>
        <sz val="11"/>
        <name val="Arial"/>
        <scheme val="none"/>
      </font>
      <protection locked="0" hidden="0"/>
    </dxf>
    <dxf>
      <font>
        <strike val="0"/>
        <outline val="0"/>
        <shadow val="0"/>
        <u val="none"/>
        <vertAlign val="baseline"/>
        <sz val="11"/>
        <name val="Arial"/>
        <scheme val="none"/>
      </font>
      <protection locked="0" hidden="0"/>
    </dxf>
    <dxf>
      <font>
        <strike val="0"/>
        <outline val="0"/>
        <shadow val="0"/>
        <u val="none"/>
        <vertAlign val="baseline"/>
        <sz val="11"/>
        <name val="Arial"/>
        <scheme val="none"/>
      </font>
      <protection locked="0" hidden="0"/>
    </dxf>
    <dxf>
      <font>
        <strike val="0"/>
        <outline val="0"/>
        <shadow val="0"/>
        <u val="none"/>
        <vertAlign val="baseline"/>
        <sz val="11"/>
        <name val="Arial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name val="Arial"/>
        <scheme val="none"/>
      </font>
      <alignment horizontal="general" vertical="bottom" textRotation="0" wrapText="1" indent="0" justifyLastLine="0" shrinkToFit="0" readingOrder="0"/>
      <protection locked="0" hidden="0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Arial"/>
        <scheme val="none"/>
      </font>
    </dxf>
    <dxf>
      <font>
        <color rgb="FFFF00FF"/>
      </font>
      <fill>
        <patternFill>
          <bgColor rgb="FFFF00FF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00B0F0"/>
      </font>
      <fill>
        <patternFill>
          <bgColor rgb="FF00B0F0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F26CD8"/>
      </font>
      <fill>
        <patternFill>
          <bgColor rgb="FFF26CD8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theme="1"/>
        </patternFill>
      </fill>
    </dxf>
    <dxf>
      <font>
        <color theme="0"/>
      </font>
      <fill>
        <patternFill>
          <bgColor theme="0"/>
        </patternFill>
      </fill>
    </dxf>
    <dxf>
      <border>
        <left style="thin">
          <color theme="1"/>
        </left>
      </border>
    </dxf>
    <dxf>
      <border>
        <left style="thin">
          <color theme="1"/>
        </left>
      </border>
    </dxf>
    <dxf>
      <border>
        <top style="thin">
          <color theme="1"/>
        </top>
      </border>
    </dxf>
    <dxf>
      <border>
        <top style="thin">
          <color theme="1"/>
        </top>
      </border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1"/>
        </top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color theme="1"/>
      </font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</dxfs>
  <tableStyles count="1" defaultTableStyle="TableStyleMedium2" defaultPivotStyle="PivotStyleLight16">
    <tableStyle name="TableStyleLight8 2" pivot="0" count="9" xr9:uid="{00000000-0011-0000-FFFF-FFFF00000000}">
      <tableStyleElement type="wholeTable" dxfId="59"/>
      <tableStyleElement type="headerRow" dxfId="58"/>
      <tableStyleElement type="totalRow" dxfId="57"/>
      <tableStyleElement type="firstColumn" dxfId="56"/>
      <tableStyleElement type="lastColumn" dxfId="55"/>
      <tableStyleElement type="firstRowStripe" dxfId="54"/>
      <tableStyleElement type="secondRowStripe" dxfId="53"/>
      <tableStyleElement type="firstColumnStripe" dxfId="52"/>
      <tableStyleElement type="secondColumnStripe" dxfId="51"/>
    </tableStyle>
  </tableStyles>
  <colors>
    <mruColors>
      <color rgb="FFCCCCFF"/>
      <color rgb="FFF26CD8"/>
      <color rgb="FFFF00FF"/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'Price Break down'!$D$1</c:f>
          <c:strCache>
            <c:ptCount val="1"/>
            <c:pt idx="0">
              <c:v>RF-VAL-001 Price Breakdown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F2BD-4790-AF42-2434A70193E6}"/>
              </c:ext>
            </c:extLst>
          </c:dPt>
          <c:dPt>
            <c:idx val="1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2BD-4790-AF42-2434A70193E6}"/>
              </c:ext>
            </c:extLst>
          </c:dPt>
          <c:dPt>
            <c:idx val="2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F2BD-4790-AF42-2434A70193E6}"/>
              </c:ext>
            </c:extLst>
          </c:dPt>
          <c:dPt>
            <c:idx val="3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2BD-4790-AF42-2434A70193E6}"/>
              </c:ext>
            </c:extLst>
          </c:dPt>
          <c:dPt>
            <c:idx val="4"/>
            <c:bubble3D val="0"/>
            <c:spPr>
              <a:solidFill>
                <a:srgbClr val="F26CD8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F2BD-4790-AF42-2434A70193E6}"/>
              </c:ext>
            </c:extLst>
          </c:dPt>
          <c:dPt>
            <c:idx val="5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2BD-4790-AF42-2434A70193E6}"/>
              </c:ext>
            </c:extLst>
          </c:dPt>
          <c:dPt>
            <c:idx val="6"/>
            <c:bubble3D val="0"/>
            <c:spPr>
              <a:solidFill>
                <a:schemeClr val="bg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F2BD-4790-AF42-2434A70193E6}"/>
              </c:ext>
            </c:extLst>
          </c:dPt>
          <c:dPt>
            <c:idx val="7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2BD-4790-AF42-2434A70193E6}"/>
              </c:ext>
            </c:extLst>
          </c:dPt>
          <c:dPt>
            <c:idx val="8"/>
            <c:bubble3D val="0"/>
            <c:spPr>
              <a:solidFill>
                <a:srgbClr val="CCCCF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F2BD-4790-AF42-2434A70193E6}"/>
              </c:ext>
            </c:extLst>
          </c:dPt>
          <c:cat>
            <c:strRef>
              <c:f>'Price Break down'!$B$4:$B$12</c:f>
              <c:strCache>
                <c:ptCount val="9"/>
                <c:pt idx="0">
                  <c:v>Capacitors</c:v>
                </c:pt>
                <c:pt idx="1">
                  <c:v>Resistors</c:v>
                </c:pt>
                <c:pt idx="2">
                  <c:v>Inductor</c:v>
                </c:pt>
                <c:pt idx="3">
                  <c:v>Diodes</c:v>
                </c:pt>
                <c:pt idx="4">
                  <c:v>Clock Source</c:v>
                </c:pt>
                <c:pt idx="5">
                  <c:v>Transistors</c:v>
                </c:pt>
                <c:pt idx="6">
                  <c:v>IC and Other</c:v>
                </c:pt>
                <c:pt idx="7">
                  <c:v>Headers</c:v>
                </c:pt>
                <c:pt idx="8">
                  <c:v>PCB</c:v>
                </c:pt>
              </c:strCache>
            </c:strRef>
          </c:cat>
          <c:val>
            <c:numRef>
              <c:f>'Price Break down'!$F$4:$F$12</c:f>
              <c:numCache>
                <c:formatCode>0%</c:formatCode>
                <c:ptCount val="9"/>
                <c:pt idx="0">
                  <c:v>3.1134359963519327E-2</c:v>
                </c:pt>
                <c:pt idx="1">
                  <c:v>5.0915685637310908E-2</c:v>
                </c:pt>
                <c:pt idx="2">
                  <c:v>3.3755097334185941E-2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0.8411518664891553</c:v>
                </c:pt>
                <c:pt idx="7">
                  <c:v>4.3042990575828409E-2</c:v>
                </c:pt>
                <c:pt idx="8" formatCode="_(&quot;£&quot;* #,##0.00_);_(&quot;£&quot;* \(#,##0.00\);_(&quot;£&quot;* &quot;-&quot;??_);_(@_)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BD-4790-AF42-2434A70193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190499</xdr:colOff>
      <xdr:row>2</xdr:row>
      <xdr:rowOff>166686</xdr:rowOff>
    </xdr:from>
    <xdr:to>
      <xdr:col>18</xdr:col>
      <xdr:colOff>333374</xdr:colOff>
      <xdr:row>23</xdr:row>
      <xdr:rowOff>190499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511D456-999E-4FC0-95E4-CC85D361B4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3" displayName="Table3" ref="B5:X1968" totalsRowShown="0" headerRowDxfId="38">
  <autoFilter ref="B5:X1968" xr:uid="{00000000-0009-0000-0100-000003000000}"/>
  <sortState xmlns:xlrd2="http://schemas.microsoft.com/office/spreadsheetml/2017/richdata2" ref="B6:X1968">
    <sortCondition ref="C5:C1968"/>
  </sortState>
  <tableColumns count="23">
    <tableColumn id="1" xr3:uid="{00000000-0010-0000-0000-000001000000}" name="Component Number" dataDxfId="37">
      <calculatedColumnFormula>IF(ISNUMBER(INDIRECT("B"&amp;ROW()-1)),INDIRECT("B"&amp;ROW()-1)+1,0)</calculatedColumnFormula>
    </tableColumn>
    <tableColumn id="23" xr3:uid="{00000000-0010-0000-0000-000017000000}" name="Type Colour" dataDxfId="36">
      <calculatedColumnFormula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calculatedColumnFormula>
    </tableColumn>
    <tableColumn id="2" xr3:uid="{00000000-0010-0000-0000-000002000000}" name="Schematic Ref" dataDxfId="35"/>
    <tableColumn id="3" xr3:uid="{00000000-0010-0000-0000-000003000000}" name="Quantity" dataDxfId="34">
      <calculatedColumnFormula>IF(COUNTA(Table3[[#This Row],[Schematic Ref]]),LEN(Table3[[#This Row],[Schematic Ref]])-(LEN(SUBSTITUTE(Table3[[#This Row],[Schematic Ref]],",","")))+1,"")</calculatedColumnFormula>
    </tableColumn>
    <tableColumn id="4" xr3:uid="{00000000-0010-0000-0000-000004000000}" name="Spare Parts" dataDxfId="33"/>
    <tableColumn id="5" xr3:uid="{00000000-0010-0000-0000-000005000000}" name="Description" dataDxfId="32"/>
    <tableColumn id="6" xr3:uid="{00000000-0010-0000-0000-000006000000}" name="Footprint" dataDxfId="31"/>
    <tableColumn id="7" xr3:uid="{00000000-0010-0000-0000-000007000000}" name="Value" dataDxfId="30"/>
    <tableColumn id="8" xr3:uid="{00000000-0010-0000-0000-000008000000}" name="Tolerance" dataDxfId="29" dataCellStyle="Percent"/>
    <tableColumn id="21" xr3:uid="{00000000-0010-0000-0000-000015000000}" name="Manufacturer" dataDxfId="28"/>
    <tableColumn id="9" xr3:uid="{00000000-0010-0000-0000-000009000000}" name="Manufacturer Part Number" dataDxfId="27"/>
    <tableColumn id="10" xr3:uid="{00000000-0010-0000-0000-00000A000000}" name="Preferred Supplier" dataDxfId="26"/>
    <tableColumn id="11" xr3:uid="{00000000-0010-0000-0000-00000B000000}" name="Order-code" dataDxfId="25"/>
    <tableColumn id="12" xr3:uid="{00000000-0010-0000-0000-00000C000000}" name="Alternate Supplier" dataDxfId="24"/>
    <tableColumn id="13" xr3:uid="{00000000-0010-0000-0000-00000D000000}" name="Alt Order-Code" dataDxfId="23"/>
    <tableColumn id="14" xr3:uid="{00000000-0010-0000-0000-00000E000000}" name="Unit/Reel Price" dataDxfId="22" dataCellStyle="Currency"/>
    <tableColumn id="15" xr3:uid="{00000000-0010-0000-0000-00000F000000}" name="Packaging" dataDxfId="21"/>
    <tableColumn id="22" xr3:uid="{00000000-0010-0000-0000-000016000000}" name="Reel QTY" dataDxfId="20"/>
    <tableColumn id="16" xr3:uid="{00000000-0010-0000-0000-000010000000}" name="Stock" dataDxfId="19"/>
    <tableColumn id="17" xr3:uid="{00000000-0010-0000-0000-000011000000}" name="Price per board" dataDxfId="18" dataCellStyle="Currency">
      <calculatedColumnFormula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calculatedColumnFormula>
    </tableColumn>
    <tableColumn id="18" xr3:uid="{00000000-0010-0000-0000-000012000000}" name="Total Price (all boards)" dataDxfId="17" dataCellStyle="Currency">
      <calculatedColumnFormula>Table3[[#This Row],[Price per board]]*$N$3</calculatedColumnFormula>
    </tableColumn>
    <tableColumn id="19" xr3:uid="{00000000-0010-0000-0000-000013000000}" name="Order Quantity" dataDxfId="16">
      <calculatedColumnFormula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calculatedColumnFormula>
    </tableColumn>
    <tableColumn id="20" xr3:uid="{00000000-0010-0000-0000-000014000000}" name="Order Price" dataDxfId="15" dataCellStyle="Currency">
      <calculatedColumnFormula>IF(Table3[[#This Row],[Type Colour]]=9,0,IF(Table3[[#This Row],[Packaging]]="Reel",LEFT(Table3[[#This Row],[Order Quantity]],LEN(Table3[[#This Row],[Order Quantity]])-6),Table3[[#This Row],[Order Quantity]])*Table3[[#This Row],[Unit/Reel Price]])</calculatedColumnFormula>
    </tableColumn>
  </tableColumns>
  <tableStyleInfo name="TableStyleLight8 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1000000}" name="Table5" displayName="Table5" ref="B7:J880" totalsRowShown="0">
  <autoFilter ref="B7:J880" xr:uid="{00000000-0009-0000-0100-000005000000}"/>
  <tableColumns count="9">
    <tableColumn id="9" xr3:uid="{00000000-0010-0000-0100-000009000000}" name="Index Number" dataDxfId="14">
      <calculatedColumnFormula>IF(ISNUMBER(INDIRECT("B"&amp;ROW()-1)),INDIRECT("B"&amp;ROW()-1)+1,1)</calculatedColumnFormula>
    </tableColumn>
    <tableColumn id="2" xr3:uid="{00000000-0010-0000-0100-000002000000}" name="Manufacturer" dataDxfId="13">
      <calculatedColumnFormula>IF(INDEX(Table3[Type Colour],Table5[[#This Row],[Index Number]])=9,"",IF(INDEX(Table3[Manufacturer],Table5[[#This Row],[Index Number]])=0,"",INDEX(Table3[Manufacturer],Table5[[#This Row],[Index Number]])))</calculatedColumnFormula>
    </tableColumn>
    <tableColumn id="3" xr3:uid="{00000000-0010-0000-0100-000003000000}" name="Manufacturer Part Number" dataDxfId="12">
      <calculatedColumnFormula>IF(INDEX(Table3[Type Colour],Table5[[#This Row],[Index Number]])=9,"",IF(INDEX(Table3[Manufacturer Part Number],Table5[[#This Row],[Index Number]])=0,"",INDEX(Table3[Manufacturer Part Number],Table5[[#This Row],[Index Number]])))</calculatedColumnFormula>
    </tableColumn>
    <tableColumn id="10" xr3:uid="{00000000-0010-0000-0100-00000A000000}" name="Foot Print" dataDxfId="11">
      <calculatedColumnFormula>IF(INDEX(Table3[Type Colour],Table5[[#This Row],[Index Number]])=9,"",IF(INDEX(Table3[Footprint],Table5[[#This Row],[Index Number]])=0,"",INDEX(Table3[Footprint],Table5[[#This Row],[Index Number]])))</calculatedColumnFormula>
    </tableColumn>
    <tableColumn id="4" xr3:uid="{00000000-0010-0000-0100-000004000000}" name="Value" dataDxfId="10">
      <calculatedColumnFormula>IF(INDEX(Table3[Type Colour],Table5[[#This Row],[Index Number]])=9,"",IF(INDEX(Table3[Value],Table5[[#This Row],[Index Number]])=0,"",INDEX(Table3[Footprint],Table5[[#This Row],[Index Number]])))</calculatedColumnFormula>
    </tableColumn>
    <tableColumn id="5" xr3:uid="{00000000-0010-0000-0100-000005000000}" name="Preferred Supplier" dataDxfId="9">
      <calculatedColumnFormula>IF(INDEX(Table3[Type Colour],Table5[[#This Row],[Index Number]])=9,"",IF(INDEX(Table3[Preferred Supplier],Table5[[#This Row],[Index Number]])=0,"",INDEX(Table3[Preferred Supplier],Table5[[#This Row],[Index Number]])))</calculatedColumnFormula>
    </tableColumn>
    <tableColumn id="6" xr3:uid="{00000000-0010-0000-0100-000006000000}" name="Order Code" dataDxfId="8">
      <calculatedColumnFormula>IF(INDEX(Table3[Type Colour],Table5[[#This Row],[Index Number]])=9,"",IF(INDEX(Table3[Order-code],Table5[[#This Row],[Index Number]])=0,"",INDEX(Table3[Order-code],Table5[[#This Row],[Index Number]])))</calculatedColumnFormula>
    </tableColumn>
    <tableColumn id="7" xr3:uid="{00000000-0010-0000-0100-000007000000}" name="Order Quantity" dataDxfId="7">
      <calculatedColumnFormula>IF(INDEX(Table3[Type Colour],Table5[[#This Row],[Index Number]])=9,"",IF(INDEX(Table3[Order Quantity],Table5[[#This Row],[Index Number]])=0,"",INDEX(Table3[Order Quantity],Table5[[#This Row],[Index Number]])))</calculatedColumnFormula>
    </tableColumn>
    <tableColumn id="8" xr3:uid="{00000000-0010-0000-0100-000008000000}" name="Order Price" dataDxfId="6" dataCellStyle="Currency">
      <calculatedColumnFormula>IF(INDEX(Table3[Type Colour],Table5[[#This Row],[Index Number]])=9,"",IF(INDEX(Table3[Order Price],Table5[[#This Row],[Index Number]])=0,"", INDEX(Table3[Order Price],Table5[[#This Row],[Index Number]])))</calculatedColumnFormula>
    </tableColumn>
  </tableColumns>
  <tableStyleInfo name="TableStyleLight8 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2000000}" name="Table6" displayName="Table6" ref="A6:G257" totalsRowShown="0">
  <autoFilter ref="A6:G257" xr:uid="{00000000-0009-0000-0100-000006000000}"/>
  <tableColumns count="7">
    <tableColumn id="2" xr3:uid="{00000000-0010-0000-0200-000002000000}" name="Index Number" dataDxfId="5">
      <calculatedColumnFormula>IF(ISNUMBER(INDIRECT("A"&amp;ROW()-1)),INDIRECT("A"&amp;ROW()-1)+1,1)</calculatedColumnFormula>
    </tableColumn>
    <tableColumn id="1" xr3:uid="{00000000-0010-0000-0200-000001000000}" name="Column1"/>
    <tableColumn id="3" xr3:uid="{00000000-0010-0000-0200-000003000000}" name="Schematic Ref" dataDxfId="4">
      <calculatedColumnFormula>IF(INDEX(Table3[Schematic Ref],Table6[[#This Row],[Index Number]])=0,"",INDEX(Table3[Schematic Ref],Table6[[#This Row],[Index Number]]))</calculatedColumnFormula>
    </tableColumn>
    <tableColumn id="4" xr3:uid="{00000000-0010-0000-0200-000004000000}" name="Quantity" dataDxfId="3">
      <calculatedColumnFormula>IF(INDEX(Table3[Quantity],Table6[[#This Row],[Index Number]])=0,"",INDEX(Table3[Quantity],Table6[[#This Row],[Index Number]]))</calculatedColumnFormula>
    </tableColumn>
    <tableColumn id="6" xr3:uid="{00000000-0010-0000-0200-000006000000}" name="Manufacurer Part Number" dataDxfId="2">
      <calculatedColumnFormula>IF(INDEX(Table3[Manufacturer Part Number],Table6[[#This Row],[Index Number]])=0,"",INDEX(Table3[Manufacturer Part Number],Table6[[#This Row],[Index Number]]))</calculatedColumnFormula>
    </tableColumn>
    <tableColumn id="7" xr3:uid="{00000000-0010-0000-0200-000007000000}" name="Value" dataDxfId="1">
      <calculatedColumnFormula>IF(INDEX(Table3[Value],Table6[[#This Row],[Index Number]])=0,"",INDEX(Table3[Value],Table6[[#This Row],[Index Number]]))</calculatedColumnFormula>
    </tableColumn>
    <tableColumn id="8" xr3:uid="{00000000-0010-0000-0200-000008000000}" name="Footprint" dataDxfId="0">
      <calculatedColumnFormula>IF(INDEX(Table3[Footprint],Table6[[#This Row],[Index Number]])=0, "",INDEX(Table3[Footprint],Table6[[#This Row],[Index Number]]))</calculatedColumnFormula>
    </tableColumn>
  </tableColumns>
  <tableStyleInfo name="TableStyleLight8 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3000000}" name="Table2" displayName="Table2" ref="B3:F12" totalsRowShown="0">
  <autoFilter ref="B3:F12" xr:uid="{00000000-0009-0000-0100-000002000000}"/>
  <sortState xmlns:xlrd2="http://schemas.microsoft.com/office/spreadsheetml/2017/richdata2" ref="B4:F11">
    <sortCondition ref="C3:C11"/>
  </sortState>
  <tableColumns count="5">
    <tableColumn id="1" xr3:uid="{00000000-0010-0000-0300-000001000000}" name="Section"/>
    <tableColumn id="5" xr3:uid="{00000000-0010-0000-0300-000005000000}" name="Number"/>
    <tableColumn id="2" xr3:uid="{00000000-0010-0000-0300-000002000000}" name="Total Cost" dataCellStyle="Currency">
      <calculatedColumnFormula>SUMIF(Table3[Type Colour],Table2[[#This Row],[Number]],Table3[Total Price (all boards)])</calculatedColumnFormula>
    </tableColumn>
    <tableColumn id="3" xr3:uid="{00000000-0010-0000-0300-000003000000}" name="Cost Per Board" dataCellStyle="Currency">
      <calculatedColumnFormula>SUMIF(Table3[Type Colour],Table2[[#This Row],[Number]],Table3[Price per board])</calculatedColumnFormula>
    </tableColumn>
    <tableColumn id="4" xr3:uid="{00000000-0010-0000-0300-000004000000}" name="% Cost" dataCellStyle="Percent">
      <calculatedColumnFormula>Table2[[#This Row],[Cost Per Board]]/Order!$D$3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4000000}" name="Table4" displayName="Table4" ref="B2:B5" totalsRowShown="0">
  <autoFilter ref="B2:B5" xr:uid="{00000000-0009-0000-0100-000004000000}"/>
  <tableColumns count="1">
    <tableColumn id="1" xr3:uid="{00000000-0010-0000-0400-000001000000}" name="Packaging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5000000}" name="Table1" displayName="Table1" ref="D2:D7" totalsRowShown="0">
  <autoFilter ref="D2:D7" xr:uid="{00000000-0009-0000-0100-000001000000}"/>
  <tableColumns count="1">
    <tableColumn id="1" xr3:uid="{00000000-0010-0000-0500-000001000000}" name="Fixed Compani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mazon.co.uk/Cary-Chassis-Ceramic-Vacuum-Socket-Gold/dp/B01AJVJPKU/ref=sr_1_7?dchild=1&amp;keywords=U4A&amp;qid=1614187669&amp;sr=8-7" TargetMode="External"/><Relationship Id="rId2" Type="http://schemas.openxmlformats.org/officeDocument/2006/relationships/hyperlink" Target="https://www.tubeampdoctor.com/en/shuguang-572b/t160l?number=NN622" TargetMode="External"/><Relationship Id="rId1" Type="http://schemas.openxmlformats.org/officeDocument/2006/relationships/hyperlink" Target="https://www.tubeampdoctor.com/en/shuguang-572b/t160l?number=NN622" TargetMode="External"/><Relationship Id="rId5" Type="http://schemas.openxmlformats.org/officeDocument/2006/relationships/table" Target="../tables/table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X1968"/>
  <sheetViews>
    <sheetView tabSelected="1" zoomScale="85" zoomScaleNormal="85" workbookViewId="0">
      <selection activeCell="G26" sqref="G26"/>
    </sheetView>
  </sheetViews>
  <sheetFormatPr defaultRowHeight="15" x14ac:dyDescent="0.25"/>
  <cols>
    <col min="2" max="2" width="27" hidden="1" customWidth="1"/>
    <col min="3" max="3" width="17.85546875" customWidth="1"/>
    <col min="4" max="4" width="58.5703125" bestFit="1" customWidth="1"/>
    <col min="5" max="5" width="17" bestFit="1" customWidth="1"/>
    <col min="6" max="6" width="21.5703125" bestFit="1" customWidth="1"/>
    <col min="7" max="7" width="58.7109375" bestFit="1" customWidth="1"/>
    <col min="8" max="8" width="29.7109375" bestFit="1" customWidth="1"/>
    <col min="9" max="9" width="20.42578125" bestFit="1" customWidth="1"/>
    <col min="10" max="10" width="19.42578125" bestFit="1" customWidth="1"/>
    <col min="11" max="11" width="37.140625" bestFit="1" customWidth="1"/>
    <col min="12" max="12" width="41.85546875" bestFit="1" customWidth="1"/>
    <col min="13" max="13" width="30.85546875" bestFit="1" customWidth="1"/>
    <col min="14" max="14" width="27.140625" bestFit="1" customWidth="1"/>
    <col min="15" max="15" width="30" bestFit="1" customWidth="1"/>
    <col min="16" max="16" width="35.85546875" bestFit="1" customWidth="1"/>
    <col min="17" max="17" width="25.28515625" bestFit="1" customWidth="1"/>
    <col min="18" max="18" width="20" bestFit="1" customWidth="1"/>
    <col min="19" max="19" width="18.28515625" bestFit="1" customWidth="1"/>
    <col min="20" max="20" width="13.42578125" bestFit="1" customWidth="1"/>
    <col min="21" max="21" width="24.5703125" bestFit="1" customWidth="1"/>
    <col min="22" max="22" width="34.140625" bestFit="1" customWidth="1"/>
    <col min="23" max="23" width="23.42578125" bestFit="1" customWidth="1"/>
    <col min="24" max="24" width="19" bestFit="1" customWidth="1"/>
  </cols>
  <sheetData>
    <row r="2" spans="2:24" ht="19.5" x14ac:dyDescent="0.3">
      <c r="D2" s="1" t="s">
        <v>46</v>
      </c>
      <c r="E2" s="42" t="s">
        <v>132</v>
      </c>
      <c r="G2" s="1" t="s">
        <v>14</v>
      </c>
      <c r="H2" s="43" t="s">
        <v>15</v>
      </c>
      <c r="J2" s="1" t="s">
        <v>16</v>
      </c>
      <c r="K2" s="43"/>
      <c r="L2" s="6"/>
      <c r="M2" s="1" t="s">
        <v>17</v>
      </c>
      <c r="N2" s="44"/>
    </row>
    <row r="3" spans="2:24" ht="19.5" x14ac:dyDescent="0.3">
      <c r="D3" s="1" t="s">
        <v>35</v>
      </c>
      <c r="E3" s="42">
        <v>1</v>
      </c>
      <c r="G3" s="1" t="s">
        <v>18</v>
      </c>
      <c r="H3" s="43"/>
      <c r="J3" s="1" t="s">
        <v>19</v>
      </c>
      <c r="K3" s="43"/>
      <c r="L3" s="6"/>
      <c r="M3" s="1" t="s">
        <v>20</v>
      </c>
      <c r="N3" s="44">
        <v>1</v>
      </c>
    </row>
    <row r="4" spans="2:24" x14ac:dyDescent="0.25">
      <c r="B4" t="s">
        <v>27</v>
      </c>
    </row>
    <row r="5" spans="2:24" ht="18.75" x14ac:dyDescent="0.3">
      <c r="B5" s="2" t="s">
        <v>26</v>
      </c>
      <c r="C5" s="2" t="s">
        <v>48</v>
      </c>
      <c r="D5" s="3" t="s">
        <v>21</v>
      </c>
      <c r="E5" s="4" t="s">
        <v>22</v>
      </c>
      <c r="F5" s="5" t="s">
        <v>23</v>
      </c>
      <c r="G5" s="19" t="s">
        <v>24</v>
      </c>
      <c r="H5" s="4" t="s">
        <v>25</v>
      </c>
      <c r="I5" s="4" t="s">
        <v>0</v>
      </c>
      <c r="J5" s="4" t="s">
        <v>1</v>
      </c>
      <c r="K5" s="4" t="s">
        <v>28</v>
      </c>
      <c r="L5" s="4" t="s">
        <v>2</v>
      </c>
      <c r="M5" s="4" t="s">
        <v>3</v>
      </c>
      <c r="N5" s="4" t="s">
        <v>4</v>
      </c>
      <c r="O5" s="4" t="s">
        <v>5</v>
      </c>
      <c r="P5" s="4" t="s">
        <v>6</v>
      </c>
      <c r="Q5" s="4" t="s">
        <v>7</v>
      </c>
      <c r="R5" s="4" t="s">
        <v>8</v>
      </c>
      <c r="S5" s="4" t="s">
        <v>43</v>
      </c>
      <c r="T5" s="4" t="s">
        <v>9</v>
      </c>
      <c r="U5" s="3" t="s">
        <v>10</v>
      </c>
      <c r="V5" s="3" t="s">
        <v>11</v>
      </c>
      <c r="W5" s="3" t="s">
        <v>12</v>
      </c>
      <c r="X5" s="3" t="s">
        <v>13</v>
      </c>
    </row>
    <row r="6" spans="2:24" x14ac:dyDescent="0.25">
      <c r="B6">
        <f t="shared" ref="B6:B69" ca="1" si="0">IF(ISNUMBER(INDIRECT("B"&amp;ROW()-1)),INDIRECT("B"&amp;ROW()-1)+1,0)</f>
        <v>0</v>
      </c>
      <c r="C6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>1</v>
      </c>
      <c r="D6" s="40" t="s">
        <v>107</v>
      </c>
      <c r="E6" s="14">
        <f>IF(COUNTA(Table3[[#This Row],[Schematic Ref]]),LEN(Table3[[#This Row],[Schematic Ref]])-(LEN(SUBSTITUTE(Table3[[#This Row],[Schematic Ref]],",","")))+1,"")</f>
        <v>1</v>
      </c>
      <c r="F6" s="21"/>
      <c r="G6" s="21" t="s">
        <v>69</v>
      </c>
      <c r="H6" s="21" t="s">
        <v>67</v>
      </c>
      <c r="I6" s="21" t="s">
        <v>90</v>
      </c>
      <c r="J6" s="22">
        <v>0.1</v>
      </c>
      <c r="K6" s="23" t="s">
        <v>68</v>
      </c>
      <c r="L6" s="24" t="s">
        <v>91</v>
      </c>
      <c r="M6" s="25" t="s">
        <v>37</v>
      </c>
      <c r="N6" s="26" t="s">
        <v>92</v>
      </c>
      <c r="O6" s="27"/>
      <c r="P6" s="28"/>
      <c r="Q6" s="29">
        <v>0.47299999999999998</v>
      </c>
      <c r="R6" s="21" t="s">
        <v>30</v>
      </c>
      <c r="S6" s="21">
        <v>1000</v>
      </c>
      <c r="T6" s="21"/>
      <c r="U6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0.47299999999999998</v>
      </c>
      <c r="V6" s="15">
        <f>Table3[[#This Row],[Price per board]]*$N$3</f>
        <v>0.47299999999999998</v>
      </c>
      <c r="W6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1</v>
      </c>
      <c r="X6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0.47299999999999998</v>
      </c>
    </row>
    <row r="7" spans="2:24" x14ac:dyDescent="0.25">
      <c r="B7">
        <f t="shared" ca="1" si="0"/>
        <v>1</v>
      </c>
      <c r="C7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>1</v>
      </c>
      <c r="D7" s="26" t="s">
        <v>109</v>
      </c>
      <c r="E7" s="14">
        <f>IF(COUNTA(Table3[[#This Row],[Schematic Ref]]),LEN(Table3[[#This Row],[Schematic Ref]])-(LEN(SUBSTITUTE(Table3[[#This Row],[Schematic Ref]],",","")))+1,"")</f>
        <v>2</v>
      </c>
      <c r="F7" s="21"/>
      <c r="G7" s="21" t="s">
        <v>69</v>
      </c>
      <c r="H7" s="21" t="s">
        <v>77</v>
      </c>
      <c r="I7" s="21" t="s">
        <v>104</v>
      </c>
      <c r="J7" s="22"/>
      <c r="K7" s="23" t="s">
        <v>79</v>
      </c>
      <c r="L7" s="24" t="s">
        <v>105</v>
      </c>
      <c r="M7" s="25" t="s">
        <v>37</v>
      </c>
      <c r="N7" s="26" t="s">
        <v>106</v>
      </c>
      <c r="O7" s="27"/>
      <c r="P7" s="28"/>
      <c r="Q7" s="29">
        <v>1.21</v>
      </c>
      <c r="R7" s="21" t="s">
        <v>30</v>
      </c>
      <c r="S7" s="21">
        <v>1000</v>
      </c>
      <c r="T7" s="21"/>
      <c r="U7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2.42</v>
      </c>
      <c r="V7" s="15">
        <f>Table3[[#This Row],[Price per board]]*$N$3</f>
        <v>2.42</v>
      </c>
      <c r="W7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2</v>
      </c>
      <c r="X7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2.42</v>
      </c>
    </row>
    <row r="8" spans="2:24" x14ac:dyDescent="0.25">
      <c r="B8">
        <f t="shared" ca="1" si="0"/>
        <v>2</v>
      </c>
      <c r="C8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>1</v>
      </c>
      <c r="D8" s="40" t="s">
        <v>112</v>
      </c>
      <c r="E8" s="14">
        <f>IF(COUNTA(Table3[[#This Row],[Schematic Ref]]),LEN(Table3[[#This Row],[Schematic Ref]])-(LEN(SUBSTITUTE(Table3[[#This Row],[Schematic Ref]],",","")))+1,"")</f>
        <v>1</v>
      </c>
      <c r="F8" s="21"/>
      <c r="G8" s="21" t="s">
        <v>69</v>
      </c>
      <c r="H8" s="21" t="s">
        <v>73</v>
      </c>
      <c r="I8" s="21" t="s">
        <v>74</v>
      </c>
      <c r="J8" s="22">
        <v>0.1</v>
      </c>
      <c r="K8" s="34" t="s">
        <v>68</v>
      </c>
      <c r="L8" s="35" t="s">
        <v>75</v>
      </c>
      <c r="M8" s="36" t="s">
        <v>37</v>
      </c>
      <c r="N8" s="21" t="s">
        <v>76</v>
      </c>
      <c r="O8" s="36"/>
      <c r="P8" s="38"/>
      <c r="Q8" s="37">
        <v>7.6999999999999999E-2</v>
      </c>
      <c r="R8" s="21" t="s">
        <v>30</v>
      </c>
      <c r="S8" s="21">
        <v>1000</v>
      </c>
      <c r="T8" s="21"/>
      <c r="U8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7.6999999999999999E-2</v>
      </c>
      <c r="V8" s="15">
        <f>Table3[[#This Row],[Price per board]]*$N$3</f>
        <v>7.6999999999999999E-2</v>
      </c>
      <c r="W8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1</v>
      </c>
      <c r="X8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7.6999999999999999E-2</v>
      </c>
    </row>
    <row r="9" spans="2:24" x14ac:dyDescent="0.25">
      <c r="B9">
        <f t="shared" ca="1" si="0"/>
        <v>3</v>
      </c>
      <c r="C9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>2</v>
      </c>
      <c r="D9" s="40" t="s">
        <v>119</v>
      </c>
      <c r="E9" s="14">
        <f>IF(COUNTA(Table3[[#This Row],[Schematic Ref]]),LEN(Table3[[#This Row],[Schematic Ref]])-(LEN(SUBSTITUTE(Table3[[#This Row],[Schematic Ref]],",","")))+1,"")</f>
        <v>3</v>
      </c>
      <c r="F9" s="21"/>
      <c r="G9" s="21" t="s">
        <v>78</v>
      </c>
      <c r="H9" s="21" t="s">
        <v>81</v>
      </c>
      <c r="I9" s="21" t="s">
        <v>82</v>
      </c>
      <c r="J9" s="22">
        <v>0.01</v>
      </c>
      <c r="K9" s="21" t="s">
        <v>70</v>
      </c>
      <c r="L9" s="31" t="s">
        <v>83</v>
      </c>
      <c r="M9" s="32" t="s">
        <v>37</v>
      </c>
      <c r="N9" s="21" t="s">
        <v>84</v>
      </c>
      <c r="O9" s="32"/>
      <c r="P9" s="30"/>
      <c r="Q9" s="33">
        <v>1.1200000000000001</v>
      </c>
      <c r="R9" s="21" t="s">
        <v>30</v>
      </c>
      <c r="S9" s="21">
        <v>1000</v>
      </c>
      <c r="T9" s="21"/>
      <c r="U9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3.3600000000000003</v>
      </c>
      <c r="V9" s="15">
        <f>Table3[[#This Row],[Price per board]]*$N$3</f>
        <v>3.3600000000000003</v>
      </c>
      <c r="W9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3</v>
      </c>
      <c r="X9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3.3600000000000003</v>
      </c>
    </row>
    <row r="10" spans="2:24" x14ac:dyDescent="0.25">
      <c r="B10">
        <f t="shared" ca="1" si="0"/>
        <v>4</v>
      </c>
      <c r="C10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>2</v>
      </c>
      <c r="D10" s="26" t="s">
        <v>108</v>
      </c>
      <c r="E10" s="14">
        <f>IF(COUNTA(Table3[[#This Row],[Schematic Ref]]),LEN(Table3[[#This Row],[Schematic Ref]])-(LEN(SUBSTITUTE(Table3[[#This Row],[Schematic Ref]],",","")))+1,"")</f>
        <v>1</v>
      </c>
      <c r="F10" s="21"/>
      <c r="G10" s="21" t="s">
        <v>65</v>
      </c>
      <c r="H10" s="21" t="s">
        <v>72</v>
      </c>
      <c r="I10" s="21" t="s">
        <v>85</v>
      </c>
      <c r="J10" s="22">
        <v>0.01</v>
      </c>
      <c r="K10" s="21" t="s">
        <v>66</v>
      </c>
      <c r="L10" s="31" t="s">
        <v>116</v>
      </c>
      <c r="M10" s="32" t="s">
        <v>37</v>
      </c>
      <c r="N10" s="21" t="s">
        <v>117</v>
      </c>
      <c r="O10" s="32"/>
      <c r="P10" s="30"/>
      <c r="Q10" s="33">
        <v>7.6999999999999999E-2</v>
      </c>
      <c r="R10" s="21" t="s">
        <v>30</v>
      </c>
      <c r="S10" s="21">
        <v>1000</v>
      </c>
      <c r="T10" s="21"/>
      <c r="U10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7.6999999999999999E-2</v>
      </c>
      <c r="V10" s="15">
        <f>Table3[[#This Row],[Price per board]]*$N$3</f>
        <v>7.6999999999999999E-2</v>
      </c>
      <c r="W10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1</v>
      </c>
      <c r="X10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7.6999999999999999E-2</v>
      </c>
    </row>
    <row r="11" spans="2:24" x14ac:dyDescent="0.25">
      <c r="B11">
        <f t="shared" ca="1" si="0"/>
        <v>5</v>
      </c>
      <c r="C11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>2</v>
      </c>
      <c r="D11" s="40" t="s">
        <v>118</v>
      </c>
      <c r="E11" s="14">
        <f>IF(COUNTA(Table3[[#This Row],[Schematic Ref]]),LEN(Table3[[#This Row],[Schematic Ref]])-(LEN(SUBSTITUTE(Table3[[#This Row],[Schematic Ref]],",","")))+1,"")</f>
        <v>1</v>
      </c>
      <c r="F11" s="21"/>
      <c r="G11" s="21" t="s">
        <v>86</v>
      </c>
      <c r="H11" s="21" t="s">
        <v>81</v>
      </c>
      <c r="I11" s="21" t="s">
        <v>87</v>
      </c>
      <c r="J11" s="22">
        <v>0.01</v>
      </c>
      <c r="K11" s="21" t="s">
        <v>66</v>
      </c>
      <c r="L11" s="31" t="s">
        <v>88</v>
      </c>
      <c r="M11" s="32" t="s">
        <v>37</v>
      </c>
      <c r="N11" s="26" t="s">
        <v>89</v>
      </c>
      <c r="O11" s="32"/>
      <c r="P11" s="30"/>
      <c r="Q11" s="33">
        <v>1.42</v>
      </c>
      <c r="R11" s="21" t="s">
        <v>30</v>
      </c>
      <c r="S11" s="21">
        <v>1000</v>
      </c>
      <c r="T11" s="21"/>
      <c r="U11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1.42</v>
      </c>
      <c r="V11" s="15">
        <f>Table3[[#This Row],[Price per board]]*$N$3</f>
        <v>1.42</v>
      </c>
      <c r="W11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1</v>
      </c>
      <c r="X11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1.42</v>
      </c>
    </row>
    <row r="12" spans="2:24" x14ac:dyDescent="0.25">
      <c r="B12">
        <f t="shared" ca="1" si="0"/>
        <v>6</v>
      </c>
      <c r="C12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>3</v>
      </c>
      <c r="D12" s="40" t="s">
        <v>115</v>
      </c>
      <c r="E12" s="14">
        <f>IF(COUNTA(Table3[[#This Row],[Schematic Ref]]),LEN(Table3[[#This Row],[Schematic Ref]])-(LEN(SUBSTITUTE(Table3[[#This Row],[Schematic Ref]],",","")))+1,"")</f>
        <v>1</v>
      </c>
      <c r="F12" s="21"/>
      <c r="G12" s="21" t="s">
        <v>80</v>
      </c>
      <c r="H12" s="21" t="s">
        <v>71</v>
      </c>
      <c r="I12" s="21" t="s">
        <v>100</v>
      </c>
      <c r="J12" s="22"/>
      <c r="K12" s="21" t="s">
        <v>64</v>
      </c>
      <c r="L12" s="31" t="s">
        <v>101</v>
      </c>
      <c r="M12" s="32" t="s">
        <v>37</v>
      </c>
      <c r="N12" s="21" t="s">
        <v>102</v>
      </c>
      <c r="O12" s="32"/>
      <c r="P12" s="30"/>
      <c r="Q12" s="33">
        <v>3.22</v>
      </c>
      <c r="R12" s="21" t="s">
        <v>30</v>
      </c>
      <c r="S12" s="21">
        <v>1000</v>
      </c>
      <c r="T12" s="21"/>
      <c r="U12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3.22</v>
      </c>
      <c r="V12" s="15">
        <f>Table3[[#This Row],[Price per board]]*$N$3</f>
        <v>3.22</v>
      </c>
      <c r="W12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1</v>
      </c>
      <c r="X12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3.22</v>
      </c>
    </row>
    <row r="13" spans="2:24" x14ac:dyDescent="0.25">
      <c r="B13">
        <f t="shared" ca="1" si="0"/>
        <v>7</v>
      </c>
      <c r="C13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>7</v>
      </c>
      <c r="D13" s="40" t="s">
        <v>120</v>
      </c>
      <c r="E13" s="14">
        <f>IF(COUNTA(Table3[[#This Row],[Schematic Ref]]),LEN(Table3[[#This Row],[Schematic Ref]])-(LEN(SUBSTITUTE(Table3[[#This Row],[Schematic Ref]],",","")))+1,"")</f>
        <v>1</v>
      </c>
      <c r="F13" s="21"/>
      <c r="G13" s="21" t="s">
        <v>93</v>
      </c>
      <c r="H13" s="21" t="s">
        <v>94</v>
      </c>
      <c r="I13" s="21"/>
      <c r="J13" s="22"/>
      <c r="K13" s="21" t="s">
        <v>95</v>
      </c>
      <c r="L13" s="31" t="s">
        <v>96</v>
      </c>
      <c r="M13" s="32" t="s">
        <v>97</v>
      </c>
      <c r="N13" s="48" t="s">
        <v>63</v>
      </c>
      <c r="O13" s="32" t="s">
        <v>98</v>
      </c>
      <c r="P13" s="50" t="s">
        <v>99</v>
      </c>
      <c r="Q13" s="33">
        <v>70.45</v>
      </c>
      <c r="R13" s="21" t="s">
        <v>30</v>
      </c>
      <c r="S13" s="21">
        <v>1000</v>
      </c>
      <c r="T13" s="21"/>
      <c r="U13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70.45</v>
      </c>
      <c r="V13" s="15">
        <f>Table3[[#This Row],[Price per board]]*$N$3</f>
        <v>70.45</v>
      </c>
      <c r="W13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1</v>
      </c>
      <c r="X13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70.45</v>
      </c>
    </row>
    <row r="14" spans="2:24" x14ac:dyDescent="0.25">
      <c r="B14">
        <f t="shared" ca="1" si="0"/>
        <v>8</v>
      </c>
      <c r="C14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>7</v>
      </c>
      <c r="D14" s="40" t="s">
        <v>120</v>
      </c>
      <c r="E14" s="14">
        <f>IF(COUNTA(Table3[[#This Row],[Schematic Ref]]),LEN(Table3[[#This Row],[Schematic Ref]])-(LEN(SUBSTITUTE(Table3[[#This Row],[Schematic Ref]],",","")))+1,"")</f>
        <v>1</v>
      </c>
      <c r="F14" s="21"/>
      <c r="G14" s="21" t="s">
        <v>103</v>
      </c>
      <c r="H14" s="21" t="s">
        <v>121</v>
      </c>
      <c r="I14" s="21"/>
      <c r="J14" s="22"/>
      <c r="K14" s="21"/>
      <c r="L14" s="31" t="s">
        <v>121</v>
      </c>
      <c r="M14" s="32" t="s">
        <v>62</v>
      </c>
      <c r="N14" s="48" t="s">
        <v>99</v>
      </c>
      <c r="O14" s="32"/>
      <c r="P14" s="30"/>
      <c r="Q14" s="33">
        <v>9.7899999999999991</v>
      </c>
      <c r="R14" s="21" t="s">
        <v>30</v>
      </c>
      <c r="S14" s="21">
        <v>1000</v>
      </c>
      <c r="T14" s="21"/>
      <c r="U14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9.7899999999999991</v>
      </c>
      <c r="V14" s="15">
        <f>Table3[[#This Row],[Price per board]]*$N$3</f>
        <v>9.7899999999999991</v>
      </c>
      <c r="W14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1</v>
      </c>
      <c r="X14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9.7899999999999991</v>
      </c>
    </row>
    <row r="15" spans="2:24" x14ac:dyDescent="0.25">
      <c r="B15">
        <f t="shared" ca="1" si="0"/>
        <v>9</v>
      </c>
      <c r="C15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>8</v>
      </c>
      <c r="D15" s="26" t="s">
        <v>130</v>
      </c>
      <c r="E15" s="14">
        <f>IF(COUNTA(Table3[[#This Row],[Schematic Ref]]),LEN(Table3[[#This Row],[Schematic Ref]])-(LEN(SUBSTITUTE(Table3[[#This Row],[Schematic Ref]],",","")))+1,"")</f>
        <v>2</v>
      </c>
      <c r="F15" s="21"/>
      <c r="G15" s="14" t="s">
        <v>123</v>
      </c>
      <c r="H15" s="14" t="s">
        <v>124</v>
      </c>
      <c r="I15" s="14" t="s">
        <v>125</v>
      </c>
      <c r="J15" s="52"/>
      <c r="K15" s="14" t="s">
        <v>126</v>
      </c>
      <c r="L15" s="53" t="s">
        <v>127</v>
      </c>
      <c r="M15" s="54" t="s">
        <v>37</v>
      </c>
      <c r="N15" s="14" t="s">
        <v>128</v>
      </c>
      <c r="O15" s="54" t="s">
        <v>38</v>
      </c>
      <c r="P15" s="55" t="s">
        <v>129</v>
      </c>
      <c r="Q15" s="56">
        <v>0.96299999999999997</v>
      </c>
      <c r="R15" s="21" t="s">
        <v>30</v>
      </c>
      <c r="S15" s="21">
        <v>1000</v>
      </c>
      <c r="T15" s="21"/>
      <c r="U15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1.9259999999999999</v>
      </c>
      <c r="V15" s="15">
        <f>Table3[[#This Row],[Price per board]]*$N$3</f>
        <v>1.9259999999999999</v>
      </c>
      <c r="W15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2</v>
      </c>
      <c r="X15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1.9259999999999999</v>
      </c>
    </row>
    <row r="16" spans="2:24" x14ac:dyDescent="0.25">
      <c r="B16">
        <f t="shared" ca="1" si="0"/>
        <v>10</v>
      </c>
      <c r="C16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>8</v>
      </c>
      <c r="D16" s="40" t="s">
        <v>122</v>
      </c>
      <c r="E16" s="14">
        <f>IF(COUNTA(Table3[[#This Row],[Schematic Ref]]),LEN(Table3[[#This Row],[Schematic Ref]])-(LEN(SUBSTITUTE(Table3[[#This Row],[Schematic Ref]],",","")))+1,"")</f>
        <v>1</v>
      </c>
      <c r="F16" s="21"/>
      <c r="G16" s="14" t="s">
        <v>137</v>
      </c>
      <c r="H16" s="53" t="s">
        <v>138</v>
      </c>
      <c r="I16" s="14"/>
      <c r="J16" s="52"/>
      <c r="K16" s="14" t="s">
        <v>139</v>
      </c>
      <c r="L16" s="53" t="s">
        <v>140</v>
      </c>
      <c r="M16" s="54" t="s">
        <v>37</v>
      </c>
      <c r="N16" s="18" t="s">
        <v>141</v>
      </c>
      <c r="O16" s="54"/>
      <c r="P16" s="55"/>
      <c r="Q16" s="56">
        <v>2.1800000000000002</v>
      </c>
      <c r="R16" s="21" t="s">
        <v>30</v>
      </c>
      <c r="S16" s="21">
        <v>1000</v>
      </c>
      <c r="T16" s="21"/>
      <c r="U16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2.1800000000000002</v>
      </c>
      <c r="V16" s="15">
        <f>Table3[[#This Row],[Price per board]]*$N$3</f>
        <v>2.1800000000000002</v>
      </c>
      <c r="W16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1</v>
      </c>
      <c r="X16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2.1800000000000002</v>
      </c>
    </row>
    <row r="17" spans="1:24" x14ac:dyDescent="0.25">
      <c r="B17">
        <f t="shared" ca="1" si="0"/>
        <v>11</v>
      </c>
      <c r="C17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>9</v>
      </c>
      <c r="D17" s="26" t="s">
        <v>111</v>
      </c>
      <c r="E17" s="14">
        <f>IF(COUNTA(Table3[[#This Row],[Schematic Ref]]),LEN(Table3[[#This Row],[Schematic Ref]])-(LEN(SUBSTITUTE(Table3[[#This Row],[Schematic Ref]],",","")))+1,"")</f>
        <v>1</v>
      </c>
      <c r="F17" s="21"/>
      <c r="G17" s="21" t="s">
        <v>69</v>
      </c>
      <c r="H17" s="21" t="s">
        <v>77</v>
      </c>
      <c r="I17" s="21" t="s">
        <v>110</v>
      </c>
      <c r="J17" s="22"/>
      <c r="K17" s="21" t="s">
        <v>79</v>
      </c>
      <c r="L17" s="31" t="s">
        <v>105</v>
      </c>
      <c r="M17" s="32" t="s">
        <v>37</v>
      </c>
      <c r="N17" s="26" t="s">
        <v>106</v>
      </c>
      <c r="O17" s="32"/>
      <c r="P17" s="30"/>
      <c r="Q17" s="33">
        <v>1.21</v>
      </c>
      <c r="R17" s="21" t="s">
        <v>30</v>
      </c>
      <c r="S17" s="21">
        <v>1000</v>
      </c>
      <c r="T17" s="21"/>
      <c r="U17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" s="15">
        <f>Table3[[#This Row],[Price per board]]*$N$3</f>
        <v>0</v>
      </c>
      <c r="W17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" spans="1:24" x14ac:dyDescent="0.25">
      <c r="B18">
        <f t="shared" ca="1" si="0"/>
        <v>12</v>
      </c>
      <c r="C18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>9</v>
      </c>
      <c r="D18" s="26" t="s">
        <v>113</v>
      </c>
      <c r="E18" s="14">
        <f>IF(COUNTA(Table3[[#This Row],[Schematic Ref]]),LEN(Table3[[#This Row],[Schematic Ref]])-(LEN(SUBSTITUTE(Table3[[#This Row],[Schematic Ref]],",","")))+1,"")</f>
        <v>1</v>
      </c>
      <c r="F18" s="21"/>
      <c r="G18" s="21" t="s">
        <v>69</v>
      </c>
      <c r="H18" s="21" t="s">
        <v>73</v>
      </c>
      <c r="I18" s="21" t="s">
        <v>114</v>
      </c>
      <c r="J18" s="22">
        <v>0.1</v>
      </c>
      <c r="K18" s="34" t="s">
        <v>68</v>
      </c>
      <c r="L18" s="35" t="s">
        <v>75</v>
      </c>
      <c r="M18" s="36" t="s">
        <v>37</v>
      </c>
      <c r="N18" s="21" t="s">
        <v>76</v>
      </c>
      <c r="O18" s="36"/>
      <c r="P18" s="38"/>
      <c r="Q18" s="37">
        <v>7.6999999999999999E-2</v>
      </c>
      <c r="R18" s="21" t="s">
        <v>30</v>
      </c>
      <c r="S18" s="21">
        <v>1000</v>
      </c>
      <c r="T18" s="21"/>
      <c r="U18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" s="15">
        <f>Table3[[#This Row],[Price per board]]*$N$3</f>
        <v>0</v>
      </c>
      <c r="W18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9" spans="1:24" x14ac:dyDescent="0.25">
      <c r="A19" t="str">
        <f>Table3[[#This Row],[Type Colour]]</f>
        <v/>
      </c>
      <c r="B19">
        <f t="shared" ca="1" si="0"/>
        <v>13</v>
      </c>
      <c r="C1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9" s="40"/>
      <c r="E19" s="14" t="str">
        <f>IF(COUNTA(Table3[[#This Row],[Schematic Ref]]),LEN(Table3[[#This Row],[Schematic Ref]])-(LEN(SUBSTITUTE(Table3[[#This Row],[Schematic Ref]],",","")))+1,"")</f>
        <v/>
      </c>
      <c r="F19" s="21"/>
      <c r="G19" s="21"/>
      <c r="H19" s="21"/>
      <c r="I19" s="21"/>
      <c r="J19" s="22"/>
      <c r="K19" s="34"/>
      <c r="L19" s="35"/>
      <c r="M19" s="36"/>
      <c r="N19" s="21"/>
      <c r="O19" s="36"/>
      <c r="P19" s="38"/>
      <c r="Q19" s="37"/>
      <c r="R19" s="21" t="s">
        <v>30</v>
      </c>
      <c r="S19" s="21">
        <v>1000</v>
      </c>
      <c r="T19" s="21"/>
      <c r="U19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9" s="15">
        <f>Table3[[#This Row],[Price per board]]*$N$3</f>
        <v>0</v>
      </c>
      <c r="W19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9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0" spans="1:24" x14ac:dyDescent="0.25">
      <c r="A20" t="str">
        <f>Table3[[#This Row],[Type Colour]]</f>
        <v/>
      </c>
      <c r="B20">
        <f t="shared" ca="1" si="0"/>
        <v>14</v>
      </c>
      <c r="C2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20" s="40"/>
      <c r="E20" s="14" t="str">
        <f>IF(COUNTA(Table3[[#This Row],[Schematic Ref]]),LEN(Table3[[#This Row],[Schematic Ref]])-(LEN(SUBSTITUTE(Table3[[#This Row],[Schematic Ref]],",","")))+1,"")</f>
        <v/>
      </c>
      <c r="F20" s="21"/>
      <c r="G20" s="21"/>
      <c r="H20" s="21"/>
      <c r="I20" s="21"/>
      <c r="J20" s="22"/>
      <c r="K20" s="34"/>
      <c r="L20" s="35"/>
      <c r="M20" s="36"/>
      <c r="N20" s="26"/>
      <c r="O20" s="36"/>
      <c r="P20" s="38"/>
      <c r="Q20" s="37"/>
      <c r="R20" s="21" t="s">
        <v>30</v>
      </c>
      <c r="S20" s="21">
        <v>1000</v>
      </c>
      <c r="T20" s="21"/>
      <c r="U20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0" s="15">
        <f>Table3[[#This Row],[Price per board]]*$N$3</f>
        <v>0</v>
      </c>
      <c r="W20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0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1" spans="1:24" x14ac:dyDescent="0.25">
      <c r="A21" t="str">
        <f>Table3[[#This Row],[Type Colour]]</f>
        <v/>
      </c>
      <c r="B21">
        <f t="shared" ca="1" si="0"/>
        <v>15</v>
      </c>
      <c r="C2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21" s="40"/>
      <c r="E21" s="14" t="str">
        <f>IF(COUNTA(Table3[[#This Row],[Schematic Ref]]),LEN(Table3[[#This Row],[Schematic Ref]])-(LEN(SUBSTITUTE(Table3[[#This Row],[Schematic Ref]],",","")))+1,"")</f>
        <v/>
      </c>
      <c r="F21" s="21"/>
      <c r="G21" s="21"/>
      <c r="H21" s="21"/>
      <c r="I21" s="21"/>
      <c r="J21" s="22"/>
      <c r="K21" s="21"/>
      <c r="L21" s="31"/>
      <c r="M21" s="32"/>
      <c r="N21" s="21"/>
      <c r="O21" s="32"/>
      <c r="P21" s="30"/>
      <c r="Q21" s="33"/>
      <c r="R21" s="21" t="s">
        <v>30</v>
      </c>
      <c r="S21" s="21">
        <v>1000</v>
      </c>
      <c r="T21" s="21"/>
      <c r="U21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1" s="15">
        <f>Table3[[#This Row],[Price per board]]*$N$3</f>
        <v>0</v>
      </c>
      <c r="W21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1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2" spans="1:24" x14ac:dyDescent="0.25">
      <c r="A22" t="str">
        <f>Table3[[#This Row],[Type Colour]]</f>
        <v/>
      </c>
      <c r="B22">
        <f t="shared" ca="1" si="0"/>
        <v>16</v>
      </c>
      <c r="C2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22" s="40"/>
      <c r="E22" s="14" t="str">
        <f>IF(COUNTA(Table3[[#This Row],[Schematic Ref]]),LEN(Table3[[#This Row],[Schematic Ref]])-(LEN(SUBSTITUTE(Table3[[#This Row],[Schematic Ref]],",","")))+1,"")</f>
        <v/>
      </c>
      <c r="F22" s="21"/>
      <c r="G22" s="21"/>
      <c r="H22" s="21"/>
      <c r="I22" s="21"/>
      <c r="J22" s="22"/>
      <c r="K22" s="21"/>
      <c r="L22" s="31"/>
      <c r="M22" s="32"/>
      <c r="N22" s="21"/>
      <c r="O22" s="32"/>
      <c r="P22" s="30"/>
      <c r="Q22" s="33"/>
      <c r="R22" s="21" t="s">
        <v>30</v>
      </c>
      <c r="S22" s="21">
        <v>1000</v>
      </c>
      <c r="T22" s="21"/>
      <c r="U22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2" s="15">
        <f>Table3[[#This Row],[Price per board]]*$N$3</f>
        <v>0</v>
      </c>
      <c r="W22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2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3" spans="1:24" x14ac:dyDescent="0.25">
      <c r="A23" t="str">
        <f>Table3[[#This Row],[Type Colour]]</f>
        <v/>
      </c>
      <c r="B23">
        <f t="shared" ca="1" si="0"/>
        <v>17</v>
      </c>
      <c r="C2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23" s="40"/>
      <c r="E23" s="14" t="str">
        <f>IF(COUNTA(Table3[[#This Row],[Schematic Ref]]),LEN(Table3[[#This Row],[Schematic Ref]])-(LEN(SUBSTITUTE(Table3[[#This Row],[Schematic Ref]],",","")))+1,"")</f>
        <v/>
      </c>
      <c r="F23" s="21"/>
      <c r="G23" s="21"/>
      <c r="H23" s="21"/>
      <c r="I23" s="21"/>
      <c r="J23" s="22"/>
      <c r="K23" s="34"/>
      <c r="L23" s="35"/>
      <c r="M23" s="36"/>
      <c r="N23" s="21"/>
      <c r="O23" s="36"/>
      <c r="P23" s="38"/>
      <c r="Q23" s="37"/>
      <c r="R23" s="21" t="s">
        <v>30</v>
      </c>
      <c r="S23" s="21">
        <v>1000</v>
      </c>
      <c r="T23" s="21"/>
      <c r="U23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3" s="15">
        <f>Table3[[#This Row],[Price per board]]*$N$3</f>
        <v>0</v>
      </c>
      <c r="W23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3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4" spans="1:24" x14ac:dyDescent="0.25">
      <c r="A24" t="str">
        <f>Table3[[#This Row],[Type Colour]]</f>
        <v/>
      </c>
      <c r="B24">
        <f t="shared" ca="1" si="0"/>
        <v>18</v>
      </c>
      <c r="C2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24" s="40"/>
      <c r="E24" s="14" t="str">
        <f>IF(COUNTA(Table3[[#This Row],[Schematic Ref]]),LEN(Table3[[#This Row],[Schematic Ref]])-(LEN(SUBSTITUTE(Table3[[#This Row],[Schematic Ref]],",","")))+1,"")</f>
        <v/>
      </c>
      <c r="F24" s="21"/>
      <c r="G24" s="21"/>
      <c r="H24" s="21"/>
      <c r="I24" s="21"/>
      <c r="J24" s="22"/>
      <c r="K24" s="21"/>
      <c r="L24" s="31"/>
      <c r="M24" s="32"/>
      <c r="N24" s="21"/>
      <c r="O24" s="32"/>
      <c r="P24" s="30"/>
      <c r="Q24" s="33"/>
      <c r="R24" s="21" t="s">
        <v>30</v>
      </c>
      <c r="S24" s="21">
        <v>1000</v>
      </c>
      <c r="T24" s="21"/>
      <c r="U24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4" s="15">
        <f>Table3[[#This Row],[Price per board]]*$N$3</f>
        <v>0</v>
      </c>
      <c r="W24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4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5" spans="1:24" x14ac:dyDescent="0.25">
      <c r="A25" t="str">
        <f>Table3[[#This Row],[Type Colour]]</f>
        <v/>
      </c>
      <c r="B25">
        <f t="shared" ca="1" si="0"/>
        <v>19</v>
      </c>
      <c r="C2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25" s="40"/>
      <c r="E25" s="14" t="str">
        <f>IF(COUNTA(Table3[[#This Row],[Schematic Ref]]),LEN(Table3[[#This Row],[Schematic Ref]])-(LEN(SUBSTITUTE(Table3[[#This Row],[Schematic Ref]],",","")))+1,"")</f>
        <v/>
      </c>
      <c r="F25" s="21"/>
      <c r="G25" s="21"/>
      <c r="H25" s="21"/>
      <c r="I25" s="21"/>
      <c r="J25" s="22"/>
      <c r="K25" s="34"/>
      <c r="L25" s="35"/>
      <c r="M25" s="36"/>
      <c r="N25" s="26"/>
      <c r="O25" s="36"/>
      <c r="P25" s="21"/>
      <c r="Q25" s="37"/>
      <c r="R25" s="21" t="s">
        <v>30</v>
      </c>
      <c r="S25" s="21">
        <v>1000</v>
      </c>
      <c r="T25" s="21"/>
      <c r="U25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5" s="15">
        <f>Table3[[#This Row],[Price per board]]*$N$3</f>
        <v>0</v>
      </c>
      <c r="W25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5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6" spans="1:24" x14ac:dyDescent="0.25">
      <c r="B26">
        <f t="shared" ca="1" si="0"/>
        <v>20</v>
      </c>
      <c r="C2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26" s="40"/>
      <c r="E26" s="14" t="str">
        <f>IF(COUNTA(Table3[[#This Row],[Schematic Ref]]),LEN(Table3[[#This Row],[Schematic Ref]])-(LEN(SUBSTITUTE(Table3[[#This Row],[Schematic Ref]],",","")))+1,"")</f>
        <v/>
      </c>
      <c r="F26" s="21"/>
      <c r="G26" s="21"/>
      <c r="H26" s="21"/>
      <c r="I26" s="21"/>
      <c r="J26" s="22"/>
      <c r="K26" s="21"/>
      <c r="L26" s="31"/>
      <c r="M26" s="32"/>
      <c r="N26" s="21"/>
      <c r="O26" s="32"/>
      <c r="P26" s="30"/>
      <c r="Q26" s="33"/>
      <c r="R26" s="21" t="s">
        <v>30</v>
      </c>
      <c r="S26" s="21">
        <v>1000</v>
      </c>
      <c r="T26" s="21"/>
      <c r="U26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6" s="15">
        <f>Table3[[#This Row],[Price per board]]*$N$3</f>
        <v>0</v>
      </c>
      <c r="W26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6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7" spans="1:24" x14ac:dyDescent="0.25">
      <c r="B27">
        <f t="shared" ca="1" si="0"/>
        <v>21</v>
      </c>
      <c r="C2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27" s="40"/>
      <c r="E27" s="14" t="str">
        <f>IF(COUNTA(Table3[[#This Row],[Schematic Ref]]),LEN(Table3[[#This Row],[Schematic Ref]])-(LEN(SUBSTITUTE(Table3[[#This Row],[Schematic Ref]],",","")))+1,"")</f>
        <v/>
      </c>
      <c r="F27" s="21"/>
      <c r="G27" s="21"/>
      <c r="H27" s="21"/>
      <c r="I27" s="21"/>
      <c r="J27" s="22"/>
      <c r="K27" s="21"/>
      <c r="L27" s="31"/>
      <c r="M27" s="32"/>
      <c r="N27" s="21"/>
      <c r="O27" s="32"/>
      <c r="P27" s="30"/>
      <c r="Q27" s="33"/>
      <c r="R27" s="21" t="s">
        <v>30</v>
      </c>
      <c r="S27" s="21">
        <v>1000</v>
      </c>
      <c r="T27" s="21"/>
      <c r="U27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7" s="15">
        <f>Table3[[#This Row],[Price per board]]*$N$3</f>
        <v>0</v>
      </c>
      <c r="W27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7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8" spans="1:24" x14ac:dyDescent="0.25">
      <c r="B28">
        <f t="shared" ca="1" si="0"/>
        <v>22</v>
      </c>
      <c r="C2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28" s="40"/>
      <c r="E28" s="14" t="str">
        <f>IF(COUNTA(Table3[[#This Row],[Schematic Ref]]),LEN(Table3[[#This Row],[Schematic Ref]])-(LEN(SUBSTITUTE(Table3[[#This Row],[Schematic Ref]],",","")))+1,"")</f>
        <v/>
      </c>
      <c r="F28" s="21"/>
      <c r="G28" s="21"/>
      <c r="H28" s="21"/>
      <c r="I28" s="21"/>
      <c r="J28" s="22"/>
      <c r="K28" s="21"/>
      <c r="L28" s="31"/>
      <c r="M28" s="36"/>
      <c r="N28" s="31"/>
      <c r="O28" s="32"/>
      <c r="P28" s="21"/>
      <c r="Q28" s="33"/>
      <c r="R28" s="21" t="s">
        <v>30</v>
      </c>
      <c r="S28" s="21">
        <v>1000</v>
      </c>
      <c r="T28" s="21"/>
      <c r="U28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8" s="15">
        <f>Table3[[#This Row],[Price per board]]*$N$3</f>
        <v>0</v>
      </c>
      <c r="W28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8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9" spans="1:24" x14ac:dyDescent="0.25">
      <c r="B29">
        <f t="shared" ca="1" si="0"/>
        <v>23</v>
      </c>
      <c r="C2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29" s="40"/>
      <c r="E29" s="14" t="str">
        <f>IF(COUNTA(Table3[[#This Row],[Schematic Ref]]),LEN(Table3[[#This Row],[Schematic Ref]])-(LEN(SUBSTITUTE(Table3[[#This Row],[Schematic Ref]],",","")))+1,"")</f>
        <v/>
      </c>
      <c r="F29" s="21"/>
      <c r="G29" s="21"/>
      <c r="H29" s="21"/>
      <c r="I29" s="21"/>
      <c r="J29" s="22"/>
      <c r="K29" s="34"/>
      <c r="L29" s="35"/>
      <c r="M29" s="36"/>
      <c r="N29" s="21"/>
      <c r="O29" s="36"/>
      <c r="P29" s="34"/>
      <c r="Q29" s="37"/>
      <c r="R29" s="21" t="s">
        <v>30</v>
      </c>
      <c r="S29" s="21">
        <v>1000</v>
      </c>
      <c r="T29" s="21"/>
      <c r="U29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9" s="15">
        <f>Table3[[#This Row],[Price per board]]*$N$3</f>
        <v>0</v>
      </c>
      <c r="W29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9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0" spans="1:24" x14ac:dyDescent="0.25">
      <c r="B30">
        <f t="shared" ca="1" si="0"/>
        <v>24</v>
      </c>
      <c r="C3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30" s="40"/>
      <c r="E30" s="14" t="str">
        <f>IF(COUNTA(Table3[[#This Row],[Schematic Ref]]),LEN(Table3[[#This Row],[Schematic Ref]])-(LEN(SUBSTITUTE(Table3[[#This Row],[Schematic Ref]],",","")))+1,"")</f>
        <v/>
      </c>
      <c r="F30" s="21"/>
      <c r="G30" s="21"/>
      <c r="H30" s="21"/>
      <c r="I30" s="21"/>
      <c r="J30" s="22"/>
      <c r="K30" s="21"/>
      <c r="L30" s="31"/>
      <c r="M30" s="36"/>
      <c r="N30" s="21"/>
      <c r="O30" s="32"/>
      <c r="P30" s="21"/>
      <c r="Q30" s="33"/>
      <c r="R30" s="21" t="s">
        <v>30</v>
      </c>
      <c r="S30" s="21">
        <v>1000</v>
      </c>
      <c r="T30" s="21"/>
      <c r="U30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0" s="15">
        <f>Table3[[#This Row],[Price per board]]*$N$3</f>
        <v>0</v>
      </c>
      <c r="W30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0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1" spans="1:24" x14ac:dyDescent="0.25">
      <c r="B31">
        <f t="shared" ca="1" si="0"/>
        <v>25</v>
      </c>
      <c r="C3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31" s="40"/>
      <c r="E31" s="14" t="str">
        <f>IF(COUNTA(Table3[[#This Row],[Schematic Ref]]),LEN(Table3[[#This Row],[Schematic Ref]])-(LEN(SUBSTITUTE(Table3[[#This Row],[Schematic Ref]],",","")))+1,"")</f>
        <v/>
      </c>
      <c r="F31" s="21"/>
      <c r="G31" s="21"/>
      <c r="H31" s="21"/>
      <c r="I31" s="21"/>
      <c r="J31" s="22"/>
      <c r="K31" s="34"/>
      <c r="L31" s="35"/>
      <c r="M31" s="36"/>
      <c r="N31" s="21"/>
      <c r="O31" s="36"/>
      <c r="P31" s="30"/>
      <c r="Q31" s="37"/>
      <c r="R31" s="21" t="s">
        <v>30</v>
      </c>
      <c r="S31" s="21">
        <v>1000</v>
      </c>
      <c r="T31" s="21"/>
      <c r="U31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1" s="15">
        <f>Table3[[#This Row],[Price per board]]*$N$3</f>
        <v>0</v>
      </c>
      <c r="W31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1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2" spans="1:24" x14ac:dyDescent="0.25">
      <c r="B32">
        <f t="shared" ca="1" si="0"/>
        <v>26</v>
      </c>
      <c r="C3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32" s="40"/>
      <c r="E32" s="14" t="str">
        <f>IF(COUNTA(Table3[[#This Row],[Schematic Ref]]),LEN(Table3[[#This Row],[Schematic Ref]])-(LEN(SUBSTITUTE(Table3[[#This Row],[Schematic Ref]],",","")))+1,"")</f>
        <v/>
      </c>
      <c r="F32" s="21"/>
      <c r="G32" s="21"/>
      <c r="H32" s="21"/>
      <c r="I32" s="21"/>
      <c r="J32" s="22"/>
      <c r="K32" s="21"/>
      <c r="L32" s="31"/>
      <c r="M32" s="32"/>
      <c r="N32" s="21"/>
      <c r="O32" s="32"/>
      <c r="P32" s="30"/>
      <c r="Q32" s="33"/>
      <c r="R32" s="21" t="s">
        <v>30</v>
      </c>
      <c r="S32" s="21">
        <v>1000</v>
      </c>
      <c r="T32" s="21"/>
      <c r="U32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2" s="15">
        <f>Table3[[#This Row],[Price per board]]*$N$3</f>
        <v>0</v>
      </c>
      <c r="W32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2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3" spans="2:24" x14ac:dyDescent="0.25">
      <c r="B33">
        <f t="shared" ca="1" si="0"/>
        <v>27</v>
      </c>
      <c r="C3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33" s="40"/>
      <c r="E33" s="14" t="str">
        <f>IF(COUNTA(Table3[[#This Row],[Schematic Ref]]),LEN(Table3[[#This Row],[Schematic Ref]])-(LEN(SUBSTITUTE(Table3[[#This Row],[Schematic Ref]],",","")))+1,"")</f>
        <v/>
      </c>
      <c r="F33" s="21"/>
      <c r="G33" s="21"/>
      <c r="H33" s="21"/>
      <c r="I33" s="21"/>
      <c r="J33" s="22"/>
      <c r="K33" s="21"/>
      <c r="L33" s="31"/>
      <c r="M33" s="32"/>
      <c r="N33" s="21"/>
      <c r="O33" s="32"/>
      <c r="P33" s="30"/>
      <c r="Q33" s="33"/>
      <c r="R33" s="21" t="s">
        <v>30</v>
      </c>
      <c r="S33" s="21">
        <v>1000</v>
      </c>
      <c r="T33" s="21"/>
      <c r="U33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3" s="15">
        <f>Table3[[#This Row],[Price per board]]*$N$3</f>
        <v>0</v>
      </c>
      <c r="W33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3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4" spans="2:24" x14ac:dyDescent="0.25">
      <c r="B34">
        <f t="shared" ca="1" si="0"/>
        <v>28</v>
      </c>
      <c r="C3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34" s="26"/>
      <c r="E34" s="14" t="str">
        <f>IF(COUNTA(Table3[[#This Row],[Schematic Ref]]),LEN(Table3[[#This Row],[Schematic Ref]])-(LEN(SUBSTITUTE(Table3[[#This Row],[Schematic Ref]],",","")))+1,"")</f>
        <v/>
      </c>
      <c r="F34" s="21"/>
      <c r="G34" s="21"/>
      <c r="H34" s="21"/>
      <c r="I34" s="21"/>
      <c r="J34" s="22"/>
      <c r="K34" s="21"/>
      <c r="L34" s="31"/>
      <c r="M34" s="32"/>
      <c r="N34" s="21"/>
      <c r="O34" s="32"/>
      <c r="P34" s="30"/>
      <c r="Q34" s="33"/>
      <c r="R34" s="21" t="s">
        <v>30</v>
      </c>
      <c r="S34" s="21">
        <v>1000</v>
      </c>
      <c r="T34" s="21"/>
      <c r="U34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4" s="15">
        <f>Table3[[#This Row],[Price per board]]*$N$3</f>
        <v>0</v>
      </c>
      <c r="W34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4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5" spans="2:24" x14ac:dyDescent="0.25">
      <c r="B35">
        <f t="shared" ca="1" si="0"/>
        <v>29</v>
      </c>
      <c r="C3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35" s="26"/>
      <c r="E35" s="14" t="str">
        <f>IF(COUNTA(Table3[[#This Row],[Schematic Ref]]),LEN(Table3[[#This Row],[Schematic Ref]])-(LEN(SUBSTITUTE(Table3[[#This Row],[Schematic Ref]],",","")))+1,"")</f>
        <v/>
      </c>
      <c r="F35" s="21"/>
      <c r="G35" s="21"/>
      <c r="H35" s="21"/>
      <c r="I35" s="21"/>
      <c r="J35" s="22"/>
      <c r="K35" s="21"/>
      <c r="L35" s="31"/>
      <c r="M35" s="32"/>
      <c r="N35" s="21"/>
      <c r="O35" s="32"/>
      <c r="P35" s="30"/>
      <c r="Q35" s="33"/>
      <c r="R35" s="21" t="s">
        <v>30</v>
      </c>
      <c r="S35" s="21">
        <v>1000</v>
      </c>
      <c r="T35" s="21"/>
      <c r="U35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5" s="15">
        <f>Table3[[#This Row],[Price per board]]*$N$3</f>
        <v>0</v>
      </c>
      <c r="W35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5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6" spans="2:24" x14ac:dyDescent="0.25">
      <c r="B36">
        <f t="shared" ca="1" si="0"/>
        <v>30</v>
      </c>
      <c r="C3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36" s="26"/>
      <c r="E36" s="14" t="str">
        <f>IF(COUNTA(Table3[[#This Row],[Schematic Ref]]),LEN(Table3[[#This Row],[Schematic Ref]])-(LEN(SUBSTITUTE(Table3[[#This Row],[Schematic Ref]],",","")))+1,"")</f>
        <v/>
      </c>
      <c r="F36" s="21"/>
      <c r="G36" s="21"/>
      <c r="H36" s="21"/>
      <c r="I36" s="21"/>
      <c r="J36" s="22"/>
      <c r="K36" s="21"/>
      <c r="L36" s="31"/>
      <c r="M36" s="32"/>
      <c r="N36" s="21"/>
      <c r="O36" s="32"/>
      <c r="P36" s="30"/>
      <c r="Q36" s="33"/>
      <c r="R36" s="21" t="s">
        <v>30</v>
      </c>
      <c r="S36" s="21">
        <v>1000</v>
      </c>
      <c r="T36" s="21"/>
      <c r="U36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6" s="15">
        <f>Table3[[#This Row],[Price per board]]*$N$3</f>
        <v>0</v>
      </c>
      <c r="W36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6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7" spans="2:24" x14ac:dyDescent="0.25">
      <c r="B37">
        <f t="shared" ca="1" si="0"/>
        <v>31</v>
      </c>
      <c r="C3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37" s="26"/>
      <c r="E37" s="14" t="str">
        <f>IF(COUNTA(Table3[[#This Row],[Schematic Ref]]),LEN(Table3[[#This Row],[Schematic Ref]])-(LEN(SUBSTITUTE(Table3[[#This Row],[Schematic Ref]],",","")))+1,"")</f>
        <v/>
      </c>
      <c r="F37" s="21"/>
      <c r="G37" s="21"/>
      <c r="H37" s="21"/>
      <c r="I37" s="21"/>
      <c r="J37" s="22"/>
      <c r="K37" s="21"/>
      <c r="L37" s="31"/>
      <c r="M37" s="32"/>
      <c r="N37" s="21"/>
      <c r="O37" s="32"/>
      <c r="P37" s="30"/>
      <c r="Q37" s="33"/>
      <c r="R37" s="21" t="s">
        <v>30</v>
      </c>
      <c r="S37" s="21">
        <v>1000</v>
      </c>
      <c r="T37" s="21"/>
      <c r="U37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7" s="15">
        <f>Table3[[#This Row],[Price per board]]*$N$3</f>
        <v>0</v>
      </c>
      <c r="W37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7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8" spans="2:24" x14ac:dyDescent="0.25">
      <c r="B38">
        <f t="shared" ca="1" si="0"/>
        <v>32</v>
      </c>
      <c r="C3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38" s="40"/>
      <c r="E38" s="14" t="str">
        <f>IF(COUNTA(Table3[[#This Row],[Schematic Ref]]),LEN(Table3[[#This Row],[Schematic Ref]])-(LEN(SUBSTITUTE(Table3[[#This Row],[Schematic Ref]],",","")))+1,"")</f>
        <v/>
      </c>
      <c r="F38" s="21"/>
      <c r="G38" s="21"/>
      <c r="H38" s="21"/>
      <c r="I38" s="21"/>
      <c r="J38" s="22"/>
      <c r="K38" s="21"/>
      <c r="L38" s="31"/>
      <c r="M38" s="32"/>
      <c r="N38" s="21"/>
      <c r="O38" s="32"/>
      <c r="P38" s="30"/>
      <c r="Q38" s="33"/>
      <c r="R38" s="21" t="s">
        <v>30</v>
      </c>
      <c r="S38" s="21">
        <v>1000</v>
      </c>
      <c r="T38" s="21"/>
      <c r="U38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8" s="15">
        <f>Table3[[#This Row],[Price per board]]*$N$3</f>
        <v>0</v>
      </c>
      <c r="W38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8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9" spans="2:24" x14ac:dyDescent="0.25">
      <c r="B39">
        <f t="shared" ca="1" si="0"/>
        <v>33</v>
      </c>
      <c r="C3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39" s="40"/>
      <c r="E39" s="14" t="str">
        <f>IF(COUNTA(Table3[[#This Row],[Schematic Ref]]),LEN(Table3[[#This Row],[Schematic Ref]])-(LEN(SUBSTITUTE(Table3[[#This Row],[Schematic Ref]],",","")))+1,"")</f>
        <v/>
      </c>
      <c r="F39" s="21"/>
      <c r="G39" s="21"/>
      <c r="H39" s="21"/>
      <c r="I39" s="21"/>
      <c r="J39" s="22"/>
      <c r="K39" s="21"/>
      <c r="L39" s="31"/>
      <c r="M39" s="32"/>
      <c r="N39" s="21"/>
      <c r="O39" s="32"/>
      <c r="P39" s="30"/>
      <c r="Q39" s="33"/>
      <c r="R39" s="21" t="s">
        <v>30</v>
      </c>
      <c r="S39" s="21">
        <v>1000</v>
      </c>
      <c r="T39" s="21"/>
      <c r="U39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9" s="15">
        <f>Table3[[#This Row],[Price per board]]*$N$3</f>
        <v>0</v>
      </c>
      <c r="W39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9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0" spans="2:24" x14ac:dyDescent="0.25">
      <c r="B40">
        <f t="shared" ca="1" si="0"/>
        <v>34</v>
      </c>
      <c r="C4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40" s="40"/>
      <c r="E40" s="14" t="str">
        <f>IF(COUNTA(Table3[[#This Row],[Schematic Ref]]),LEN(Table3[[#This Row],[Schematic Ref]])-(LEN(SUBSTITUTE(Table3[[#This Row],[Schematic Ref]],",","")))+1,"")</f>
        <v/>
      </c>
      <c r="F40" s="21"/>
      <c r="G40" s="21"/>
      <c r="H40" s="21"/>
      <c r="I40" s="21"/>
      <c r="J40" s="22"/>
      <c r="K40" s="34"/>
      <c r="L40" s="39"/>
      <c r="M40" s="36"/>
      <c r="N40" s="26"/>
      <c r="O40" s="36"/>
      <c r="P40" s="21"/>
      <c r="Q40" s="37"/>
      <c r="R40" s="21" t="s">
        <v>30</v>
      </c>
      <c r="S40" s="21">
        <v>1000</v>
      </c>
      <c r="T40" s="21"/>
      <c r="U40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0" s="15">
        <f>Table3[[#This Row],[Price per board]]*$N$3</f>
        <v>0</v>
      </c>
      <c r="W40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0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1" spans="2:24" x14ac:dyDescent="0.25">
      <c r="B41">
        <f t="shared" ca="1" si="0"/>
        <v>35</v>
      </c>
      <c r="C4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41" s="40"/>
      <c r="E41" s="14" t="str">
        <f>IF(COUNTA(Table3[[#This Row],[Schematic Ref]]),LEN(Table3[[#This Row],[Schematic Ref]])-(LEN(SUBSTITUTE(Table3[[#This Row],[Schematic Ref]],",","")))+1,"")</f>
        <v/>
      </c>
      <c r="F41" s="21"/>
      <c r="G41" s="21"/>
      <c r="H41" s="21"/>
      <c r="I41" s="21"/>
      <c r="J41" s="22"/>
      <c r="K41" s="21"/>
      <c r="L41" s="31"/>
      <c r="M41" s="32"/>
      <c r="N41" s="21"/>
      <c r="O41" s="32"/>
      <c r="P41" s="30"/>
      <c r="Q41" s="33"/>
      <c r="R41" s="21" t="s">
        <v>30</v>
      </c>
      <c r="S41" s="21">
        <v>1000</v>
      </c>
      <c r="T41" s="21"/>
      <c r="U41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1" s="15">
        <f>Table3[[#This Row],[Price per board]]*$N$3</f>
        <v>0</v>
      </c>
      <c r="W41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1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2" spans="2:24" x14ac:dyDescent="0.25">
      <c r="B42">
        <f t="shared" ca="1" si="0"/>
        <v>36</v>
      </c>
      <c r="C4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42" s="40"/>
      <c r="E42" s="14" t="str">
        <f>IF(COUNTA(Table3[[#This Row],[Schematic Ref]]),LEN(Table3[[#This Row],[Schematic Ref]])-(LEN(SUBSTITUTE(Table3[[#This Row],[Schematic Ref]],",","")))+1,"")</f>
        <v/>
      </c>
      <c r="F42" s="21"/>
      <c r="G42" s="21"/>
      <c r="H42" s="21"/>
      <c r="I42" s="21"/>
      <c r="J42" s="22"/>
      <c r="K42" s="21"/>
      <c r="L42" s="31"/>
      <c r="M42" s="32"/>
      <c r="N42" s="21"/>
      <c r="O42" s="32"/>
      <c r="P42" s="30"/>
      <c r="Q42" s="33"/>
      <c r="R42" s="21" t="s">
        <v>30</v>
      </c>
      <c r="S42" s="21">
        <v>1000</v>
      </c>
      <c r="T42" s="21"/>
      <c r="U42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2" s="15">
        <f>Table3[[#This Row],[Price per board]]*$N$3</f>
        <v>0</v>
      </c>
      <c r="W42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2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3" spans="2:24" x14ac:dyDescent="0.25">
      <c r="B43">
        <f t="shared" ca="1" si="0"/>
        <v>37</v>
      </c>
      <c r="C4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43" s="40"/>
      <c r="E43" s="14" t="str">
        <f>IF(COUNTA(Table3[[#This Row],[Schematic Ref]]),LEN(Table3[[#This Row],[Schematic Ref]])-(LEN(SUBSTITUTE(Table3[[#This Row],[Schematic Ref]],",","")))+1,"")</f>
        <v/>
      </c>
      <c r="F43" s="21"/>
      <c r="G43" s="21"/>
      <c r="H43" s="21"/>
      <c r="I43" s="21"/>
      <c r="J43" s="22"/>
      <c r="K43" s="21"/>
      <c r="L43" s="31"/>
      <c r="M43" s="32"/>
      <c r="N43" s="21"/>
      <c r="O43" s="32"/>
      <c r="P43" s="30"/>
      <c r="Q43" s="33"/>
      <c r="R43" s="21" t="s">
        <v>30</v>
      </c>
      <c r="S43" s="21">
        <v>1000</v>
      </c>
      <c r="T43" s="21"/>
      <c r="U43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3" s="15">
        <f>Table3[[#This Row],[Price per board]]*$N$3</f>
        <v>0</v>
      </c>
      <c r="W43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3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4" spans="2:24" x14ac:dyDescent="0.25">
      <c r="B44">
        <f t="shared" ca="1" si="0"/>
        <v>38</v>
      </c>
      <c r="C4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44" s="40"/>
      <c r="E44" s="14" t="str">
        <f>IF(COUNTA(Table3[[#This Row],[Schematic Ref]]),LEN(Table3[[#This Row],[Schematic Ref]])-(LEN(SUBSTITUTE(Table3[[#This Row],[Schematic Ref]],",","")))+1,"")</f>
        <v/>
      </c>
      <c r="F44" s="21"/>
      <c r="G44" s="21"/>
      <c r="H44" s="21"/>
      <c r="I44" s="21"/>
      <c r="J44" s="22"/>
      <c r="K44" s="21"/>
      <c r="L44" s="31"/>
      <c r="M44" s="32"/>
      <c r="N44" s="26"/>
      <c r="O44" s="32"/>
      <c r="P44" s="30"/>
      <c r="Q44" s="33"/>
      <c r="R44" s="21" t="s">
        <v>30</v>
      </c>
      <c r="S44" s="21">
        <v>1000</v>
      </c>
      <c r="T44" s="21"/>
      <c r="U44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4" s="15">
        <f>Table3[[#This Row],[Price per board]]*$N$3</f>
        <v>0</v>
      </c>
      <c r="W44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4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5" spans="2:24" x14ac:dyDescent="0.25">
      <c r="B45">
        <f t="shared" ca="1" si="0"/>
        <v>39</v>
      </c>
      <c r="C4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45" s="40"/>
      <c r="E45" s="14" t="str">
        <f>IF(COUNTA(Table3[[#This Row],[Schematic Ref]]),LEN(Table3[[#This Row],[Schematic Ref]])-(LEN(SUBSTITUTE(Table3[[#This Row],[Schematic Ref]],",","")))+1,"")</f>
        <v/>
      </c>
      <c r="F45" s="21"/>
      <c r="G45" s="21"/>
      <c r="H45" s="21"/>
      <c r="I45" s="21"/>
      <c r="J45" s="22"/>
      <c r="K45" s="34"/>
      <c r="L45" s="35"/>
      <c r="M45" s="36"/>
      <c r="N45" s="26"/>
      <c r="O45" s="36"/>
      <c r="P45" s="34"/>
      <c r="Q45" s="37"/>
      <c r="R45" s="21" t="s">
        <v>30</v>
      </c>
      <c r="S45" s="21">
        <v>1000</v>
      </c>
      <c r="T45" s="21"/>
      <c r="U45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5" s="15">
        <f>Table3[[#This Row],[Price per board]]*$N$3</f>
        <v>0</v>
      </c>
      <c r="W45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5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6" spans="2:24" x14ac:dyDescent="0.25">
      <c r="B46">
        <f t="shared" ca="1" si="0"/>
        <v>40</v>
      </c>
      <c r="C4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46" s="40"/>
      <c r="E46" s="14" t="str">
        <f>IF(COUNTA(Table3[[#This Row],[Schematic Ref]]),LEN(Table3[[#This Row],[Schematic Ref]])-(LEN(SUBSTITUTE(Table3[[#This Row],[Schematic Ref]],",","")))+1,"")</f>
        <v/>
      </c>
      <c r="F46" s="21"/>
      <c r="G46" s="21"/>
      <c r="H46" s="21"/>
      <c r="I46" s="21"/>
      <c r="J46" s="22"/>
      <c r="K46" s="34"/>
      <c r="L46" s="35"/>
      <c r="M46" s="36"/>
      <c r="N46" s="26"/>
      <c r="O46" s="36"/>
      <c r="P46" s="38"/>
      <c r="Q46" s="37"/>
      <c r="R46" s="21" t="s">
        <v>30</v>
      </c>
      <c r="S46" s="21">
        <v>1000</v>
      </c>
      <c r="T46" s="21"/>
      <c r="U46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6" s="15">
        <f>Table3[[#This Row],[Price per board]]*$N$3</f>
        <v>0</v>
      </c>
      <c r="W46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6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7" spans="2:24" x14ac:dyDescent="0.25">
      <c r="B47">
        <f t="shared" ca="1" si="0"/>
        <v>41</v>
      </c>
      <c r="C4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47" s="40"/>
      <c r="E47" s="14" t="str">
        <f>IF(COUNTA(Table3[[#This Row],[Schematic Ref]]),LEN(Table3[[#This Row],[Schematic Ref]])-(LEN(SUBSTITUTE(Table3[[#This Row],[Schematic Ref]],",","")))+1,"")</f>
        <v/>
      </c>
      <c r="F47" s="21"/>
      <c r="G47" s="21"/>
      <c r="H47" s="21"/>
      <c r="I47" s="21"/>
      <c r="J47" s="22"/>
      <c r="K47" s="21"/>
      <c r="L47" s="31"/>
      <c r="M47" s="32"/>
      <c r="N47" s="21"/>
      <c r="O47" s="32"/>
      <c r="P47" s="30"/>
      <c r="Q47" s="33"/>
      <c r="R47" s="21" t="s">
        <v>30</v>
      </c>
      <c r="S47" s="21">
        <v>1000</v>
      </c>
      <c r="T47" s="21"/>
      <c r="U47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7" s="15">
        <f>Table3[[#This Row],[Price per board]]*$N$3</f>
        <v>0</v>
      </c>
      <c r="W47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7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8" spans="2:24" x14ac:dyDescent="0.25">
      <c r="B48">
        <f t="shared" ca="1" si="0"/>
        <v>42</v>
      </c>
      <c r="C4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48" s="40"/>
      <c r="E48" s="14" t="str">
        <f>IF(COUNTA(Table3[[#This Row],[Schematic Ref]]),LEN(Table3[[#This Row],[Schematic Ref]])-(LEN(SUBSTITUTE(Table3[[#This Row],[Schematic Ref]],",","")))+1,"")</f>
        <v/>
      </c>
      <c r="F48" s="21"/>
      <c r="G48" s="21"/>
      <c r="H48" s="21"/>
      <c r="I48" s="21"/>
      <c r="J48" s="22"/>
      <c r="K48" s="21"/>
      <c r="L48" s="31"/>
      <c r="M48" s="32"/>
      <c r="N48" s="30"/>
      <c r="O48" s="32"/>
      <c r="P48" s="30"/>
      <c r="Q48" s="33"/>
      <c r="R48" s="21" t="s">
        <v>30</v>
      </c>
      <c r="S48" s="21">
        <v>1000</v>
      </c>
      <c r="T48" s="21"/>
      <c r="U48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8" s="15">
        <f>Table3[[#This Row],[Price per board]]*$N$3</f>
        <v>0</v>
      </c>
      <c r="W48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8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9" spans="2:24" x14ac:dyDescent="0.25">
      <c r="B49">
        <f t="shared" ca="1" si="0"/>
        <v>43</v>
      </c>
      <c r="C4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49" s="40"/>
      <c r="E49" s="14" t="str">
        <f>IF(COUNTA(Table3[[#This Row],[Schematic Ref]]),LEN(Table3[[#This Row],[Schematic Ref]])-(LEN(SUBSTITUTE(Table3[[#This Row],[Schematic Ref]],",","")))+1,"")</f>
        <v/>
      </c>
      <c r="F49" s="21"/>
      <c r="G49" s="21"/>
      <c r="H49" s="21"/>
      <c r="I49" s="21"/>
      <c r="J49" s="22"/>
      <c r="K49" s="34"/>
      <c r="L49" s="35"/>
      <c r="M49" s="36"/>
      <c r="N49" s="26"/>
      <c r="O49" s="36"/>
      <c r="P49" s="38"/>
      <c r="Q49" s="37"/>
      <c r="R49" s="21" t="s">
        <v>30</v>
      </c>
      <c r="S49" s="21">
        <v>1000</v>
      </c>
      <c r="T49" s="21"/>
      <c r="U49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9" s="15">
        <f>Table3[[#This Row],[Price per board]]*$N$3</f>
        <v>0</v>
      </c>
      <c r="W49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9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0" spans="2:24" x14ac:dyDescent="0.25">
      <c r="B50">
        <f t="shared" ca="1" si="0"/>
        <v>44</v>
      </c>
      <c r="C5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50" s="40"/>
      <c r="E50" s="14" t="str">
        <f>IF(COUNTA(Table3[[#This Row],[Schematic Ref]]),LEN(Table3[[#This Row],[Schematic Ref]])-(LEN(SUBSTITUTE(Table3[[#This Row],[Schematic Ref]],",","")))+1,"")</f>
        <v/>
      </c>
      <c r="F50" s="21"/>
      <c r="G50" s="21"/>
      <c r="H50" s="21"/>
      <c r="I50" s="21"/>
      <c r="J50" s="22"/>
      <c r="K50" s="21"/>
      <c r="L50" s="31"/>
      <c r="M50" s="32"/>
      <c r="N50" s="21"/>
      <c r="O50" s="32"/>
      <c r="P50" s="30"/>
      <c r="Q50" s="33"/>
      <c r="R50" s="21" t="s">
        <v>30</v>
      </c>
      <c r="S50" s="21">
        <v>1000</v>
      </c>
      <c r="T50" s="21"/>
      <c r="U50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0" s="15">
        <f>Table3[[#This Row],[Price per board]]*$N$3</f>
        <v>0</v>
      </c>
      <c r="W50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0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1" spans="2:24" x14ac:dyDescent="0.25">
      <c r="B51">
        <f t="shared" ca="1" si="0"/>
        <v>45</v>
      </c>
      <c r="C5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51" s="40"/>
      <c r="E51" s="14" t="str">
        <f>IF(COUNTA(Table3[[#This Row],[Schematic Ref]]),LEN(Table3[[#This Row],[Schematic Ref]])-(LEN(SUBSTITUTE(Table3[[#This Row],[Schematic Ref]],",","")))+1,"")</f>
        <v/>
      </c>
      <c r="F51" s="21"/>
      <c r="G51" s="21"/>
      <c r="H51" s="21"/>
      <c r="I51" s="21"/>
      <c r="J51" s="22"/>
      <c r="K51" s="21"/>
      <c r="L51" s="31"/>
      <c r="M51" s="32"/>
      <c r="N51" s="21"/>
      <c r="O51" s="32"/>
      <c r="P51" s="30"/>
      <c r="Q51" s="33"/>
      <c r="R51" s="21" t="s">
        <v>30</v>
      </c>
      <c r="S51" s="21">
        <v>1000</v>
      </c>
      <c r="T51" s="21"/>
      <c r="U51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1" s="15">
        <f>Table3[[#This Row],[Price per board]]*$N$3</f>
        <v>0</v>
      </c>
      <c r="W51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1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2" spans="2:24" x14ac:dyDescent="0.25">
      <c r="B52">
        <f t="shared" ca="1" si="0"/>
        <v>46</v>
      </c>
      <c r="C5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52" s="40"/>
      <c r="E52" s="14" t="str">
        <f>IF(COUNTA(Table3[[#This Row],[Schematic Ref]]),LEN(Table3[[#This Row],[Schematic Ref]])-(LEN(SUBSTITUTE(Table3[[#This Row],[Schematic Ref]],",","")))+1,"")</f>
        <v/>
      </c>
      <c r="F52" s="21"/>
      <c r="G52" s="21"/>
      <c r="H52" s="21"/>
      <c r="I52" s="21"/>
      <c r="J52" s="22"/>
      <c r="K52" s="21"/>
      <c r="L52" s="31"/>
      <c r="M52" s="32"/>
      <c r="N52" s="21"/>
      <c r="O52" s="32"/>
      <c r="P52" s="30"/>
      <c r="Q52" s="33"/>
      <c r="R52" s="21" t="s">
        <v>30</v>
      </c>
      <c r="S52" s="21">
        <v>1000</v>
      </c>
      <c r="T52" s="21"/>
      <c r="U52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2" s="15">
        <f>Table3[[#This Row],[Price per board]]*$N$3</f>
        <v>0</v>
      </c>
      <c r="W52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2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3" spans="2:24" x14ac:dyDescent="0.25">
      <c r="B53">
        <f t="shared" ca="1" si="0"/>
        <v>47</v>
      </c>
      <c r="C5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53" s="40"/>
      <c r="E53" s="14" t="str">
        <f>IF(COUNTA(Table3[[#This Row],[Schematic Ref]]),LEN(Table3[[#This Row],[Schematic Ref]])-(LEN(SUBSTITUTE(Table3[[#This Row],[Schematic Ref]],",","")))+1,"")</f>
        <v/>
      </c>
      <c r="F53" s="21"/>
      <c r="G53" s="21"/>
      <c r="H53" s="21"/>
      <c r="I53" s="21"/>
      <c r="J53" s="22"/>
      <c r="K53" s="21"/>
      <c r="L53" s="31"/>
      <c r="M53" s="32"/>
      <c r="N53" s="21"/>
      <c r="O53" s="32"/>
      <c r="P53" s="30"/>
      <c r="Q53" s="33"/>
      <c r="R53" s="21" t="s">
        <v>30</v>
      </c>
      <c r="S53" s="21">
        <v>1000</v>
      </c>
      <c r="T53" s="21"/>
      <c r="U53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3" s="15">
        <f>Table3[[#This Row],[Price per board]]*$N$3</f>
        <v>0</v>
      </c>
      <c r="W53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3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4" spans="2:24" x14ac:dyDescent="0.25">
      <c r="B54">
        <f t="shared" ca="1" si="0"/>
        <v>48</v>
      </c>
      <c r="C5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54" s="40"/>
      <c r="E54" s="14" t="str">
        <f>IF(COUNTA(Table3[[#This Row],[Schematic Ref]]),LEN(Table3[[#This Row],[Schematic Ref]])-(LEN(SUBSTITUTE(Table3[[#This Row],[Schematic Ref]],",","")))+1,"")</f>
        <v/>
      </c>
      <c r="F54" s="21"/>
      <c r="G54" s="21"/>
      <c r="H54" s="21"/>
      <c r="I54" s="21"/>
      <c r="J54" s="22"/>
      <c r="K54" s="21"/>
      <c r="L54" s="31"/>
      <c r="M54" s="32"/>
      <c r="N54" s="26"/>
      <c r="O54" s="32"/>
      <c r="P54" s="30"/>
      <c r="Q54" s="33"/>
      <c r="R54" s="21" t="s">
        <v>30</v>
      </c>
      <c r="S54" s="21">
        <v>1000</v>
      </c>
      <c r="T54" s="21"/>
      <c r="U54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4" s="15">
        <f>Table3[[#This Row],[Price per board]]*$N$3</f>
        <v>0</v>
      </c>
      <c r="W54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4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5" spans="2:24" x14ac:dyDescent="0.25">
      <c r="B55">
        <f t="shared" ca="1" si="0"/>
        <v>49</v>
      </c>
      <c r="C5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55" s="26"/>
      <c r="E55" s="14" t="str">
        <f>IF(COUNTA(Table3[[#This Row],[Schematic Ref]]),LEN(Table3[[#This Row],[Schematic Ref]])-(LEN(SUBSTITUTE(Table3[[#This Row],[Schematic Ref]],",","")))+1,"")</f>
        <v/>
      </c>
      <c r="F55" s="21"/>
      <c r="G55" s="21"/>
      <c r="H55" s="21"/>
      <c r="I55" s="21"/>
      <c r="J55" s="22"/>
      <c r="K55" s="21"/>
      <c r="L55" s="40"/>
      <c r="M55" s="32"/>
      <c r="N55" s="21"/>
      <c r="O55" s="32"/>
      <c r="P55" s="30"/>
      <c r="Q55" s="33"/>
      <c r="R55" s="21" t="s">
        <v>30</v>
      </c>
      <c r="S55" s="21">
        <v>1000</v>
      </c>
      <c r="T55" s="21"/>
      <c r="U55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5" s="15">
        <f>Table3[[#This Row],[Price per board]]*$N$3</f>
        <v>0</v>
      </c>
      <c r="W55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5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6" spans="2:24" x14ac:dyDescent="0.25">
      <c r="B56">
        <f t="shared" ca="1" si="0"/>
        <v>50</v>
      </c>
      <c r="C5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56" s="40"/>
      <c r="E56" s="14" t="str">
        <f>IF(COUNTA(Table3[[#This Row],[Schematic Ref]]),LEN(Table3[[#This Row],[Schematic Ref]])-(LEN(SUBSTITUTE(Table3[[#This Row],[Schematic Ref]],",","")))+1,"")</f>
        <v/>
      </c>
      <c r="F56" s="21"/>
      <c r="G56" s="21"/>
      <c r="H56" s="21"/>
      <c r="I56" s="21"/>
      <c r="J56" s="22"/>
      <c r="K56" s="21"/>
      <c r="L56" s="40"/>
      <c r="M56" s="32"/>
      <c r="N56" s="21"/>
      <c r="O56" s="32"/>
      <c r="P56" s="30"/>
      <c r="Q56" s="33"/>
      <c r="R56" s="21" t="s">
        <v>30</v>
      </c>
      <c r="S56" s="21">
        <v>1000</v>
      </c>
      <c r="T56" s="21"/>
      <c r="U56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6" s="15">
        <f>Table3[[#This Row],[Price per board]]*$N$3</f>
        <v>0</v>
      </c>
      <c r="W56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6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7" spans="2:24" x14ac:dyDescent="0.25">
      <c r="B57">
        <f t="shared" ca="1" si="0"/>
        <v>51</v>
      </c>
      <c r="C5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57" s="40"/>
      <c r="E57" s="14" t="str">
        <f>IF(COUNTA(Table3[[#This Row],[Schematic Ref]]),LEN(Table3[[#This Row],[Schematic Ref]])-(LEN(SUBSTITUTE(Table3[[#This Row],[Schematic Ref]],",","")))+1,"")</f>
        <v/>
      </c>
      <c r="F57" s="21"/>
      <c r="G57" s="21"/>
      <c r="H57" s="21"/>
      <c r="I57" s="21"/>
      <c r="J57" s="22"/>
      <c r="K57" s="21"/>
      <c r="L57" s="31"/>
      <c r="M57" s="32"/>
      <c r="N57" s="21"/>
      <c r="O57" s="32"/>
      <c r="P57" s="30"/>
      <c r="Q57" s="33"/>
      <c r="R57" s="21" t="s">
        <v>30</v>
      </c>
      <c r="S57" s="21">
        <v>1000</v>
      </c>
      <c r="T57" s="21"/>
      <c r="U57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7" s="15">
        <f>Table3[[#This Row],[Price per board]]*$N$3</f>
        <v>0</v>
      </c>
      <c r="W57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7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8" spans="2:24" x14ac:dyDescent="0.25">
      <c r="B58">
        <f t="shared" ca="1" si="0"/>
        <v>52</v>
      </c>
      <c r="C5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58" s="40"/>
      <c r="E58" s="14" t="str">
        <f>IF(COUNTA(Table3[[#This Row],[Schematic Ref]]),LEN(Table3[[#This Row],[Schematic Ref]])-(LEN(SUBSTITUTE(Table3[[#This Row],[Schematic Ref]],",","")))+1,"")</f>
        <v/>
      </c>
      <c r="F58" s="21"/>
      <c r="G58" s="21"/>
      <c r="H58" s="21"/>
      <c r="I58" s="21"/>
      <c r="J58" s="22"/>
      <c r="K58" s="21"/>
      <c r="L58" s="40"/>
      <c r="M58" s="32"/>
      <c r="N58" s="21"/>
      <c r="O58" s="32"/>
      <c r="P58" s="30"/>
      <c r="Q58" s="33"/>
      <c r="R58" s="21" t="s">
        <v>30</v>
      </c>
      <c r="S58" s="21">
        <v>1000</v>
      </c>
      <c r="T58" s="21"/>
      <c r="U58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8" s="15">
        <f>Table3[[#This Row],[Price per board]]*$N$3</f>
        <v>0</v>
      </c>
      <c r="W58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8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9" spans="2:24" x14ac:dyDescent="0.25">
      <c r="B59">
        <f t="shared" ca="1" si="0"/>
        <v>53</v>
      </c>
      <c r="C5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59" s="40"/>
      <c r="E59" s="14" t="str">
        <f>IF(COUNTA(Table3[[#This Row],[Schematic Ref]]),LEN(Table3[[#This Row],[Schematic Ref]])-(LEN(SUBSTITUTE(Table3[[#This Row],[Schematic Ref]],",","")))+1,"")</f>
        <v/>
      </c>
      <c r="F59" s="21"/>
      <c r="G59" s="21"/>
      <c r="H59" s="21"/>
      <c r="I59" s="21"/>
      <c r="J59" s="22"/>
      <c r="K59" s="21"/>
      <c r="L59" s="40"/>
      <c r="M59" s="32"/>
      <c r="N59" s="21"/>
      <c r="O59" s="32"/>
      <c r="P59" s="30"/>
      <c r="Q59" s="33"/>
      <c r="R59" s="21" t="s">
        <v>30</v>
      </c>
      <c r="S59" s="21">
        <v>1000</v>
      </c>
      <c r="T59" s="21"/>
      <c r="U59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9" s="15">
        <f>Table3[[#This Row],[Price per board]]*$N$3</f>
        <v>0</v>
      </c>
      <c r="W59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9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0" spans="2:24" x14ac:dyDescent="0.25">
      <c r="B60">
        <f t="shared" ca="1" si="0"/>
        <v>54</v>
      </c>
      <c r="C6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60" s="40"/>
      <c r="E60" s="14" t="str">
        <f>IF(COUNTA(Table3[[#This Row],[Schematic Ref]]),LEN(Table3[[#This Row],[Schematic Ref]])-(LEN(SUBSTITUTE(Table3[[#This Row],[Schematic Ref]],",","")))+1,"")</f>
        <v/>
      </c>
      <c r="F60" s="21"/>
      <c r="G60" s="21"/>
      <c r="H60" s="21"/>
      <c r="I60" s="21"/>
      <c r="J60" s="22"/>
      <c r="K60" s="21"/>
      <c r="L60" s="31"/>
      <c r="M60" s="36"/>
      <c r="N60" s="21"/>
      <c r="O60" s="32"/>
      <c r="P60" s="21"/>
      <c r="Q60" s="33"/>
      <c r="R60" s="21" t="s">
        <v>30</v>
      </c>
      <c r="S60" s="21">
        <v>1000</v>
      </c>
      <c r="T60" s="21"/>
      <c r="U60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0" s="15">
        <f>Table3[[#This Row],[Price per board]]*$N$3</f>
        <v>0</v>
      </c>
      <c r="W60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0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1" spans="2:24" x14ac:dyDescent="0.25">
      <c r="B61">
        <f t="shared" ca="1" si="0"/>
        <v>55</v>
      </c>
      <c r="C6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61" s="40"/>
      <c r="E61" s="14" t="str">
        <f>IF(COUNTA(Table3[[#This Row],[Schematic Ref]]),LEN(Table3[[#This Row],[Schematic Ref]])-(LEN(SUBSTITUTE(Table3[[#This Row],[Schematic Ref]],",","")))+1,"")</f>
        <v/>
      </c>
      <c r="F61" s="21"/>
      <c r="G61" s="21"/>
      <c r="H61" s="21"/>
      <c r="I61" s="21"/>
      <c r="J61" s="22"/>
      <c r="K61" s="21"/>
      <c r="L61" s="31"/>
      <c r="M61" s="32"/>
      <c r="N61" s="21"/>
      <c r="O61" s="32"/>
      <c r="P61" s="30"/>
      <c r="Q61" s="33"/>
      <c r="R61" s="21" t="s">
        <v>30</v>
      </c>
      <c r="S61" s="21">
        <v>1000</v>
      </c>
      <c r="T61" s="21"/>
      <c r="U61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1" s="15">
        <f>Table3[[#This Row],[Price per board]]*$N$3</f>
        <v>0</v>
      </c>
      <c r="W61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1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2" spans="2:24" x14ac:dyDescent="0.25">
      <c r="B62">
        <f t="shared" ca="1" si="0"/>
        <v>56</v>
      </c>
      <c r="C6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62" s="40"/>
      <c r="E62" s="14" t="str">
        <f>IF(COUNTA(Table3[[#This Row],[Schematic Ref]]),LEN(Table3[[#This Row],[Schematic Ref]])-(LEN(SUBSTITUTE(Table3[[#This Row],[Schematic Ref]],",","")))+1,"")</f>
        <v/>
      </c>
      <c r="F62" s="21"/>
      <c r="G62" s="21"/>
      <c r="H62" s="21"/>
      <c r="I62" s="21"/>
      <c r="J62" s="22"/>
      <c r="K62" s="21"/>
      <c r="L62" s="31"/>
      <c r="M62" s="32"/>
      <c r="N62" s="26"/>
      <c r="O62" s="32"/>
      <c r="P62" s="30"/>
      <c r="Q62" s="33"/>
      <c r="R62" s="21" t="s">
        <v>30</v>
      </c>
      <c r="S62" s="21">
        <v>1000</v>
      </c>
      <c r="T62" s="21"/>
      <c r="U62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2" s="15">
        <f>Table3[[#This Row],[Price per board]]*$N$3</f>
        <v>0</v>
      </c>
      <c r="W62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2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3" spans="2:24" x14ac:dyDescent="0.25">
      <c r="B63">
        <f t="shared" ca="1" si="0"/>
        <v>57</v>
      </c>
      <c r="C6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63" s="40"/>
      <c r="E63" s="14" t="str">
        <f>IF(COUNTA(Table3[[#This Row],[Schematic Ref]]),LEN(Table3[[#This Row],[Schematic Ref]])-(LEN(SUBSTITUTE(Table3[[#This Row],[Schematic Ref]],",","")))+1,"")</f>
        <v/>
      </c>
      <c r="F63" s="21"/>
      <c r="G63" s="21"/>
      <c r="H63" s="21"/>
      <c r="I63" s="21"/>
      <c r="J63" s="22"/>
      <c r="K63" s="21"/>
      <c r="L63" s="31"/>
      <c r="M63" s="32"/>
      <c r="N63" s="21"/>
      <c r="O63" s="32"/>
      <c r="P63" s="30"/>
      <c r="Q63" s="33"/>
      <c r="R63" s="21" t="s">
        <v>30</v>
      </c>
      <c r="S63" s="21">
        <v>1000</v>
      </c>
      <c r="T63" s="21"/>
      <c r="U63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3" s="15">
        <f>Table3[[#This Row],[Price per board]]*$N$3</f>
        <v>0</v>
      </c>
      <c r="W63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3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4" spans="2:24" x14ac:dyDescent="0.25">
      <c r="B64">
        <f t="shared" ca="1" si="0"/>
        <v>58</v>
      </c>
      <c r="C6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64" s="40"/>
      <c r="E64" s="14" t="str">
        <f>IF(COUNTA(Table3[[#This Row],[Schematic Ref]]),LEN(Table3[[#This Row],[Schematic Ref]])-(LEN(SUBSTITUTE(Table3[[#This Row],[Schematic Ref]],",","")))+1,"")</f>
        <v/>
      </c>
      <c r="F64" s="21"/>
      <c r="G64" s="21"/>
      <c r="H64" s="21"/>
      <c r="I64" s="21"/>
      <c r="J64" s="22"/>
      <c r="K64" s="21"/>
      <c r="L64" s="31"/>
      <c r="M64" s="32"/>
      <c r="N64" s="21"/>
      <c r="O64" s="32"/>
      <c r="P64" s="30"/>
      <c r="Q64" s="33"/>
      <c r="R64" s="21" t="s">
        <v>30</v>
      </c>
      <c r="S64" s="21">
        <v>1000</v>
      </c>
      <c r="T64" s="21"/>
      <c r="U64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4" s="15">
        <f>Table3[[#This Row],[Price per board]]*$N$3</f>
        <v>0</v>
      </c>
      <c r="W64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4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5" spans="2:24" x14ac:dyDescent="0.25">
      <c r="B65">
        <f t="shared" ca="1" si="0"/>
        <v>59</v>
      </c>
      <c r="C6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65" s="40"/>
      <c r="E65" s="14" t="str">
        <f>IF(COUNTA(Table3[[#This Row],[Schematic Ref]]),LEN(Table3[[#This Row],[Schematic Ref]])-(LEN(SUBSTITUTE(Table3[[#This Row],[Schematic Ref]],",","")))+1,"")</f>
        <v/>
      </c>
      <c r="F65" s="21"/>
      <c r="G65" s="21"/>
      <c r="H65" s="21"/>
      <c r="I65" s="21"/>
      <c r="J65" s="22"/>
      <c r="K65" s="21"/>
      <c r="L65" s="31"/>
      <c r="M65" s="32"/>
      <c r="N65" s="21"/>
      <c r="O65" s="32"/>
      <c r="P65" s="30"/>
      <c r="Q65" s="33"/>
      <c r="R65" s="21" t="s">
        <v>30</v>
      </c>
      <c r="S65" s="21">
        <v>1000</v>
      </c>
      <c r="T65" s="21"/>
      <c r="U65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5" s="15">
        <f>Table3[[#This Row],[Price per board]]*$N$3</f>
        <v>0</v>
      </c>
      <c r="W65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5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6" spans="2:24" x14ac:dyDescent="0.25">
      <c r="B66">
        <f t="shared" ca="1" si="0"/>
        <v>60</v>
      </c>
      <c r="C6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66" s="40"/>
      <c r="E66" s="14" t="str">
        <f>IF(COUNTA(Table3[[#This Row],[Schematic Ref]]),LEN(Table3[[#This Row],[Schematic Ref]])-(LEN(SUBSTITUTE(Table3[[#This Row],[Schematic Ref]],",","")))+1,"")</f>
        <v/>
      </c>
      <c r="F66" s="21"/>
      <c r="G66" s="21"/>
      <c r="H66" s="21"/>
      <c r="I66" s="21"/>
      <c r="J66" s="22"/>
      <c r="K66" s="21"/>
      <c r="L66" s="31"/>
      <c r="M66" s="32"/>
      <c r="N66" s="21"/>
      <c r="O66" s="32"/>
      <c r="P66" s="30"/>
      <c r="Q66" s="33"/>
      <c r="R66" s="21" t="s">
        <v>30</v>
      </c>
      <c r="S66" s="21">
        <v>1000</v>
      </c>
      <c r="T66" s="21"/>
      <c r="U66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6" s="15">
        <f>Table3[[#This Row],[Price per board]]*$N$3</f>
        <v>0</v>
      </c>
      <c r="W66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6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7" spans="2:24" x14ac:dyDescent="0.25">
      <c r="B67">
        <f t="shared" ca="1" si="0"/>
        <v>61</v>
      </c>
      <c r="C6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67" s="40"/>
      <c r="E67" s="14" t="str">
        <f>IF(COUNTA(Table3[[#This Row],[Schematic Ref]]),LEN(Table3[[#This Row],[Schematic Ref]])-(LEN(SUBSTITUTE(Table3[[#This Row],[Schematic Ref]],",","")))+1,"")</f>
        <v/>
      </c>
      <c r="F67" s="21"/>
      <c r="G67" s="21"/>
      <c r="H67" s="21"/>
      <c r="I67" s="21"/>
      <c r="J67" s="22"/>
      <c r="K67" s="21"/>
      <c r="L67" s="40"/>
      <c r="M67" s="32"/>
      <c r="N67" s="21"/>
      <c r="O67" s="32"/>
      <c r="P67" s="30"/>
      <c r="Q67" s="33"/>
      <c r="R67" s="21" t="s">
        <v>30</v>
      </c>
      <c r="S67" s="21">
        <v>1000</v>
      </c>
      <c r="T67" s="21"/>
      <c r="U67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7" s="15">
        <f>Table3[[#This Row],[Price per board]]*$N$3</f>
        <v>0</v>
      </c>
      <c r="W67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7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8" spans="2:24" x14ac:dyDescent="0.25">
      <c r="B68">
        <f t="shared" ca="1" si="0"/>
        <v>62</v>
      </c>
      <c r="C6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68" s="40"/>
      <c r="E68" s="14" t="str">
        <f>IF(COUNTA(Table3[[#This Row],[Schematic Ref]]),LEN(Table3[[#This Row],[Schematic Ref]])-(LEN(SUBSTITUTE(Table3[[#This Row],[Schematic Ref]],",","")))+1,"")</f>
        <v/>
      </c>
      <c r="F68" s="21"/>
      <c r="G68" s="21"/>
      <c r="H68" s="21"/>
      <c r="I68" s="21"/>
      <c r="J68" s="22"/>
      <c r="K68" s="21"/>
      <c r="L68" s="31"/>
      <c r="M68" s="32"/>
      <c r="N68" s="21"/>
      <c r="O68" s="32"/>
      <c r="P68" s="30"/>
      <c r="Q68" s="33"/>
      <c r="R68" s="21" t="s">
        <v>30</v>
      </c>
      <c r="S68" s="21">
        <v>1000</v>
      </c>
      <c r="T68" s="21"/>
      <c r="U68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8" s="15">
        <f>Table3[[#This Row],[Price per board]]*$N$3</f>
        <v>0</v>
      </c>
      <c r="W68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8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9" spans="2:24" x14ac:dyDescent="0.25">
      <c r="B69">
        <f t="shared" ca="1" si="0"/>
        <v>63</v>
      </c>
      <c r="C6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69" s="40"/>
      <c r="E69" s="14" t="str">
        <f>IF(COUNTA(Table3[[#This Row],[Schematic Ref]]),LEN(Table3[[#This Row],[Schematic Ref]])-(LEN(SUBSTITUTE(Table3[[#This Row],[Schematic Ref]],",","")))+1,"")</f>
        <v/>
      </c>
      <c r="F69" s="21"/>
      <c r="G69" s="21"/>
      <c r="H69" s="21"/>
      <c r="I69" s="21"/>
      <c r="J69" s="22"/>
      <c r="K69" s="21"/>
      <c r="L69" s="31"/>
      <c r="M69" s="32"/>
      <c r="N69" s="21"/>
      <c r="O69" s="32"/>
      <c r="P69" s="30"/>
      <c r="Q69" s="33"/>
      <c r="R69" s="21" t="s">
        <v>30</v>
      </c>
      <c r="S69" s="21">
        <v>1000</v>
      </c>
      <c r="T69" s="21"/>
      <c r="U69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9" s="15">
        <f>Table3[[#This Row],[Price per board]]*$N$3</f>
        <v>0</v>
      </c>
      <c r="W69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9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0" spans="2:24" x14ac:dyDescent="0.25">
      <c r="B70">
        <f t="shared" ref="B70:B133" ca="1" si="1">IF(ISNUMBER(INDIRECT("B"&amp;ROW()-1)),INDIRECT("B"&amp;ROW()-1)+1,0)</f>
        <v>64</v>
      </c>
      <c r="C7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70" s="40"/>
      <c r="E70" s="14" t="str">
        <f>IF(COUNTA(Table3[[#This Row],[Schematic Ref]]),LEN(Table3[[#This Row],[Schematic Ref]])-(LEN(SUBSTITUTE(Table3[[#This Row],[Schematic Ref]],",","")))+1,"")</f>
        <v/>
      </c>
      <c r="F70" s="21"/>
      <c r="G70" s="21"/>
      <c r="H70" s="21"/>
      <c r="I70" s="21"/>
      <c r="J70" s="22"/>
      <c r="K70" s="21"/>
      <c r="L70" s="31"/>
      <c r="M70" s="32"/>
      <c r="N70" s="21"/>
      <c r="O70" s="32"/>
      <c r="P70" s="30"/>
      <c r="Q70" s="33"/>
      <c r="R70" s="21" t="s">
        <v>30</v>
      </c>
      <c r="S70" s="21">
        <v>1000</v>
      </c>
      <c r="T70" s="21"/>
      <c r="U70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0" s="15">
        <f>Table3[[#This Row],[Price per board]]*$N$3</f>
        <v>0</v>
      </c>
      <c r="W70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0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1" spans="2:24" x14ac:dyDescent="0.25">
      <c r="B71">
        <f t="shared" ca="1" si="1"/>
        <v>65</v>
      </c>
      <c r="C7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71" s="40"/>
      <c r="E71" s="14" t="str">
        <f>IF(COUNTA(Table3[[#This Row],[Schematic Ref]]),LEN(Table3[[#This Row],[Schematic Ref]])-(LEN(SUBSTITUTE(Table3[[#This Row],[Schematic Ref]],",","")))+1,"")</f>
        <v/>
      </c>
      <c r="F71" s="21"/>
      <c r="G71" s="21"/>
      <c r="H71" s="21"/>
      <c r="I71" s="21"/>
      <c r="J71" s="22"/>
      <c r="K71" s="21"/>
      <c r="L71" s="31"/>
      <c r="M71" s="32"/>
      <c r="N71" s="21"/>
      <c r="O71" s="32"/>
      <c r="P71" s="30"/>
      <c r="Q71" s="33"/>
      <c r="R71" s="21" t="s">
        <v>30</v>
      </c>
      <c r="S71" s="21">
        <v>1000</v>
      </c>
      <c r="T71" s="21"/>
      <c r="U71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1" s="15">
        <f>Table3[[#This Row],[Price per board]]*$N$3</f>
        <v>0</v>
      </c>
      <c r="W71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1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2" spans="2:24" x14ac:dyDescent="0.25">
      <c r="B72">
        <f t="shared" ca="1" si="1"/>
        <v>66</v>
      </c>
      <c r="C7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72" s="40"/>
      <c r="E72" s="14" t="str">
        <f>IF(COUNTA(Table3[[#This Row],[Schematic Ref]]),LEN(Table3[[#This Row],[Schematic Ref]])-(LEN(SUBSTITUTE(Table3[[#This Row],[Schematic Ref]],",","")))+1,"")</f>
        <v/>
      </c>
      <c r="F72" s="21"/>
      <c r="G72" s="21"/>
      <c r="H72" s="21"/>
      <c r="I72" s="21"/>
      <c r="J72" s="22"/>
      <c r="K72" s="21"/>
      <c r="L72" s="31"/>
      <c r="M72" s="32"/>
      <c r="N72" s="21"/>
      <c r="O72" s="32"/>
      <c r="P72" s="30"/>
      <c r="Q72" s="33"/>
      <c r="R72" s="21" t="s">
        <v>30</v>
      </c>
      <c r="S72" s="21">
        <v>1000</v>
      </c>
      <c r="T72" s="21"/>
      <c r="U72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2" s="15">
        <f>Table3[[#This Row],[Price per board]]*$N$3</f>
        <v>0</v>
      </c>
      <c r="W72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2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3" spans="2:24" x14ac:dyDescent="0.25">
      <c r="B73">
        <f t="shared" ca="1" si="1"/>
        <v>67</v>
      </c>
      <c r="C7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73" s="40"/>
      <c r="E73" s="14" t="str">
        <f>IF(COUNTA(Table3[[#This Row],[Schematic Ref]]),LEN(Table3[[#This Row],[Schematic Ref]])-(LEN(SUBSTITUTE(Table3[[#This Row],[Schematic Ref]],",","")))+1,"")</f>
        <v/>
      </c>
      <c r="F73" s="21"/>
      <c r="G73" s="21"/>
      <c r="H73" s="21"/>
      <c r="I73" s="21"/>
      <c r="J73" s="22"/>
      <c r="K73" s="21"/>
      <c r="L73" s="31"/>
      <c r="M73" s="32"/>
      <c r="N73" s="21"/>
      <c r="O73" s="32"/>
      <c r="P73" s="30"/>
      <c r="Q73" s="33"/>
      <c r="R73" s="21" t="s">
        <v>30</v>
      </c>
      <c r="S73" s="21">
        <v>1000</v>
      </c>
      <c r="T73" s="21"/>
      <c r="U73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3" s="15">
        <f>Table3[[#This Row],[Price per board]]*$N$3</f>
        <v>0</v>
      </c>
      <c r="W73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3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4" spans="2:24" x14ac:dyDescent="0.25">
      <c r="B74">
        <f t="shared" ca="1" si="1"/>
        <v>68</v>
      </c>
      <c r="C7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74" s="40"/>
      <c r="E74" s="14" t="str">
        <f>IF(COUNTA(Table3[[#This Row],[Schematic Ref]]),LEN(Table3[[#This Row],[Schematic Ref]])-(LEN(SUBSTITUTE(Table3[[#This Row],[Schematic Ref]],",","")))+1,"")</f>
        <v/>
      </c>
      <c r="F74" s="21"/>
      <c r="G74" s="21"/>
      <c r="H74" s="21"/>
      <c r="I74" s="21"/>
      <c r="J74" s="22"/>
      <c r="K74" s="21"/>
      <c r="L74" s="31"/>
      <c r="M74" s="32"/>
      <c r="N74" s="21"/>
      <c r="O74" s="32"/>
      <c r="P74" s="30"/>
      <c r="Q74" s="33"/>
      <c r="R74" s="21" t="s">
        <v>30</v>
      </c>
      <c r="S74" s="21">
        <v>1000</v>
      </c>
      <c r="T74" s="21"/>
      <c r="U74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4" s="15">
        <f>Table3[[#This Row],[Price per board]]*$N$3</f>
        <v>0</v>
      </c>
      <c r="W74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4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5" spans="2:24" x14ac:dyDescent="0.25">
      <c r="B75">
        <f t="shared" ca="1" si="1"/>
        <v>69</v>
      </c>
      <c r="C7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75" s="40"/>
      <c r="E75" s="14" t="str">
        <f>IF(COUNTA(Table3[[#This Row],[Schematic Ref]]),LEN(Table3[[#This Row],[Schematic Ref]])-(LEN(SUBSTITUTE(Table3[[#This Row],[Schematic Ref]],",","")))+1,"")</f>
        <v/>
      </c>
      <c r="F75" s="21"/>
      <c r="G75" s="21"/>
      <c r="H75" s="21"/>
      <c r="I75" s="21"/>
      <c r="J75" s="22"/>
      <c r="K75" s="21"/>
      <c r="L75" s="31"/>
      <c r="M75" s="32"/>
      <c r="N75" s="21"/>
      <c r="O75" s="32"/>
      <c r="P75" s="30"/>
      <c r="Q75" s="33"/>
      <c r="R75" s="21" t="s">
        <v>30</v>
      </c>
      <c r="S75" s="21">
        <v>1000</v>
      </c>
      <c r="T75" s="21"/>
      <c r="U75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5" s="15">
        <f>Table3[[#This Row],[Price per board]]*$N$3</f>
        <v>0</v>
      </c>
      <c r="W75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5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6" spans="2:24" x14ac:dyDescent="0.25">
      <c r="B76">
        <f t="shared" ca="1" si="1"/>
        <v>70</v>
      </c>
      <c r="C7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76" s="40"/>
      <c r="E76" s="14" t="str">
        <f>IF(COUNTA(Table3[[#This Row],[Schematic Ref]]),LEN(Table3[[#This Row],[Schematic Ref]])-(LEN(SUBSTITUTE(Table3[[#This Row],[Schematic Ref]],",","")))+1,"")</f>
        <v/>
      </c>
      <c r="F76" s="21"/>
      <c r="G76" s="21"/>
      <c r="H76" s="21"/>
      <c r="I76" s="21"/>
      <c r="J76" s="22"/>
      <c r="K76" s="21"/>
      <c r="L76" s="31"/>
      <c r="M76" s="32"/>
      <c r="N76" s="21"/>
      <c r="O76" s="32"/>
      <c r="P76" s="30"/>
      <c r="Q76" s="33"/>
      <c r="R76" s="21" t="s">
        <v>30</v>
      </c>
      <c r="S76" s="21">
        <v>1000</v>
      </c>
      <c r="T76" s="21"/>
      <c r="U76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6" s="15">
        <f>Table3[[#This Row],[Price per board]]*$N$3</f>
        <v>0</v>
      </c>
      <c r="W76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6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7" spans="2:24" x14ac:dyDescent="0.25">
      <c r="B77">
        <f t="shared" ca="1" si="1"/>
        <v>71</v>
      </c>
      <c r="C7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77" s="40"/>
      <c r="E77" s="14" t="str">
        <f>IF(COUNTA(Table3[[#This Row],[Schematic Ref]]),LEN(Table3[[#This Row],[Schematic Ref]])-(LEN(SUBSTITUTE(Table3[[#This Row],[Schematic Ref]],",","")))+1,"")</f>
        <v/>
      </c>
      <c r="F77" s="21"/>
      <c r="G77" s="21"/>
      <c r="H77" s="21"/>
      <c r="I77" s="21"/>
      <c r="J77" s="22"/>
      <c r="K77" s="21"/>
      <c r="L77" s="31"/>
      <c r="M77" s="32"/>
      <c r="N77" s="21"/>
      <c r="O77" s="32"/>
      <c r="P77" s="30"/>
      <c r="Q77" s="33"/>
      <c r="R77" s="21" t="s">
        <v>30</v>
      </c>
      <c r="S77" s="21">
        <v>1000</v>
      </c>
      <c r="T77" s="21"/>
      <c r="U77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7" s="15">
        <f>Table3[[#This Row],[Price per board]]*$N$3</f>
        <v>0</v>
      </c>
      <c r="W77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7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8" spans="2:24" x14ac:dyDescent="0.25">
      <c r="B78">
        <f t="shared" ca="1" si="1"/>
        <v>72</v>
      </c>
      <c r="C7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78" s="40"/>
      <c r="E78" s="14" t="str">
        <f>IF(COUNTA(Table3[[#This Row],[Schematic Ref]]),LEN(Table3[[#This Row],[Schematic Ref]])-(LEN(SUBSTITUTE(Table3[[#This Row],[Schematic Ref]],",","")))+1,"")</f>
        <v/>
      </c>
      <c r="F78" s="21"/>
      <c r="G78" s="21"/>
      <c r="H78" s="21"/>
      <c r="I78" s="21"/>
      <c r="J78" s="22"/>
      <c r="K78" s="21"/>
      <c r="L78" s="31"/>
      <c r="M78" s="32"/>
      <c r="N78" s="21"/>
      <c r="O78" s="32"/>
      <c r="P78" s="30"/>
      <c r="Q78" s="33"/>
      <c r="R78" s="21" t="s">
        <v>30</v>
      </c>
      <c r="S78" s="21">
        <v>1000</v>
      </c>
      <c r="T78" s="21"/>
      <c r="U78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8" s="15">
        <f>Table3[[#This Row],[Price per board]]*$N$3</f>
        <v>0</v>
      </c>
      <c r="W78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8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9" spans="2:24" x14ac:dyDescent="0.25">
      <c r="B79">
        <f t="shared" ca="1" si="1"/>
        <v>73</v>
      </c>
      <c r="C7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79" s="40"/>
      <c r="E79" s="14" t="str">
        <f>IF(COUNTA(Table3[[#This Row],[Schematic Ref]]),LEN(Table3[[#This Row],[Schematic Ref]])-(LEN(SUBSTITUTE(Table3[[#This Row],[Schematic Ref]],",","")))+1,"")</f>
        <v/>
      </c>
      <c r="F79" s="21"/>
      <c r="G79" s="21"/>
      <c r="H79" s="21"/>
      <c r="I79" s="21"/>
      <c r="J79" s="22"/>
      <c r="K79" s="21"/>
      <c r="L79" s="31"/>
      <c r="M79" s="32"/>
      <c r="N79" s="21"/>
      <c r="O79" s="32"/>
      <c r="P79" s="30"/>
      <c r="Q79" s="33"/>
      <c r="R79" s="21" t="s">
        <v>30</v>
      </c>
      <c r="S79" s="21">
        <v>1000</v>
      </c>
      <c r="T79" s="21"/>
      <c r="U79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9" s="15">
        <f>Table3[[#This Row],[Price per board]]*$N$3</f>
        <v>0</v>
      </c>
      <c r="W79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9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0" spans="2:24" x14ac:dyDescent="0.25">
      <c r="B80">
        <f t="shared" ca="1" si="1"/>
        <v>74</v>
      </c>
      <c r="C8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80" s="40"/>
      <c r="E80" s="14" t="str">
        <f>IF(COUNTA(Table3[[#This Row],[Schematic Ref]]),LEN(Table3[[#This Row],[Schematic Ref]])-(LEN(SUBSTITUTE(Table3[[#This Row],[Schematic Ref]],",","")))+1,"")</f>
        <v/>
      </c>
      <c r="F80" s="21"/>
      <c r="G80" s="21"/>
      <c r="H80" s="21"/>
      <c r="I80" s="21"/>
      <c r="J80" s="22"/>
      <c r="K80" s="21"/>
      <c r="L80" s="31"/>
      <c r="M80" s="32"/>
      <c r="N80" s="21"/>
      <c r="O80" s="32"/>
      <c r="P80" s="30"/>
      <c r="Q80" s="33"/>
      <c r="R80" s="21" t="s">
        <v>30</v>
      </c>
      <c r="S80" s="21">
        <v>1000</v>
      </c>
      <c r="T80" s="21"/>
      <c r="U80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0" s="15">
        <f>Table3[[#This Row],[Price per board]]*$N$3</f>
        <v>0</v>
      </c>
      <c r="W80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0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1" spans="2:24" x14ac:dyDescent="0.25">
      <c r="B81">
        <f t="shared" ca="1" si="1"/>
        <v>75</v>
      </c>
      <c r="C8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81" s="40"/>
      <c r="E81" s="14" t="str">
        <f>IF(COUNTA(Table3[[#This Row],[Schematic Ref]]),LEN(Table3[[#This Row],[Schematic Ref]])-(LEN(SUBSTITUTE(Table3[[#This Row],[Schematic Ref]],",","")))+1,"")</f>
        <v/>
      </c>
      <c r="F81" s="21"/>
      <c r="G81" s="21"/>
      <c r="H81" s="21"/>
      <c r="I81" s="21"/>
      <c r="J81" s="22"/>
      <c r="K81" s="21"/>
      <c r="L81" s="31"/>
      <c r="M81" s="32"/>
      <c r="N81" s="21"/>
      <c r="O81" s="32"/>
      <c r="P81" s="30"/>
      <c r="Q81" s="33"/>
      <c r="R81" s="21" t="s">
        <v>30</v>
      </c>
      <c r="S81" s="21">
        <v>1000</v>
      </c>
      <c r="T81" s="21"/>
      <c r="U81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1" s="15">
        <f>Table3[[#This Row],[Price per board]]*$N$3</f>
        <v>0</v>
      </c>
      <c r="W81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1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2" spans="2:24" x14ac:dyDescent="0.25">
      <c r="B82">
        <f t="shared" ca="1" si="1"/>
        <v>76</v>
      </c>
      <c r="C8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82" s="40"/>
      <c r="E82" s="14" t="str">
        <f>IF(COUNTA(Table3[[#This Row],[Schematic Ref]]),LEN(Table3[[#This Row],[Schematic Ref]])-(LEN(SUBSTITUTE(Table3[[#This Row],[Schematic Ref]],",","")))+1,"")</f>
        <v/>
      </c>
      <c r="F82" s="21"/>
      <c r="G82" s="21"/>
      <c r="H82" s="21"/>
      <c r="I82" s="21"/>
      <c r="J82" s="22"/>
      <c r="K82" s="34"/>
      <c r="L82" s="35"/>
      <c r="M82" s="36"/>
      <c r="N82" s="21"/>
      <c r="O82" s="36"/>
      <c r="P82" s="38"/>
      <c r="Q82" s="37"/>
      <c r="R82" s="21" t="s">
        <v>30</v>
      </c>
      <c r="S82" s="21">
        <v>1000</v>
      </c>
      <c r="T82" s="21"/>
      <c r="U82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2" s="15">
        <f>Table3[[#This Row],[Price per board]]*$N$3</f>
        <v>0</v>
      </c>
      <c r="W82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2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3" spans="2:24" x14ac:dyDescent="0.25">
      <c r="B83">
        <f t="shared" ca="1" si="1"/>
        <v>77</v>
      </c>
      <c r="C8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83" s="40"/>
      <c r="E83" s="14" t="str">
        <f>IF(COUNTA(Table3[[#This Row],[Schematic Ref]]),LEN(Table3[[#This Row],[Schematic Ref]])-(LEN(SUBSTITUTE(Table3[[#This Row],[Schematic Ref]],",","")))+1,"")</f>
        <v/>
      </c>
      <c r="F83" s="21"/>
      <c r="G83" s="21"/>
      <c r="H83" s="21"/>
      <c r="I83" s="21"/>
      <c r="J83" s="22"/>
      <c r="K83" s="21"/>
      <c r="L83" s="31"/>
      <c r="M83" s="32"/>
      <c r="N83" s="48"/>
      <c r="O83" s="32"/>
      <c r="P83" s="30"/>
      <c r="Q83" s="33"/>
      <c r="R83" s="21" t="s">
        <v>30</v>
      </c>
      <c r="S83" s="21">
        <v>1000</v>
      </c>
      <c r="T83" s="21"/>
      <c r="U83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3" s="15">
        <f>Table3[[#This Row],[Price per board]]*$N$3</f>
        <v>0</v>
      </c>
      <c r="W83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3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4" spans="2:24" x14ac:dyDescent="0.25">
      <c r="B84">
        <f t="shared" ca="1" si="1"/>
        <v>78</v>
      </c>
      <c r="C8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84" s="40"/>
      <c r="E84" s="14" t="str">
        <f>IF(COUNTA(Table3[[#This Row],[Schematic Ref]]),LEN(Table3[[#This Row],[Schematic Ref]])-(LEN(SUBSTITUTE(Table3[[#This Row],[Schematic Ref]],",","")))+1,"")</f>
        <v/>
      </c>
      <c r="F84" s="21"/>
      <c r="G84" s="21"/>
      <c r="H84" s="21"/>
      <c r="I84" s="21"/>
      <c r="J84" s="22"/>
      <c r="K84" s="21"/>
      <c r="L84" s="31"/>
      <c r="M84" s="32"/>
      <c r="N84" s="26"/>
      <c r="O84" s="32"/>
      <c r="P84" s="30"/>
      <c r="Q84" s="33"/>
      <c r="R84" s="21" t="s">
        <v>30</v>
      </c>
      <c r="S84" s="21">
        <v>1000</v>
      </c>
      <c r="T84" s="21"/>
      <c r="U84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4" s="15">
        <f>Table3[[#This Row],[Price per board]]*$N$3</f>
        <v>0</v>
      </c>
      <c r="W84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4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5" spans="2:24" x14ac:dyDescent="0.25">
      <c r="B85">
        <f t="shared" ca="1" si="1"/>
        <v>79</v>
      </c>
      <c r="C8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85" s="40"/>
      <c r="E85" s="14" t="str">
        <f>IF(COUNTA(Table3[[#This Row],[Schematic Ref]]),LEN(Table3[[#This Row],[Schematic Ref]])-(LEN(SUBSTITUTE(Table3[[#This Row],[Schematic Ref]],",","")))+1,"")</f>
        <v/>
      </c>
      <c r="F85" s="21"/>
      <c r="G85" s="21"/>
      <c r="H85" s="21"/>
      <c r="I85" s="21"/>
      <c r="J85" s="22"/>
      <c r="K85" s="21"/>
      <c r="L85" s="31"/>
      <c r="M85" s="32"/>
      <c r="N85" s="21"/>
      <c r="O85" s="32"/>
      <c r="P85" s="30"/>
      <c r="Q85" s="33"/>
      <c r="R85" s="21" t="s">
        <v>30</v>
      </c>
      <c r="S85" s="21">
        <v>1000</v>
      </c>
      <c r="T85" s="21"/>
      <c r="U85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5" s="15">
        <f>Table3[[#This Row],[Price per board]]*$N$3</f>
        <v>0</v>
      </c>
      <c r="W85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5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6" spans="2:24" x14ac:dyDescent="0.25">
      <c r="B86">
        <f t="shared" ca="1" si="1"/>
        <v>80</v>
      </c>
      <c r="C8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86" s="40"/>
      <c r="E86" s="14" t="str">
        <f>IF(COUNTA(Table3[[#This Row],[Schematic Ref]]),LEN(Table3[[#This Row],[Schematic Ref]])-(LEN(SUBSTITUTE(Table3[[#This Row],[Schematic Ref]],",","")))+1,"")</f>
        <v/>
      </c>
      <c r="F86" s="21"/>
      <c r="G86" s="21"/>
      <c r="H86" s="21"/>
      <c r="I86" s="21"/>
      <c r="J86" s="22"/>
      <c r="K86" s="21"/>
      <c r="L86" s="31"/>
      <c r="M86" s="32"/>
      <c r="N86" s="21"/>
      <c r="O86" s="32"/>
      <c r="P86" s="30"/>
      <c r="Q86" s="33"/>
      <c r="R86" s="21" t="s">
        <v>30</v>
      </c>
      <c r="S86" s="21">
        <v>1000</v>
      </c>
      <c r="T86" s="21"/>
      <c r="U86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6" s="15">
        <f>Table3[[#This Row],[Price per board]]*$N$3</f>
        <v>0</v>
      </c>
      <c r="W86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6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7" spans="2:24" x14ac:dyDescent="0.25">
      <c r="B87">
        <f t="shared" ca="1" si="1"/>
        <v>81</v>
      </c>
      <c r="C8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87" s="40"/>
      <c r="E87" s="14" t="str">
        <f>IF(COUNTA(Table3[[#This Row],[Schematic Ref]]),LEN(Table3[[#This Row],[Schematic Ref]])-(LEN(SUBSTITUTE(Table3[[#This Row],[Schematic Ref]],",","")))+1,"")</f>
        <v/>
      </c>
      <c r="F87" s="21"/>
      <c r="G87" s="21"/>
      <c r="H87" s="21"/>
      <c r="I87" s="21"/>
      <c r="J87" s="22"/>
      <c r="K87" s="21"/>
      <c r="L87" s="31"/>
      <c r="M87" s="32"/>
      <c r="N87" s="26"/>
      <c r="O87" s="32"/>
      <c r="P87" s="30"/>
      <c r="Q87" s="33"/>
      <c r="R87" s="21" t="s">
        <v>30</v>
      </c>
      <c r="S87" s="21">
        <v>1000</v>
      </c>
      <c r="T87" s="21"/>
      <c r="U87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7" s="15">
        <f>Table3[[#This Row],[Price per board]]*$N$3</f>
        <v>0</v>
      </c>
      <c r="W87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7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8" spans="2:24" x14ac:dyDescent="0.25">
      <c r="B88">
        <f t="shared" ca="1" si="1"/>
        <v>82</v>
      </c>
      <c r="C8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88" s="40"/>
      <c r="E88" s="14" t="str">
        <f>IF(COUNTA(Table3[[#This Row],[Schematic Ref]]),LEN(Table3[[#This Row],[Schematic Ref]])-(LEN(SUBSTITUTE(Table3[[#This Row],[Schematic Ref]],",","")))+1,"")</f>
        <v/>
      </c>
      <c r="F88" s="21"/>
      <c r="G88" s="21"/>
      <c r="H88" s="21"/>
      <c r="I88" s="21"/>
      <c r="J88" s="22"/>
      <c r="K88" s="21"/>
      <c r="L88" s="31"/>
      <c r="M88" s="32"/>
      <c r="N88" s="21"/>
      <c r="O88" s="32"/>
      <c r="P88" s="30"/>
      <c r="Q88" s="33"/>
      <c r="R88" s="21" t="s">
        <v>30</v>
      </c>
      <c r="S88" s="21">
        <v>1000</v>
      </c>
      <c r="T88" s="21"/>
      <c r="U88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8" s="15">
        <f>Table3[[#This Row],[Price per board]]*$N$3</f>
        <v>0</v>
      </c>
      <c r="W88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8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9" spans="2:24" x14ac:dyDescent="0.25">
      <c r="B89">
        <f t="shared" ca="1" si="1"/>
        <v>83</v>
      </c>
      <c r="C8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89" s="40"/>
      <c r="E89" s="14" t="str">
        <f>IF(COUNTA(Table3[[#This Row],[Schematic Ref]]),LEN(Table3[[#This Row],[Schematic Ref]])-(LEN(SUBSTITUTE(Table3[[#This Row],[Schematic Ref]],",","")))+1,"")</f>
        <v/>
      </c>
      <c r="F89" s="21"/>
      <c r="G89" s="21"/>
      <c r="H89" s="21"/>
      <c r="I89" s="21"/>
      <c r="J89" s="22"/>
      <c r="K89" s="21"/>
      <c r="L89" s="31"/>
      <c r="M89" s="32"/>
      <c r="N89" s="21"/>
      <c r="O89" s="32"/>
      <c r="P89" s="30"/>
      <c r="Q89" s="33"/>
      <c r="R89" s="21" t="s">
        <v>30</v>
      </c>
      <c r="S89" s="21">
        <v>1000</v>
      </c>
      <c r="T89" s="21"/>
      <c r="U89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9" s="15">
        <f>Table3[[#This Row],[Price per board]]*$N$3</f>
        <v>0</v>
      </c>
      <c r="W89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9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0" spans="2:24" x14ac:dyDescent="0.25">
      <c r="B90">
        <f t="shared" ca="1" si="1"/>
        <v>84</v>
      </c>
      <c r="C9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90" s="40"/>
      <c r="E90" s="14" t="str">
        <f>IF(COUNTA(Table3[[#This Row],[Schematic Ref]]),LEN(Table3[[#This Row],[Schematic Ref]])-(LEN(SUBSTITUTE(Table3[[#This Row],[Schematic Ref]],",","")))+1,"")</f>
        <v/>
      </c>
      <c r="F90" s="21"/>
      <c r="G90" s="21"/>
      <c r="H90" s="21"/>
      <c r="I90" s="21"/>
      <c r="J90" s="22"/>
      <c r="K90" s="21"/>
      <c r="L90" s="31"/>
      <c r="M90" s="32"/>
      <c r="N90" s="48"/>
      <c r="O90" s="32"/>
      <c r="P90" s="30"/>
      <c r="Q90" s="33"/>
      <c r="R90" s="21" t="s">
        <v>30</v>
      </c>
      <c r="S90" s="21">
        <v>1000</v>
      </c>
      <c r="T90" s="21"/>
      <c r="U90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0" s="15">
        <f>Table3[[#This Row],[Price per board]]*$N$3</f>
        <v>0</v>
      </c>
      <c r="W90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0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1" spans="2:24" x14ac:dyDescent="0.25">
      <c r="B91">
        <f t="shared" ca="1" si="1"/>
        <v>85</v>
      </c>
      <c r="C9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91" s="40"/>
      <c r="E91" s="14" t="str">
        <f>IF(COUNTA(Table3[[#This Row],[Schematic Ref]]),LEN(Table3[[#This Row],[Schematic Ref]])-(LEN(SUBSTITUTE(Table3[[#This Row],[Schematic Ref]],",","")))+1,"")</f>
        <v/>
      </c>
      <c r="F91" s="21"/>
      <c r="G91" s="21"/>
      <c r="H91" s="21"/>
      <c r="I91" s="21"/>
      <c r="J91" s="22"/>
      <c r="K91" s="21"/>
      <c r="L91" s="31"/>
      <c r="M91" s="32"/>
      <c r="N91" s="49"/>
      <c r="O91" s="32"/>
      <c r="P91" s="30"/>
      <c r="Q91" s="33"/>
      <c r="R91" s="21" t="s">
        <v>30</v>
      </c>
      <c r="S91" s="21">
        <v>1000</v>
      </c>
      <c r="T91" s="21"/>
      <c r="U91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1" s="15">
        <f>Table3[[#This Row],[Price per board]]*$N$3</f>
        <v>0</v>
      </c>
      <c r="W91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1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2" spans="2:24" x14ac:dyDescent="0.25">
      <c r="B92">
        <f t="shared" ca="1" si="1"/>
        <v>86</v>
      </c>
      <c r="C9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92" s="40"/>
      <c r="E92" s="14" t="str">
        <f>IF(COUNTA(Table3[[#This Row],[Schematic Ref]]),LEN(Table3[[#This Row],[Schematic Ref]])-(LEN(SUBSTITUTE(Table3[[#This Row],[Schematic Ref]],",","")))+1,"")</f>
        <v/>
      </c>
      <c r="F92" s="21"/>
      <c r="G92" s="21"/>
      <c r="H92" s="21"/>
      <c r="I92" s="21"/>
      <c r="J92" s="22"/>
      <c r="K92" s="21"/>
      <c r="L92" s="31"/>
      <c r="M92" s="32"/>
      <c r="N92" s="21"/>
      <c r="O92" s="32"/>
      <c r="P92" s="30"/>
      <c r="Q92" s="33"/>
      <c r="R92" s="21" t="s">
        <v>30</v>
      </c>
      <c r="S92" s="21">
        <v>1000</v>
      </c>
      <c r="T92" s="21"/>
      <c r="U92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2" s="15">
        <f>Table3[[#This Row],[Price per board]]*$N$3</f>
        <v>0</v>
      </c>
      <c r="W92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2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3" spans="2:24" x14ac:dyDescent="0.25">
      <c r="B93">
        <f t="shared" ca="1" si="1"/>
        <v>87</v>
      </c>
      <c r="C9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93" s="40"/>
      <c r="E93" s="14" t="str">
        <f>IF(COUNTA(Table3[[#This Row],[Schematic Ref]]),LEN(Table3[[#This Row],[Schematic Ref]])-(LEN(SUBSTITUTE(Table3[[#This Row],[Schematic Ref]],",","")))+1,"")</f>
        <v/>
      </c>
      <c r="F93" s="21"/>
      <c r="G93" s="21"/>
      <c r="H93" s="21"/>
      <c r="I93" s="21"/>
      <c r="J93" s="22"/>
      <c r="K93" s="21"/>
      <c r="L93" s="31"/>
      <c r="M93" s="32"/>
      <c r="N93" s="26"/>
      <c r="O93" s="32"/>
      <c r="P93" s="30"/>
      <c r="Q93" s="33"/>
      <c r="R93" s="21" t="s">
        <v>30</v>
      </c>
      <c r="S93" s="21">
        <v>1000</v>
      </c>
      <c r="T93" s="21"/>
      <c r="U93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3" s="15">
        <f>Table3[[#This Row],[Price per board]]*$N$3</f>
        <v>0</v>
      </c>
      <c r="W93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3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4" spans="2:24" x14ac:dyDescent="0.25">
      <c r="B94">
        <f t="shared" ca="1" si="1"/>
        <v>88</v>
      </c>
      <c r="C9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94" s="40"/>
      <c r="E94" s="14" t="str">
        <f>IF(COUNTA(Table3[[#This Row],[Schematic Ref]]),LEN(Table3[[#This Row],[Schematic Ref]])-(LEN(SUBSTITUTE(Table3[[#This Row],[Schematic Ref]],",","")))+1,"")</f>
        <v/>
      </c>
      <c r="F94" s="21"/>
      <c r="G94" s="21"/>
      <c r="H94" s="21"/>
      <c r="I94" s="21"/>
      <c r="J94" s="22"/>
      <c r="K94" s="21"/>
      <c r="L94" s="31"/>
      <c r="M94" s="32"/>
      <c r="N94" s="21"/>
      <c r="O94" s="32"/>
      <c r="P94" s="30"/>
      <c r="Q94" s="33"/>
      <c r="R94" s="21" t="s">
        <v>30</v>
      </c>
      <c r="S94" s="21">
        <v>1000</v>
      </c>
      <c r="T94" s="21"/>
      <c r="U94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4" s="15">
        <f>Table3[[#This Row],[Price per board]]*$N$3</f>
        <v>0</v>
      </c>
      <c r="W94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4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5" spans="2:24" x14ac:dyDescent="0.25">
      <c r="B95">
        <f t="shared" ca="1" si="1"/>
        <v>89</v>
      </c>
      <c r="C9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95" s="40"/>
      <c r="E95" s="14" t="str">
        <f>IF(COUNTA(Table3[[#This Row],[Schematic Ref]]),LEN(Table3[[#This Row],[Schematic Ref]])-(LEN(SUBSTITUTE(Table3[[#This Row],[Schematic Ref]],",","")))+1,"")</f>
        <v/>
      </c>
      <c r="F95" s="21"/>
      <c r="G95" s="21"/>
      <c r="H95" s="21"/>
      <c r="I95" s="21"/>
      <c r="J95" s="22"/>
      <c r="K95" s="21"/>
      <c r="L95" s="31"/>
      <c r="M95" s="32"/>
      <c r="N95" s="21"/>
      <c r="O95" s="32"/>
      <c r="P95" s="30"/>
      <c r="Q95" s="33"/>
      <c r="R95" s="21" t="s">
        <v>30</v>
      </c>
      <c r="S95" s="21">
        <v>1000</v>
      </c>
      <c r="T95" s="21"/>
      <c r="U95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5" s="15">
        <f>Table3[[#This Row],[Price per board]]*$N$3</f>
        <v>0</v>
      </c>
      <c r="W95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5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6" spans="2:24" x14ac:dyDescent="0.25">
      <c r="B96">
        <f t="shared" ca="1" si="1"/>
        <v>90</v>
      </c>
      <c r="C9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96" s="40"/>
      <c r="E96" s="14" t="str">
        <f>IF(COUNTA(Table3[[#This Row],[Schematic Ref]]),LEN(Table3[[#This Row],[Schematic Ref]])-(LEN(SUBSTITUTE(Table3[[#This Row],[Schematic Ref]],",","")))+1,"")</f>
        <v/>
      </c>
      <c r="F96" s="21"/>
      <c r="G96" s="21"/>
      <c r="H96" s="21"/>
      <c r="I96" s="21"/>
      <c r="J96" s="22"/>
      <c r="K96" s="21"/>
      <c r="L96" s="31"/>
      <c r="M96" s="32"/>
      <c r="N96" s="21"/>
      <c r="O96" s="32"/>
      <c r="P96" s="30"/>
      <c r="Q96" s="33"/>
      <c r="R96" s="21" t="s">
        <v>30</v>
      </c>
      <c r="S96" s="21">
        <v>1000</v>
      </c>
      <c r="T96" s="21"/>
      <c r="U96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6" s="15">
        <f>Table3[[#This Row],[Price per board]]*$N$3</f>
        <v>0</v>
      </c>
      <c r="W96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6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7" spans="2:24" x14ac:dyDescent="0.25">
      <c r="B97">
        <f t="shared" ca="1" si="1"/>
        <v>91</v>
      </c>
      <c r="C9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97" s="40"/>
      <c r="E97" s="14" t="str">
        <f>IF(COUNTA(Table3[[#This Row],[Schematic Ref]]),LEN(Table3[[#This Row],[Schematic Ref]])-(LEN(SUBSTITUTE(Table3[[#This Row],[Schematic Ref]],",","")))+1,"")</f>
        <v/>
      </c>
      <c r="F97" s="21"/>
      <c r="G97" s="21"/>
      <c r="H97" s="21"/>
      <c r="I97" s="21"/>
      <c r="J97" s="22"/>
      <c r="K97" s="21"/>
      <c r="L97" s="31"/>
      <c r="M97" s="32"/>
      <c r="N97" s="21"/>
      <c r="O97" s="32"/>
      <c r="P97" s="30"/>
      <c r="Q97" s="33"/>
      <c r="R97" s="21" t="s">
        <v>30</v>
      </c>
      <c r="S97" s="21">
        <v>1000</v>
      </c>
      <c r="T97" s="21"/>
      <c r="U97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7" s="15">
        <f>Table3[[#This Row],[Price per board]]*$N$3</f>
        <v>0</v>
      </c>
      <c r="W97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7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8" spans="2:24" x14ac:dyDescent="0.25">
      <c r="B98">
        <f t="shared" ca="1" si="1"/>
        <v>92</v>
      </c>
      <c r="C9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98" s="40"/>
      <c r="E98" s="14" t="str">
        <f>IF(COUNTA(Table3[[#This Row],[Schematic Ref]]),LEN(Table3[[#This Row],[Schematic Ref]])-(LEN(SUBSTITUTE(Table3[[#This Row],[Schematic Ref]],",","")))+1,"")</f>
        <v/>
      </c>
      <c r="F98" s="21"/>
      <c r="G98" s="21"/>
      <c r="H98" s="21"/>
      <c r="I98" s="21"/>
      <c r="J98" s="22"/>
      <c r="K98" s="21"/>
      <c r="L98" s="31"/>
      <c r="M98" s="32"/>
      <c r="N98" s="26"/>
      <c r="O98" s="32"/>
      <c r="P98" s="30"/>
      <c r="Q98" s="33"/>
      <c r="R98" s="21" t="s">
        <v>30</v>
      </c>
      <c r="S98" s="21">
        <v>1000</v>
      </c>
      <c r="T98" s="21"/>
      <c r="U98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8" s="15">
        <f>Table3[[#This Row],[Price per board]]*$N$3</f>
        <v>0</v>
      </c>
      <c r="W98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8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9" spans="2:24" x14ac:dyDescent="0.25">
      <c r="B99">
        <f t="shared" ca="1" si="1"/>
        <v>93</v>
      </c>
      <c r="C9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99" s="40"/>
      <c r="E99" s="14" t="str">
        <f>IF(COUNTA(Table3[[#This Row],[Schematic Ref]]),LEN(Table3[[#This Row],[Schematic Ref]])-(LEN(SUBSTITUTE(Table3[[#This Row],[Schematic Ref]],",","")))+1,"")</f>
        <v/>
      </c>
      <c r="F99" s="21"/>
      <c r="G99" s="21"/>
      <c r="H99" s="21"/>
      <c r="I99" s="21"/>
      <c r="J99" s="22"/>
      <c r="K99" s="34"/>
      <c r="L99" s="35"/>
      <c r="M99" s="36"/>
      <c r="N99" s="26"/>
      <c r="O99" s="36"/>
      <c r="P99" s="30"/>
      <c r="Q99" s="37"/>
      <c r="R99" s="21" t="s">
        <v>30</v>
      </c>
      <c r="S99" s="21">
        <v>1000</v>
      </c>
      <c r="T99" s="21"/>
      <c r="U99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9" s="15">
        <f>Table3[[#This Row],[Price per board]]*$N$3</f>
        <v>0</v>
      </c>
      <c r="W99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9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0" spans="2:24" x14ac:dyDescent="0.25">
      <c r="B100">
        <f t="shared" ca="1" si="1"/>
        <v>94</v>
      </c>
      <c r="C10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00" s="40"/>
      <c r="E100" s="14" t="str">
        <f>IF(COUNTA(Table3[[#This Row],[Schematic Ref]]),LEN(Table3[[#This Row],[Schematic Ref]])-(LEN(SUBSTITUTE(Table3[[#This Row],[Schematic Ref]],",","")))+1,"")</f>
        <v/>
      </c>
      <c r="F100" s="21"/>
      <c r="G100" s="21"/>
      <c r="H100" s="21"/>
      <c r="I100" s="21"/>
      <c r="J100" s="22"/>
      <c r="K100" s="21"/>
      <c r="L100" s="31"/>
      <c r="M100" s="32"/>
      <c r="N100" s="21"/>
      <c r="O100" s="32"/>
      <c r="P100" s="30"/>
      <c r="Q100" s="33"/>
      <c r="R100" s="21" t="s">
        <v>30</v>
      </c>
      <c r="S100" s="21">
        <v>1000</v>
      </c>
      <c r="T100" s="21"/>
      <c r="U100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0" s="15">
        <f>Table3[[#This Row],[Price per board]]*$N$3</f>
        <v>0</v>
      </c>
      <c r="W100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0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1" spans="2:24" x14ac:dyDescent="0.25">
      <c r="B101">
        <f t="shared" ca="1" si="1"/>
        <v>95</v>
      </c>
      <c r="C10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01" s="40"/>
      <c r="E101" s="14" t="str">
        <f>IF(COUNTA(Table3[[#This Row],[Schematic Ref]]),LEN(Table3[[#This Row],[Schematic Ref]])-(LEN(SUBSTITUTE(Table3[[#This Row],[Schematic Ref]],",","")))+1,"")</f>
        <v/>
      </c>
      <c r="F101" s="21"/>
      <c r="G101" s="21"/>
      <c r="H101" s="21"/>
      <c r="I101" s="21"/>
      <c r="J101" s="22"/>
      <c r="K101" s="21"/>
      <c r="L101" s="31"/>
      <c r="M101" s="32"/>
      <c r="N101" s="21"/>
      <c r="O101" s="32"/>
      <c r="P101" s="30"/>
      <c r="Q101" s="33"/>
      <c r="R101" s="21" t="s">
        <v>30</v>
      </c>
      <c r="S101" s="21">
        <v>1000</v>
      </c>
      <c r="T101" s="21"/>
      <c r="U101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1" s="15">
        <f>Table3[[#This Row],[Price per board]]*$N$3</f>
        <v>0</v>
      </c>
      <c r="W101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1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2" spans="2:24" x14ac:dyDescent="0.25">
      <c r="B102">
        <f t="shared" ca="1" si="1"/>
        <v>96</v>
      </c>
      <c r="C10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02" s="40"/>
      <c r="E102" s="14" t="str">
        <f>IF(COUNTA(Table3[[#This Row],[Schematic Ref]]),LEN(Table3[[#This Row],[Schematic Ref]])-(LEN(SUBSTITUTE(Table3[[#This Row],[Schematic Ref]],",","")))+1,"")</f>
        <v/>
      </c>
      <c r="F102" s="21"/>
      <c r="G102" s="21"/>
      <c r="H102" s="21"/>
      <c r="I102" s="21"/>
      <c r="J102" s="22"/>
      <c r="K102" s="21"/>
      <c r="L102" s="31"/>
      <c r="M102" s="32"/>
      <c r="N102" s="26"/>
      <c r="O102" s="32"/>
      <c r="P102" s="30"/>
      <c r="Q102" s="33"/>
      <c r="R102" s="21" t="s">
        <v>30</v>
      </c>
      <c r="S102" s="21">
        <v>1000</v>
      </c>
      <c r="T102" s="21"/>
      <c r="U102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2" s="15">
        <f>Table3[[#This Row],[Price per board]]*$N$3</f>
        <v>0</v>
      </c>
      <c r="W102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2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3" spans="2:24" x14ac:dyDescent="0.25">
      <c r="B103">
        <f t="shared" ca="1" si="1"/>
        <v>97</v>
      </c>
      <c r="C10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03" s="40"/>
      <c r="E103" s="14" t="str">
        <f>IF(COUNTA(Table3[[#This Row],[Schematic Ref]]),LEN(Table3[[#This Row],[Schematic Ref]])-(LEN(SUBSTITUTE(Table3[[#This Row],[Schematic Ref]],",","")))+1,"")</f>
        <v/>
      </c>
      <c r="F103" s="21"/>
      <c r="G103" s="21"/>
      <c r="H103" s="21"/>
      <c r="I103" s="21"/>
      <c r="J103" s="22"/>
      <c r="K103" s="21"/>
      <c r="L103" s="31"/>
      <c r="M103" s="32"/>
      <c r="N103" s="26"/>
      <c r="O103" s="32"/>
      <c r="P103" s="30"/>
      <c r="Q103" s="33"/>
      <c r="R103" s="21" t="s">
        <v>30</v>
      </c>
      <c r="S103" s="21">
        <v>1000</v>
      </c>
      <c r="T103" s="21"/>
      <c r="U103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3" s="15">
        <f>Table3[[#This Row],[Price per board]]*$N$3</f>
        <v>0</v>
      </c>
      <c r="W103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3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4" spans="2:24" x14ac:dyDescent="0.25">
      <c r="B104">
        <f t="shared" ca="1" si="1"/>
        <v>98</v>
      </c>
      <c r="C10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04" s="40"/>
      <c r="E104" s="14" t="str">
        <f>IF(COUNTA(Table3[[#This Row],[Schematic Ref]]),LEN(Table3[[#This Row],[Schematic Ref]])-(LEN(SUBSTITUTE(Table3[[#This Row],[Schematic Ref]],",","")))+1,"")</f>
        <v/>
      </c>
      <c r="F104" s="21"/>
      <c r="G104" s="21"/>
      <c r="H104" s="21"/>
      <c r="I104" s="21"/>
      <c r="J104" s="22"/>
      <c r="K104" s="21"/>
      <c r="L104" s="31"/>
      <c r="M104" s="32"/>
      <c r="N104" s="21"/>
      <c r="O104" s="32"/>
      <c r="P104" s="30"/>
      <c r="Q104" s="33"/>
      <c r="R104" s="21" t="s">
        <v>30</v>
      </c>
      <c r="S104" s="21">
        <v>1000</v>
      </c>
      <c r="T104" s="21"/>
      <c r="U104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4" s="15">
        <f>Table3[[#This Row],[Price per board]]*$N$3</f>
        <v>0</v>
      </c>
      <c r="W104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4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5" spans="2:24" x14ac:dyDescent="0.25">
      <c r="B105">
        <f t="shared" ca="1" si="1"/>
        <v>99</v>
      </c>
      <c r="C10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05" s="40"/>
      <c r="E105" s="14" t="str">
        <f>IF(COUNTA(Table3[[#This Row],[Schematic Ref]]),LEN(Table3[[#This Row],[Schematic Ref]])-(LEN(SUBSTITUTE(Table3[[#This Row],[Schematic Ref]],",","")))+1,"")</f>
        <v/>
      </c>
      <c r="F105" s="21"/>
      <c r="G105" s="21"/>
      <c r="H105" s="21"/>
      <c r="I105" s="21"/>
      <c r="J105" s="22"/>
      <c r="K105" s="34"/>
      <c r="L105" s="35"/>
      <c r="M105" s="36"/>
      <c r="N105" s="21"/>
      <c r="O105" s="36"/>
      <c r="P105" s="38"/>
      <c r="Q105" s="37"/>
      <c r="R105" s="21" t="s">
        <v>30</v>
      </c>
      <c r="S105" s="21">
        <v>1000</v>
      </c>
      <c r="T105" s="21"/>
      <c r="U105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5" s="15">
        <f>Table3[[#This Row],[Price per board]]*$N$3</f>
        <v>0</v>
      </c>
      <c r="W105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5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6" spans="2:24" x14ac:dyDescent="0.25">
      <c r="B106">
        <f t="shared" ca="1" si="1"/>
        <v>100</v>
      </c>
      <c r="C10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06" s="40"/>
      <c r="E106" s="14" t="str">
        <f>IF(COUNTA(Table3[[#This Row],[Schematic Ref]]),LEN(Table3[[#This Row],[Schematic Ref]])-(LEN(SUBSTITUTE(Table3[[#This Row],[Schematic Ref]],",","")))+1,"")</f>
        <v/>
      </c>
      <c r="F106" s="21"/>
      <c r="G106" s="21"/>
      <c r="H106" s="21"/>
      <c r="I106" s="21"/>
      <c r="J106" s="22"/>
      <c r="K106" s="34"/>
      <c r="L106" s="35"/>
      <c r="M106" s="36"/>
      <c r="N106" s="21"/>
      <c r="O106" s="36"/>
      <c r="P106" s="38"/>
      <c r="Q106" s="37"/>
      <c r="R106" s="21" t="s">
        <v>30</v>
      </c>
      <c r="S106" s="21">
        <v>1000</v>
      </c>
      <c r="T106" s="21"/>
      <c r="U106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6" s="15">
        <f>Table3[[#This Row],[Price per board]]*$N$3</f>
        <v>0</v>
      </c>
      <c r="W106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6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7" spans="2:24" x14ac:dyDescent="0.25">
      <c r="B107">
        <f t="shared" ca="1" si="1"/>
        <v>101</v>
      </c>
      <c r="C10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07" s="40"/>
      <c r="E107" s="14" t="str">
        <f>IF(COUNTA(Table3[[#This Row],[Schematic Ref]]),LEN(Table3[[#This Row],[Schematic Ref]])-(LEN(SUBSTITUTE(Table3[[#This Row],[Schematic Ref]],",","")))+1,"")</f>
        <v/>
      </c>
      <c r="F107" s="21"/>
      <c r="G107" s="21"/>
      <c r="H107" s="21"/>
      <c r="I107" s="21"/>
      <c r="J107" s="22"/>
      <c r="K107" s="34"/>
      <c r="L107" s="39"/>
      <c r="M107" s="36"/>
      <c r="N107" s="21"/>
      <c r="O107" s="36"/>
      <c r="P107" s="38"/>
      <c r="Q107" s="37"/>
      <c r="R107" s="21" t="s">
        <v>30</v>
      </c>
      <c r="S107" s="21">
        <v>1000</v>
      </c>
      <c r="T107" s="21"/>
      <c r="U107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7" s="15">
        <f>Table3[[#This Row],[Price per board]]*$N$3</f>
        <v>0</v>
      </c>
      <c r="W107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7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8" spans="2:24" x14ac:dyDescent="0.25">
      <c r="B108">
        <f t="shared" ca="1" si="1"/>
        <v>102</v>
      </c>
      <c r="C10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08" s="40"/>
      <c r="E108" s="14" t="str">
        <f>IF(COUNTA(Table3[[#This Row],[Schematic Ref]]),LEN(Table3[[#This Row],[Schematic Ref]])-(LEN(SUBSTITUTE(Table3[[#This Row],[Schematic Ref]],",","")))+1,"")</f>
        <v/>
      </c>
      <c r="F108" s="21"/>
      <c r="G108" s="21"/>
      <c r="H108" s="21"/>
      <c r="I108" s="21"/>
      <c r="J108" s="22"/>
      <c r="K108" s="21"/>
      <c r="L108" s="31"/>
      <c r="M108" s="32"/>
      <c r="N108" s="21"/>
      <c r="O108" s="32"/>
      <c r="P108" s="30"/>
      <c r="Q108" s="33"/>
      <c r="R108" s="21" t="s">
        <v>30</v>
      </c>
      <c r="S108" s="21">
        <v>1000</v>
      </c>
      <c r="T108" s="21"/>
      <c r="U108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8" s="15">
        <f>Table3[[#This Row],[Price per board]]*$N$3</f>
        <v>0</v>
      </c>
      <c r="W108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8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9" spans="2:24" x14ac:dyDescent="0.25">
      <c r="B109">
        <f t="shared" ca="1" si="1"/>
        <v>103</v>
      </c>
      <c r="C10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09" s="40"/>
      <c r="E109" s="14" t="str">
        <f>IF(COUNTA(Table3[[#This Row],[Schematic Ref]]),LEN(Table3[[#This Row],[Schematic Ref]])-(LEN(SUBSTITUTE(Table3[[#This Row],[Schematic Ref]],",","")))+1,"")</f>
        <v/>
      </c>
      <c r="F109" s="21"/>
      <c r="G109" s="21"/>
      <c r="H109" s="21"/>
      <c r="I109" s="21"/>
      <c r="J109" s="22"/>
      <c r="K109" s="21"/>
      <c r="L109" s="31"/>
      <c r="M109" s="32"/>
      <c r="N109" s="21"/>
      <c r="O109" s="32"/>
      <c r="P109" s="30"/>
      <c r="Q109" s="33"/>
      <c r="R109" s="21" t="s">
        <v>30</v>
      </c>
      <c r="S109" s="21">
        <v>1000</v>
      </c>
      <c r="T109" s="21"/>
      <c r="U109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9" s="15">
        <f>Table3[[#This Row],[Price per board]]*$N$3</f>
        <v>0</v>
      </c>
      <c r="W109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9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0" spans="2:24" x14ac:dyDescent="0.25">
      <c r="B110">
        <f t="shared" ca="1" si="1"/>
        <v>104</v>
      </c>
      <c r="C11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10" s="26"/>
      <c r="E110" s="14" t="str">
        <f>IF(COUNTA(Table3[[#This Row],[Schematic Ref]]),LEN(Table3[[#This Row],[Schematic Ref]])-(LEN(SUBSTITUTE(Table3[[#This Row],[Schematic Ref]],",","")))+1,"")</f>
        <v/>
      </c>
      <c r="F110" s="21"/>
      <c r="G110" s="21"/>
      <c r="H110" s="21"/>
      <c r="I110" s="21"/>
      <c r="J110" s="22"/>
      <c r="K110" s="21"/>
      <c r="L110" s="31"/>
      <c r="M110" s="32"/>
      <c r="N110" s="21"/>
      <c r="O110" s="32"/>
      <c r="P110" s="30"/>
      <c r="Q110" s="33"/>
      <c r="R110" s="21" t="s">
        <v>30</v>
      </c>
      <c r="S110" s="21">
        <v>1000</v>
      </c>
      <c r="T110" s="21"/>
      <c r="U110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0" s="15">
        <f>Table3[[#This Row],[Price per board]]*$N$3</f>
        <v>0</v>
      </c>
      <c r="W110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0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1" spans="2:24" x14ac:dyDescent="0.25">
      <c r="B111">
        <f t="shared" ca="1" si="1"/>
        <v>105</v>
      </c>
      <c r="C11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11" s="26"/>
      <c r="E111" s="14" t="str">
        <f>IF(COUNTA(Table3[[#This Row],[Schematic Ref]]),LEN(Table3[[#This Row],[Schematic Ref]])-(LEN(SUBSTITUTE(Table3[[#This Row],[Schematic Ref]],",","")))+1,"")</f>
        <v/>
      </c>
      <c r="F111" s="21"/>
      <c r="G111" s="21"/>
      <c r="H111" s="21"/>
      <c r="I111" s="21"/>
      <c r="J111" s="22"/>
      <c r="K111" s="21"/>
      <c r="L111" s="31"/>
      <c r="M111" s="32"/>
      <c r="N111" s="21"/>
      <c r="O111" s="32"/>
      <c r="P111" s="30"/>
      <c r="Q111" s="33"/>
      <c r="R111" s="21" t="s">
        <v>30</v>
      </c>
      <c r="S111" s="21">
        <v>1000</v>
      </c>
      <c r="T111" s="21"/>
      <c r="U111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1" s="15">
        <f>Table3[[#This Row],[Price per board]]*$N$3</f>
        <v>0</v>
      </c>
      <c r="W111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1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2" spans="2:24" x14ac:dyDescent="0.25">
      <c r="B112">
        <f t="shared" ca="1" si="1"/>
        <v>106</v>
      </c>
      <c r="C11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12" s="40"/>
      <c r="E112" s="14" t="str">
        <f>IF(COUNTA(Table3[[#This Row],[Schematic Ref]]),LEN(Table3[[#This Row],[Schematic Ref]])-(LEN(SUBSTITUTE(Table3[[#This Row],[Schematic Ref]],",","")))+1,"")</f>
        <v/>
      </c>
      <c r="F112" s="21"/>
      <c r="G112" s="21"/>
      <c r="H112" s="21"/>
      <c r="I112" s="21"/>
      <c r="J112" s="22"/>
      <c r="K112" s="21"/>
      <c r="L112" s="31"/>
      <c r="M112" s="32"/>
      <c r="N112" s="21"/>
      <c r="O112" s="32"/>
      <c r="P112" s="30"/>
      <c r="Q112" s="33"/>
      <c r="R112" s="21" t="s">
        <v>30</v>
      </c>
      <c r="S112" s="21">
        <v>1000</v>
      </c>
      <c r="T112" s="21"/>
      <c r="U112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2" s="15">
        <f>Table3[[#This Row],[Price per board]]*$N$3</f>
        <v>0</v>
      </c>
      <c r="W112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2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3" spans="2:24" x14ac:dyDescent="0.25">
      <c r="B113">
        <f t="shared" ca="1" si="1"/>
        <v>107</v>
      </c>
      <c r="C11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13" s="40"/>
      <c r="E113" s="14" t="str">
        <f>IF(COUNTA(Table3[[#This Row],[Schematic Ref]]),LEN(Table3[[#This Row],[Schematic Ref]])-(LEN(SUBSTITUTE(Table3[[#This Row],[Schematic Ref]],",","")))+1,"")</f>
        <v/>
      </c>
      <c r="F113" s="21"/>
      <c r="G113" s="21"/>
      <c r="H113" s="21"/>
      <c r="I113" s="21"/>
      <c r="J113" s="22"/>
      <c r="K113" s="34"/>
      <c r="L113" s="35"/>
      <c r="M113" s="36"/>
      <c r="N113" s="21"/>
      <c r="O113" s="36"/>
      <c r="P113" s="38"/>
      <c r="Q113" s="37"/>
      <c r="R113" s="21" t="s">
        <v>30</v>
      </c>
      <c r="S113" s="21">
        <v>1000</v>
      </c>
      <c r="T113" s="21"/>
      <c r="U113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3" s="15">
        <f>Table3[[#This Row],[Price per board]]*$N$3</f>
        <v>0</v>
      </c>
      <c r="W113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3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4" spans="2:24" x14ac:dyDescent="0.25">
      <c r="B114">
        <f t="shared" ca="1" si="1"/>
        <v>108</v>
      </c>
      <c r="C11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14" s="40"/>
      <c r="E114" s="14" t="str">
        <f>IF(COUNTA(Table3[[#This Row],[Schematic Ref]]),LEN(Table3[[#This Row],[Schematic Ref]])-(LEN(SUBSTITUTE(Table3[[#This Row],[Schematic Ref]],",","")))+1,"")</f>
        <v/>
      </c>
      <c r="F114" s="21"/>
      <c r="G114" s="21"/>
      <c r="H114" s="21"/>
      <c r="I114" s="21"/>
      <c r="J114" s="22"/>
      <c r="K114" s="21"/>
      <c r="L114" s="31"/>
      <c r="M114" s="32"/>
      <c r="N114" s="26"/>
      <c r="O114" s="32"/>
      <c r="P114" s="30"/>
      <c r="Q114" s="33"/>
      <c r="R114" s="21" t="s">
        <v>30</v>
      </c>
      <c r="S114" s="21">
        <v>1000</v>
      </c>
      <c r="T114" s="21"/>
      <c r="U114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4" s="15">
        <f>Table3[[#This Row],[Price per board]]*$N$3</f>
        <v>0</v>
      </c>
      <c r="W114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4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5" spans="2:24" x14ac:dyDescent="0.25">
      <c r="B115">
        <f t="shared" ca="1" si="1"/>
        <v>109</v>
      </c>
      <c r="C11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15" s="40"/>
      <c r="E115" s="14" t="str">
        <f>IF(COUNTA(Table3[[#This Row],[Schematic Ref]]),LEN(Table3[[#This Row],[Schematic Ref]])-(LEN(SUBSTITUTE(Table3[[#This Row],[Schematic Ref]],",","")))+1,"")</f>
        <v/>
      </c>
      <c r="F115" s="21"/>
      <c r="G115" s="21"/>
      <c r="H115" s="21"/>
      <c r="I115" s="21"/>
      <c r="J115" s="22"/>
      <c r="K115" s="21"/>
      <c r="L115" s="31"/>
      <c r="M115" s="32"/>
      <c r="N115" s="21"/>
      <c r="O115" s="32"/>
      <c r="P115" s="30"/>
      <c r="Q115" s="33"/>
      <c r="R115" s="21" t="s">
        <v>30</v>
      </c>
      <c r="S115" s="21">
        <v>1000</v>
      </c>
      <c r="T115" s="21"/>
      <c r="U115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5" s="15">
        <f>Table3[[#This Row],[Price per board]]*$N$3</f>
        <v>0</v>
      </c>
      <c r="W115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5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6" spans="2:24" x14ac:dyDescent="0.25">
      <c r="B116">
        <f t="shared" ca="1" si="1"/>
        <v>110</v>
      </c>
      <c r="C11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16" s="26"/>
      <c r="E116" s="14" t="str">
        <f>IF(COUNTA(Table3[[#This Row],[Schematic Ref]]),LEN(Table3[[#This Row],[Schematic Ref]])-(LEN(SUBSTITUTE(Table3[[#This Row],[Schematic Ref]],",","")))+1,"")</f>
        <v/>
      </c>
      <c r="F116" s="21"/>
      <c r="G116" s="21"/>
      <c r="H116" s="21"/>
      <c r="I116" s="21"/>
      <c r="J116" s="22"/>
      <c r="K116" s="21"/>
      <c r="L116" s="31"/>
      <c r="M116" s="32"/>
      <c r="N116" s="21"/>
      <c r="O116" s="32"/>
      <c r="P116" s="30"/>
      <c r="Q116" s="33"/>
      <c r="R116" s="21" t="s">
        <v>30</v>
      </c>
      <c r="S116" s="21">
        <v>1000</v>
      </c>
      <c r="T116" s="21"/>
      <c r="U116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6" s="15">
        <f>Table3[[#This Row],[Price per board]]*$N$3</f>
        <v>0</v>
      </c>
      <c r="W116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6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7" spans="2:24" x14ac:dyDescent="0.25">
      <c r="B117">
        <f t="shared" ca="1" si="1"/>
        <v>111</v>
      </c>
      <c r="C11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17" s="26"/>
      <c r="E117" s="14" t="str">
        <f>IF(COUNTA(Table3[[#This Row],[Schematic Ref]]),LEN(Table3[[#This Row],[Schematic Ref]])-(LEN(SUBSTITUTE(Table3[[#This Row],[Schematic Ref]],",","")))+1,"")</f>
        <v/>
      </c>
      <c r="F117" s="21"/>
      <c r="G117" s="21"/>
      <c r="H117" s="21"/>
      <c r="I117" s="21"/>
      <c r="J117" s="22"/>
      <c r="K117" s="21"/>
      <c r="L117" s="31"/>
      <c r="M117" s="32"/>
      <c r="N117" s="21"/>
      <c r="O117" s="32"/>
      <c r="P117" s="30"/>
      <c r="Q117" s="33"/>
      <c r="R117" s="21" t="s">
        <v>30</v>
      </c>
      <c r="S117" s="21">
        <v>1000</v>
      </c>
      <c r="T117" s="21"/>
      <c r="U117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7" s="15">
        <f>Table3[[#This Row],[Price per board]]*$N$3</f>
        <v>0</v>
      </c>
      <c r="W117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7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8" spans="2:24" x14ac:dyDescent="0.25">
      <c r="B118">
        <f t="shared" ca="1" si="1"/>
        <v>112</v>
      </c>
      <c r="C11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18" s="26"/>
      <c r="E118" s="14" t="str">
        <f>IF(COUNTA(Table3[[#This Row],[Schematic Ref]]),LEN(Table3[[#This Row],[Schematic Ref]])-(LEN(SUBSTITUTE(Table3[[#This Row],[Schematic Ref]],",","")))+1,"")</f>
        <v/>
      </c>
      <c r="F118" s="21"/>
      <c r="G118" s="21"/>
      <c r="H118" s="21"/>
      <c r="I118" s="21"/>
      <c r="J118" s="22"/>
      <c r="K118" s="21"/>
      <c r="L118" s="31"/>
      <c r="M118" s="32"/>
      <c r="N118" s="21"/>
      <c r="O118" s="32"/>
      <c r="P118" s="30"/>
      <c r="Q118" s="33"/>
      <c r="R118" s="21" t="s">
        <v>30</v>
      </c>
      <c r="S118" s="21">
        <v>1000</v>
      </c>
      <c r="T118" s="21"/>
      <c r="U118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8" s="15">
        <f>Table3[[#This Row],[Price per board]]*$N$3</f>
        <v>0</v>
      </c>
      <c r="W118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8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9" spans="2:24" x14ac:dyDescent="0.25">
      <c r="B119">
        <f t="shared" ca="1" si="1"/>
        <v>113</v>
      </c>
      <c r="C11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19" s="40"/>
      <c r="E119" s="14" t="str">
        <f>IF(COUNTA(Table3[[#This Row],[Schematic Ref]]),LEN(Table3[[#This Row],[Schematic Ref]])-(LEN(SUBSTITUTE(Table3[[#This Row],[Schematic Ref]],",","")))+1,"")</f>
        <v/>
      </c>
      <c r="F119" s="21"/>
      <c r="G119" s="21"/>
      <c r="H119" s="21"/>
      <c r="I119" s="21"/>
      <c r="J119" s="22"/>
      <c r="K119" s="21"/>
      <c r="L119" s="31"/>
      <c r="M119" s="32"/>
      <c r="N119" s="21"/>
      <c r="O119" s="32"/>
      <c r="P119" s="30"/>
      <c r="Q119" s="33"/>
      <c r="R119" s="21" t="s">
        <v>30</v>
      </c>
      <c r="S119" s="21">
        <v>1000</v>
      </c>
      <c r="T119" s="21"/>
      <c r="U119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9" s="15">
        <f>Table3[[#This Row],[Price per board]]*$N$3</f>
        <v>0</v>
      </c>
      <c r="W119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9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0" spans="2:24" x14ac:dyDescent="0.25">
      <c r="B120">
        <f t="shared" ca="1" si="1"/>
        <v>114</v>
      </c>
      <c r="C12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20" s="40"/>
      <c r="E120" s="14" t="str">
        <f>IF(COUNTA(Table3[[#This Row],[Schematic Ref]]),LEN(Table3[[#This Row],[Schematic Ref]])-(LEN(SUBSTITUTE(Table3[[#This Row],[Schematic Ref]],",","")))+1,"")</f>
        <v/>
      </c>
      <c r="F120" s="21"/>
      <c r="G120" s="21"/>
      <c r="H120" s="21"/>
      <c r="I120" s="21"/>
      <c r="J120" s="22"/>
      <c r="K120" s="34"/>
      <c r="L120" s="35"/>
      <c r="M120" s="36"/>
      <c r="N120" s="47"/>
      <c r="O120" s="36"/>
      <c r="P120" s="38"/>
      <c r="Q120" s="37"/>
      <c r="R120" s="21" t="s">
        <v>30</v>
      </c>
      <c r="S120" s="21">
        <v>1000</v>
      </c>
      <c r="T120" s="21"/>
      <c r="U120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0" s="15">
        <f>Table3[[#This Row],[Price per board]]*$N$3</f>
        <v>0</v>
      </c>
      <c r="W120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0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1" spans="2:24" x14ac:dyDescent="0.25">
      <c r="B121">
        <f t="shared" ca="1" si="1"/>
        <v>115</v>
      </c>
      <c r="C12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21" s="40"/>
      <c r="E121" s="14" t="str">
        <f>IF(COUNTA(Table3[[#This Row],[Schematic Ref]]),LEN(Table3[[#This Row],[Schematic Ref]])-(LEN(SUBSTITUTE(Table3[[#This Row],[Schematic Ref]],",","")))+1,"")</f>
        <v/>
      </c>
      <c r="F121" s="21"/>
      <c r="G121" s="21"/>
      <c r="H121" s="21"/>
      <c r="I121" s="21"/>
      <c r="J121" s="22"/>
      <c r="K121" s="34"/>
      <c r="L121" s="35"/>
      <c r="M121" s="36"/>
      <c r="N121" s="26"/>
      <c r="O121" s="36"/>
      <c r="P121" s="38"/>
      <c r="Q121" s="37"/>
      <c r="R121" s="21" t="s">
        <v>30</v>
      </c>
      <c r="S121" s="21">
        <v>1000</v>
      </c>
      <c r="T121" s="21"/>
      <c r="U121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1" s="15">
        <f>Table3[[#This Row],[Price per board]]*$N$3</f>
        <v>0</v>
      </c>
      <c r="W121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1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2" spans="2:24" x14ac:dyDescent="0.25">
      <c r="B122">
        <f t="shared" ca="1" si="1"/>
        <v>116</v>
      </c>
      <c r="C12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22" s="40"/>
      <c r="E122" s="14" t="str">
        <f>IF(COUNTA(Table3[[#This Row],[Schematic Ref]]),LEN(Table3[[#This Row],[Schematic Ref]])-(LEN(SUBSTITUTE(Table3[[#This Row],[Schematic Ref]],",","")))+1,"")</f>
        <v/>
      </c>
      <c r="F122" s="21"/>
      <c r="G122" s="21"/>
      <c r="H122" s="21"/>
      <c r="I122" s="21"/>
      <c r="J122" s="22"/>
      <c r="K122" s="21"/>
      <c r="L122" s="31"/>
      <c r="M122" s="32"/>
      <c r="N122" s="48"/>
      <c r="O122" s="32"/>
      <c r="P122" s="30"/>
      <c r="Q122" s="33"/>
      <c r="R122" s="21" t="s">
        <v>30</v>
      </c>
      <c r="S122" s="21">
        <v>1000</v>
      </c>
      <c r="T122" s="21"/>
      <c r="U122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2" s="15">
        <f>Table3[[#This Row],[Price per board]]*$N$3</f>
        <v>0</v>
      </c>
      <c r="W122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2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3" spans="2:24" x14ac:dyDescent="0.25">
      <c r="B123">
        <f t="shared" ca="1" si="1"/>
        <v>117</v>
      </c>
      <c r="C12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23" s="40"/>
      <c r="E123" s="14" t="str">
        <f>IF(COUNTA(Table3[[#This Row],[Schematic Ref]]),LEN(Table3[[#This Row],[Schematic Ref]])-(LEN(SUBSTITUTE(Table3[[#This Row],[Schematic Ref]],",","")))+1,"")</f>
        <v/>
      </c>
      <c r="F123" s="21"/>
      <c r="G123" s="21"/>
      <c r="H123" s="21"/>
      <c r="I123" s="21"/>
      <c r="J123" s="22"/>
      <c r="K123" s="21"/>
      <c r="L123" s="40"/>
      <c r="M123" s="32"/>
      <c r="N123" s="21"/>
      <c r="O123" s="32"/>
      <c r="P123" s="30"/>
      <c r="Q123" s="33"/>
      <c r="R123" s="21" t="s">
        <v>30</v>
      </c>
      <c r="S123" s="21">
        <v>1000</v>
      </c>
      <c r="T123" s="21"/>
      <c r="U123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3" s="15">
        <f>Table3[[#This Row],[Price per board]]*$N$3</f>
        <v>0</v>
      </c>
      <c r="W123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3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4" spans="2:24" x14ac:dyDescent="0.25">
      <c r="B124">
        <f t="shared" ca="1" si="1"/>
        <v>118</v>
      </c>
      <c r="C12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24" s="40"/>
      <c r="E124" s="14" t="str">
        <f>IF(COUNTA(Table3[[#This Row],[Schematic Ref]]),LEN(Table3[[#This Row],[Schematic Ref]])-(LEN(SUBSTITUTE(Table3[[#This Row],[Schematic Ref]],",","")))+1,"")</f>
        <v/>
      </c>
      <c r="F124" s="21"/>
      <c r="G124" s="21"/>
      <c r="H124" s="21"/>
      <c r="I124" s="21"/>
      <c r="J124" s="22"/>
      <c r="K124" s="21"/>
      <c r="L124" s="31"/>
      <c r="M124" s="32"/>
      <c r="N124" s="48"/>
      <c r="O124" s="32"/>
      <c r="P124" s="30"/>
      <c r="Q124" s="33"/>
      <c r="R124" s="21" t="s">
        <v>30</v>
      </c>
      <c r="S124" s="21">
        <v>1000</v>
      </c>
      <c r="T124" s="21"/>
      <c r="U124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4" s="15">
        <f>Table3[[#This Row],[Price per board]]*$N$3</f>
        <v>0</v>
      </c>
      <c r="W124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4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5" spans="2:24" x14ac:dyDescent="0.25">
      <c r="B125">
        <f t="shared" ca="1" si="1"/>
        <v>119</v>
      </c>
      <c r="C12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25" s="40"/>
      <c r="E125" s="14" t="str">
        <f>IF(COUNTA(Table3[[#This Row],[Schematic Ref]]),LEN(Table3[[#This Row],[Schematic Ref]])-(LEN(SUBSTITUTE(Table3[[#This Row],[Schematic Ref]],",","")))+1,"")</f>
        <v/>
      </c>
      <c r="F125" s="21"/>
      <c r="G125" s="21"/>
      <c r="H125" s="21"/>
      <c r="I125" s="21"/>
      <c r="J125" s="22"/>
      <c r="K125" s="34"/>
      <c r="L125" s="35"/>
      <c r="M125" s="36"/>
      <c r="N125" s="41"/>
      <c r="O125" s="36"/>
      <c r="P125" s="51"/>
      <c r="Q125" s="37"/>
      <c r="R125" s="21" t="s">
        <v>30</v>
      </c>
      <c r="S125" s="21">
        <v>1000</v>
      </c>
      <c r="T125" s="21"/>
      <c r="U125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5" s="15">
        <f>Table3[[#This Row],[Price per board]]*$N$3</f>
        <v>0</v>
      </c>
      <c r="W125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5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6" spans="2:24" x14ac:dyDescent="0.25">
      <c r="B126">
        <f t="shared" ca="1" si="1"/>
        <v>120</v>
      </c>
      <c r="C12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26" s="40"/>
      <c r="E126" s="14" t="str">
        <f>IF(COUNTA(Table3[[#This Row],[Schematic Ref]]),LEN(Table3[[#This Row],[Schematic Ref]])-(LEN(SUBSTITUTE(Table3[[#This Row],[Schematic Ref]],",","")))+1,"")</f>
        <v/>
      </c>
      <c r="F126" s="21"/>
      <c r="G126" s="21"/>
      <c r="H126" s="21"/>
      <c r="I126" s="21"/>
      <c r="J126" s="22"/>
      <c r="K126" s="34"/>
      <c r="L126" s="35"/>
      <c r="M126" s="36"/>
      <c r="N126" s="21"/>
      <c r="O126" s="36"/>
      <c r="P126" s="38"/>
      <c r="Q126" s="37"/>
      <c r="R126" s="21" t="s">
        <v>30</v>
      </c>
      <c r="S126" s="21">
        <v>1000</v>
      </c>
      <c r="T126" s="21"/>
      <c r="U126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6" s="15">
        <f>Table3[[#This Row],[Price per board]]*$N$3</f>
        <v>0</v>
      </c>
      <c r="W126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6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7" spans="2:24" x14ac:dyDescent="0.25">
      <c r="B127">
        <f t="shared" ca="1" si="1"/>
        <v>121</v>
      </c>
      <c r="C12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27" s="26"/>
      <c r="E127" s="14" t="str">
        <f>IF(COUNTA(Table3[[#This Row],[Schematic Ref]]),LEN(Table3[[#This Row],[Schematic Ref]])-(LEN(SUBSTITUTE(Table3[[#This Row],[Schematic Ref]],",","")))+1,"")</f>
        <v/>
      </c>
      <c r="F127" s="21"/>
      <c r="G127" s="21"/>
      <c r="H127" s="21"/>
      <c r="I127" s="21"/>
      <c r="J127" s="22"/>
      <c r="K127" s="21"/>
      <c r="L127" s="31"/>
      <c r="M127" s="32"/>
      <c r="N127" s="21"/>
      <c r="O127" s="32"/>
      <c r="P127" s="30"/>
      <c r="Q127" s="33"/>
      <c r="R127" s="21" t="s">
        <v>30</v>
      </c>
      <c r="S127" s="21">
        <v>1000</v>
      </c>
      <c r="T127" s="21"/>
      <c r="U127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7" s="15">
        <f>Table3[[#This Row],[Price per board]]*$N$3</f>
        <v>0</v>
      </c>
      <c r="W127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7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8" spans="2:24" x14ac:dyDescent="0.25">
      <c r="B128">
        <f t="shared" ca="1" si="1"/>
        <v>122</v>
      </c>
      <c r="C12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28" s="26"/>
      <c r="E128" s="14" t="str">
        <f>IF(COUNTA(Table3[[#This Row],[Schematic Ref]]),LEN(Table3[[#This Row],[Schematic Ref]])-(LEN(SUBSTITUTE(Table3[[#This Row],[Schematic Ref]],",","")))+1,"")</f>
        <v/>
      </c>
      <c r="F128" s="21"/>
      <c r="G128" s="21"/>
      <c r="H128" s="21"/>
      <c r="I128" s="21"/>
      <c r="J128" s="22"/>
      <c r="K128" s="21"/>
      <c r="L128" s="31"/>
      <c r="M128" s="32"/>
      <c r="N128" s="21"/>
      <c r="O128" s="32"/>
      <c r="P128" s="30"/>
      <c r="Q128" s="33"/>
      <c r="R128" s="21" t="s">
        <v>30</v>
      </c>
      <c r="S128" s="21">
        <v>1000</v>
      </c>
      <c r="T128" s="21"/>
      <c r="U128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8" s="15">
        <f>Table3[[#This Row],[Price per board]]*$N$3</f>
        <v>0</v>
      </c>
      <c r="W128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8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9" spans="2:24" x14ac:dyDescent="0.25">
      <c r="B129">
        <f t="shared" ca="1" si="1"/>
        <v>123</v>
      </c>
      <c r="C12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29" s="26"/>
      <c r="E129" s="14" t="str">
        <f>IF(COUNTA(Table3[[#This Row],[Schematic Ref]]),LEN(Table3[[#This Row],[Schematic Ref]])-(LEN(SUBSTITUTE(Table3[[#This Row],[Schematic Ref]],",","")))+1,"")</f>
        <v/>
      </c>
      <c r="F129" s="21"/>
      <c r="G129" s="21"/>
      <c r="H129" s="21"/>
      <c r="I129" s="21"/>
      <c r="J129" s="22"/>
      <c r="K129" s="21"/>
      <c r="L129" s="31"/>
      <c r="M129" s="32"/>
      <c r="N129" s="21"/>
      <c r="O129" s="32"/>
      <c r="P129" s="30"/>
      <c r="Q129" s="33"/>
      <c r="R129" s="21" t="s">
        <v>30</v>
      </c>
      <c r="S129" s="21">
        <v>1000</v>
      </c>
      <c r="T129" s="21"/>
      <c r="U129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9" s="15">
        <f>Table3[[#This Row],[Price per board]]*$N$3</f>
        <v>0</v>
      </c>
      <c r="W129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9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0" spans="2:24" x14ac:dyDescent="0.25">
      <c r="B130">
        <f t="shared" ca="1" si="1"/>
        <v>124</v>
      </c>
      <c r="C13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30" s="26"/>
      <c r="E130" s="14" t="str">
        <f>IF(COUNTA(Table3[[#This Row],[Schematic Ref]]),LEN(Table3[[#This Row],[Schematic Ref]])-(LEN(SUBSTITUTE(Table3[[#This Row],[Schematic Ref]],",","")))+1,"")</f>
        <v/>
      </c>
      <c r="F130" s="21"/>
      <c r="G130" s="21"/>
      <c r="H130" s="21"/>
      <c r="I130" s="21"/>
      <c r="J130" s="22"/>
      <c r="K130" s="21"/>
      <c r="L130" s="31"/>
      <c r="M130" s="32"/>
      <c r="N130" s="21"/>
      <c r="O130" s="32"/>
      <c r="P130" s="30"/>
      <c r="Q130" s="33"/>
      <c r="R130" s="21" t="s">
        <v>30</v>
      </c>
      <c r="S130" s="21">
        <v>1000</v>
      </c>
      <c r="T130" s="21"/>
      <c r="U130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0" s="15">
        <f>Table3[[#This Row],[Price per board]]*$N$3</f>
        <v>0</v>
      </c>
      <c r="W130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0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1" spans="2:24" x14ac:dyDescent="0.25">
      <c r="B131">
        <f t="shared" ca="1" si="1"/>
        <v>125</v>
      </c>
      <c r="C13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31" s="26"/>
      <c r="E131" s="14" t="str">
        <f>IF(COUNTA(Table3[[#This Row],[Schematic Ref]]),LEN(Table3[[#This Row],[Schematic Ref]])-(LEN(SUBSTITUTE(Table3[[#This Row],[Schematic Ref]],",","")))+1,"")</f>
        <v/>
      </c>
      <c r="F131" s="21"/>
      <c r="G131" s="21"/>
      <c r="H131" s="21"/>
      <c r="I131" s="21"/>
      <c r="J131" s="22"/>
      <c r="K131" s="21"/>
      <c r="L131" s="31"/>
      <c r="M131" s="32"/>
      <c r="N131" s="21"/>
      <c r="O131" s="32"/>
      <c r="P131" s="30"/>
      <c r="Q131" s="33"/>
      <c r="R131" s="21" t="s">
        <v>30</v>
      </c>
      <c r="S131" s="21">
        <v>1000</v>
      </c>
      <c r="T131" s="21"/>
      <c r="U131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1" s="15">
        <f>Table3[[#This Row],[Price per board]]*$N$3</f>
        <v>0</v>
      </c>
      <c r="W131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1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2" spans="2:24" x14ac:dyDescent="0.25">
      <c r="B132">
        <f t="shared" ca="1" si="1"/>
        <v>126</v>
      </c>
      <c r="C13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32" s="26"/>
      <c r="E132" s="14" t="str">
        <f>IF(COUNTA(Table3[[#This Row],[Schematic Ref]]),LEN(Table3[[#This Row],[Schematic Ref]])-(LEN(SUBSTITUTE(Table3[[#This Row],[Schematic Ref]],",","")))+1,"")</f>
        <v/>
      </c>
      <c r="F132" s="21"/>
      <c r="G132" s="21"/>
      <c r="H132" s="21"/>
      <c r="I132" s="21"/>
      <c r="J132" s="22"/>
      <c r="K132" s="21"/>
      <c r="L132" s="31"/>
      <c r="M132" s="32"/>
      <c r="N132" s="21"/>
      <c r="O132" s="32"/>
      <c r="P132" s="30"/>
      <c r="Q132" s="33"/>
      <c r="R132" s="21" t="s">
        <v>30</v>
      </c>
      <c r="S132" s="21">
        <v>1000</v>
      </c>
      <c r="T132" s="21"/>
      <c r="U132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2" s="15">
        <f>Table3[[#This Row],[Price per board]]*$N$3</f>
        <v>0</v>
      </c>
      <c r="W132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2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3" spans="2:24" x14ac:dyDescent="0.25">
      <c r="B133">
        <f t="shared" ca="1" si="1"/>
        <v>127</v>
      </c>
      <c r="C13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33" s="26"/>
      <c r="E133" s="14" t="str">
        <f>IF(COUNTA(Table3[[#This Row],[Schematic Ref]]),LEN(Table3[[#This Row],[Schematic Ref]])-(LEN(SUBSTITUTE(Table3[[#This Row],[Schematic Ref]],",","")))+1,"")</f>
        <v/>
      </c>
      <c r="F133" s="21"/>
      <c r="G133" s="21"/>
      <c r="H133" s="21"/>
      <c r="I133" s="21"/>
      <c r="J133" s="22"/>
      <c r="K133" s="21"/>
      <c r="L133" s="31"/>
      <c r="M133" s="32"/>
      <c r="N133" s="21"/>
      <c r="O133" s="32"/>
      <c r="P133" s="30"/>
      <c r="Q133" s="33"/>
      <c r="R133" s="21" t="s">
        <v>30</v>
      </c>
      <c r="S133" s="21">
        <v>1000</v>
      </c>
      <c r="T133" s="21"/>
      <c r="U133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3" s="15">
        <f>Table3[[#This Row],[Price per board]]*$N$3</f>
        <v>0</v>
      </c>
      <c r="W133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3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4" spans="2:24" x14ac:dyDescent="0.25">
      <c r="B134">
        <f t="shared" ref="B134:B197" ca="1" si="2">IF(ISNUMBER(INDIRECT("B"&amp;ROW()-1)),INDIRECT("B"&amp;ROW()-1)+1,0)</f>
        <v>128</v>
      </c>
      <c r="C13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34" s="26"/>
      <c r="E134" s="14" t="str">
        <f>IF(COUNTA(Table3[[#This Row],[Schematic Ref]]),LEN(Table3[[#This Row],[Schematic Ref]])-(LEN(SUBSTITUTE(Table3[[#This Row],[Schematic Ref]],",","")))+1,"")</f>
        <v/>
      </c>
      <c r="F134" s="21"/>
      <c r="G134" s="21"/>
      <c r="H134" s="21"/>
      <c r="I134" s="21"/>
      <c r="J134" s="22"/>
      <c r="K134" s="21"/>
      <c r="L134" s="31"/>
      <c r="M134" s="32"/>
      <c r="N134" s="21"/>
      <c r="O134" s="32"/>
      <c r="P134" s="30"/>
      <c r="Q134" s="33"/>
      <c r="R134" s="21" t="s">
        <v>30</v>
      </c>
      <c r="S134" s="21">
        <v>1000</v>
      </c>
      <c r="T134" s="21"/>
      <c r="U134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4" s="15">
        <f>Table3[[#This Row],[Price per board]]*$N$3</f>
        <v>0</v>
      </c>
      <c r="W134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4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5" spans="2:24" x14ac:dyDescent="0.25">
      <c r="B135">
        <f t="shared" ca="1" si="2"/>
        <v>129</v>
      </c>
      <c r="C13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35" s="26"/>
      <c r="E135" s="14" t="str">
        <f>IF(COUNTA(Table3[[#This Row],[Schematic Ref]]),LEN(Table3[[#This Row],[Schematic Ref]])-(LEN(SUBSTITUTE(Table3[[#This Row],[Schematic Ref]],",","")))+1,"")</f>
        <v/>
      </c>
      <c r="F135" s="21"/>
      <c r="G135" s="21"/>
      <c r="H135" s="21"/>
      <c r="I135" s="21"/>
      <c r="J135" s="22"/>
      <c r="K135" s="21"/>
      <c r="L135" s="31"/>
      <c r="M135" s="32"/>
      <c r="N135" s="21"/>
      <c r="O135" s="32"/>
      <c r="P135" s="30"/>
      <c r="Q135" s="33"/>
      <c r="R135" s="21" t="s">
        <v>30</v>
      </c>
      <c r="S135" s="21">
        <v>1000</v>
      </c>
      <c r="T135" s="21"/>
      <c r="U135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5" s="15">
        <f>Table3[[#This Row],[Price per board]]*$N$3</f>
        <v>0</v>
      </c>
      <c r="W135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5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6" spans="2:24" x14ac:dyDescent="0.25">
      <c r="B136">
        <f t="shared" ca="1" si="2"/>
        <v>130</v>
      </c>
      <c r="C13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36" s="26"/>
      <c r="E136" s="14" t="str">
        <f>IF(COUNTA(Table3[[#This Row],[Schematic Ref]]),LEN(Table3[[#This Row],[Schematic Ref]])-(LEN(SUBSTITUTE(Table3[[#This Row],[Schematic Ref]],",","")))+1,"")</f>
        <v/>
      </c>
      <c r="F136" s="21"/>
      <c r="G136" s="21"/>
      <c r="H136" s="21"/>
      <c r="I136" s="21"/>
      <c r="J136" s="22"/>
      <c r="K136" s="21"/>
      <c r="L136" s="31"/>
      <c r="M136" s="32"/>
      <c r="N136" s="21"/>
      <c r="O136" s="32"/>
      <c r="P136" s="30"/>
      <c r="Q136" s="33"/>
      <c r="R136" s="21" t="s">
        <v>30</v>
      </c>
      <c r="S136" s="21">
        <v>1000</v>
      </c>
      <c r="T136" s="21"/>
      <c r="U136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6" s="15">
        <f>Table3[[#This Row],[Price per board]]*$N$3</f>
        <v>0</v>
      </c>
      <c r="W136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6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7" spans="2:24" x14ac:dyDescent="0.25">
      <c r="B137">
        <f t="shared" ca="1" si="2"/>
        <v>131</v>
      </c>
      <c r="C13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37" s="26"/>
      <c r="E137" s="14" t="str">
        <f>IF(COUNTA(Table3[[#This Row],[Schematic Ref]]),LEN(Table3[[#This Row],[Schematic Ref]])-(LEN(SUBSTITUTE(Table3[[#This Row],[Schematic Ref]],",","")))+1,"")</f>
        <v/>
      </c>
      <c r="F137" s="21"/>
      <c r="G137" s="21"/>
      <c r="H137" s="21"/>
      <c r="I137" s="21"/>
      <c r="J137" s="22"/>
      <c r="K137" s="21"/>
      <c r="L137" s="31"/>
      <c r="M137" s="32"/>
      <c r="N137" s="21"/>
      <c r="O137" s="32"/>
      <c r="P137" s="30"/>
      <c r="Q137" s="33"/>
      <c r="R137" s="21" t="s">
        <v>30</v>
      </c>
      <c r="S137" s="21">
        <v>1000</v>
      </c>
      <c r="T137" s="21"/>
      <c r="U137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7" s="15">
        <f>Table3[[#This Row],[Price per board]]*$N$3</f>
        <v>0</v>
      </c>
      <c r="W137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7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8" spans="2:24" x14ac:dyDescent="0.25">
      <c r="B138">
        <f t="shared" ca="1" si="2"/>
        <v>132</v>
      </c>
      <c r="C13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38" s="26"/>
      <c r="E138" s="14" t="str">
        <f>IF(COUNTA(Table3[[#This Row],[Schematic Ref]]),LEN(Table3[[#This Row],[Schematic Ref]])-(LEN(SUBSTITUTE(Table3[[#This Row],[Schematic Ref]],",","")))+1,"")</f>
        <v/>
      </c>
      <c r="F138" s="21"/>
      <c r="G138" s="21"/>
      <c r="H138" s="21"/>
      <c r="I138" s="21"/>
      <c r="J138" s="22"/>
      <c r="K138" s="21"/>
      <c r="L138" s="31"/>
      <c r="M138" s="32"/>
      <c r="N138" s="21"/>
      <c r="O138" s="32"/>
      <c r="P138" s="30"/>
      <c r="Q138" s="33"/>
      <c r="R138" s="21" t="s">
        <v>30</v>
      </c>
      <c r="S138" s="21">
        <v>1000</v>
      </c>
      <c r="T138" s="21"/>
      <c r="U138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8" s="15">
        <f>Table3[[#This Row],[Price per board]]*$N$3</f>
        <v>0</v>
      </c>
      <c r="W138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8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9" spans="2:24" x14ac:dyDescent="0.25">
      <c r="B139">
        <f t="shared" ca="1" si="2"/>
        <v>133</v>
      </c>
      <c r="C13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39" s="26"/>
      <c r="E139" s="14" t="str">
        <f>IF(COUNTA(Table3[[#This Row],[Schematic Ref]]),LEN(Table3[[#This Row],[Schematic Ref]])-(LEN(SUBSTITUTE(Table3[[#This Row],[Schematic Ref]],",","")))+1,"")</f>
        <v/>
      </c>
      <c r="F139" s="21"/>
      <c r="G139" s="21"/>
      <c r="H139" s="21"/>
      <c r="I139" s="21"/>
      <c r="J139" s="22"/>
      <c r="K139" s="21"/>
      <c r="L139" s="31"/>
      <c r="M139" s="32"/>
      <c r="N139" s="21"/>
      <c r="O139" s="32"/>
      <c r="P139" s="30"/>
      <c r="Q139" s="33"/>
      <c r="R139" s="21" t="s">
        <v>30</v>
      </c>
      <c r="S139" s="21">
        <v>1000</v>
      </c>
      <c r="T139" s="21"/>
      <c r="U139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9" s="15">
        <f>Table3[[#This Row],[Price per board]]*$N$3</f>
        <v>0</v>
      </c>
      <c r="W139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9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0" spans="2:24" x14ac:dyDescent="0.25">
      <c r="B140">
        <f t="shared" ca="1" si="2"/>
        <v>134</v>
      </c>
      <c r="C14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40" s="26"/>
      <c r="E140" s="14" t="str">
        <f>IF(COUNTA(Table3[[#This Row],[Schematic Ref]]),LEN(Table3[[#This Row],[Schematic Ref]])-(LEN(SUBSTITUTE(Table3[[#This Row],[Schematic Ref]],",","")))+1,"")</f>
        <v/>
      </c>
      <c r="F140" s="21"/>
      <c r="G140" s="21"/>
      <c r="H140" s="21"/>
      <c r="I140" s="21"/>
      <c r="J140" s="22"/>
      <c r="K140" s="21"/>
      <c r="L140" s="31"/>
      <c r="M140" s="32"/>
      <c r="N140" s="21"/>
      <c r="O140" s="32"/>
      <c r="P140" s="30"/>
      <c r="Q140" s="33"/>
      <c r="R140" s="21" t="s">
        <v>30</v>
      </c>
      <c r="S140" s="21">
        <v>1000</v>
      </c>
      <c r="T140" s="21"/>
      <c r="U140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0" s="15">
        <f>Table3[[#This Row],[Price per board]]*$N$3</f>
        <v>0</v>
      </c>
      <c r="W140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0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1" spans="2:24" x14ac:dyDescent="0.25">
      <c r="B141">
        <f t="shared" ca="1" si="2"/>
        <v>135</v>
      </c>
      <c r="C14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41" s="26"/>
      <c r="E141" s="14" t="str">
        <f>IF(COUNTA(Table3[[#This Row],[Schematic Ref]]),LEN(Table3[[#This Row],[Schematic Ref]])-(LEN(SUBSTITUTE(Table3[[#This Row],[Schematic Ref]],",","")))+1,"")</f>
        <v/>
      </c>
      <c r="F141" s="21"/>
      <c r="G141" s="21"/>
      <c r="H141" s="21"/>
      <c r="I141" s="21"/>
      <c r="J141" s="22"/>
      <c r="K141" s="21"/>
      <c r="L141" s="31"/>
      <c r="M141" s="32"/>
      <c r="N141" s="21"/>
      <c r="O141" s="32"/>
      <c r="P141" s="30"/>
      <c r="Q141" s="33"/>
      <c r="R141" s="21" t="s">
        <v>30</v>
      </c>
      <c r="S141" s="21">
        <v>1000</v>
      </c>
      <c r="T141" s="21"/>
      <c r="U141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1" s="15">
        <f>Table3[[#This Row],[Price per board]]*$N$3</f>
        <v>0</v>
      </c>
      <c r="W141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1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2" spans="2:24" x14ac:dyDescent="0.25">
      <c r="B142">
        <f t="shared" ca="1" si="2"/>
        <v>136</v>
      </c>
      <c r="C14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42" s="26"/>
      <c r="E142" s="14" t="str">
        <f>IF(COUNTA(Table3[[#This Row],[Schematic Ref]]),LEN(Table3[[#This Row],[Schematic Ref]])-(LEN(SUBSTITUTE(Table3[[#This Row],[Schematic Ref]],",","")))+1,"")</f>
        <v/>
      </c>
      <c r="F142" s="21"/>
      <c r="G142" s="21"/>
      <c r="H142" s="21"/>
      <c r="I142" s="21"/>
      <c r="J142" s="22"/>
      <c r="K142" s="21"/>
      <c r="L142" s="31"/>
      <c r="M142" s="32"/>
      <c r="N142" s="21"/>
      <c r="O142" s="32"/>
      <c r="P142" s="30"/>
      <c r="Q142" s="33"/>
      <c r="R142" s="21" t="s">
        <v>30</v>
      </c>
      <c r="S142" s="21">
        <v>1000</v>
      </c>
      <c r="T142" s="21"/>
      <c r="U142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2" s="15">
        <f>Table3[[#This Row],[Price per board]]*$N$3</f>
        <v>0</v>
      </c>
      <c r="W142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2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3" spans="2:24" x14ac:dyDescent="0.25">
      <c r="B143">
        <f t="shared" ca="1" si="2"/>
        <v>137</v>
      </c>
      <c r="C14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43" s="26"/>
      <c r="E143" s="14" t="str">
        <f>IF(COUNTA(Table3[[#This Row],[Schematic Ref]]),LEN(Table3[[#This Row],[Schematic Ref]])-(LEN(SUBSTITUTE(Table3[[#This Row],[Schematic Ref]],",","")))+1,"")</f>
        <v/>
      </c>
      <c r="F143" s="21"/>
      <c r="G143" s="21"/>
      <c r="H143" s="21"/>
      <c r="I143" s="21"/>
      <c r="J143" s="22"/>
      <c r="K143" s="21"/>
      <c r="L143" s="31"/>
      <c r="M143" s="32"/>
      <c r="N143" s="21"/>
      <c r="O143" s="32"/>
      <c r="P143" s="30"/>
      <c r="Q143" s="33"/>
      <c r="R143" s="21" t="s">
        <v>30</v>
      </c>
      <c r="S143" s="21">
        <v>1000</v>
      </c>
      <c r="T143" s="21"/>
      <c r="U143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3" s="15">
        <f>Table3[[#This Row],[Price per board]]*$N$3</f>
        <v>0</v>
      </c>
      <c r="W143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3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4" spans="2:24" x14ac:dyDescent="0.25">
      <c r="B144">
        <f t="shared" ca="1" si="2"/>
        <v>138</v>
      </c>
      <c r="C14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44" s="26"/>
      <c r="E144" s="14" t="str">
        <f>IF(COUNTA(Table3[[#This Row],[Schematic Ref]]),LEN(Table3[[#This Row],[Schematic Ref]])-(LEN(SUBSTITUTE(Table3[[#This Row],[Schematic Ref]],",","")))+1,"")</f>
        <v/>
      </c>
      <c r="F144" s="21"/>
      <c r="G144" s="21"/>
      <c r="H144" s="21"/>
      <c r="I144" s="21"/>
      <c r="J144" s="22"/>
      <c r="K144" s="21"/>
      <c r="L144" s="31"/>
      <c r="M144" s="32"/>
      <c r="N144" s="21"/>
      <c r="O144" s="32"/>
      <c r="P144" s="30"/>
      <c r="Q144" s="33"/>
      <c r="R144" s="21" t="s">
        <v>30</v>
      </c>
      <c r="S144" s="21">
        <v>1000</v>
      </c>
      <c r="T144" s="21"/>
      <c r="U144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4" s="15">
        <f>Table3[[#This Row],[Price per board]]*$N$3</f>
        <v>0</v>
      </c>
      <c r="W144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4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5" spans="2:24" x14ac:dyDescent="0.25">
      <c r="B145">
        <f t="shared" ca="1" si="2"/>
        <v>139</v>
      </c>
      <c r="C14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45" s="26"/>
      <c r="E145" s="14" t="str">
        <f>IF(COUNTA(Table3[[#This Row],[Schematic Ref]]),LEN(Table3[[#This Row],[Schematic Ref]])-(LEN(SUBSTITUTE(Table3[[#This Row],[Schematic Ref]],",","")))+1,"")</f>
        <v/>
      </c>
      <c r="F145" s="21"/>
      <c r="G145" s="21"/>
      <c r="H145" s="21"/>
      <c r="I145" s="21"/>
      <c r="J145" s="22"/>
      <c r="K145" s="21"/>
      <c r="L145" s="31"/>
      <c r="M145" s="32"/>
      <c r="N145" s="21"/>
      <c r="O145" s="32"/>
      <c r="P145" s="30"/>
      <c r="Q145" s="33"/>
      <c r="R145" s="21" t="s">
        <v>30</v>
      </c>
      <c r="S145" s="21">
        <v>1000</v>
      </c>
      <c r="T145" s="21"/>
      <c r="U145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5" s="15">
        <f>Table3[[#This Row],[Price per board]]*$N$3</f>
        <v>0</v>
      </c>
      <c r="W145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5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6" spans="2:24" x14ac:dyDescent="0.25">
      <c r="B146">
        <f t="shared" ca="1" si="2"/>
        <v>140</v>
      </c>
      <c r="C14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46" s="26"/>
      <c r="E146" s="14" t="str">
        <f>IF(COUNTA(Table3[[#This Row],[Schematic Ref]]),LEN(Table3[[#This Row],[Schematic Ref]])-(LEN(SUBSTITUTE(Table3[[#This Row],[Schematic Ref]],",","")))+1,"")</f>
        <v/>
      </c>
      <c r="F146" s="21"/>
      <c r="G146" s="21"/>
      <c r="H146" s="21"/>
      <c r="I146" s="21"/>
      <c r="J146" s="22"/>
      <c r="K146" s="21"/>
      <c r="L146" s="31"/>
      <c r="M146" s="32"/>
      <c r="N146" s="21"/>
      <c r="O146" s="32"/>
      <c r="P146" s="30"/>
      <c r="Q146" s="33"/>
      <c r="R146" s="21" t="s">
        <v>30</v>
      </c>
      <c r="S146" s="21">
        <v>1000</v>
      </c>
      <c r="T146" s="21"/>
      <c r="U146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6" s="15">
        <f>Table3[[#This Row],[Price per board]]*$N$3</f>
        <v>0</v>
      </c>
      <c r="W146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6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7" spans="2:24" x14ac:dyDescent="0.25">
      <c r="B147">
        <f t="shared" ca="1" si="2"/>
        <v>141</v>
      </c>
      <c r="C14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47" s="26"/>
      <c r="E147" s="14" t="str">
        <f>IF(COUNTA(Table3[[#This Row],[Schematic Ref]]),LEN(Table3[[#This Row],[Schematic Ref]])-(LEN(SUBSTITUTE(Table3[[#This Row],[Schematic Ref]],",","")))+1,"")</f>
        <v/>
      </c>
      <c r="F147" s="21"/>
      <c r="G147" s="21"/>
      <c r="H147" s="21"/>
      <c r="I147" s="21"/>
      <c r="J147" s="22"/>
      <c r="K147" s="21"/>
      <c r="L147" s="31"/>
      <c r="M147" s="32"/>
      <c r="N147" s="21"/>
      <c r="O147" s="32"/>
      <c r="P147" s="30"/>
      <c r="Q147" s="33"/>
      <c r="R147" s="21" t="s">
        <v>30</v>
      </c>
      <c r="S147" s="21">
        <v>1000</v>
      </c>
      <c r="T147" s="21"/>
      <c r="U147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7" s="15">
        <f>Table3[[#This Row],[Price per board]]*$N$3</f>
        <v>0</v>
      </c>
      <c r="W147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7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8" spans="2:24" x14ac:dyDescent="0.25">
      <c r="B148">
        <f t="shared" ca="1" si="2"/>
        <v>142</v>
      </c>
      <c r="C14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48" s="26"/>
      <c r="E148" s="14" t="str">
        <f>IF(COUNTA(Table3[[#This Row],[Schematic Ref]]),LEN(Table3[[#This Row],[Schematic Ref]])-(LEN(SUBSTITUTE(Table3[[#This Row],[Schematic Ref]],",","")))+1,"")</f>
        <v/>
      </c>
      <c r="F148" s="21"/>
      <c r="G148" s="21"/>
      <c r="H148" s="21"/>
      <c r="I148" s="21"/>
      <c r="J148" s="22"/>
      <c r="K148" s="21"/>
      <c r="L148" s="31"/>
      <c r="M148" s="32"/>
      <c r="N148" s="21"/>
      <c r="O148" s="32"/>
      <c r="P148" s="30"/>
      <c r="Q148" s="33"/>
      <c r="R148" s="21" t="s">
        <v>30</v>
      </c>
      <c r="S148" s="21">
        <v>1000</v>
      </c>
      <c r="T148" s="21"/>
      <c r="U148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8" s="15">
        <f>Table3[[#This Row],[Price per board]]*$N$3</f>
        <v>0</v>
      </c>
      <c r="W148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8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9" spans="2:24" x14ac:dyDescent="0.25">
      <c r="B149">
        <f t="shared" ca="1" si="2"/>
        <v>143</v>
      </c>
      <c r="C14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49" s="26"/>
      <c r="E149" s="14" t="str">
        <f>IF(COUNTA(Table3[[#This Row],[Schematic Ref]]),LEN(Table3[[#This Row],[Schematic Ref]])-(LEN(SUBSTITUTE(Table3[[#This Row],[Schematic Ref]],",","")))+1,"")</f>
        <v/>
      </c>
      <c r="F149" s="21"/>
      <c r="G149" s="21"/>
      <c r="H149" s="21"/>
      <c r="I149" s="21"/>
      <c r="J149" s="22"/>
      <c r="K149" s="21"/>
      <c r="L149" s="31"/>
      <c r="M149" s="32"/>
      <c r="N149" s="21"/>
      <c r="O149" s="32"/>
      <c r="P149" s="30"/>
      <c r="Q149" s="33"/>
      <c r="R149" s="21" t="s">
        <v>30</v>
      </c>
      <c r="S149" s="21">
        <v>1000</v>
      </c>
      <c r="T149" s="21"/>
      <c r="U149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9" s="15">
        <f>Table3[[#This Row],[Price per board]]*$N$3</f>
        <v>0</v>
      </c>
      <c r="W149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9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0" spans="2:24" x14ac:dyDescent="0.25">
      <c r="B150">
        <f t="shared" ca="1" si="2"/>
        <v>144</v>
      </c>
      <c r="C15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50" s="26"/>
      <c r="E150" s="14" t="str">
        <f>IF(COUNTA(Table3[[#This Row],[Schematic Ref]]),LEN(Table3[[#This Row],[Schematic Ref]])-(LEN(SUBSTITUTE(Table3[[#This Row],[Schematic Ref]],",","")))+1,"")</f>
        <v/>
      </c>
      <c r="F150" s="21"/>
      <c r="G150" s="21"/>
      <c r="H150" s="21"/>
      <c r="I150" s="21"/>
      <c r="J150" s="22"/>
      <c r="K150" s="21"/>
      <c r="L150" s="31"/>
      <c r="M150" s="32"/>
      <c r="N150" s="21"/>
      <c r="O150" s="32"/>
      <c r="P150" s="30"/>
      <c r="Q150" s="33"/>
      <c r="R150" s="21" t="s">
        <v>30</v>
      </c>
      <c r="S150" s="21">
        <v>1000</v>
      </c>
      <c r="T150" s="21"/>
      <c r="U150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0" s="15">
        <f>Table3[[#This Row],[Price per board]]*$N$3</f>
        <v>0</v>
      </c>
      <c r="W150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0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1" spans="2:24" x14ac:dyDescent="0.25">
      <c r="B151">
        <f t="shared" ca="1" si="2"/>
        <v>145</v>
      </c>
      <c r="C15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51" s="26"/>
      <c r="E151" s="14" t="str">
        <f>IF(COUNTA(Table3[[#This Row],[Schematic Ref]]),LEN(Table3[[#This Row],[Schematic Ref]])-(LEN(SUBSTITUTE(Table3[[#This Row],[Schematic Ref]],",","")))+1,"")</f>
        <v/>
      </c>
      <c r="F151" s="21"/>
      <c r="G151" s="21"/>
      <c r="H151" s="21"/>
      <c r="I151" s="21"/>
      <c r="J151" s="22"/>
      <c r="K151" s="21"/>
      <c r="L151" s="31"/>
      <c r="M151" s="32"/>
      <c r="N151" s="21"/>
      <c r="O151" s="32"/>
      <c r="P151" s="30"/>
      <c r="Q151" s="33"/>
      <c r="R151" s="21" t="s">
        <v>30</v>
      </c>
      <c r="S151" s="21">
        <v>1000</v>
      </c>
      <c r="T151" s="21"/>
      <c r="U151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1" s="15">
        <f>Table3[[#This Row],[Price per board]]*$N$3</f>
        <v>0</v>
      </c>
      <c r="W151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1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2" spans="2:24" x14ac:dyDescent="0.25">
      <c r="B152">
        <f t="shared" ca="1" si="2"/>
        <v>146</v>
      </c>
      <c r="C15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52" s="26"/>
      <c r="E152" s="14" t="str">
        <f>IF(COUNTA(Table3[[#This Row],[Schematic Ref]]),LEN(Table3[[#This Row],[Schematic Ref]])-(LEN(SUBSTITUTE(Table3[[#This Row],[Schematic Ref]],",","")))+1,"")</f>
        <v/>
      </c>
      <c r="F152" s="21"/>
      <c r="G152" s="21"/>
      <c r="H152" s="21"/>
      <c r="I152" s="21"/>
      <c r="J152" s="22"/>
      <c r="K152" s="21"/>
      <c r="L152" s="31"/>
      <c r="M152" s="32"/>
      <c r="N152" s="21"/>
      <c r="O152" s="32"/>
      <c r="P152" s="30"/>
      <c r="Q152" s="33"/>
      <c r="R152" s="21" t="s">
        <v>30</v>
      </c>
      <c r="S152" s="21">
        <v>1000</v>
      </c>
      <c r="T152" s="21"/>
      <c r="U152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2" s="15">
        <f>Table3[[#This Row],[Price per board]]*$N$3</f>
        <v>0</v>
      </c>
      <c r="W152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2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3" spans="2:24" x14ac:dyDescent="0.25">
      <c r="B153">
        <f t="shared" ca="1" si="2"/>
        <v>147</v>
      </c>
      <c r="C15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53" s="26"/>
      <c r="E153" s="14" t="str">
        <f>IF(COUNTA(Table3[[#This Row],[Schematic Ref]]),LEN(Table3[[#This Row],[Schematic Ref]])-(LEN(SUBSTITUTE(Table3[[#This Row],[Schematic Ref]],",","")))+1,"")</f>
        <v/>
      </c>
      <c r="F153" s="21"/>
      <c r="G153" s="21"/>
      <c r="H153" s="21"/>
      <c r="I153" s="21"/>
      <c r="J153" s="22"/>
      <c r="K153" s="21"/>
      <c r="L153" s="31"/>
      <c r="M153" s="32"/>
      <c r="N153" s="21"/>
      <c r="O153" s="32"/>
      <c r="P153" s="30"/>
      <c r="Q153" s="33"/>
      <c r="R153" s="21" t="s">
        <v>30</v>
      </c>
      <c r="S153" s="21">
        <v>1000</v>
      </c>
      <c r="T153" s="21"/>
      <c r="U153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3" s="15">
        <f>Table3[[#This Row],[Price per board]]*$N$3</f>
        <v>0</v>
      </c>
      <c r="W153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3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4" spans="2:24" x14ac:dyDescent="0.25">
      <c r="B154">
        <f t="shared" ca="1" si="2"/>
        <v>148</v>
      </c>
      <c r="C15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54" s="26"/>
      <c r="E154" s="14" t="str">
        <f>IF(COUNTA(Table3[[#This Row],[Schematic Ref]]),LEN(Table3[[#This Row],[Schematic Ref]])-(LEN(SUBSTITUTE(Table3[[#This Row],[Schematic Ref]],",","")))+1,"")</f>
        <v/>
      </c>
      <c r="F154" s="21"/>
      <c r="G154" s="21"/>
      <c r="H154" s="21"/>
      <c r="I154" s="21"/>
      <c r="J154" s="22"/>
      <c r="K154" s="21"/>
      <c r="L154" s="31"/>
      <c r="M154" s="32"/>
      <c r="N154" s="21"/>
      <c r="O154" s="32"/>
      <c r="P154" s="30"/>
      <c r="Q154" s="33"/>
      <c r="R154" s="21" t="s">
        <v>30</v>
      </c>
      <c r="S154" s="21">
        <v>1000</v>
      </c>
      <c r="T154" s="21"/>
      <c r="U154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4" s="15">
        <f>Table3[[#This Row],[Price per board]]*$N$3</f>
        <v>0</v>
      </c>
      <c r="W154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4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5" spans="2:24" x14ac:dyDescent="0.25">
      <c r="B155">
        <f t="shared" ca="1" si="2"/>
        <v>149</v>
      </c>
      <c r="C15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55" s="26"/>
      <c r="E155" s="14" t="str">
        <f>IF(COUNTA(Table3[[#This Row],[Schematic Ref]]),LEN(Table3[[#This Row],[Schematic Ref]])-(LEN(SUBSTITUTE(Table3[[#This Row],[Schematic Ref]],",","")))+1,"")</f>
        <v/>
      </c>
      <c r="F155" s="21"/>
      <c r="G155" s="21"/>
      <c r="H155" s="21"/>
      <c r="I155" s="21"/>
      <c r="J155" s="22"/>
      <c r="K155" s="21"/>
      <c r="L155" s="31"/>
      <c r="M155" s="32"/>
      <c r="N155" s="21"/>
      <c r="O155" s="32"/>
      <c r="P155" s="30"/>
      <c r="Q155" s="33"/>
      <c r="R155" s="21" t="s">
        <v>30</v>
      </c>
      <c r="S155" s="21">
        <v>1000</v>
      </c>
      <c r="T155" s="21"/>
      <c r="U155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5" s="15">
        <f>Table3[[#This Row],[Price per board]]*$N$3</f>
        <v>0</v>
      </c>
      <c r="W155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5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6" spans="2:24" x14ac:dyDescent="0.25">
      <c r="B156">
        <f t="shared" ca="1" si="2"/>
        <v>150</v>
      </c>
      <c r="C15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56" s="26"/>
      <c r="E156" s="14" t="str">
        <f>IF(COUNTA(Table3[[#This Row],[Schematic Ref]]),LEN(Table3[[#This Row],[Schematic Ref]])-(LEN(SUBSTITUTE(Table3[[#This Row],[Schematic Ref]],",","")))+1,"")</f>
        <v/>
      </c>
      <c r="F156" s="21"/>
      <c r="G156" s="21"/>
      <c r="H156" s="21"/>
      <c r="I156" s="21"/>
      <c r="J156" s="22"/>
      <c r="K156" s="21"/>
      <c r="L156" s="31"/>
      <c r="M156" s="32"/>
      <c r="N156" s="21"/>
      <c r="O156" s="32"/>
      <c r="P156" s="30"/>
      <c r="Q156" s="33"/>
      <c r="R156" s="21" t="s">
        <v>30</v>
      </c>
      <c r="S156" s="21">
        <v>1000</v>
      </c>
      <c r="T156" s="21"/>
      <c r="U156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6" s="15">
        <f>Table3[[#This Row],[Price per board]]*$N$3</f>
        <v>0</v>
      </c>
      <c r="W156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6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7" spans="2:24" x14ac:dyDescent="0.25">
      <c r="B157">
        <f t="shared" ca="1" si="2"/>
        <v>151</v>
      </c>
      <c r="C15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57" s="26"/>
      <c r="E157" s="14" t="str">
        <f>IF(COUNTA(Table3[[#This Row],[Schematic Ref]]),LEN(Table3[[#This Row],[Schematic Ref]])-(LEN(SUBSTITUTE(Table3[[#This Row],[Schematic Ref]],",","")))+1,"")</f>
        <v/>
      </c>
      <c r="F157" s="21"/>
      <c r="G157" s="21"/>
      <c r="H157" s="21"/>
      <c r="I157" s="21"/>
      <c r="J157" s="22"/>
      <c r="K157" s="21"/>
      <c r="L157" s="31"/>
      <c r="M157" s="32"/>
      <c r="N157" s="21"/>
      <c r="O157" s="32"/>
      <c r="P157" s="30"/>
      <c r="Q157" s="33"/>
      <c r="R157" s="21" t="s">
        <v>30</v>
      </c>
      <c r="S157" s="21">
        <v>1000</v>
      </c>
      <c r="T157" s="21"/>
      <c r="U157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7" s="15">
        <f>Table3[[#This Row],[Price per board]]*$N$3</f>
        <v>0</v>
      </c>
      <c r="W157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7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8" spans="2:24" x14ac:dyDescent="0.25">
      <c r="B158">
        <f t="shared" ca="1" si="2"/>
        <v>152</v>
      </c>
      <c r="C15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58" s="26"/>
      <c r="E158" s="14" t="str">
        <f>IF(COUNTA(Table3[[#This Row],[Schematic Ref]]),LEN(Table3[[#This Row],[Schematic Ref]])-(LEN(SUBSTITUTE(Table3[[#This Row],[Schematic Ref]],",","")))+1,"")</f>
        <v/>
      </c>
      <c r="F158" s="21"/>
      <c r="G158" s="21"/>
      <c r="H158" s="21"/>
      <c r="I158" s="21"/>
      <c r="J158" s="22"/>
      <c r="K158" s="21"/>
      <c r="L158" s="31"/>
      <c r="M158" s="32"/>
      <c r="N158" s="21"/>
      <c r="O158" s="32"/>
      <c r="P158" s="30"/>
      <c r="Q158" s="33"/>
      <c r="R158" s="21" t="s">
        <v>30</v>
      </c>
      <c r="S158" s="21">
        <v>1000</v>
      </c>
      <c r="T158" s="21"/>
      <c r="U158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8" s="15">
        <f>Table3[[#This Row],[Price per board]]*$N$3</f>
        <v>0</v>
      </c>
      <c r="W158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8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9" spans="2:24" x14ac:dyDescent="0.25">
      <c r="B159">
        <f t="shared" ca="1" si="2"/>
        <v>153</v>
      </c>
      <c r="C15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59" s="26"/>
      <c r="E159" s="14" t="str">
        <f>IF(COUNTA(Table3[[#This Row],[Schematic Ref]]),LEN(Table3[[#This Row],[Schematic Ref]])-(LEN(SUBSTITUTE(Table3[[#This Row],[Schematic Ref]],",","")))+1,"")</f>
        <v/>
      </c>
      <c r="F159" s="21"/>
      <c r="G159" s="21"/>
      <c r="H159" s="21"/>
      <c r="I159" s="21"/>
      <c r="J159" s="22"/>
      <c r="K159" s="21"/>
      <c r="L159" s="31"/>
      <c r="M159" s="32"/>
      <c r="N159" s="21"/>
      <c r="O159" s="32"/>
      <c r="P159" s="30"/>
      <c r="Q159" s="33"/>
      <c r="R159" s="21" t="s">
        <v>30</v>
      </c>
      <c r="S159" s="21">
        <v>1000</v>
      </c>
      <c r="T159" s="21"/>
      <c r="U159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9" s="15">
        <f>Table3[[#This Row],[Price per board]]*$N$3</f>
        <v>0</v>
      </c>
      <c r="W159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9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0" spans="2:24" x14ac:dyDescent="0.25">
      <c r="B160">
        <f t="shared" ca="1" si="2"/>
        <v>154</v>
      </c>
      <c r="C16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60" s="26"/>
      <c r="E160" s="14" t="str">
        <f>IF(COUNTA(Table3[[#This Row],[Schematic Ref]]),LEN(Table3[[#This Row],[Schematic Ref]])-(LEN(SUBSTITUTE(Table3[[#This Row],[Schematic Ref]],",","")))+1,"")</f>
        <v/>
      </c>
      <c r="F160" s="21"/>
      <c r="G160" s="21"/>
      <c r="H160" s="21"/>
      <c r="I160" s="21"/>
      <c r="J160" s="22"/>
      <c r="K160" s="21"/>
      <c r="L160" s="31"/>
      <c r="M160" s="32"/>
      <c r="N160" s="21"/>
      <c r="O160" s="32"/>
      <c r="P160" s="30"/>
      <c r="Q160" s="33"/>
      <c r="R160" s="21" t="s">
        <v>30</v>
      </c>
      <c r="S160" s="21">
        <v>1000</v>
      </c>
      <c r="T160" s="21"/>
      <c r="U160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0" s="15">
        <f>Table3[[#This Row],[Price per board]]*$N$3</f>
        <v>0</v>
      </c>
      <c r="W160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0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1" spans="2:24" x14ac:dyDescent="0.25">
      <c r="B161">
        <f t="shared" ca="1" si="2"/>
        <v>155</v>
      </c>
      <c r="C16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61" s="26"/>
      <c r="E161" s="14" t="str">
        <f>IF(COUNTA(Table3[[#This Row],[Schematic Ref]]),LEN(Table3[[#This Row],[Schematic Ref]])-(LEN(SUBSTITUTE(Table3[[#This Row],[Schematic Ref]],",","")))+1,"")</f>
        <v/>
      </c>
      <c r="F161" s="21"/>
      <c r="G161" s="21"/>
      <c r="H161" s="21"/>
      <c r="I161" s="21"/>
      <c r="J161" s="22"/>
      <c r="K161" s="21"/>
      <c r="L161" s="31"/>
      <c r="M161" s="32"/>
      <c r="N161" s="21"/>
      <c r="O161" s="32"/>
      <c r="P161" s="30"/>
      <c r="Q161" s="33"/>
      <c r="R161" s="21" t="s">
        <v>30</v>
      </c>
      <c r="S161" s="21">
        <v>1000</v>
      </c>
      <c r="T161" s="21"/>
      <c r="U161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1" s="15">
        <f>Table3[[#This Row],[Price per board]]*$N$3</f>
        <v>0</v>
      </c>
      <c r="W161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1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2" spans="2:24" x14ac:dyDescent="0.25">
      <c r="B162">
        <f t="shared" ca="1" si="2"/>
        <v>156</v>
      </c>
      <c r="C16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62" s="26"/>
      <c r="E162" s="14" t="str">
        <f>IF(COUNTA(Table3[[#This Row],[Schematic Ref]]),LEN(Table3[[#This Row],[Schematic Ref]])-(LEN(SUBSTITUTE(Table3[[#This Row],[Schematic Ref]],",","")))+1,"")</f>
        <v/>
      </c>
      <c r="F162" s="21"/>
      <c r="G162" s="21"/>
      <c r="H162" s="21"/>
      <c r="I162" s="21"/>
      <c r="J162" s="22"/>
      <c r="K162" s="21"/>
      <c r="L162" s="31"/>
      <c r="M162" s="32"/>
      <c r="N162" s="21"/>
      <c r="O162" s="32"/>
      <c r="P162" s="30"/>
      <c r="Q162" s="33"/>
      <c r="R162" s="21" t="s">
        <v>30</v>
      </c>
      <c r="S162" s="21">
        <v>1000</v>
      </c>
      <c r="T162" s="21"/>
      <c r="U162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2" s="15">
        <f>Table3[[#This Row],[Price per board]]*$N$3</f>
        <v>0</v>
      </c>
      <c r="W162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2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3" spans="2:24" x14ac:dyDescent="0.25">
      <c r="B163">
        <f t="shared" ca="1" si="2"/>
        <v>157</v>
      </c>
      <c r="C16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63" s="26"/>
      <c r="E163" s="14" t="str">
        <f>IF(COUNTA(Table3[[#This Row],[Schematic Ref]]),LEN(Table3[[#This Row],[Schematic Ref]])-(LEN(SUBSTITUTE(Table3[[#This Row],[Schematic Ref]],",","")))+1,"")</f>
        <v/>
      </c>
      <c r="F163" s="21"/>
      <c r="G163" s="21"/>
      <c r="H163" s="21"/>
      <c r="I163" s="21"/>
      <c r="J163" s="22"/>
      <c r="K163" s="21"/>
      <c r="L163" s="31"/>
      <c r="M163" s="32"/>
      <c r="N163" s="21"/>
      <c r="O163" s="32"/>
      <c r="P163" s="30"/>
      <c r="Q163" s="33"/>
      <c r="R163" s="21" t="s">
        <v>30</v>
      </c>
      <c r="S163" s="21">
        <v>1000</v>
      </c>
      <c r="T163" s="21"/>
      <c r="U163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3" s="15">
        <f>Table3[[#This Row],[Price per board]]*$N$3</f>
        <v>0</v>
      </c>
      <c r="W163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3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4" spans="2:24" x14ac:dyDescent="0.25">
      <c r="B164">
        <f t="shared" ca="1" si="2"/>
        <v>158</v>
      </c>
      <c r="C16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64" s="26"/>
      <c r="E164" s="14" t="str">
        <f>IF(COUNTA(Table3[[#This Row],[Schematic Ref]]),LEN(Table3[[#This Row],[Schematic Ref]])-(LEN(SUBSTITUTE(Table3[[#This Row],[Schematic Ref]],",","")))+1,"")</f>
        <v/>
      </c>
      <c r="F164" s="21"/>
      <c r="G164" s="21"/>
      <c r="H164" s="21"/>
      <c r="I164" s="21"/>
      <c r="J164" s="22"/>
      <c r="K164" s="21"/>
      <c r="L164" s="31"/>
      <c r="M164" s="32"/>
      <c r="N164" s="21"/>
      <c r="O164" s="32"/>
      <c r="P164" s="30"/>
      <c r="Q164" s="33"/>
      <c r="R164" s="21" t="s">
        <v>30</v>
      </c>
      <c r="S164" s="21">
        <v>1000</v>
      </c>
      <c r="T164" s="21"/>
      <c r="U164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4" s="15">
        <f>Table3[[#This Row],[Price per board]]*$N$3</f>
        <v>0</v>
      </c>
      <c r="W164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4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5" spans="2:24" x14ac:dyDescent="0.25">
      <c r="B165">
        <f t="shared" ca="1" si="2"/>
        <v>159</v>
      </c>
      <c r="C16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65" s="26"/>
      <c r="E165" s="14" t="str">
        <f>IF(COUNTA(Table3[[#This Row],[Schematic Ref]]),LEN(Table3[[#This Row],[Schematic Ref]])-(LEN(SUBSTITUTE(Table3[[#This Row],[Schematic Ref]],",","")))+1,"")</f>
        <v/>
      </c>
      <c r="F165" s="21"/>
      <c r="G165" s="21"/>
      <c r="H165" s="21"/>
      <c r="I165" s="21"/>
      <c r="J165" s="22"/>
      <c r="K165" s="21"/>
      <c r="L165" s="31"/>
      <c r="M165" s="32"/>
      <c r="N165" s="21"/>
      <c r="O165" s="32"/>
      <c r="P165" s="30"/>
      <c r="Q165" s="33"/>
      <c r="R165" s="21" t="s">
        <v>30</v>
      </c>
      <c r="S165" s="21">
        <v>1000</v>
      </c>
      <c r="T165" s="21"/>
      <c r="U165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5" s="15">
        <f>Table3[[#This Row],[Price per board]]*$N$3</f>
        <v>0</v>
      </c>
      <c r="W165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5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6" spans="2:24" x14ac:dyDescent="0.25">
      <c r="B166">
        <f t="shared" ca="1" si="2"/>
        <v>160</v>
      </c>
      <c r="C16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66" s="26"/>
      <c r="E166" s="14" t="str">
        <f>IF(COUNTA(Table3[[#This Row],[Schematic Ref]]),LEN(Table3[[#This Row],[Schematic Ref]])-(LEN(SUBSTITUTE(Table3[[#This Row],[Schematic Ref]],",","")))+1,"")</f>
        <v/>
      </c>
      <c r="F166" s="21"/>
      <c r="G166" s="21"/>
      <c r="H166" s="21"/>
      <c r="I166" s="21"/>
      <c r="J166" s="22"/>
      <c r="K166" s="21"/>
      <c r="L166" s="31"/>
      <c r="M166" s="32"/>
      <c r="N166" s="21"/>
      <c r="O166" s="32"/>
      <c r="P166" s="30"/>
      <c r="Q166" s="33"/>
      <c r="R166" s="21" t="s">
        <v>30</v>
      </c>
      <c r="S166" s="21">
        <v>1000</v>
      </c>
      <c r="T166" s="21"/>
      <c r="U166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6" s="15">
        <f>Table3[[#This Row],[Price per board]]*$N$3</f>
        <v>0</v>
      </c>
      <c r="W166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6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7" spans="2:24" x14ac:dyDescent="0.25">
      <c r="B167">
        <f t="shared" ca="1" si="2"/>
        <v>161</v>
      </c>
      <c r="C16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67" s="26"/>
      <c r="E167" s="14" t="str">
        <f>IF(COUNTA(Table3[[#This Row],[Schematic Ref]]),LEN(Table3[[#This Row],[Schematic Ref]])-(LEN(SUBSTITUTE(Table3[[#This Row],[Schematic Ref]],",","")))+1,"")</f>
        <v/>
      </c>
      <c r="F167" s="21"/>
      <c r="G167" s="21"/>
      <c r="H167" s="21"/>
      <c r="I167" s="21"/>
      <c r="J167" s="22"/>
      <c r="K167" s="21"/>
      <c r="L167" s="31"/>
      <c r="M167" s="32"/>
      <c r="N167" s="21"/>
      <c r="O167" s="32"/>
      <c r="P167" s="30"/>
      <c r="Q167" s="33"/>
      <c r="R167" s="21" t="s">
        <v>30</v>
      </c>
      <c r="S167" s="21">
        <v>1000</v>
      </c>
      <c r="T167" s="21"/>
      <c r="U167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7" s="15">
        <f>Table3[[#This Row],[Price per board]]*$N$3</f>
        <v>0</v>
      </c>
      <c r="W167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7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8" spans="2:24" x14ac:dyDescent="0.25">
      <c r="B168">
        <f t="shared" ca="1" si="2"/>
        <v>162</v>
      </c>
      <c r="C16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68" s="26"/>
      <c r="E168" s="14" t="str">
        <f>IF(COUNTA(Table3[[#This Row],[Schematic Ref]]),LEN(Table3[[#This Row],[Schematic Ref]])-(LEN(SUBSTITUTE(Table3[[#This Row],[Schematic Ref]],",","")))+1,"")</f>
        <v/>
      </c>
      <c r="F168" s="21"/>
      <c r="G168" s="21"/>
      <c r="H168" s="21"/>
      <c r="I168" s="21"/>
      <c r="J168" s="22"/>
      <c r="K168" s="21"/>
      <c r="L168" s="31"/>
      <c r="M168" s="32"/>
      <c r="N168" s="21"/>
      <c r="O168" s="32"/>
      <c r="P168" s="30"/>
      <c r="Q168" s="33"/>
      <c r="R168" s="21" t="s">
        <v>30</v>
      </c>
      <c r="S168" s="21">
        <v>1000</v>
      </c>
      <c r="T168" s="21"/>
      <c r="U168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8" s="15">
        <f>Table3[[#This Row],[Price per board]]*$N$3</f>
        <v>0</v>
      </c>
      <c r="W168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8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9" spans="2:24" x14ac:dyDescent="0.25">
      <c r="B169">
        <f t="shared" ca="1" si="2"/>
        <v>163</v>
      </c>
      <c r="C16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69" s="26"/>
      <c r="E169" s="14" t="str">
        <f>IF(COUNTA(Table3[[#This Row],[Schematic Ref]]),LEN(Table3[[#This Row],[Schematic Ref]])-(LEN(SUBSTITUTE(Table3[[#This Row],[Schematic Ref]],",","")))+1,"")</f>
        <v/>
      </c>
      <c r="F169" s="21"/>
      <c r="G169" s="21"/>
      <c r="H169" s="21"/>
      <c r="I169" s="21"/>
      <c r="J169" s="22"/>
      <c r="K169" s="21"/>
      <c r="L169" s="31"/>
      <c r="M169" s="32"/>
      <c r="N169" s="21"/>
      <c r="O169" s="32"/>
      <c r="P169" s="30"/>
      <c r="Q169" s="33"/>
      <c r="R169" s="21" t="s">
        <v>30</v>
      </c>
      <c r="S169" s="21">
        <v>1000</v>
      </c>
      <c r="T169" s="21"/>
      <c r="U169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9" s="15">
        <f>Table3[[#This Row],[Price per board]]*$N$3</f>
        <v>0</v>
      </c>
      <c r="W169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9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0" spans="2:24" x14ac:dyDescent="0.25">
      <c r="B170">
        <f t="shared" ca="1" si="2"/>
        <v>164</v>
      </c>
      <c r="C17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70" s="26"/>
      <c r="E170" s="14" t="str">
        <f>IF(COUNTA(Table3[[#This Row],[Schematic Ref]]),LEN(Table3[[#This Row],[Schematic Ref]])-(LEN(SUBSTITUTE(Table3[[#This Row],[Schematic Ref]],",","")))+1,"")</f>
        <v/>
      </c>
      <c r="F170" s="21"/>
      <c r="G170" s="21"/>
      <c r="H170" s="21"/>
      <c r="I170" s="21"/>
      <c r="J170" s="22"/>
      <c r="K170" s="21"/>
      <c r="L170" s="31"/>
      <c r="M170" s="32"/>
      <c r="N170" s="21"/>
      <c r="O170" s="32"/>
      <c r="P170" s="30"/>
      <c r="Q170" s="33"/>
      <c r="R170" s="21" t="s">
        <v>30</v>
      </c>
      <c r="S170" s="21">
        <v>1000</v>
      </c>
      <c r="T170" s="21"/>
      <c r="U170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0" s="15">
        <f>Table3[[#This Row],[Price per board]]*$N$3</f>
        <v>0</v>
      </c>
      <c r="W170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0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1" spans="2:24" x14ac:dyDescent="0.25">
      <c r="B171">
        <f t="shared" ca="1" si="2"/>
        <v>165</v>
      </c>
      <c r="C17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71" s="26"/>
      <c r="E171" s="14" t="str">
        <f>IF(COUNTA(Table3[[#This Row],[Schematic Ref]]),LEN(Table3[[#This Row],[Schematic Ref]])-(LEN(SUBSTITUTE(Table3[[#This Row],[Schematic Ref]],",","")))+1,"")</f>
        <v/>
      </c>
      <c r="F171" s="21"/>
      <c r="G171" s="21"/>
      <c r="H171" s="21"/>
      <c r="I171" s="21"/>
      <c r="J171" s="22"/>
      <c r="K171" s="21"/>
      <c r="L171" s="31"/>
      <c r="M171" s="32"/>
      <c r="N171" s="21"/>
      <c r="O171" s="32"/>
      <c r="P171" s="30"/>
      <c r="Q171" s="33"/>
      <c r="R171" s="21" t="s">
        <v>30</v>
      </c>
      <c r="S171" s="21">
        <v>1000</v>
      </c>
      <c r="T171" s="21"/>
      <c r="U171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1" s="15">
        <f>Table3[[#This Row],[Price per board]]*$N$3</f>
        <v>0</v>
      </c>
      <c r="W171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1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2" spans="2:24" x14ac:dyDescent="0.25">
      <c r="B172">
        <f t="shared" ca="1" si="2"/>
        <v>166</v>
      </c>
      <c r="C17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72" s="26"/>
      <c r="E172" s="14" t="str">
        <f>IF(COUNTA(Table3[[#This Row],[Schematic Ref]]),LEN(Table3[[#This Row],[Schematic Ref]])-(LEN(SUBSTITUTE(Table3[[#This Row],[Schematic Ref]],",","")))+1,"")</f>
        <v/>
      </c>
      <c r="F172" s="21"/>
      <c r="G172" s="21"/>
      <c r="H172" s="21"/>
      <c r="I172" s="21"/>
      <c r="J172" s="22"/>
      <c r="K172" s="21"/>
      <c r="L172" s="31"/>
      <c r="M172" s="32"/>
      <c r="N172" s="21"/>
      <c r="O172" s="32"/>
      <c r="P172" s="30"/>
      <c r="Q172" s="33"/>
      <c r="R172" s="21" t="s">
        <v>30</v>
      </c>
      <c r="S172" s="21">
        <v>1000</v>
      </c>
      <c r="T172" s="21"/>
      <c r="U172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2" s="15">
        <f>Table3[[#This Row],[Price per board]]*$N$3</f>
        <v>0</v>
      </c>
      <c r="W172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2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3" spans="2:24" x14ac:dyDescent="0.25">
      <c r="B173">
        <f t="shared" ca="1" si="2"/>
        <v>167</v>
      </c>
      <c r="C17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73" s="26"/>
      <c r="E173" s="14" t="str">
        <f>IF(COUNTA(Table3[[#This Row],[Schematic Ref]]),LEN(Table3[[#This Row],[Schematic Ref]])-(LEN(SUBSTITUTE(Table3[[#This Row],[Schematic Ref]],",","")))+1,"")</f>
        <v/>
      </c>
      <c r="F173" s="21"/>
      <c r="G173" s="21"/>
      <c r="H173" s="21"/>
      <c r="I173" s="21"/>
      <c r="J173" s="22"/>
      <c r="K173" s="21"/>
      <c r="L173" s="31"/>
      <c r="M173" s="32"/>
      <c r="N173" s="21"/>
      <c r="O173" s="32"/>
      <c r="P173" s="30"/>
      <c r="Q173" s="33"/>
      <c r="R173" s="21" t="s">
        <v>30</v>
      </c>
      <c r="S173" s="21">
        <v>1000</v>
      </c>
      <c r="T173" s="21"/>
      <c r="U173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3" s="15">
        <f>Table3[[#This Row],[Price per board]]*$N$3</f>
        <v>0</v>
      </c>
      <c r="W173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3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4" spans="2:24" x14ac:dyDescent="0.25">
      <c r="B174">
        <f t="shared" ca="1" si="2"/>
        <v>168</v>
      </c>
      <c r="C17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74" s="26"/>
      <c r="E174" s="14" t="str">
        <f>IF(COUNTA(Table3[[#This Row],[Schematic Ref]]),LEN(Table3[[#This Row],[Schematic Ref]])-(LEN(SUBSTITUTE(Table3[[#This Row],[Schematic Ref]],",","")))+1,"")</f>
        <v/>
      </c>
      <c r="F174" s="21"/>
      <c r="G174" s="21"/>
      <c r="H174" s="21"/>
      <c r="I174" s="21"/>
      <c r="J174" s="22"/>
      <c r="K174" s="21"/>
      <c r="L174" s="31"/>
      <c r="M174" s="32"/>
      <c r="N174" s="21"/>
      <c r="O174" s="32"/>
      <c r="P174" s="30"/>
      <c r="Q174" s="33"/>
      <c r="R174" s="21" t="s">
        <v>30</v>
      </c>
      <c r="S174" s="21">
        <v>1000</v>
      </c>
      <c r="T174" s="21"/>
      <c r="U174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4" s="15">
        <f>Table3[[#This Row],[Price per board]]*$N$3</f>
        <v>0</v>
      </c>
      <c r="W174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4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5" spans="2:24" x14ac:dyDescent="0.25">
      <c r="B175">
        <f t="shared" ca="1" si="2"/>
        <v>169</v>
      </c>
      <c r="C17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75" s="26"/>
      <c r="E175" s="14" t="str">
        <f>IF(COUNTA(Table3[[#This Row],[Schematic Ref]]),LEN(Table3[[#This Row],[Schematic Ref]])-(LEN(SUBSTITUTE(Table3[[#This Row],[Schematic Ref]],",","")))+1,"")</f>
        <v/>
      </c>
      <c r="F175" s="21"/>
      <c r="G175" s="21"/>
      <c r="H175" s="21"/>
      <c r="I175" s="21"/>
      <c r="J175" s="22"/>
      <c r="K175" s="21"/>
      <c r="L175" s="31"/>
      <c r="M175" s="32"/>
      <c r="N175" s="21"/>
      <c r="O175" s="32"/>
      <c r="P175" s="30"/>
      <c r="Q175" s="33"/>
      <c r="R175" s="21" t="s">
        <v>30</v>
      </c>
      <c r="S175" s="21">
        <v>1000</v>
      </c>
      <c r="T175" s="21"/>
      <c r="U175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5" s="15">
        <f>Table3[[#This Row],[Price per board]]*$N$3</f>
        <v>0</v>
      </c>
      <c r="W175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5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6" spans="2:24" x14ac:dyDescent="0.25">
      <c r="B176">
        <f t="shared" ca="1" si="2"/>
        <v>170</v>
      </c>
      <c r="C17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76" s="26"/>
      <c r="E176" s="14" t="str">
        <f>IF(COUNTA(Table3[[#This Row],[Schematic Ref]]),LEN(Table3[[#This Row],[Schematic Ref]])-(LEN(SUBSTITUTE(Table3[[#This Row],[Schematic Ref]],",","")))+1,"")</f>
        <v/>
      </c>
      <c r="F176" s="21"/>
      <c r="G176" s="21"/>
      <c r="H176" s="21"/>
      <c r="I176" s="21"/>
      <c r="J176" s="22"/>
      <c r="K176" s="21"/>
      <c r="L176" s="31"/>
      <c r="M176" s="32"/>
      <c r="N176" s="21"/>
      <c r="O176" s="32"/>
      <c r="P176" s="30"/>
      <c r="Q176" s="33"/>
      <c r="R176" s="21" t="s">
        <v>30</v>
      </c>
      <c r="S176" s="21">
        <v>1000</v>
      </c>
      <c r="T176" s="21"/>
      <c r="U176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6" s="15">
        <f>Table3[[#This Row],[Price per board]]*$N$3</f>
        <v>0</v>
      </c>
      <c r="W176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6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7" spans="2:24" x14ac:dyDescent="0.25">
      <c r="B177">
        <f t="shared" ca="1" si="2"/>
        <v>171</v>
      </c>
      <c r="C17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77" s="26"/>
      <c r="E177" s="14" t="str">
        <f>IF(COUNTA(Table3[[#This Row],[Schematic Ref]]),LEN(Table3[[#This Row],[Schematic Ref]])-(LEN(SUBSTITUTE(Table3[[#This Row],[Schematic Ref]],",","")))+1,"")</f>
        <v/>
      </c>
      <c r="F177" s="21"/>
      <c r="G177" s="21"/>
      <c r="H177" s="21"/>
      <c r="I177" s="21"/>
      <c r="J177" s="22"/>
      <c r="K177" s="21"/>
      <c r="L177" s="31"/>
      <c r="M177" s="32"/>
      <c r="N177" s="21"/>
      <c r="O177" s="32"/>
      <c r="P177" s="30"/>
      <c r="Q177" s="33"/>
      <c r="R177" s="21" t="s">
        <v>30</v>
      </c>
      <c r="S177" s="21">
        <v>1000</v>
      </c>
      <c r="T177" s="21"/>
      <c r="U177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7" s="15">
        <f>Table3[[#This Row],[Price per board]]*$N$3</f>
        <v>0</v>
      </c>
      <c r="W177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7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8" spans="2:24" x14ac:dyDescent="0.25">
      <c r="B178">
        <f t="shared" ca="1" si="2"/>
        <v>172</v>
      </c>
      <c r="C17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78" s="26"/>
      <c r="E178" s="14" t="str">
        <f>IF(COUNTA(Table3[[#This Row],[Schematic Ref]]),LEN(Table3[[#This Row],[Schematic Ref]])-(LEN(SUBSTITUTE(Table3[[#This Row],[Schematic Ref]],",","")))+1,"")</f>
        <v/>
      </c>
      <c r="F178" s="21"/>
      <c r="G178" s="21"/>
      <c r="H178" s="21"/>
      <c r="I178" s="21"/>
      <c r="J178" s="22"/>
      <c r="K178" s="21"/>
      <c r="L178" s="31"/>
      <c r="M178" s="32"/>
      <c r="N178" s="21"/>
      <c r="O178" s="32"/>
      <c r="P178" s="30"/>
      <c r="Q178" s="33"/>
      <c r="R178" s="21" t="s">
        <v>30</v>
      </c>
      <c r="S178" s="21">
        <v>1000</v>
      </c>
      <c r="T178" s="21"/>
      <c r="U178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8" s="15">
        <f>Table3[[#This Row],[Price per board]]*$N$3</f>
        <v>0</v>
      </c>
      <c r="W178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8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9" spans="2:24" x14ac:dyDescent="0.25">
      <c r="B179">
        <f t="shared" ca="1" si="2"/>
        <v>173</v>
      </c>
      <c r="C17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79" s="26"/>
      <c r="E179" s="14" t="str">
        <f>IF(COUNTA(Table3[[#This Row],[Schematic Ref]]),LEN(Table3[[#This Row],[Schematic Ref]])-(LEN(SUBSTITUTE(Table3[[#This Row],[Schematic Ref]],",","")))+1,"")</f>
        <v/>
      </c>
      <c r="F179" s="21"/>
      <c r="G179" s="21"/>
      <c r="H179" s="21"/>
      <c r="I179" s="21"/>
      <c r="J179" s="22"/>
      <c r="K179" s="21"/>
      <c r="L179" s="31"/>
      <c r="M179" s="32"/>
      <c r="N179" s="21"/>
      <c r="O179" s="32"/>
      <c r="P179" s="30"/>
      <c r="Q179" s="33"/>
      <c r="R179" s="21" t="s">
        <v>30</v>
      </c>
      <c r="S179" s="21">
        <v>1000</v>
      </c>
      <c r="T179" s="21"/>
      <c r="U179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9" s="15">
        <f>Table3[[#This Row],[Price per board]]*$N$3</f>
        <v>0</v>
      </c>
      <c r="W179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9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0" spans="2:24" x14ac:dyDescent="0.25">
      <c r="B180">
        <f t="shared" ca="1" si="2"/>
        <v>174</v>
      </c>
      <c r="C18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80" s="26"/>
      <c r="E180" s="14" t="str">
        <f>IF(COUNTA(Table3[[#This Row],[Schematic Ref]]),LEN(Table3[[#This Row],[Schematic Ref]])-(LEN(SUBSTITUTE(Table3[[#This Row],[Schematic Ref]],",","")))+1,"")</f>
        <v/>
      </c>
      <c r="F180" s="21"/>
      <c r="G180" s="21"/>
      <c r="H180" s="21"/>
      <c r="I180" s="21"/>
      <c r="J180" s="22"/>
      <c r="K180" s="21"/>
      <c r="L180" s="31"/>
      <c r="M180" s="32"/>
      <c r="N180" s="21"/>
      <c r="O180" s="32"/>
      <c r="P180" s="30"/>
      <c r="Q180" s="33"/>
      <c r="R180" s="21" t="s">
        <v>30</v>
      </c>
      <c r="S180" s="21">
        <v>1000</v>
      </c>
      <c r="T180" s="21"/>
      <c r="U180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0" s="15">
        <f>Table3[[#This Row],[Price per board]]*$N$3</f>
        <v>0</v>
      </c>
      <c r="W180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0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1" spans="2:24" x14ac:dyDescent="0.25">
      <c r="B181">
        <f t="shared" ca="1" si="2"/>
        <v>175</v>
      </c>
      <c r="C18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81" s="26"/>
      <c r="E181" s="14" t="str">
        <f>IF(COUNTA(Table3[[#This Row],[Schematic Ref]]),LEN(Table3[[#This Row],[Schematic Ref]])-(LEN(SUBSTITUTE(Table3[[#This Row],[Schematic Ref]],",","")))+1,"")</f>
        <v/>
      </c>
      <c r="F181" s="21"/>
      <c r="G181" s="21"/>
      <c r="H181" s="21"/>
      <c r="I181" s="21"/>
      <c r="J181" s="22"/>
      <c r="K181" s="21"/>
      <c r="L181" s="31"/>
      <c r="M181" s="32"/>
      <c r="N181" s="21"/>
      <c r="O181" s="32"/>
      <c r="P181" s="30"/>
      <c r="Q181" s="33"/>
      <c r="R181" s="21" t="s">
        <v>30</v>
      </c>
      <c r="S181" s="21">
        <v>1000</v>
      </c>
      <c r="T181" s="21"/>
      <c r="U181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1" s="15">
        <f>Table3[[#This Row],[Price per board]]*$N$3</f>
        <v>0</v>
      </c>
      <c r="W181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1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2" spans="2:24" x14ac:dyDescent="0.25">
      <c r="B182">
        <f t="shared" ca="1" si="2"/>
        <v>176</v>
      </c>
      <c r="C18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82" s="26"/>
      <c r="E182" s="14" t="str">
        <f>IF(COUNTA(Table3[[#This Row],[Schematic Ref]]),LEN(Table3[[#This Row],[Schematic Ref]])-(LEN(SUBSTITUTE(Table3[[#This Row],[Schematic Ref]],",","")))+1,"")</f>
        <v/>
      </c>
      <c r="F182" s="21"/>
      <c r="G182" s="21"/>
      <c r="H182" s="21"/>
      <c r="I182" s="21"/>
      <c r="J182" s="22"/>
      <c r="K182" s="21"/>
      <c r="L182" s="31"/>
      <c r="M182" s="32"/>
      <c r="N182" s="21"/>
      <c r="O182" s="32"/>
      <c r="P182" s="30"/>
      <c r="Q182" s="33"/>
      <c r="R182" s="21" t="s">
        <v>30</v>
      </c>
      <c r="S182" s="21">
        <v>1000</v>
      </c>
      <c r="T182" s="21"/>
      <c r="U182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2" s="15">
        <f>Table3[[#This Row],[Price per board]]*$N$3</f>
        <v>0</v>
      </c>
      <c r="W182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2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3" spans="2:24" x14ac:dyDescent="0.25">
      <c r="B183">
        <f t="shared" ca="1" si="2"/>
        <v>177</v>
      </c>
      <c r="C18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83" s="26"/>
      <c r="E183" s="14" t="str">
        <f>IF(COUNTA(Table3[[#This Row],[Schematic Ref]]),LEN(Table3[[#This Row],[Schematic Ref]])-(LEN(SUBSTITUTE(Table3[[#This Row],[Schematic Ref]],",","")))+1,"")</f>
        <v/>
      </c>
      <c r="F183" s="21"/>
      <c r="G183" s="21"/>
      <c r="H183" s="21"/>
      <c r="I183" s="21"/>
      <c r="J183" s="22"/>
      <c r="K183" s="21"/>
      <c r="L183" s="31"/>
      <c r="M183" s="32"/>
      <c r="N183" s="21"/>
      <c r="O183" s="32"/>
      <c r="P183" s="30"/>
      <c r="Q183" s="33"/>
      <c r="R183" s="21" t="s">
        <v>30</v>
      </c>
      <c r="S183" s="21">
        <v>1000</v>
      </c>
      <c r="T183" s="21"/>
      <c r="U183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3" s="15">
        <f>Table3[[#This Row],[Price per board]]*$N$3</f>
        <v>0</v>
      </c>
      <c r="W183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3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4" spans="2:24" x14ac:dyDescent="0.25">
      <c r="B184">
        <f t="shared" ca="1" si="2"/>
        <v>178</v>
      </c>
      <c r="C18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84" s="26"/>
      <c r="E184" s="14" t="str">
        <f>IF(COUNTA(Table3[[#This Row],[Schematic Ref]]),LEN(Table3[[#This Row],[Schematic Ref]])-(LEN(SUBSTITUTE(Table3[[#This Row],[Schematic Ref]],",","")))+1,"")</f>
        <v/>
      </c>
      <c r="F184" s="21"/>
      <c r="G184" s="21"/>
      <c r="H184" s="21"/>
      <c r="I184" s="21"/>
      <c r="J184" s="22"/>
      <c r="K184" s="21"/>
      <c r="L184" s="31"/>
      <c r="M184" s="32"/>
      <c r="N184" s="21"/>
      <c r="O184" s="32"/>
      <c r="P184" s="30"/>
      <c r="Q184" s="33"/>
      <c r="R184" s="21" t="s">
        <v>30</v>
      </c>
      <c r="S184" s="21">
        <v>1000</v>
      </c>
      <c r="T184" s="21"/>
      <c r="U184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4" s="15">
        <f>Table3[[#This Row],[Price per board]]*$N$3</f>
        <v>0</v>
      </c>
      <c r="W184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4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5" spans="2:24" x14ac:dyDescent="0.25">
      <c r="B185">
        <f t="shared" ca="1" si="2"/>
        <v>179</v>
      </c>
      <c r="C18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85" s="26"/>
      <c r="E185" s="14" t="str">
        <f>IF(COUNTA(Table3[[#This Row],[Schematic Ref]]),LEN(Table3[[#This Row],[Schematic Ref]])-(LEN(SUBSTITUTE(Table3[[#This Row],[Schematic Ref]],",","")))+1,"")</f>
        <v/>
      </c>
      <c r="F185" s="21"/>
      <c r="G185" s="21"/>
      <c r="H185" s="21"/>
      <c r="I185" s="21"/>
      <c r="J185" s="22"/>
      <c r="K185" s="21"/>
      <c r="L185" s="31"/>
      <c r="M185" s="32"/>
      <c r="N185" s="21"/>
      <c r="O185" s="32"/>
      <c r="P185" s="30"/>
      <c r="Q185" s="33"/>
      <c r="R185" s="21" t="s">
        <v>30</v>
      </c>
      <c r="S185" s="21">
        <v>1000</v>
      </c>
      <c r="T185" s="21"/>
      <c r="U185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5" s="15">
        <f>Table3[[#This Row],[Price per board]]*$N$3</f>
        <v>0</v>
      </c>
      <c r="W185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5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6" spans="2:24" x14ac:dyDescent="0.25">
      <c r="B186">
        <f t="shared" ca="1" si="2"/>
        <v>180</v>
      </c>
      <c r="C18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86" s="26"/>
      <c r="E186" s="14" t="str">
        <f>IF(COUNTA(Table3[[#This Row],[Schematic Ref]]),LEN(Table3[[#This Row],[Schematic Ref]])-(LEN(SUBSTITUTE(Table3[[#This Row],[Schematic Ref]],",","")))+1,"")</f>
        <v/>
      </c>
      <c r="F186" s="21"/>
      <c r="G186" s="21"/>
      <c r="H186" s="21"/>
      <c r="I186" s="21"/>
      <c r="J186" s="22"/>
      <c r="K186" s="21"/>
      <c r="L186" s="31"/>
      <c r="M186" s="32"/>
      <c r="N186" s="21"/>
      <c r="O186" s="32"/>
      <c r="P186" s="30"/>
      <c r="Q186" s="33"/>
      <c r="R186" s="21" t="s">
        <v>30</v>
      </c>
      <c r="S186" s="21">
        <v>1000</v>
      </c>
      <c r="T186" s="21"/>
      <c r="U186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6" s="15">
        <f>Table3[[#This Row],[Price per board]]*$N$3</f>
        <v>0</v>
      </c>
      <c r="W186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6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7" spans="2:24" x14ac:dyDescent="0.25">
      <c r="B187">
        <f t="shared" ca="1" si="2"/>
        <v>181</v>
      </c>
      <c r="C18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87" s="26"/>
      <c r="E187" s="14" t="str">
        <f>IF(COUNTA(Table3[[#This Row],[Schematic Ref]]),LEN(Table3[[#This Row],[Schematic Ref]])-(LEN(SUBSTITUTE(Table3[[#This Row],[Schematic Ref]],",","")))+1,"")</f>
        <v/>
      </c>
      <c r="F187" s="21"/>
      <c r="G187" s="21"/>
      <c r="H187" s="21"/>
      <c r="I187" s="21"/>
      <c r="J187" s="22"/>
      <c r="K187" s="21"/>
      <c r="L187" s="31"/>
      <c r="M187" s="32"/>
      <c r="N187" s="21"/>
      <c r="O187" s="32"/>
      <c r="P187" s="30"/>
      <c r="Q187" s="33"/>
      <c r="R187" s="21" t="s">
        <v>30</v>
      </c>
      <c r="S187" s="21">
        <v>1000</v>
      </c>
      <c r="T187" s="21"/>
      <c r="U187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7" s="15">
        <f>Table3[[#This Row],[Price per board]]*$N$3</f>
        <v>0</v>
      </c>
      <c r="W187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7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8" spans="2:24" x14ac:dyDescent="0.25">
      <c r="B188">
        <f t="shared" ca="1" si="2"/>
        <v>182</v>
      </c>
      <c r="C18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88" s="26"/>
      <c r="E188" s="14" t="str">
        <f>IF(COUNTA(Table3[[#This Row],[Schematic Ref]]),LEN(Table3[[#This Row],[Schematic Ref]])-(LEN(SUBSTITUTE(Table3[[#This Row],[Schematic Ref]],",","")))+1,"")</f>
        <v/>
      </c>
      <c r="F188" s="21"/>
      <c r="G188" s="21"/>
      <c r="H188" s="21"/>
      <c r="I188" s="21"/>
      <c r="J188" s="22"/>
      <c r="K188" s="21"/>
      <c r="L188" s="31"/>
      <c r="M188" s="32"/>
      <c r="N188" s="21"/>
      <c r="O188" s="32"/>
      <c r="P188" s="30"/>
      <c r="Q188" s="33"/>
      <c r="R188" s="21" t="s">
        <v>30</v>
      </c>
      <c r="S188" s="21">
        <v>1000</v>
      </c>
      <c r="T188" s="21"/>
      <c r="U188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8" s="15">
        <f>Table3[[#This Row],[Price per board]]*$N$3</f>
        <v>0</v>
      </c>
      <c r="W188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8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9" spans="2:24" x14ac:dyDescent="0.25">
      <c r="B189">
        <f t="shared" ca="1" si="2"/>
        <v>183</v>
      </c>
      <c r="C18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89" s="26"/>
      <c r="E189" s="14" t="str">
        <f>IF(COUNTA(Table3[[#This Row],[Schematic Ref]]),LEN(Table3[[#This Row],[Schematic Ref]])-(LEN(SUBSTITUTE(Table3[[#This Row],[Schematic Ref]],",","")))+1,"")</f>
        <v/>
      </c>
      <c r="F189" s="21"/>
      <c r="G189" s="21"/>
      <c r="H189" s="21"/>
      <c r="I189" s="21"/>
      <c r="J189" s="22"/>
      <c r="K189" s="21"/>
      <c r="L189" s="31"/>
      <c r="M189" s="32"/>
      <c r="N189" s="21"/>
      <c r="O189" s="32"/>
      <c r="P189" s="30"/>
      <c r="Q189" s="33"/>
      <c r="R189" s="21" t="s">
        <v>30</v>
      </c>
      <c r="S189" s="21">
        <v>1000</v>
      </c>
      <c r="T189" s="21"/>
      <c r="U189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9" s="15">
        <f>Table3[[#This Row],[Price per board]]*$N$3</f>
        <v>0</v>
      </c>
      <c r="W189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9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90" spans="2:24" x14ac:dyDescent="0.25">
      <c r="B190">
        <f t="shared" ca="1" si="2"/>
        <v>184</v>
      </c>
      <c r="C19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90" s="26"/>
      <c r="E190" s="14" t="str">
        <f>IF(COUNTA(Table3[[#This Row],[Schematic Ref]]),LEN(Table3[[#This Row],[Schematic Ref]])-(LEN(SUBSTITUTE(Table3[[#This Row],[Schematic Ref]],",","")))+1,"")</f>
        <v/>
      </c>
      <c r="F190" s="21"/>
      <c r="G190" s="21"/>
      <c r="H190" s="21"/>
      <c r="I190" s="21"/>
      <c r="J190" s="22"/>
      <c r="K190" s="21"/>
      <c r="L190" s="31"/>
      <c r="M190" s="32"/>
      <c r="N190" s="21"/>
      <c r="O190" s="32"/>
      <c r="P190" s="30"/>
      <c r="Q190" s="33"/>
      <c r="R190" s="21" t="s">
        <v>30</v>
      </c>
      <c r="S190" s="21">
        <v>1000</v>
      </c>
      <c r="T190" s="21"/>
      <c r="U190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90" s="15">
        <f>Table3[[#This Row],[Price per board]]*$N$3</f>
        <v>0</v>
      </c>
      <c r="W190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90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91" spans="2:24" x14ac:dyDescent="0.25">
      <c r="B191">
        <f t="shared" ca="1" si="2"/>
        <v>185</v>
      </c>
      <c r="C19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91" s="26"/>
      <c r="E191" s="14" t="str">
        <f>IF(COUNTA(Table3[[#This Row],[Schematic Ref]]),LEN(Table3[[#This Row],[Schematic Ref]])-(LEN(SUBSTITUTE(Table3[[#This Row],[Schematic Ref]],",","")))+1,"")</f>
        <v/>
      </c>
      <c r="F191" s="21"/>
      <c r="G191" s="21"/>
      <c r="H191" s="21"/>
      <c r="I191" s="21"/>
      <c r="J191" s="22"/>
      <c r="K191" s="21"/>
      <c r="L191" s="31"/>
      <c r="M191" s="32"/>
      <c r="N191" s="21"/>
      <c r="O191" s="32"/>
      <c r="P191" s="30"/>
      <c r="Q191" s="33"/>
      <c r="R191" s="21" t="s">
        <v>30</v>
      </c>
      <c r="S191" s="21">
        <v>1000</v>
      </c>
      <c r="T191" s="21"/>
      <c r="U191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91" s="15">
        <f>Table3[[#This Row],[Price per board]]*$N$3</f>
        <v>0</v>
      </c>
      <c r="W191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91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92" spans="2:24" x14ac:dyDescent="0.25">
      <c r="B192">
        <f t="shared" ca="1" si="2"/>
        <v>186</v>
      </c>
      <c r="C19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92" s="26"/>
      <c r="E192" s="14" t="str">
        <f>IF(COUNTA(Table3[[#This Row],[Schematic Ref]]),LEN(Table3[[#This Row],[Schematic Ref]])-(LEN(SUBSTITUTE(Table3[[#This Row],[Schematic Ref]],",","")))+1,"")</f>
        <v/>
      </c>
      <c r="F192" s="21"/>
      <c r="G192" s="21"/>
      <c r="H192" s="21"/>
      <c r="I192" s="21"/>
      <c r="J192" s="22"/>
      <c r="K192" s="21"/>
      <c r="L192" s="31"/>
      <c r="M192" s="32"/>
      <c r="N192" s="21"/>
      <c r="O192" s="32"/>
      <c r="P192" s="30"/>
      <c r="Q192" s="33"/>
      <c r="R192" s="21" t="s">
        <v>30</v>
      </c>
      <c r="S192" s="21">
        <v>1000</v>
      </c>
      <c r="T192" s="21"/>
      <c r="U192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92" s="15">
        <f>Table3[[#This Row],[Price per board]]*$N$3</f>
        <v>0</v>
      </c>
      <c r="W192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92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93" spans="2:24" x14ac:dyDescent="0.25">
      <c r="B193">
        <f t="shared" ca="1" si="2"/>
        <v>187</v>
      </c>
      <c r="C19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93" s="26"/>
      <c r="E193" s="14" t="str">
        <f>IF(COUNTA(Table3[[#This Row],[Schematic Ref]]),LEN(Table3[[#This Row],[Schematic Ref]])-(LEN(SUBSTITUTE(Table3[[#This Row],[Schematic Ref]],",","")))+1,"")</f>
        <v/>
      </c>
      <c r="F193" s="21"/>
      <c r="G193" s="21"/>
      <c r="H193" s="21"/>
      <c r="I193" s="21"/>
      <c r="J193" s="22"/>
      <c r="K193" s="21"/>
      <c r="L193" s="31"/>
      <c r="M193" s="32"/>
      <c r="N193" s="21"/>
      <c r="O193" s="32"/>
      <c r="P193" s="30"/>
      <c r="Q193" s="33"/>
      <c r="R193" s="21" t="s">
        <v>30</v>
      </c>
      <c r="S193" s="21">
        <v>1000</v>
      </c>
      <c r="T193" s="21"/>
      <c r="U193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93" s="15">
        <f>Table3[[#This Row],[Price per board]]*$N$3</f>
        <v>0</v>
      </c>
      <c r="W193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93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94" spans="2:24" x14ac:dyDescent="0.25">
      <c r="B194">
        <f t="shared" ca="1" si="2"/>
        <v>188</v>
      </c>
      <c r="C19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94" s="26"/>
      <c r="E194" s="14" t="str">
        <f>IF(COUNTA(Table3[[#This Row],[Schematic Ref]]),LEN(Table3[[#This Row],[Schematic Ref]])-(LEN(SUBSTITUTE(Table3[[#This Row],[Schematic Ref]],",","")))+1,"")</f>
        <v/>
      </c>
      <c r="F194" s="21"/>
      <c r="G194" s="21"/>
      <c r="H194" s="21"/>
      <c r="I194" s="21"/>
      <c r="J194" s="22"/>
      <c r="K194" s="21"/>
      <c r="L194" s="31"/>
      <c r="M194" s="32"/>
      <c r="N194" s="21"/>
      <c r="O194" s="32"/>
      <c r="P194" s="30"/>
      <c r="Q194" s="33"/>
      <c r="R194" s="21" t="s">
        <v>30</v>
      </c>
      <c r="S194" s="21">
        <v>1000</v>
      </c>
      <c r="T194" s="21"/>
      <c r="U194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94" s="15">
        <f>Table3[[#This Row],[Price per board]]*$N$3</f>
        <v>0</v>
      </c>
      <c r="W194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94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95" spans="2:24" x14ac:dyDescent="0.25">
      <c r="B195">
        <f t="shared" ca="1" si="2"/>
        <v>189</v>
      </c>
      <c r="C19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95" s="26"/>
      <c r="E195" s="14" t="str">
        <f>IF(COUNTA(Table3[[#This Row],[Schematic Ref]]),LEN(Table3[[#This Row],[Schematic Ref]])-(LEN(SUBSTITUTE(Table3[[#This Row],[Schematic Ref]],",","")))+1,"")</f>
        <v/>
      </c>
      <c r="F195" s="21"/>
      <c r="G195" s="21"/>
      <c r="H195" s="21"/>
      <c r="I195" s="21"/>
      <c r="J195" s="22"/>
      <c r="K195" s="21"/>
      <c r="L195" s="31"/>
      <c r="M195" s="32"/>
      <c r="N195" s="21"/>
      <c r="O195" s="32"/>
      <c r="P195" s="30"/>
      <c r="Q195" s="33"/>
      <c r="R195" s="21" t="s">
        <v>30</v>
      </c>
      <c r="S195" s="21">
        <v>1000</v>
      </c>
      <c r="T195" s="21"/>
      <c r="U195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95" s="15">
        <f>Table3[[#This Row],[Price per board]]*$N$3</f>
        <v>0</v>
      </c>
      <c r="W195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95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96" spans="2:24" x14ac:dyDescent="0.25">
      <c r="B196">
        <f t="shared" ca="1" si="2"/>
        <v>190</v>
      </c>
      <c r="C19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96" s="26"/>
      <c r="E196" s="14" t="str">
        <f>IF(COUNTA(Table3[[#This Row],[Schematic Ref]]),LEN(Table3[[#This Row],[Schematic Ref]])-(LEN(SUBSTITUTE(Table3[[#This Row],[Schematic Ref]],",","")))+1,"")</f>
        <v/>
      </c>
      <c r="F196" s="21"/>
      <c r="G196" s="21"/>
      <c r="H196" s="21"/>
      <c r="I196" s="21"/>
      <c r="J196" s="22"/>
      <c r="K196" s="21"/>
      <c r="L196" s="31"/>
      <c r="M196" s="32"/>
      <c r="N196" s="21"/>
      <c r="O196" s="32"/>
      <c r="P196" s="30"/>
      <c r="Q196" s="33"/>
      <c r="R196" s="21" t="s">
        <v>30</v>
      </c>
      <c r="S196" s="21">
        <v>1000</v>
      </c>
      <c r="T196" s="21"/>
      <c r="U196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96" s="15">
        <f>Table3[[#This Row],[Price per board]]*$N$3</f>
        <v>0</v>
      </c>
      <c r="W196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96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97" spans="2:24" x14ac:dyDescent="0.25">
      <c r="B197">
        <f t="shared" ca="1" si="2"/>
        <v>191</v>
      </c>
      <c r="C19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97" s="26"/>
      <c r="E197" s="14" t="str">
        <f>IF(COUNTA(Table3[[#This Row],[Schematic Ref]]),LEN(Table3[[#This Row],[Schematic Ref]])-(LEN(SUBSTITUTE(Table3[[#This Row],[Schematic Ref]],",","")))+1,"")</f>
        <v/>
      </c>
      <c r="F197" s="21"/>
      <c r="G197" s="21"/>
      <c r="H197" s="21"/>
      <c r="I197" s="21"/>
      <c r="J197" s="22"/>
      <c r="K197" s="21"/>
      <c r="L197" s="31"/>
      <c r="M197" s="32"/>
      <c r="N197" s="21"/>
      <c r="O197" s="32"/>
      <c r="P197" s="30"/>
      <c r="Q197" s="33"/>
      <c r="R197" s="21" t="s">
        <v>30</v>
      </c>
      <c r="S197" s="21">
        <v>1000</v>
      </c>
      <c r="T197" s="21"/>
      <c r="U197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97" s="15">
        <f>Table3[[#This Row],[Price per board]]*$N$3</f>
        <v>0</v>
      </c>
      <c r="W197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97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98" spans="2:24" x14ac:dyDescent="0.25">
      <c r="B198">
        <f t="shared" ref="B198:B261" ca="1" si="3">IF(ISNUMBER(INDIRECT("B"&amp;ROW()-1)),INDIRECT("B"&amp;ROW()-1)+1,0)</f>
        <v>192</v>
      </c>
      <c r="C19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98" s="26"/>
      <c r="E198" s="14" t="str">
        <f>IF(COUNTA(Table3[[#This Row],[Schematic Ref]]),LEN(Table3[[#This Row],[Schematic Ref]])-(LEN(SUBSTITUTE(Table3[[#This Row],[Schematic Ref]],",","")))+1,"")</f>
        <v/>
      </c>
      <c r="F198" s="21"/>
      <c r="G198" s="21"/>
      <c r="H198" s="21"/>
      <c r="I198" s="21"/>
      <c r="J198" s="22"/>
      <c r="K198" s="21"/>
      <c r="L198" s="31"/>
      <c r="M198" s="32"/>
      <c r="N198" s="21"/>
      <c r="O198" s="32"/>
      <c r="P198" s="30"/>
      <c r="Q198" s="33"/>
      <c r="R198" s="21" t="s">
        <v>30</v>
      </c>
      <c r="S198" s="21">
        <v>1000</v>
      </c>
      <c r="T198" s="21"/>
      <c r="U198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98" s="15">
        <f>Table3[[#This Row],[Price per board]]*$N$3</f>
        <v>0</v>
      </c>
      <c r="W198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98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99" spans="2:24" x14ac:dyDescent="0.25">
      <c r="B199">
        <f t="shared" ca="1" si="3"/>
        <v>193</v>
      </c>
      <c r="C19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99" s="26"/>
      <c r="E199" s="14" t="str">
        <f>IF(COUNTA(Table3[[#This Row],[Schematic Ref]]),LEN(Table3[[#This Row],[Schematic Ref]])-(LEN(SUBSTITUTE(Table3[[#This Row],[Schematic Ref]],",","")))+1,"")</f>
        <v/>
      </c>
      <c r="F199" s="21"/>
      <c r="G199" s="21"/>
      <c r="H199" s="21"/>
      <c r="I199" s="21"/>
      <c r="J199" s="22"/>
      <c r="K199" s="21"/>
      <c r="L199" s="31"/>
      <c r="M199" s="32"/>
      <c r="N199" s="21"/>
      <c r="O199" s="32"/>
      <c r="P199" s="30"/>
      <c r="Q199" s="33"/>
      <c r="R199" s="21" t="s">
        <v>30</v>
      </c>
      <c r="S199" s="21">
        <v>1000</v>
      </c>
      <c r="T199" s="21"/>
      <c r="U199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99" s="15">
        <f>Table3[[#This Row],[Price per board]]*$N$3</f>
        <v>0</v>
      </c>
      <c r="W199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99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00" spans="2:24" x14ac:dyDescent="0.25">
      <c r="B200">
        <f t="shared" ca="1" si="3"/>
        <v>194</v>
      </c>
      <c r="C20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200" s="26"/>
      <c r="E200" s="14" t="str">
        <f>IF(COUNTA(Table3[[#This Row],[Schematic Ref]]),LEN(Table3[[#This Row],[Schematic Ref]])-(LEN(SUBSTITUTE(Table3[[#This Row],[Schematic Ref]],",","")))+1,"")</f>
        <v/>
      </c>
      <c r="F200" s="21"/>
      <c r="G200" s="21"/>
      <c r="H200" s="21"/>
      <c r="I200" s="21"/>
      <c r="J200" s="22"/>
      <c r="K200" s="21"/>
      <c r="L200" s="31"/>
      <c r="M200" s="32"/>
      <c r="N200" s="21"/>
      <c r="O200" s="32"/>
      <c r="P200" s="30"/>
      <c r="Q200" s="33"/>
      <c r="R200" s="21" t="s">
        <v>30</v>
      </c>
      <c r="S200" s="21">
        <v>1000</v>
      </c>
      <c r="T200" s="21"/>
      <c r="U200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00" s="15">
        <f>Table3[[#This Row],[Price per board]]*$N$3</f>
        <v>0</v>
      </c>
      <c r="W200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00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01" spans="2:24" x14ac:dyDescent="0.25">
      <c r="B201">
        <f t="shared" ca="1" si="3"/>
        <v>195</v>
      </c>
      <c r="C20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201" s="26"/>
      <c r="E201" s="14" t="str">
        <f>IF(COUNTA(Table3[[#This Row],[Schematic Ref]]),LEN(Table3[[#This Row],[Schematic Ref]])-(LEN(SUBSTITUTE(Table3[[#This Row],[Schematic Ref]],",","")))+1,"")</f>
        <v/>
      </c>
      <c r="F201" s="21"/>
      <c r="G201" s="21"/>
      <c r="H201" s="21"/>
      <c r="I201" s="21"/>
      <c r="J201" s="22"/>
      <c r="K201" s="21"/>
      <c r="L201" s="31"/>
      <c r="M201" s="32"/>
      <c r="N201" s="21"/>
      <c r="O201" s="32"/>
      <c r="P201" s="30"/>
      <c r="Q201" s="33"/>
      <c r="R201" s="21" t="s">
        <v>30</v>
      </c>
      <c r="S201" s="21">
        <v>1000</v>
      </c>
      <c r="T201" s="21"/>
      <c r="U201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01" s="15">
        <f>Table3[[#This Row],[Price per board]]*$N$3</f>
        <v>0</v>
      </c>
      <c r="W201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01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02" spans="2:24" x14ac:dyDescent="0.25">
      <c r="B202">
        <f t="shared" ca="1" si="3"/>
        <v>196</v>
      </c>
      <c r="C20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202" s="26"/>
      <c r="E202" s="14" t="str">
        <f>IF(COUNTA(Table3[[#This Row],[Schematic Ref]]),LEN(Table3[[#This Row],[Schematic Ref]])-(LEN(SUBSTITUTE(Table3[[#This Row],[Schematic Ref]],",","")))+1,"")</f>
        <v/>
      </c>
      <c r="F202" s="21"/>
      <c r="G202" s="21"/>
      <c r="H202" s="21"/>
      <c r="I202" s="21"/>
      <c r="J202" s="22"/>
      <c r="K202" s="21"/>
      <c r="L202" s="31"/>
      <c r="M202" s="32"/>
      <c r="N202" s="21"/>
      <c r="O202" s="32"/>
      <c r="P202" s="30"/>
      <c r="Q202" s="33"/>
      <c r="R202" s="21" t="s">
        <v>30</v>
      </c>
      <c r="S202" s="21">
        <v>1000</v>
      </c>
      <c r="T202" s="21"/>
      <c r="U202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02" s="15">
        <f>Table3[[#This Row],[Price per board]]*$N$3</f>
        <v>0</v>
      </c>
      <c r="W202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02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03" spans="2:24" x14ac:dyDescent="0.25">
      <c r="B203">
        <f t="shared" ca="1" si="3"/>
        <v>197</v>
      </c>
      <c r="C20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203" s="26"/>
      <c r="E203" s="14" t="str">
        <f>IF(COUNTA(Table3[[#This Row],[Schematic Ref]]),LEN(Table3[[#This Row],[Schematic Ref]])-(LEN(SUBSTITUTE(Table3[[#This Row],[Schematic Ref]],",","")))+1,"")</f>
        <v/>
      </c>
      <c r="F203" s="21"/>
      <c r="G203" s="21"/>
      <c r="H203" s="21"/>
      <c r="I203" s="21"/>
      <c r="J203" s="22"/>
      <c r="K203" s="21"/>
      <c r="L203" s="31"/>
      <c r="M203" s="32"/>
      <c r="N203" s="21"/>
      <c r="O203" s="32"/>
      <c r="P203" s="30"/>
      <c r="Q203" s="33"/>
      <c r="R203" s="21" t="s">
        <v>30</v>
      </c>
      <c r="S203" s="21">
        <v>1000</v>
      </c>
      <c r="T203" s="21"/>
      <c r="U203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03" s="15">
        <f>Table3[[#This Row],[Price per board]]*$N$3</f>
        <v>0</v>
      </c>
      <c r="W203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03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04" spans="2:24" x14ac:dyDescent="0.25">
      <c r="B204">
        <f t="shared" ca="1" si="3"/>
        <v>198</v>
      </c>
      <c r="C20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204" s="26"/>
      <c r="E204" s="14" t="str">
        <f>IF(COUNTA(Table3[[#This Row],[Schematic Ref]]),LEN(Table3[[#This Row],[Schematic Ref]])-(LEN(SUBSTITUTE(Table3[[#This Row],[Schematic Ref]],",","")))+1,"")</f>
        <v/>
      </c>
      <c r="F204" s="21"/>
      <c r="G204" s="21"/>
      <c r="H204" s="21"/>
      <c r="I204" s="21"/>
      <c r="J204" s="22"/>
      <c r="K204" s="21"/>
      <c r="L204" s="31"/>
      <c r="M204" s="32"/>
      <c r="N204" s="21"/>
      <c r="O204" s="32"/>
      <c r="P204" s="30"/>
      <c r="Q204" s="33"/>
      <c r="R204" s="21" t="s">
        <v>30</v>
      </c>
      <c r="S204" s="21">
        <v>1000</v>
      </c>
      <c r="T204" s="21"/>
      <c r="U204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04" s="15">
        <f>Table3[[#This Row],[Price per board]]*$N$3</f>
        <v>0</v>
      </c>
      <c r="W204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04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05" spans="2:24" x14ac:dyDescent="0.25">
      <c r="B205">
        <f t="shared" ca="1" si="3"/>
        <v>199</v>
      </c>
      <c r="C20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205" s="26"/>
      <c r="E205" s="14" t="str">
        <f>IF(COUNTA(Table3[[#This Row],[Schematic Ref]]),LEN(Table3[[#This Row],[Schematic Ref]])-(LEN(SUBSTITUTE(Table3[[#This Row],[Schematic Ref]],",","")))+1,"")</f>
        <v/>
      </c>
      <c r="F205" s="21"/>
      <c r="G205" s="21"/>
      <c r="H205" s="21"/>
      <c r="I205" s="21"/>
      <c r="J205" s="22"/>
      <c r="K205" s="21"/>
      <c r="L205" s="31"/>
      <c r="M205" s="32"/>
      <c r="N205" s="21"/>
      <c r="O205" s="32"/>
      <c r="P205" s="30"/>
      <c r="Q205" s="33"/>
      <c r="R205" s="21" t="s">
        <v>30</v>
      </c>
      <c r="S205" s="21">
        <v>1000</v>
      </c>
      <c r="T205" s="21"/>
      <c r="U205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05" s="15">
        <f>Table3[[#This Row],[Price per board]]*$N$3</f>
        <v>0</v>
      </c>
      <c r="W205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05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06" spans="2:24" x14ac:dyDescent="0.25">
      <c r="B206">
        <f t="shared" ca="1" si="3"/>
        <v>200</v>
      </c>
      <c r="C20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206" s="26"/>
      <c r="E206" s="14" t="str">
        <f>IF(COUNTA(Table3[[#This Row],[Schematic Ref]]),LEN(Table3[[#This Row],[Schematic Ref]])-(LEN(SUBSTITUTE(Table3[[#This Row],[Schematic Ref]],",","")))+1,"")</f>
        <v/>
      </c>
      <c r="F206" s="21"/>
      <c r="G206" s="21"/>
      <c r="H206" s="21"/>
      <c r="I206" s="21"/>
      <c r="J206" s="22"/>
      <c r="K206" s="21"/>
      <c r="L206" s="31"/>
      <c r="M206" s="32"/>
      <c r="N206" s="21"/>
      <c r="O206" s="32"/>
      <c r="P206" s="30"/>
      <c r="Q206" s="33"/>
      <c r="R206" s="21" t="s">
        <v>30</v>
      </c>
      <c r="S206" s="21">
        <v>1000</v>
      </c>
      <c r="T206" s="21"/>
      <c r="U206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06" s="15">
        <f>Table3[[#This Row],[Price per board]]*$N$3</f>
        <v>0</v>
      </c>
      <c r="W206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06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07" spans="2:24" x14ac:dyDescent="0.25">
      <c r="B207">
        <f t="shared" ca="1" si="3"/>
        <v>201</v>
      </c>
      <c r="C20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207" s="26"/>
      <c r="E207" s="14" t="str">
        <f>IF(COUNTA(Table3[[#This Row],[Schematic Ref]]),LEN(Table3[[#This Row],[Schematic Ref]])-(LEN(SUBSTITUTE(Table3[[#This Row],[Schematic Ref]],",","")))+1,"")</f>
        <v/>
      </c>
      <c r="F207" s="21"/>
      <c r="G207" s="21"/>
      <c r="H207" s="21"/>
      <c r="I207" s="21"/>
      <c r="J207" s="22"/>
      <c r="K207" s="21"/>
      <c r="L207" s="31"/>
      <c r="M207" s="32"/>
      <c r="N207" s="21"/>
      <c r="O207" s="32"/>
      <c r="P207" s="30"/>
      <c r="Q207" s="33"/>
      <c r="R207" s="21" t="s">
        <v>30</v>
      </c>
      <c r="S207" s="21">
        <v>1000</v>
      </c>
      <c r="T207" s="21"/>
      <c r="U207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07" s="15">
        <f>Table3[[#This Row],[Price per board]]*$N$3</f>
        <v>0</v>
      </c>
      <c r="W207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07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08" spans="2:24" x14ac:dyDescent="0.25">
      <c r="B208">
        <f t="shared" ca="1" si="3"/>
        <v>202</v>
      </c>
      <c r="C20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208" s="26"/>
      <c r="E208" s="14" t="str">
        <f>IF(COUNTA(Table3[[#This Row],[Schematic Ref]]),LEN(Table3[[#This Row],[Schematic Ref]])-(LEN(SUBSTITUTE(Table3[[#This Row],[Schematic Ref]],",","")))+1,"")</f>
        <v/>
      </c>
      <c r="F208" s="21"/>
      <c r="G208" s="21"/>
      <c r="H208" s="21"/>
      <c r="I208" s="21"/>
      <c r="J208" s="22"/>
      <c r="K208" s="21"/>
      <c r="L208" s="31"/>
      <c r="M208" s="32"/>
      <c r="N208" s="21"/>
      <c r="O208" s="32"/>
      <c r="P208" s="30"/>
      <c r="Q208" s="33"/>
      <c r="R208" s="21" t="s">
        <v>30</v>
      </c>
      <c r="S208" s="21">
        <v>1000</v>
      </c>
      <c r="T208" s="21"/>
      <c r="U208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08" s="15">
        <f>Table3[[#This Row],[Price per board]]*$N$3</f>
        <v>0</v>
      </c>
      <c r="W208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08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09" spans="2:24" x14ac:dyDescent="0.25">
      <c r="B209">
        <f t="shared" ca="1" si="3"/>
        <v>203</v>
      </c>
      <c r="C20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209" s="26"/>
      <c r="E209" s="14" t="str">
        <f>IF(COUNTA(Table3[[#This Row],[Schematic Ref]]),LEN(Table3[[#This Row],[Schematic Ref]])-(LEN(SUBSTITUTE(Table3[[#This Row],[Schematic Ref]],",","")))+1,"")</f>
        <v/>
      </c>
      <c r="F209" s="21"/>
      <c r="G209" s="21"/>
      <c r="H209" s="21"/>
      <c r="I209" s="21"/>
      <c r="J209" s="22"/>
      <c r="K209" s="21"/>
      <c r="L209" s="31"/>
      <c r="M209" s="32"/>
      <c r="N209" s="21"/>
      <c r="O209" s="32"/>
      <c r="P209" s="30"/>
      <c r="Q209" s="33"/>
      <c r="R209" s="21" t="s">
        <v>30</v>
      </c>
      <c r="S209" s="21">
        <v>1000</v>
      </c>
      <c r="T209" s="21"/>
      <c r="U209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09" s="15">
        <f>Table3[[#This Row],[Price per board]]*$N$3</f>
        <v>0</v>
      </c>
      <c r="W209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09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10" spans="2:24" x14ac:dyDescent="0.25">
      <c r="B210">
        <f t="shared" ca="1" si="3"/>
        <v>204</v>
      </c>
      <c r="C21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210" s="26"/>
      <c r="E210" s="14" t="str">
        <f>IF(COUNTA(Table3[[#This Row],[Schematic Ref]]),LEN(Table3[[#This Row],[Schematic Ref]])-(LEN(SUBSTITUTE(Table3[[#This Row],[Schematic Ref]],",","")))+1,"")</f>
        <v/>
      </c>
      <c r="F210" s="21"/>
      <c r="G210" s="21"/>
      <c r="H210" s="21"/>
      <c r="I210" s="21"/>
      <c r="J210" s="22"/>
      <c r="K210" s="21"/>
      <c r="L210" s="31"/>
      <c r="M210" s="32"/>
      <c r="N210" s="21"/>
      <c r="O210" s="32"/>
      <c r="P210" s="30"/>
      <c r="Q210" s="33"/>
      <c r="R210" s="21" t="s">
        <v>30</v>
      </c>
      <c r="S210" s="21">
        <v>1000</v>
      </c>
      <c r="T210" s="21"/>
      <c r="U210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10" s="15">
        <f>Table3[[#This Row],[Price per board]]*$N$3</f>
        <v>0</v>
      </c>
      <c r="W210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10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11" spans="2:24" x14ac:dyDescent="0.25">
      <c r="B211">
        <f t="shared" ca="1" si="3"/>
        <v>205</v>
      </c>
      <c r="C21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211" s="26"/>
      <c r="E211" s="14" t="str">
        <f>IF(COUNTA(Table3[[#This Row],[Schematic Ref]]),LEN(Table3[[#This Row],[Schematic Ref]])-(LEN(SUBSTITUTE(Table3[[#This Row],[Schematic Ref]],",","")))+1,"")</f>
        <v/>
      </c>
      <c r="F211" s="21"/>
      <c r="G211" s="21"/>
      <c r="H211" s="21"/>
      <c r="I211" s="21"/>
      <c r="J211" s="22"/>
      <c r="K211" s="21"/>
      <c r="L211" s="31"/>
      <c r="M211" s="32"/>
      <c r="N211" s="21"/>
      <c r="O211" s="32"/>
      <c r="P211" s="30"/>
      <c r="Q211" s="33"/>
      <c r="R211" s="21" t="s">
        <v>30</v>
      </c>
      <c r="S211" s="21">
        <v>1000</v>
      </c>
      <c r="T211" s="21"/>
      <c r="U211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11" s="15">
        <f>Table3[[#This Row],[Price per board]]*$N$3</f>
        <v>0</v>
      </c>
      <c r="W211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11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12" spans="2:24" x14ac:dyDescent="0.25">
      <c r="B212">
        <f t="shared" ca="1" si="3"/>
        <v>206</v>
      </c>
      <c r="C21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212" s="26"/>
      <c r="E212" s="14" t="str">
        <f>IF(COUNTA(Table3[[#This Row],[Schematic Ref]]),LEN(Table3[[#This Row],[Schematic Ref]])-(LEN(SUBSTITUTE(Table3[[#This Row],[Schematic Ref]],",","")))+1,"")</f>
        <v/>
      </c>
      <c r="F212" s="21"/>
      <c r="G212" s="21"/>
      <c r="H212" s="21"/>
      <c r="I212" s="21"/>
      <c r="J212" s="22"/>
      <c r="K212" s="21"/>
      <c r="L212" s="31"/>
      <c r="M212" s="32"/>
      <c r="N212" s="21"/>
      <c r="O212" s="32"/>
      <c r="P212" s="30"/>
      <c r="Q212" s="33"/>
      <c r="R212" s="21" t="s">
        <v>30</v>
      </c>
      <c r="S212" s="21">
        <v>1000</v>
      </c>
      <c r="T212" s="21"/>
      <c r="U212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12" s="15">
        <f>Table3[[#This Row],[Price per board]]*$N$3</f>
        <v>0</v>
      </c>
      <c r="W212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12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13" spans="2:24" x14ac:dyDescent="0.25">
      <c r="B213">
        <f t="shared" ca="1" si="3"/>
        <v>207</v>
      </c>
      <c r="C21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213" s="26"/>
      <c r="E213" s="14" t="str">
        <f>IF(COUNTA(Table3[[#This Row],[Schematic Ref]]),LEN(Table3[[#This Row],[Schematic Ref]])-(LEN(SUBSTITUTE(Table3[[#This Row],[Schematic Ref]],",","")))+1,"")</f>
        <v/>
      </c>
      <c r="F213" s="21"/>
      <c r="G213" s="21"/>
      <c r="H213" s="21"/>
      <c r="I213" s="21"/>
      <c r="J213" s="22"/>
      <c r="K213" s="21"/>
      <c r="L213" s="31"/>
      <c r="M213" s="32"/>
      <c r="N213" s="21"/>
      <c r="O213" s="32"/>
      <c r="P213" s="30"/>
      <c r="Q213" s="33"/>
      <c r="R213" s="21" t="s">
        <v>30</v>
      </c>
      <c r="S213" s="21">
        <v>1000</v>
      </c>
      <c r="T213" s="21"/>
      <c r="U213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13" s="15">
        <f>Table3[[#This Row],[Price per board]]*$N$3</f>
        <v>0</v>
      </c>
      <c r="W213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13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14" spans="2:24" x14ac:dyDescent="0.25">
      <c r="B214">
        <f t="shared" ca="1" si="3"/>
        <v>208</v>
      </c>
      <c r="C21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214" s="26"/>
      <c r="E214" s="14" t="str">
        <f>IF(COUNTA(Table3[[#This Row],[Schematic Ref]]),LEN(Table3[[#This Row],[Schematic Ref]])-(LEN(SUBSTITUTE(Table3[[#This Row],[Schematic Ref]],",","")))+1,"")</f>
        <v/>
      </c>
      <c r="F214" s="21"/>
      <c r="G214" s="21"/>
      <c r="H214" s="21"/>
      <c r="I214" s="21"/>
      <c r="J214" s="22"/>
      <c r="K214" s="21"/>
      <c r="L214" s="31"/>
      <c r="M214" s="32"/>
      <c r="N214" s="21"/>
      <c r="O214" s="32"/>
      <c r="P214" s="30"/>
      <c r="Q214" s="33"/>
      <c r="R214" s="21" t="s">
        <v>30</v>
      </c>
      <c r="S214" s="21">
        <v>1000</v>
      </c>
      <c r="T214" s="21"/>
      <c r="U214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14" s="15">
        <f>Table3[[#This Row],[Price per board]]*$N$3</f>
        <v>0</v>
      </c>
      <c r="W214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14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15" spans="2:24" x14ac:dyDescent="0.25">
      <c r="B215">
        <f t="shared" ca="1" si="3"/>
        <v>209</v>
      </c>
      <c r="C21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215" s="26"/>
      <c r="E215" s="14" t="str">
        <f>IF(COUNTA(Table3[[#This Row],[Schematic Ref]]),LEN(Table3[[#This Row],[Schematic Ref]])-(LEN(SUBSTITUTE(Table3[[#This Row],[Schematic Ref]],",","")))+1,"")</f>
        <v/>
      </c>
      <c r="F215" s="21"/>
      <c r="G215" s="21"/>
      <c r="H215" s="21"/>
      <c r="I215" s="21"/>
      <c r="J215" s="22"/>
      <c r="K215" s="21"/>
      <c r="L215" s="31"/>
      <c r="M215" s="32"/>
      <c r="N215" s="21"/>
      <c r="O215" s="32"/>
      <c r="P215" s="30"/>
      <c r="Q215" s="33"/>
      <c r="R215" s="21" t="s">
        <v>30</v>
      </c>
      <c r="S215" s="21">
        <v>1000</v>
      </c>
      <c r="T215" s="21"/>
      <c r="U215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15" s="15">
        <f>Table3[[#This Row],[Price per board]]*$N$3</f>
        <v>0</v>
      </c>
      <c r="W215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15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16" spans="2:24" x14ac:dyDescent="0.25">
      <c r="B216" s="12">
        <f t="shared" ca="1" si="3"/>
        <v>210</v>
      </c>
      <c r="C21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216" s="26"/>
      <c r="E216" s="14" t="str">
        <f>IF(COUNTA(Table3[[#This Row],[Schematic Ref]]),LEN(Table3[[#This Row],[Schematic Ref]])-(LEN(SUBSTITUTE(Table3[[#This Row],[Schematic Ref]],",","")))+1,"")</f>
        <v/>
      </c>
      <c r="F216" s="21"/>
      <c r="G216" s="21"/>
      <c r="H216" s="21"/>
      <c r="I216" s="21"/>
      <c r="J216" s="22"/>
      <c r="K216" s="21"/>
      <c r="L216" s="31"/>
      <c r="M216" s="32"/>
      <c r="N216" s="21"/>
      <c r="O216" s="32"/>
      <c r="P216" s="30"/>
      <c r="Q216" s="33"/>
      <c r="R216" s="21" t="s">
        <v>30</v>
      </c>
      <c r="S216" s="21">
        <v>1001</v>
      </c>
      <c r="T216" s="21"/>
      <c r="U216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16" s="15">
        <f>Table3[[#This Row],[Price per board]]*$N$3</f>
        <v>0</v>
      </c>
      <c r="W216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16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17" spans="2:24" x14ac:dyDescent="0.25">
      <c r="B217" s="12">
        <f t="shared" ca="1" si="3"/>
        <v>211</v>
      </c>
      <c r="C21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217" s="26"/>
      <c r="E217" s="14" t="str">
        <f>IF(COUNTA(Table3[[#This Row],[Schematic Ref]]),LEN(Table3[[#This Row],[Schematic Ref]])-(LEN(SUBSTITUTE(Table3[[#This Row],[Schematic Ref]],",","")))+1,"")</f>
        <v/>
      </c>
      <c r="F217" s="21"/>
      <c r="G217" s="21"/>
      <c r="H217" s="21"/>
      <c r="I217" s="21"/>
      <c r="J217" s="22"/>
      <c r="K217" s="21"/>
      <c r="L217" s="31"/>
      <c r="M217" s="32"/>
      <c r="N217" s="21"/>
      <c r="O217" s="32"/>
      <c r="P217" s="30"/>
      <c r="Q217" s="33"/>
      <c r="R217" s="21" t="s">
        <v>30</v>
      </c>
      <c r="S217" s="21">
        <v>1002</v>
      </c>
      <c r="T217" s="21"/>
      <c r="U217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17" s="15">
        <f>Table3[[#This Row],[Price per board]]*$N$3</f>
        <v>0</v>
      </c>
      <c r="W217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17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18" spans="2:24" x14ac:dyDescent="0.25">
      <c r="B218" s="12">
        <f t="shared" ca="1" si="3"/>
        <v>212</v>
      </c>
      <c r="C21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218" s="26"/>
      <c r="E218" s="14" t="str">
        <f>IF(COUNTA(Table3[[#This Row],[Schematic Ref]]),LEN(Table3[[#This Row],[Schematic Ref]])-(LEN(SUBSTITUTE(Table3[[#This Row],[Schematic Ref]],",","")))+1,"")</f>
        <v/>
      </c>
      <c r="F218" s="21"/>
      <c r="G218" s="21"/>
      <c r="H218" s="21"/>
      <c r="I218" s="21"/>
      <c r="J218" s="22"/>
      <c r="K218" s="21"/>
      <c r="L218" s="31"/>
      <c r="M218" s="32"/>
      <c r="N218" s="21"/>
      <c r="O218" s="32"/>
      <c r="P218" s="30"/>
      <c r="Q218" s="33"/>
      <c r="R218" s="21" t="s">
        <v>30</v>
      </c>
      <c r="S218" s="21">
        <v>1003</v>
      </c>
      <c r="T218" s="21"/>
      <c r="U218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18" s="15">
        <f>Table3[[#This Row],[Price per board]]*$N$3</f>
        <v>0</v>
      </c>
      <c r="W218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18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19" spans="2:24" x14ac:dyDescent="0.25">
      <c r="B219" s="12">
        <f t="shared" ca="1" si="3"/>
        <v>213</v>
      </c>
      <c r="C21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219" s="26"/>
      <c r="E219" s="14" t="str">
        <f>IF(COUNTA(Table3[[#This Row],[Schematic Ref]]),LEN(Table3[[#This Row],[Schematic Ref]])-(LEN(SUBSTITUTE(Table3[[#This Row],[Schematic Ref]],",","")))+1,"")</f>
        <v/>
      </c>
      <c r="F219" s="21"/>
      <c r="G219" s="21"/>
      <c r="H219" s="21"/>
      <c r="I219" s="21"/>
      <c r="J219" s="22"/>
      <c r="K219" s="21"/>
      <c r="L219" s="31"/>
      <c r="M219" s="32"/>
      <c r="N219" s="21"/>
      <c r="O219" s="32"/>
      <c r="P219" s="30"/>
      <c r="Q219" s="33"/>
      <c r="R219" s="21" t="s">
        <v>30</v>
      </c>
      <c r="S219" s="21">
        <v>1004</v>
      </c>
      <c r="T219" s="21"/>
      <c r="U219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19" s="15">
        <f>Table3[[#This Row],[Price per board]]*$N$3</f>
        <v>0</v>
      </c>
      <c r="W219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19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20" spans="2:24" x14ac:dyDescent="0.25">
      <c r="B220" s="12">
        <f t="shared" ca="1" si="3"/>
        <v>214</v>
      </c>
      <c r="C22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220" s="26"/>
      <c r="E220" s="14" t="str">
        <f>IF(COUNTA(Table3[[#This Row],[Schematic Ref]]),LEN(Table3[[#This Row],[Schematic Ref]])-(LEN(SUBSTITUTE(Table3[[#This Row],[Schematic Ref]],",","")))+1,"")</f>
        <v/>
      </c>
      <c r="F220" s="21"/>
      <c r="G220" s="21"/>
      <c r="H220" s="21"/>
      <c r="I220" s="21"/>
      <c r="J220" s="22"/>
      <c r="K220" s="21"/>
      <c r="L220" s="31"/>
      <c r="M220" s="32"/>
      <c r="N220" s="21"/>
      <c r="O220" s="32"/>
      <c r="P220" s="30"/>
      <c r="Q220" s="33"/>
      <c r="R220" s="21" t="s">
        <v>30</v>
      </c>
      <c r="S220" s="21">
        <v>1005</v>
      </c>
      <c r="T220" s="21"/>
      <c r="U220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20" s="15">
        <f>Table3[[#This Row],[Price per board]]*$N$3</f>
        <v>0</v>
      </c>
      <c r="W220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20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21" spans="2:24" x14ac:dyDescent="0.25">
      <c r="B221" s="12">
        <f t="shared" ca="1" si="3"/>
        <v>215</v>
      </c>
      <c r="C22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221" s="26"/>
      <c r="E221" s="14" t="str">
        <f>IF(COUNTA(Table3[[#This Row],[Schematic Ref]]),LEN(Table3[[#This Row],[Schematic Ref]])-(LEN(SUBSTITUTE(Table3[[#This Row],[Schematic Ref]],",","")))+1,"")</f>
        <v/>
      </c>
      <c r="F221" s="21"/>
      <c r="G221" s="21"/>
      <c r="H221" s="21"/>
      <c r="I221" s="21"/>
      <c r="J221" s="22"/>
      <c r="K221" s="21"/>
      <c r="L221" s="31"/>
      <c r="M221" s="32"/>
      <c r="N221" s="21"/>
      <c r="O221" s="32"/>
      <c r="P221" s="30"/>
      <c r="Q221" s="33"/>
      <c r="R221" s="21" t="s">
        <v>30</v>
      </c>
      <c r="S221" s="21">
        <v>1006</v>
      </c>
      <c r="T221" s="21"/>
      <c r="U221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21" s="15">
        <f>Table3[[#This Row],[Price per board]]*$N$3</f>
        <v>0</v>
      </c>
      <c r="W221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21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22" spans="2:24" x14ac:dyDescent="0.25">
      <c r="B222" s="12">
        <f t="shared" ca="1" si="3"/>
        <v>216</v>
      </c>
      <c r="C22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222" s="26"/>
      <c r="E222" s="14" t="str">
        <f>IF(COUNTA(Table3[[#This Row],[Schematic Ref]]),LEN(Table3[[#This Row],[Schematic Ref]])-(LEN(SUBSTITUTE(Table3[[#This Row],[Schematic Ref]],",","")))+1,"")</f>
        <v/>
      </c>
      <c r="F222" s="21"/>
      <c r="G222" s="21"/>
      <c r="H222" s="21"/>
      <c r="I222" s="21"/>
      <c r="J222" s="22"/>
      <c r="K222" s="21"/>
      <c r="L222" s="31"/>
      <c r="M222" s="32"/>
      <c r="N222" s="21"/>
      <c r="O222" s="32"/>
      <c r="P222" s="30"/>
      <c r="Q222" s="33"/>
      <c r="R222" s="21" t="s">
        <v>30</v>
      </c>
      <c r="S222" s="21">
        <v>1007</v>
      </c>
      <c r="T222" s="21"/>
      <c r="U222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22" s="15">
        <f>Table3[[#This Row],[Price per board]]*$N$3</f>
        <v>0</v>
      </c>
      <c r="W222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22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23" spans="2:24" x14ac:dyDescent="0.25">
      <c r="B223" s="12">
        <f t="shared" ca="1" si="3"/>
        <v>217</v>
      </c>
      <c r="C22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223" s="26"/>
      <c r="E223" s="14" t="str">
        <f>IF(COUNTA(Table3[[#This Row],[Schematic Ref]]),LEN(Table3[[#This Row],[Schematic Ref]])-(LEN(SUBSTITUTE(Table3[[#This Row],[Schematic Ref]],",","")))+1,"")</f>
        <v/>
      </c>
      <c r="F223" s="21"/>
      <c r="G223" s="21"/>
      <c r="H223" s="21"/>
      <c r="I223" s="21"/>
      <c r="J223" s="22"/>
      <c r="K223" s="21"/>
      <c r="L223" s="31"/>
      <c r="M223" s="32"/>
      <c r="N223" s="21"/>
      <c r="O223" s="32"/>
      <c r="P223" s="30"/>
      <c r="Q223" s="33"/>
      <c r="R223" s="21" t="s">
        <v>30</v>
      </c>
      <c r="S223" s="21">
        <v>1008</v>
      </c>
      <c r="T223" s="21"/>
      <c r="U223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23" s="15">
        <f>Table3[[#This Row],[Price per board]]*$N$3</f>
        <v>0</v>
      </c>
      <c r="W223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23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24" spans="2:24" x14ac:dyDescent="0.25">
      <c r="B224" s="12">
        <f t="shared" ca="1" si="3"/>
        <v>218</v>
      </c>
      <c r="C22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224" s="26"/>
      <c r="E224" s="14" t="str">
        <f>IF(COUNTA(Table3[[#This Row],[Schematic Ref]]),LEN(Table3[[#This Row],[Schematic Ref]])-(LEN(SUBSTITUTE(Table3[[#This Row],[Schematic Ref]],",","")))+1,"")</f>
        <v/>
      </c>
      <c r="F224" s="21"/>
      <c r="G224" s="21"/>
      <c r="H224" s="21"/>
      <c r="I224" s="21"/>
      <c r="J224" s="22"/>
      <c r="K224" s="21"/>
      <c r="L224" s="31"/>
      <c r="M224" s="32"/>
      <c r="N224" s="21"/>
      <c r="O224" s="32"/>
      <c r="P224" s="30"/>
      <c r="Q224" s="33"/>
      <c r="R224" s="21" t="s">
        <v>30</v>
      </c>
      <c r="S224" s="21">
        <v>1009</v>
      </c>
      <c r="T224" s="21"/>
      <c r="U224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24" s="15">
        <f>Table3[[#This Row],[Price per board]]*$N$3</f>
        <v>0</v>
      </c>
      <c r="W224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24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25" spans="2:24" x14ac:dyDescent="0.25">
      <c r="B225" s="12">
        <f t="shared" ca="1" si="3"/>
        <v>219</v>
      </c>
      <c r="C22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225" s="26"/>
      <c r="E225" s="14" t="str">
        <f>IF(COUNTA(Table3[[#This Row],[Schematic Ref]]),LEN(Table3[[#This Row],[Schematic Ref]])-(LEN(SUBSTITUTE(Table3[[#This Row],[Schematic Ref]],",","")))+1,"")</f>
        <v/>
      </c>
      <c r="F225" s="21"/>
      <c r="G225" s="21"/>
      <c r="H225" s="21"/>
      <c r="I225" s="21"/>
      <c r="J225" s="22"/>
      <c r="K225" s="21"/>
      <c r="L225" s="31"/>
      <c r="M225" s="32"/>
      <c r="N225" s="21"/>
      <c r="O225" s="32"/>
      <c r="P225" s="30"/>
      <c r="Q225" s="33"/>
      <c r="R225" s="21" t="s">
        <v>30</v>
      </c>
      <c r="S225" s="21">
        <v>1010</v>
      </c>
      <c r="T225" s="21"/>
      <c r="U225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25" s="15">
        <f>Table3[[#This Row],[Price per board]]*$N$3</f>
        <v>0</v>
      </c>
      <c r="W225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25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26" spans="2:24" x14ac:dyDescent="0.25">
      <c r="B226" s="12">
        <f t="shared" ca="1" si="3"/>
        <v>220</v>
      </c>
      <c r="C22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226" s="26"/>
      <c r="E226" s="14" t="str">
        <f>IF(COUNTA(Table3[[#This Row],[Schematic Ref]]),LEN(Table3[[#This Row],[Schematic Ref]])-(LEN(SUBSTITUTE(Table3[[#This Row],[Schematic Ref]],",","")))+1,"")</f>
        <v/>
      </c>
      <c r="F226" s="21"/>
      <c r="G226" s="21"/>
      <c r="H226" s="21"/>
      <c r="I226" s="21"/>
      <c r="J226" s="22"/>
      <c r="K226" s="21"/>
      <c r="L226" s="31"/>
      <c r="M226" s="32"/>
      <c r="N226" s="21"/>
      <c r="O226" s="32"/>
      <c r="P226" s="30"/>
      <c r="Q226" s="33"/>
      <c r="R226" s="21" t="s">
        <v>30</v>
      </c>
      <c r="S226" s="21">
        <v>1011</v>
      </c>
      <c r="T226" s="21"/>
      <c r="U226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26" s="15">
        <f>Table3[[#This Row],[Price per board]]*$N$3</f>
        <v>0</v>
      </c>
      <c r="W226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26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27" spans="2:24" x14ac:dyDescent="0.25">
      <c r="B227" s="12">
        <f t="shared" ca="1" si="3"/>
        <v>221</v>
      </c>
      <c r="C22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227" s="26"/>
      <c r="E227" s="14" t="str">
        <f>IF(COUNTA(Table3[[#This Row],[Schematic Ref]]),LEN(Table3[[#This Row],[Schematic Ref]])-(LEN(SUBSTITUTE(Table3[[#This Row],[Schematic Ref]],",","")))+1,"")</f>
        <v/>
      </c>
      <c r="F227" s="21"/>
      <c r="G227" s="21"/>
      <c r="H227" s="21"/>
      <c r="I227" s="21"/>
      <c r="J227" s="22"/>
      <c r="K227" s="21"/>
      <c r="L227" s="31"/>
      <c r="M227" s="32"/>
      <c r="N227" s="21"/>
      <c r="O227" s="32"/>
      <c r="P227" s="30"/>
      <c r="Q227" s="33"/>
      <c r="R227" s="21" t="s">
        <v>30</v>
      </c>
      <c r="S227" s="21">
        <v>1012</v>
      </c>
      <c r="T227" s="21"/>
      <c r="U227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27" s="15">
        <f>Table3[[#This Row],[Price per board]]*$N$3</f>
        <v>0</v>
      </c>
      <c r="W227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27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28" spans="2:24" x14ac:dyDescent="0.25">
      <c r="B228" s="12">
        <f t="shared" ca="1" si="3"/>
        <v>222</v>
      </c>
      <c r="C22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228" s="26"/>
      <c r="E228" s="14" t="str">
        <f>IF(COUNTA(Table3[[#This Row],[Schematic Ref]]),LEN(Table3[[#This Row],[Schematic Ref]])-(LEN(SUBSTITUTE(Table3[[#This Row],[Schematic Ref]],",","")))+1,"")</f>
        <v/>
      </c>
      <c r="F228" s="21"/>
      <c r="G228" s="21"/>
      <c r="H228" s="21"/>
      <c r="I228" s="21"/>
      <c r="J228" s="22"/>
      <c r="K228" s="21"/>
      <c r="L228" s="31"/>
      <c r="M228" s="32"/>
      <c r="N228" s="21"/>
      <c r="O228" s="32"/>
      <c r="P228" s="30"/>
      <c r="Q228" s="33"/>
      <c r="R228" s="21" t="s">
        <v>30</v>
      </c>
      <c r="S228" s="21">
        <v>1013</v>
      </c>
      <c r="T228" s="21"/>
      <c r="U228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28" s="15">
        <f>Table3[[#This Row],[Price per board]]*$N$3</f>
        <v>0</v>
      </c>
      <c r="W228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28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29" spans="2:24" x14ac:dyDescent="0.25">
      <c r="B229" s="12">
        <f t="shared" ca="1" si="3"/>
        <v>223</v>
      </c>
      <c r="C22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229" s="26"/>
      <c r="E229" s="14" t="str">
        <f>IF(COUNTA(Table3[[#This Row],[Schematic Ref]]),LEN(Table3[[#This Row],[Schematic Ref]])-(LEN(SUBSTITUTE(Table3[[#This Row],[Schematic Ref]],",","")))+1,"")</f>
        <v/>
      </c>
      <c r="F229" s="21"/>
      <c r="G229" s="21"/>
      <c r="H229" s="21"/>
      <c r="I229" s="21"/>
      <c r="J229" s="22"/>
      <c r="K229" s="21"/>
      <c r="L229" s="31"/>
      <c r="M229" s="32"/>
      <c r="N229" s="21"/>
      <c r="O229" s="32"/>
      <c r="P229" s="30"/>
      <c r="Q229" s="33"/>
      <c r="R229" s="21" t="s">
        <v>30</v>
      </c>
      <c r="S229" s="21">
        <v>1014</v>
      </c>
      <c r="T229" s="21"/>
      <c r="U229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29" s="15">
        <f>Table3[[#This Row],[Price per board]]*$N$3</f>
        <v>0</v>
      </c>
      <c r="W229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29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30" spans="2:24" x14ac:dyDescent="0.25">
      <c r="B230" s="12">
        <f t="shared" ca="1" si="3"/>
        <v>224</v>
      </c>
      <c r="C23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230" s="26"/>
      <c r="E230" s="14" t="str">
        <f>IF(COUNTA(Table3[[#This Row],[Schematic Ref]]),LEN(Table3[[#This Row],[Schematic Ref]])-(LEN(SUBSTITUTE(Table3[[#This Row],[Schematic Ref]],",","")))+1,"")</f>
        <v/>
      </c>
      <c r="F230" s="21"/>
      <c r="G230" s="21"/>
      <c r="H230" s="21"/>
      <c r="I230" s="21"/>
      <c r="J230" s="22"/>
      <c r="K230" s="21"/>
      <c r="L230" s="31"/>
      <c r="M230" s="32"/>
      <c r="N230" s="21"/>
      <c r="O230" s="32"/>
      <c r="P230" s="30"/>
      <c r="Q230" s="33"/>
      <c r="R230" s="21" t="s">
        <v>30</v>
      </c>
      <c r="S230" s="21">
        <v>1015</v>
      </c>
      <c r="T230" s="21"/>
      <c r="U230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30" s="15">
        <f>Table3[[#This Row],[Price per board]]*$N$3</f>
        <v>0</v>
      </c>
      <c r="W230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30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31" spans="2:24" x14ac:dyDescent="0.25">
      <c r="B231" s="12">
        <f t="shared" ca="1" si="3"/>
        <v>225</v>
      </c>
      <c r="C23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231" s="26"/>
      <c r="E231" s="14" t="str">
        <f>IF(COUNTA(Table3[[#This Row],[Schematic Ref]]),LEN(Table3[[#This Row],[Schematic Ref]])-(LEN(SUBSTITUTE(Table3[[#This Row],[Schematic Ref]],",","")))+1,"")</f>
        <v/>
      </c>
      <c r="F231" s="21"/>
      <c r="G231" s="21"/>
      <c r="H231" s="21"/>
      <c r="I231" s="21"/>
      <c r="J231" s="22"/>
      <c r="K231" s="21"/>
      <c r="L231" s="31"/>
      <c r="M231" s="32"/>
      <c r="N231" s="21"/>
      <c r="O231" s="32"/>
      <c r="P231" s="30"/>
      <c r="Q231" s="33"/>
      <c r="R231" s="21" t="s">
        <v>30</v>
      </c>
      <c r="S231" s="21">
        <v>1016</v>
      </c>
      <c r="T231" s="21"/>
      <c r="U231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31" s="15">
        <f>Table3[[#This Row],[Price per board]]*$N$3</f>
        <v>0</v>
      </c>
      <c r="W231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31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32" spans="2:24" x14ac:dyDescent="0.25">
      <c r="B232" s="12">
        <f t="shared" ca="1" si="3"/>
        <v>226</v>
      </c>
      <c r="C23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232" s="26"/>
      <c r="E232" s="14" t="str">
        <f>IF(COUNTA(Table3[[#This Row],[Schematic Ref]]),LEN(Table3[[#This Row],[Schematic Ref]])-(LEN(SUBSTITUTE(Table3[[#This Row],[Schematic Ref]],",","")))+1,"")</f>
        <v/>
      </c>
      <c r="F232" s="21"/>
      <c r="G232" s="21"/>
      <c r="H232" s="21"/>
      <c r="I232" s="21"/>
      <c r="J232" s="22"/>
      <c r="K232" s="21"/>
      <c r="L232" s="31"/>
      <c r="M232" s="32"/>
      <c r="N232" s="21"/>
      <c r="O232" s="32"/>
      <c r="P232" s="30"/>
      <c r="Q232" s="33"/>
      <c r="R232" s="21" t="s">
        <v>30</v>
      </c>
      <c r="S232" s="21">
        <v>1017</v>
      </c>
      <c r="T232" s="21"/>
      <c r="U232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32" s="15">
        <f>Table3[[#This Row],[Price per board]]*$N$3</f>
        <v>0</v>
      </c>
      <c r="W232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32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33" spans="2:24" x14ac:dyDescent="0.25">
      <c r="B233" s="12">
        <f t="shared" ca="1" si="3"/>
        <v>227</v>
      </c>
      <c r="C23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233" s="26"/>
      <c r="E233" s="14" t="str">
        <f>IF(COUNTA(Table3[[#This Row],[Schematic Ref]]),LEN(Table3[[#This Row],[Schematic Ref]])-(LEN(SUBSTITUTE(Table3[[#This Row],[Schematic Ref]],",","")))+1,"")</f>
        <v/>
      </c>
      <c r="F233" s="21"/>
      <c r="G233" s="21"/>
      <c r="H233" s="21"/>
      <c r="I233" s="21"/>
      <c r="J233" s="22"/>
      <c r="K233" s="21"/>
      <c r="L233" s="31"/>
      <c r="M233" s="32"/>
      <c r="N233" s="21"/>
      <c r="O233" s="32"/>
      <c r="P233" s="30"/>
      <c r="Q233" s="33"/>
      <c r="R233" s="21" t="s">
        <v>30</v>
      </c>
      <c r="S233" s="21">
        <v>1018</v>
      </c>
      <c r="T233" s="21"/>
      <c r="U233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33" s="15">
        <f>Table3[[#This Row],[Price per board]]*$N$3</f>
        <v>0</v>
      </c>
      <c r="W233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33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34" spans="2:24" x14ac:dyDescent="0.25">
      <c r="B234" s="12">
        <f t="shared" ca="1" si="3"/>
        <v>228</v>
      </c>
      <c r="C23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234" s="26"/>
      <c r="E234" s="14" t="str">
        <f>IF(COUNTA(Table3[[#This Row],[Schematic Ref]]),LEN(Table3[[#This Row],[Schematic Ref]])-(LEN(SUBSTITUTE(Table3[[#This Row],[Schematic Ref]],",","")))+1,"")</f>
        <v/>
      </c>
      <c r="F234" s="21"/>
      <c r="G234" s="21"/>
      <c r="H234" s="21"/>
      <c r="I234" s="21"/>
      <c r="J234" s="22"/>
      <c r="K234" s="21"/>
      <c r="L234" s="31"/>
      <c r="M234" s="32"/>
      <c r="N234" s="21"/>
      <c r="O234" s="32"/>
      <c r="P234" s="30"/>
      <c r="Q234" s="33"/>
      <c r="R234" s="21" t="s">
        <v>30</v>
      </c>
      <c r="S234" s="21">
        <v>1019</v>
      </c>
      <c r="T234" s="21"/>
      <c r="U234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34" s="15">
        <f>Table3[[#This Row],[Price per board]]*$N$3</f>
        <v>0</v>
      </c>
      <c r="W234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34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35" spans="2:24" x14ac:dyDescent="0.25">
      <c r="B235" s="12">
        <f t="shared" ca="1" si="3"/>
        <v>229</v>
      </c>
      <c r="C23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235" s="26"/>
      <c r="E235" s="14" t="str">
        <f>IF(COUNTA(Table3[[#This Row],[Schematic Ref]]),LEN(Table3[[#This Row],[Schematic Ref]])-(LEN(SUBSTITUTE(Table3[[#This Row],[Schematic Ref]],",","")))+1,"")</f>
        <v/>
      </c>
      <c r="F235" s="21"/>
      <c r="G235" s="21"/>
      <c r="H235" s="21"/>
      <c r="I235" s="21"/>
      <c r="J235" s="22"/>
      <c r="K235" s="21"/>
      <c r="L235" s="31"/>
      <c r="M235" s="32"/>
      <c r="N235" s="21"/>
      <c r="O235" s="32"/>
      <c r="P235" s="30"/>
      <c r="Q235" s="33"/>
      <c r="R235" s="21" t="s">
        <v>30</v>
      </c>
      <c r="S235" s="21">
        <v>1020</v>
      </c>
      <c r="T235" s="21"/>
      <c r="U235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35" s="15">
        <f>Table3[[#This Row],[Price per board]]*$N$3</f>
        <v>0</v>
      </c>
      <c r="W235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35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36" spans="2:24" x14ac:dyDescent="0.25">
      <c r="B236" s="12">
        <f t="shared" ca="1" si="3"/>
        <v>230</v>
      </c>
      <c r="C23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236" s="26"/>
      <c r="E236" s="14" t="str">
        <f>IF(COUNTA(Table3[[#This Row],[Schematic Ref]]),LEN(Table3[[#This Row],[Schematic Ref]])-(LEN(SUBSTITUTE(Table3[[#This Row],[Schematic Ref]],",","")))+1,"")</f>
        <v/>
      </c>
      <c r="F236" s="21"/>
      <c r="G236" s="21"/>
      <c r="H236" s="21"/>
      <c r="I236" s="21"/>
      <c r="J236" s="22"/>
      <c r="K236" s="21"/>
      <c r="L236" s="31"/>
      <c r="M236" s="32"/>
      <c r="N236" s="21"/>
      <c r="O236" s="32"/>
      <c r="P236" s="30"/>
      <c r="Q236" s="33"/>
      <c r="R236" s="21" t="s">
        <v>30</v>
      </c>
      <c r="S236" s="21">
        <v>1021</v>
      </c>
      <c r="T236" s="21"/>
      <c r="U236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36" s="15">
        <f>Table3[[#This Row],[Price per board]]*$N$3</f>
        <v>0</v>
      </c>
      <c r="W236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36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37" spans="2:24" x14ac:dyDescent="0.25">
      <c r="B237" s="12">
        <f t="shared" ca="1" si="3"/>
        <v>231</v>
      </c>
      <c r="C23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237" s="26"/>
      <c r="E237" s="14" t="str">
        <f>IF(COUNTA(Table3[[#This Row],[Schematic Ref]]),LEN(Table3[[#This Row],[Schematic Ref]])-(LEN(SUBSTITUTE(Table3[[#This Row],[Schematic Ref]],",","")))+1,"")</f>
        <v/>
      </c>
      <c r="F237" s="21"/>
      <c r="G237" s="21"/>
      <c r="H237" s="21"/>
      <c r="I237" s="21"/>
      <c r="J237" s="22"/>
      <c r="K237" s="21"/>
      <c r="L237" s="31"/>
      <c r="M237" s="32"/>
      <c r="N237" s="21"/>
      <c r="O237" s="32"/>
      <c r="P237" s="30"/>
      <c r="Q237" s="33"/>
      <c r="R237" s="21" t="s">
        <v>30</v>
      </c>
      <c r="S237" s="21">
        <v>1022</v>
      </c>
      <c r="T237" s="21"/>
      <c r="U237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37" s="15">
        <f>Table3[[#This Row],[Price per board]]*$N$3</f>
        <v>0</v>
      </c>
      <c r="W237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37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38" spans="2:24" x14ac:dyDescent="0.25">
      <c r="B238" s="12">
        <f t="shared" ca="1" si="3"/>
        <v>232</v>
      </c>
      <c r="C23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238" s="26"/>
      <c r="E238" s="14" t="str">
        <f>IF(COUNTA(Table3[[#This Row],[Schematic Ref]]),LEN(Table3[[#This Row],[Schematic Ref]])-(LEN(SUBSTITUTE(Table3[[#This Row],[Schematic Ref]],",","")))+1,"")</f>
        <v/>
      </c>
      <c r="F238" s="21"/>
      <c r="G238" s="21"/>
      <c r="H238" s="21"/>
      <c r="I238" s="21"/>
      <c r="J238" s="22"/>
      <c r="K238" s="21"/>
      <c r="L238" s="31"/>
      <c r="M238" s="32"/>
      <c r="N238" s="21"/>
      <c r="O238" s="32"/>
      <c r="P238" s="30"/>
      <c r="Q238" s="33"/>
      <c r="R238" s="21" t="s">
        <v>30</v>
      </c>
      <c r="S238" s="21">
        <v>1023</v>
      </c>
      <c r="T238" s="21"/>
      <c r="U238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38" s="15">
        <f>Table3[[#This Row],[Price per board]]*$N$3</f>
        <v>0</v>
      </c>
      <c r="W238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38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39" spans="2:24" x14ac:dyDescent="0.25">
      <c r="B239" s="12">
        <f t="shared" ca="1" si="3"/>
        <v>233</v>
      </c>
      <c r="C23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239" s="26"/>
      <c r="E239" s="14" t="str">
        <f>IF(COUNTA(Table3[[#This Row],[Schematic Ref]]),LEN(Table3[[#This Row],[Schematic Ref]])-(LEN(SUBSTITUTE(Table3[[#This Row],[Schematic Ref]],",","")))+1,"")</f>
        <v/>
      </c>
      <c r="F239" s="21"/>
      <c r="G239" s="21"/>
      <c r="H239" s="21"/>
      <c r="I239" s="21"/>
      <c r="J239" s="22"/>
      <c r="K239" s="21"/>
      <c r="L239" s="31"/>
      <c r="M239" s="32"/>
      <c r="N239" s="21"/>
      <c r="O239" s="32"/>
      <c r="P239" s="30"/>
      <c r="Q239" s="33"/>
      <c r="R239" s="21" t="s">
        <v>30</v>
      </c>
      <c r="S239" s="21">
        <v>1024</v>
      </c>
      <c r="T239" s="21"/>
      <c r="U239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39" s="15">
        <f>Table3[[#This Row],[Price per board]]*$N$3</f>
        <v>0</v>
      </c>
      <c r="W239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39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40" spans="2:24" x14ac:dyDescent="0.25">
      <c r="B240" s="12">
        <f t="shared" ca="1" si="3"/>
        <v>234</v>
      </c>
      <c r="C24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240" s="26"/>
      <c r="E240" s="14" t="str">
        <f>IF(COUNTA(Table3[[#This Row],[Schematic Ref]]),LEN(Table3[[#This Row],[Schematic Ref]])-(LEN(SUBSTITUTE(Table3[[#This Row],[Schematic Ref]],",","")))+1,"")</f>
        <v/>
      </c>
      <c r="F240" s="21"/>
      <c r="G240" s="21"/>
      <c r="H240" s="21"/>
      <c r="I240" s="21"/>
      <c r="J240" s="22"/>
      <c r="K240" s="21"/>
      <c r="L240" s="31"/>
      <c r="M240" s="32"/>
      <c r="N240" s="21"/>
      <c r="O240" s="32"/>
      <c r="P240" s="30"/>
      <c r="Q240" s="33"/>
      <c r="R240" s="21" t="s">
        <v>30</v>
      </c>
      <c r="S240" s="21">
        <v>1025</v>
      </c>
      <c r="T240" s="21"/>
      <c r="U240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40" s="15">
        <f>Table3[[#This Row],[Price per board]]*$N$3</f>
        <v>0</v>
      </c>
      <c r="W240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40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41" spans="2:24" x14ac:dyDescent="0.25">
      <c r="B241" s="12">
        <f t="shared" ca="1" si="3"/>
        <v>235</v>
      </c>
      <c r="C24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241" s="26"/>
      <c r="E241" s="14" t="str">
        <f>IF(COUNTA(Table3[[#This Row],[Schematic Ref]]),LEN(Table3[[#This Row],[Schematic Ref]])-(LEN(SUBSTITUTE(Table3[[#This Row],[Schematic Ref]],",","")))+1,"")</f>
        <v/>
      </c>
      <c r="F241" s="21"/>
      <c r="G241" s="21"/>
      <c r="H241" s="21"/>
      <c r="I241" s="21"/>
      <c r="J241" s="22"/>
      <c r="K241" s="21"/>
      <c r="L241" s="31"/>
      <c r="M241" s="32"/>
      <c r="N241" s="21"/>
      <c r="O241" s="32"/>
      <c r="P241" s="30"/>
      <c r="Q241" s="33"/>
      <c r="R241" s="21" t="s">
        <v>30</v>
      </c>
      <c r="S241" s="21">
        <v>1026</v>
      </c>
      <c r="T241" s="21"/>
      <c r="U241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41" s="15">
        <f>Table3[[#This Row],[Price per board]]*$N$3</f>
        <v>0</v>
      </c>
      <c r="W241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41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42" spans="2:24" x14ac:dyDescent="0.25">
      <c r="B242" s="12">
        <f t="shared" ca="1" si="3"/>
        <v>236</v>
      </c>
      <c r="C24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242" s="26"/>
      <c r="E242" s="14" t="str">
        <f>IF(COUNTA(Table3[[#This Row],[Schematic Ref]]),LEN(Table3[[#This Row],[Schematic Ref]])-(LEN(SUBSTITUTE(Table3[[#This Row],[Schematic Ref]],",","")))+1,"")</f>
        <v/>
      </c>
      <c r="F242" s="21"/>
      <c r="G242" s="21"/>
      <c r="H242" s="21"/>
      <c r="I242" s="21"/>
      <c r="J242" s="22"/>
      <c r="K242" s="21"/>
      <c r="L242" s="31"/>
      <c r="M242" s="32"/>
      <c r="N242" s="21"/>
      <c r="O242" s="32"/>
      <c r="P242" s="30"/>
      <c r="Q242" s="33"/>
      <c r="R242" s="21" t="s">
        <v>30</v>
      </c>
      <c r="S242" s="21">
        <v>1027</v>
      </c>
      <c r="T242" s="21"/>
      <c r="U242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42" s="15">
        <f>Table3[[#This Row],[Price per board]]*$N$3</f>
        <v>0</v>
      </c>
      <c r="W242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42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43" spans="2:24" x14ac:dyDescent="0.25">
      <c r="B243" s="12">
        <f t="shared" ca="1" si="3"/>
        <v>237</v>
      </c>
      <c r="C24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243" s="26"/>
      <c r="E243" s="14" t="str">
        <f>IF(COUNTA(Table3[[#This Row],[Schematic Ref]]),LEN(Table3[[#This Row],[Schematic Ref]])-(LEN(SUBSTITUTE(Table3[[#This Row],[Schematic Ref]],",","")))+1,"")</f>
        <v/>
      </c>
      <c r="F243" s="21"/>
      <c r="G243" s="21"/>
      <c r="H243" s="21"/>
      <c r="I243" s="21"/>
      <c r="J243" s="22"/>
      <c r="K243" s="21"/>
      <c r="L243" s="31"/>
      <c r="M243" s="32"/>
      <c r="N243" s="21"/>
      <c r="O243" s="32"/>
      <c r="P243" s="30"/>
      <c r="Q243" s="33"/>
      <c r="R243" s="21" t="s">
        <v>30</v>
      </c>
      <c r="S243" s="21">
        <v>1028</v>
      </c>
      <c r="T243" s="21"/>
      <c r="U243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43" s="15">
        <f>Table3[[#This Row],[Price per board]]*$N$3</f>
        <v>0</v>
      </c>
      <c r="W243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43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44" spans="2:24" x14ac:dyDescent="0.25">
      <c r="B244" s="12">
        <f t="shared" ca="1" si="3"/>
        <v>238</v>
      </c>
      <c r="C24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244" s="26"/>
      <c r="E244" s="14" t="str">
        <f>IF(COUNTA(Table3[[#This Row],[Schematic Ref]]),LEN(Table3[[#This Row],[Schematic Ref]])-(LEN(SUBSTITUTE(Table3[[#This Row],[Schematic Ref]],",","")))+1,"")</f>
        <v/>
      </c>
      <c r="F244" s="21"/>
      <c r="G244" s="21"/>
      <c r="H244" s="21"/>
      <c r="I244" s="21"/>
      <c r="J244" s="22"/>
      <c r="K244" s="21"/>
      <c r="L244" s="31"/>
      <c r="M244" s="32"/>
      <c r="N244" s="21"/>
      <c r="O244" s="32"/>
      <c r="P244" s="30"/>
      <c r="Q244" s="33"/>
      <c r="R244" s="21" t="s">
        <v>30</v>
      </c>
      <c r="S244" s="21">
        <v>1029</v>
      </c>
      <c r="T244" s="21"/>
      <c r="U244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44" s="15">
        <f>Table3[[#This Row],[Price per board]]*$N$3</f>
        <v>0</v>
      </c>
      <c r="W244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44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45" spans="2:24" x14ac:dyDescent="0.25">
      <c r="B245" s="12">
        <f t="shared" ca="1" si="3"/>
        <v>239</v>
      </c>
      <c r="C24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245" s="26"/>
      <c r="E245" s="14" t="str">
        <f>IF(COUNTA(Table3[[#This Row],[Schematic Ref]]),LEN(Table3[[#This Row],[Schematic Ref]])-(LEN(SUBSTITUTE(Table3[[#This Row],[Schematic Ref]],",","")))+1,"")</f>
        <v/>
      </c>
      <c r="F245" s="21"/>
      <c r="G245" s="21"/>
      <c r="H245" s="21"/>
      <c r="I245" s="21"/>
      <c r="J245" s="22"/>
      <c r="K245" s="21"/>
      <c r="L245" s="31"/>
      <c r="M245" s="32"/>
      <c r="N245" s="21"/>
      <c r="O245" s="32"/>
      <c r="P245" s="30"/>
      <c r="Q245" s="33"/>
      <c r="R245" s="21" t="s">
        <v>30</v>
      </c>
      <c r="S245" s="21">
        <v>1030</v>
      </c>
      <c r="T245" s="21"/>
      <c r="U245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45" s="15">
        <f>Table3[[#This Row],[Price per board]]*$N$3</f>
        <v>0</v>
      </c>
      <c r="W245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45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46" spans="2:24" x14ac:dyDescent="0.25">
      <c r="B246" s="12">
        <f t="shared" ca="1" si="3"/>
        <v>240</v>
      </c>
      <c r="C24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246" s="26"/>
      <c r="E246" s="14" t="str">
        <f>IF(COUNTA(Table3[[#This Row],[Schematic Ref]]),LEN(Table3[[#This Row],[Schematic Ref]])-(LEN(SUBSTITUTE(Table3[[#This Row],[Schematic Ref]],",","")))+1,"")</f>
        <v/>
      </c>
      <c r="F246" s="21"/>
      <c r="G246" s="21"/>
      <c r="H246" s="21"/>
      <c r="I246" s="21"/>
      <c r="J246" s="22"/>
      <c r="K246" s="21"/>
      <c r="L246" s="31"/>
      <c r="M246" s="32"/>
      <c r="N246" s="21"/>
      <c r="O246" s="32"/>
      <c r="P246" s="30"/>
      <c r="Q246" s="33"/>
      <c r="R246" s="21" t="s">
        <v>30</v>
      </c>
      <c r="S246" s="21">
        <v>1031</v>
      </c>
      <c r="T246" s="21"/>
      <c r="U246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46" s="15">
        <f>Table3[[#This Row],[Price per board]]*$N$3</f>
        <v>0</v>
      </c>
      <c r="W246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46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47" spans="2:24" x14ac:dyDescent="0.25">
      <c r="B247" s="12">
        <f t="shared" ca="1" si="3"/>
        <v>241</v>
      </c>
      <c r="C24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247" s="26"/>
      <c r="E247" s="14" t="str">
        <f>IF(COUNTA(Table3[[#This Row],[Schematic Ref]]),LEN(Table3[[#This Row],[Schematic Ref]])-(LEN(SUBSTITUTE(Table3[[#This Row],[Schematic Ref]],",","")))+1,"")</f>
        <v/>
      </c>
      <c r="F247" s="21"/>
      <c r="G247" s="21"/>
      <c r="H247" s="21"/>
      <c r="I247" s="21"/>
      <c r="J247" s="22"/>
      <c r="K247" s="21"/>
      <c r="L247" s="31"/>
      <c r="M247" s="32"/>
      <c r="N247" s="21"/>
      <c r="O247" s="32"/>
      <c r="P247" s="30"/>
      <c r="Q247" s="33"/>
      <c r="R247" s="21" t="s">
        <v>30</v>
      </c>
      <c r="S247" s="21">
        <v>1032</v>
      </c>
      <c r="T247" s="21"/>
      <c r="U247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47" s="15">
        <f>Table3[[#This Row],[Price per board]]*$N$3</f>
        <v>0</v>
      </c>
      <c r="W247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47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48" spans="2:24" x14ac:dyDescent="0.25">
      <c r="B248" s="12">
        <f t="shared" ca="1" si="3"/>
        <v>242</v>
      </c>
      <c r="C24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248" s="26"/>
      <c r="E248" s="14" t="str">
        <f>IF(COUNTA(Table3[[#This Row],[Schematic Ref]]),LEN(Table3[[#This Row],[Schematic Ref]])-(LEN(SUBSTITUTE(Table3[[#This Row],[Schematic Ref]],",","")))+1,"")</f>
        <v/>
      </c>
      <c r="F248" s="21"/>
      <c r="G248" s="21"/>
      <c r="H248" s="21"/>
      <c r="I248" s="21"/>
      <c r="J248" s="22"/>
      <c r="K248" s="21"/>
      <c r="L248" s="31"/>
      <c r="M248" s="32"/>
      <c r="N248" s="21"/>
      <c r="O248" s="32"/>
      <c r="P248" s="30"/>
      <c r="Q248" s="33"/>
      <c r="R248" s="21" t="s">
        <v>30</v>
      </c>
      <c r="S248" s="21">
        <v>1033</v>
      </c>
      <c r="T248" s="21"/>
      <c r="U248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48" s="15">
        <f>Table3[[#This Row],[Price per board]]*$N$3</f>
        <v>0</v>
      </c>
      <c r="W248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48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49" spans="2:24" x14ac:dyDescent="0.25">
      <c r="B249" s="12">
        <f t="shared" ca="1" si="3"/>
        <v>243</v>
      </c>
      <c r="C24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249" s="26"/>
      <c r="E249" s="14" t="str">
        <f>IF(COUNTA(Table3[[#This Row],[Schematic Ref]]),LEN(Table3[[#This Row],[Schematic Ref]])-(LEN(SUBSTITUTE(Table3[[#This Row],[Schematic Ref]],",","")))+1,"")</f>
        <v/>
      </c>
      <c r="F249" s="21"/>
      <c r="G249" s="21"/>
      <c r="H249" s="21"/>
      <c r="I249" s="21"/>
      <c r="J249" s="22"/>
      <c r="K249" s="21"/>
      <c r="L249" s="31"/>
      <c r="M249" s="32"/>
      <c r="N249" s="21"/>
      <c r="O249" s="32"/>
      <c r="P249" s="30"/>
      <c r="Q249" s="33"/>
      <c r="R249" s="21" t="s">
        <v>30</v>
      </c>
      <c r="S249" s="21">
        <v>1034</v>
      </c>
      <c r="T249" s="21"/>
      <c r="U249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49" s="15">
        <f>Table3[[#This Row],[Price per board]]*$N$3</f>
        <v>0</v>
      </c>
      <c r="W249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49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50" spans="2:24" x14ac:dyDescent="0.25">
      <c r="B250" s="12">
        <f t="shared" ca="1" si="3"/>
        <v>244</v>
      </c>
      <c r="C25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250" s="26"/>
      <c r="E250" s="14" t="str">
        <f>IF(COUNTA(Table3[[#This Row],[Schematic Ref]]),LEN(Table3[[#This Row],[Schematic Ref]])-(LEN(SUBSTITUTE(Table3[[#This Row],[Schematic Ref]],",","")))+1,"")</f>
        <v/>
      </c>
      <c r="F250" s="21"/>
      <c r="G250" s="21"/>
      <c r="H250" s="21"/>
      <c r="I250" s="21"/>
      <c r="J250" s="22"/>
      <c r="K250" s="21"/>
      <c r="L250" s="31"/>
      <c r="M250" s="32"/>
      <c r="N250" s="21"/>
      <c r="O250" s="32"/>
      <c r="P250" s="30"/>
      <c r="Q250" s="33"/>
      <c r="R250" s="21" t="s">
        <v>30</v>
      </c>
      <c r="S250" s="21">
        <v>1035</v>
      </c>
      <c r="T250" s="21"/>
      <c r="U250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50" s="15">
        <f>Table3[[#This Row],[Price per board]]*$N$3</f>
        <v>0</v>
      </c>
      <c r="W250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50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51" spans="2:24" x14ac:dyDescent="0.25">
      <c r="B251" s="12">
        <f t="shared" ca="1" si="3"/>
        <v>245</v>
      </c>
      <c r="C25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251" s="26"/>
      <c r="E251" s="14" t="str">
        <f>IF(COUNTA(Table3[[#This Row],[Schematic Ref]]),LEN(Table3[[#This Row],[Schematic Ref]])-(LEN(SUBSTITUTE(Table3[[#This Row],[Schematic Ref]],",","")))+1,"")</f>
        <v/>
      </c>
      <c r="F251" s="21"/>
      <c r="G251" s="21"/>
      <c r="H251" s="21"/>
      <c r="I251" s="21"/>
      <c r="J251" s="22"/>
      <c r="K251" s="21"/>
      <c r="L251" s="31"/>
      <c r="M251" s="32"/>
      <c r="N251" s="21"/>
      <c r="O251" s="32"/>
      <c r="P251" s="30"/>
      <c r="Q251" s="33"/>
      <c r="R251" s="21" t="s">
        <v>30</v>
      </c>
      <c r="S251" s="21">
        <v>1036</v>
      </c>
      <c r="T251" s="21"/>
      <c r="U251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51" s="15">
        <f>Table3[[#This Row],[Price per board]]*$N$3</f>
        <v>0</v>
      </c>
      <c r="W251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51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52" spans="2:24" x14ac:dyDescent="0.25">
      <c r="B252" s="12">
        <f t="shared" ca="1" si="3"/>
        <v>246</v>
      </c>
      <c r="C25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252" s="26"/>
      <c r="E252" s="14" t="str">
        <f>IF(COUNTA(Table3[[#This Row],[Schematic Ref]]),LEN(Table3[[#This Row],[Schematic Ref]])-(LEN(SUBSTITUTE(Table3[[#This Row],[Schematic Ref]],",","")))+1,"")</f>
        <v/>
      </c>
      <c r="F252" s="21"/>
      <c r="G252" s="21"/>
      <c r="H252" s="21"/>
      <c r="I252" s="21"/>
      <c r="J252" s="22"/>
      <c r="K252" s="21"/>
      <c r="L252" s="31"/>
      <c r="M252" s="32"/>
      <c r="N252" s="21"/>
      <c r="O252" s="32"/>
      <c r="P252" s="30"/>
      <c r="Q252" s="33"/>
      <c r="R252" s="21" t="s">
        <v>30</v>
      </c>
      <c r="S252" s="21">
        <v>1037</v>
      </c>
      <c r="T252" s="21"/>
      <c r="U252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52" s="15">
        <f>Table3[[#This Row],[Price per board]]*$N$3</f>
        <v>0</v>
      </c>
      <c r="W252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52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53" spans="2:24" x14ac:dyDescent="0.25">
      <c r="B253" s="12">
        <f t="shared" ca="1" si="3"/>
        <v>247</v>
      </c>
      <c r="C25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253" s="26"/>
      <c r="E253" s="14" t="str">
        <f>IF(COUNTA(Table3[[#This Row],[Schematic Ref]]),LEN(Table3[[#This Row],[Schematic Ref]])-(LEN(SUBSTITUTE(Table3[[#This Row],[Schematic Ref]],",","")))+1,"")</f>
        <v/>
      </c>
      <c r="F253" s="21"/>
      <c r="G253" s="21"/>
      <c r="H253" s="21"/>
      <c r="I253" s="21"/>
      <c r="J253" s="22"/>
      <c r="K253" s="21"/>
      <c r="L253" s="31"/>
      <c r="M253" s="32"/>
      <c r="N253" s="21"/>
      <c r="O253" s="32"/>
      <c r="P253" s="30"/>
      <c r="Q253" s="33"/>
      <c r="R253" s="21" t="s">
        <v>30</v>
      </c>
      <c r="S253" s="21">
        <v>1038</v>
      </c>
      <c r="T253" s="21"/>
      <c r="U253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53" s="15">
        <f>Table3[[#This Row],[Price per board]]*$N$3</f>
        <v>0</v>
      </c>
      <c r="W253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53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54" spans="2:24" x14ac:dyDescent="0.25">
      <c r="B254" s="12">
        <f t="shared" ca="1" si="3"/>
        <v>248</v>
      </c>
      <c r="C25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254" s="26"/>
      <c r="E254" s="14" t="str">
        <f>IF(COUNTA(Table3[[#This Row],[Schematic Ref]]),LEN(Table3[[#This Row],[Schematic Ref]])-(LEN(SUBSTITUTE(Table3[[#This Row],[Schematic Ref]],",","")))+1,"")</f>
        <v/>
      </c>
      <c r="F254" s="21"/>
      <c r="G254" s="21"/>
      <c r="H254" s="21"/>
      <c r="I254" s="21"/>
      <c r="J254" s="22"/>
      <c r="K254" s="21"/>
      <c r="L254" s="31"/>
      <c r="M254" s="32"/>
      <c r="N254" s="21"/>
      <c r="O254" s="32"/>
      <c r="P254" s="30"/>
      <c r="Q254" s="33"/>
      <c r="R254" s="21" t="s">
        <v>30</v>
      </c>
      <c r="S254" s="21">
        <v>1039</v>
      </c>
      <c r="T254" s="21"/>
      <c r="U254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54" s="15">
        <f>Table3[[#This Row],[Price per board]]*$N$3</f>
        <v>0</v>
      </c>
      <c r="W254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54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55" spans="2:24" x14ac:dyDescent="0.25">
      <c r="B255" s="12">
        <f t="shared" ca="1" si="3"/>
        <v>249</v>
      </c>
      <c r="C25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255" s="26"/>
      <c r="E255" s="14" t="str">
        <f>IF(COUNTA(Table3[[#This Row],[Schematic Ref]]),LEN(Table3[[#This Row],[Schematic Ref]])-(LEN(SUBSTITUTE(Table3[[#This Row],[Schematic Ref]],",","")))+1,"")</f>
        <v/>
      </c>
      <c r="F255" s="21"/>
      <c r="G255" s="21"/>
      <c r="H255" s="21"/>
      <c r="I255" s="21"/>
      <c r="J255" s="22"/>
      <c r="K255" s="21"/>
      <c r="L255" s="31"/>
      <c r="M255" s="32"/>
      <c r="N255" s="21"/>
      <c r="O255" s="32"/>
      <c r="P255" s="30"/>
      <c r="Q255" s="33"/>
      <c r="R255" s="21" t="s">
        <v>30</v>
      </c>
      <c r="S255" s="21">
        <v>1040</v>
      </c>
      <c r="T255" s="21"/>
      <c r="U255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55" s="15">
        <f>Table3[[#This Row],[Price per board]]*$N$3</f>
        <v>0</v>
      </c>
      <c r="W255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55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56" spans="2:24" x14ac:dyDescent="0.25">
      <c r="B256" s="12">
        <f t="shared" ca="1" si="3"/>
        <v>250</v>
      </c>
      <c r="C25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256" s="26"/>
      <c r="E256" s="14" t="str">
        <f>IF(COUNTA(Table3[[#This Row],[Schematic Ref]]),LEN(Table3[[#This Row],[Schematic Ref]])-(LEN(SUBSTITUTE(Table3[[#This Row],[Schematic Ref]],",","")))+1,"")</f>
        <v/>
      </c>
      <c r="F256" s="21"/>
      <c r="G256" s="21"/>
      <c r="H256" s="21"/>
      <c r="I256" s="21"/>
      <c r="J256" s="22"/>
      <c r="K256" s="21"/>
      <c r="L256" s="31"/>
      <c r="M256" s="32"/>
      <c r="N256" s="21"/>
      <c r="O256" s="32"/>
      <c r="P256" s="30"/>
      <c r="Q256" s="33"/>
      <c r="R256" s="21" t="s">
        <v>30</v>
      </c>
      <c r="S256" s="21">
        <v>1041</v>
      </c>
      <c r="T256" s="21"/>
      <c r="U256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56" s="15">
        <f>Table3[[#This Row],[Price per board]]*$N$3</f>
        <v>0</v>
      </c>
      <c r="W256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56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57" spans="2:24" x14ac:dyDescent="0.25">
      <c r="B257" s="12">
        <f t="shared" ca="1" si="3"/>
        <v>251</v>
      </c>
      <c r="C25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257" s="26"/>
      <c r="E257" s="14" t="str">
        <f>IF(COUNTA(Table3[[#This Row],[Schematic Ref]]),LEN(Table3[[#This Row],[Schematic Ref]])-(LEN(SUBSTITUTE(Table3[[#This Row],[Schematic Ref]],",","")))+1,"")</f>
        <v/>
      </c>
      <c r="F257" s="21"/>
      <c r="G257" s="21"/>
      <c r="H257" s="21"/>
      <c r="I257" s="21"/>
      <c r="J257" s="22"/>
      <c r="K257" s="21"/>
      <c r="L257" s="31"/>
      <c r="M257" s="32"/>
      <c r="N257" s="21"/>
      <c r="O257" s="32"/>
      <c r="P257" s="30"/>
      <c r="Q257" s="33"/>
      <c r="R257" s="21" t="s">
        <v>30</v>
      </c>
      <c r="S257" s="21">
        <v>1042</v>
      </c>
      <c r="T257" s="21"/>
      <c r="U257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57" s="15">
        <f>Table3[[#This Row],[Price per board]]*$N$3</f>
        <v>0</v>
      </c>
      <c r="W257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57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58" spans="2:24" x14ac:dyDescent="0.25">
      <c r="B258" s="12">
        <f t="shared" ca="1" si="3"/>
        <v>252</v>
      </c>
      <c r="C25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258" s="26"/>
      <c r="E258" s="14" t="str">
        <f>IF(COUNTA(Table3[[#This Row],[Schematic Ref]]),LEN(Table3[[#This Row],[Schematic Ref]])-(LEN(SUBSTITUTE(Table3[[#This Row],[Schematic Ref]],",","")))+1,"")</f>
        <v/>
      </c>
      <c r="F258" s="21"/>
      <c r="G258" s="21"/>
      <c r="H258" s="21"/>
      <c r="I258" s="21"/>
      <c r="J258" s="22"/>
      <c r="K258" s="21"/>
      <c r="L258" s="31"/>
      <c r="M258" s="32"/>
      <c r="N258" s="21"/>
      <c r="O258" s="32"/>
      <c r="P258" s="30"/>
      <c r="Q258" s="33"/>
      <c r="R258" s="21" t="s">
        <v>30</v>
      </c>
      <c r="S258" s="21">
        <v>1043</v>
      </c>
      <c r="T258" s="21"/>
      <c r="U258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58" s="15">
        <f>Table3[[#This Row],[Price per board]]*$N$3</f>
        <v>0</v>
      </c>
      <c r="W258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58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59" spans="2:24" x14ac:dyDescent="0.25">
      <c r="B259" s="12">
        <f t="shared" ca="1" si="3"/>
        <v>253</v>
      </c>
      <c r="C25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259" s="26"/>
      <c r="E259" s="14" t="str">
        <f>IF(COUNTA(Table3[[#This Row],[Schematic Ref]]),LEN(Table3[[#This Row],[Schematic Ref]])-(LEN(SUBSTITUTE(Table3[[#This Row],[Schematic Ref]],",","")))+1,"")</f>
        <v/>
      </c>
      <c r="F259" s="21"/>
      <c r="G259" s="21"/>
      <c r="H259" s="21"/>
      <c r="I259" s="21"/>
      <c r="J259" s="22"/>
      <c r="K259" s="21"/>
      <c r="L259" s="31"/>
      <c r="M259" s="32"/>
      <c r="N259" s="21"/>
      <c r="O259" s="32"/>
      <c r="P259" s="30"/>
      <c r="Q259" s="33"/>
      <c r="R259" s="21" t="s">
        <v>30</v>
      </c>
      <c r="S259" s="21">
        <v>1044</v>
      </c>
      <c r="T259" s="21"/>
      <c r="U259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59" s="15">
        <f>Table3[[#This Row],[Price per board]]*$N$3</f>
        <v>0</v>
      </c>
      <c r="W259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59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60" spans="2:24" x14ac:dyDescent="0.25">
      <c r="B260" s="12">
        <f t="shared" ca="1" si="3"/>
        <v>254</v>
      </c>
      <c r="C26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260" s="26"/>
      <c r="E260" s="14" t="str">
        <f>IF(COUNTA(Table3[[#This Row],[Schematic Ref]]),LEN(Table3[[#This Row],[Schematic Ref]])-(LEN(SUBSTITUTE(Table3[[#This Row],[Schematic Ref]],",","")))+1,"")</f>
        <v/>
      </c>
      <c r="F260" s="21"/>
      <c r="G260" s="21"/>
      <c r="H260" s="21"/>
      <c r="I260" s="21"/>
      <c r="J260" s="22"/>
      <c r="K260" s="21"/>
      <c r="L260" s="31"/>
      <c r="M260" s="32"/>
      <c r="N260" s="21"/>
      <c r="O260" s="32"/>
      <c r="P260" s="30"/>
      <c r="Q260" s="33"/>
      <c r="R260" s="21" t="s">
        <v>30</v>
      </c>
      <c r="S260" s="21">
        <v>1045</v>
      </c>
      <c r="T260" s="21"/>
      <c r="U260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60" s="15">
        <f>Table3[[#This Row],[Price per board]]*$N$3</f>
        <v>0</v>
      </c>
      <c r="W260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60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61" spans="2:24" x14ac:dyDescent="0.25">
      <c r="B261" s="12">
        <f t="shared" ca="1" si="3"/>
        <v>255</v>
      </c>
      <c r="C26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261" s="26"/>
      <c r="E261" s="14" t="str">
        <f>IF(COUNTA(Table3[[#This Row],[Schematic Ref]]),LEN(Table3[[#This Row],[Schematic Ref]])-(LEN(SUBSTITUTE(Table3[[#This Row],[Schematic Ref]],",","")))+1,"")</f>
        <v/>
      </c>
      <c r="F261" s="21"/>
      <c r="G261" s="21"/>
      <c r="H261" s="21"/>
      <c r="I261" s="21"/>
      <c r="J261" s="22"/>
      <c r="K261" s="21"/>
      <c r="L261" s="31"/>
      <c r="M261" s="32"/>
      <c r="N261" s="21"/>
      <c r="O261" s="32"/>
      <c r="P261" s="30"/>
      <c r="Q261" s="33"/>
      <c r="R261" s="21" t="s">
        <v>30</v>
      </c>
      <c r="S261" s="21">
        <v>1046</v>
      </c>
      <c r="T261" s="21"/>
      <c r="U261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61" s="15">
        <f>Table3[[#This Row],[Price per board]]*$N$3</f>
        <v>0</v>
      </c>
      <c r="W261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61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62" spans="2:24" x14ac:dyDescent="0.25">
      <c r="B262" s="12">
        <f t="shared" ref="B262:B325" ca="1" si="4">IF(ISNUMBER(INDIRECT("B"&amp;ROW()-1)),INDIRECT("B"&amp;ROW()-1)+1,0)</f>
        <v>256</v>
      </c>
      <c r="C26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262" s="26"/>
      <c r="E262" s="14" t="str">
        <f>IF(COUNTA(Table3[[#This Row],[Schematic Ref]]),LEN(Table3[[#This Row],[Schematic Ref]])-(LEN(SUBSTITUTE(Table3[[#This Row],[Schematic Ref]],",","")))+1,"")</f>
        <v/>
      </c>
      <c r="F262" s="21"/>
      <c r="G262" s="21"/>
      <c r="H262" s="21"/>
      <c r="I262" s="21"/>
      <c r="J262" s="22"/>
      <c r="K262" s="21"/>
      <c r="L262" s="31"/>
      <c r="M262" s="32"/>
      <c r="N262" s="21"/>
      <c r="O262" s="32"/>
      <c r="P262" s="30"/>
      <c r="Q262" s="33"/>
      <c r="R262" s="21" t="s">
        <v>30</v>
      </c>
      <c r="S262" s="21">
        <v>1047</v>
      </c>
      <c r="T262" s="21"/>
      <c r="U262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62" s="15">
        <f>Table3[[#This Row],[Price per board]]*$N$3</f>
        <v>0</v>
      </c>
      <c r="W262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62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63" spans="2:24" x14ac:dyDescent="0.25">
      <c r="B263" s="12">
        <f t="shared" ca="1" si="4"/>
        <v>257</v>
      </c>
      <c r="C26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263" s="26"/>
      <c r="E263" s="14" t="str">
        <f>IF(COUNTA(Table3[[#This Row],[Schematic Ref]]),LEN(Table3[[#This Row],[Schematic Ref]])-(LEN(SUBSTITUTE(Table3[[#This Row],[Schematic Ref]],",","")))+1,"")</f>
        <v/>
      </c>
      <c r="F263" s="21"/>
      <c r="G263" s="21"/>
      <c r="H263" s="21"/>
      <c r="I263" s="21"/>
      <c r="J263" s="22"/>
      <c r="K263" s="21"/>
      <c r="L263" s="31"/>
      <c r="M263" s="32"/>
      <c r="N263" s="21"/>
      <c r="O263" s="32"/>
      <c r="P263" s="30"/>
      <c r="Q263" s="33"/>
      <c r="R263" s="21" t="s">
        <v>30</v>
      </c>
      <c r="S263" s="21">
        <v>1048</v>
      </c>
      <c r="T263" s="21"/>
      <c r="U263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63" s="15">
        <f>Table3[[#This Row],[Price per board]]*$N$3</f>
        <v>0</v>
      </c>
      <c r="W263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63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64" spans="2:24" x14ac:dyDescent="0.25">
      <c r="B264" s="12">
        <f t="shared" ca="1" si="4"/>
        <v>258</v>
      </c>
      <c r="C26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264" s="26"/>
      <c r="E264" s="14" t="str">
        <f>IF(COUNTA(Table3[[#This Row],[Schematic Ref]]),LEN(Table3[[#This Row],[Schematic Ref]])-(LEN(SUBSTITUTE(Table3[[#This Row],[Schematic Ref]],",","")))+1,"")</f>
        <v/>
      </c>
      <c r="F264" s="21"/>
      <c r="G264" s="21"/>
      <c r="H264" s="21"/>
      <c r="I264" s="21"/>
      <c r="J264" s="22"/>
      <c r="K264" s="21"/>
      <c r="L264" s="31"/>
      <c r="M264" s="32"/>
      <c r="N264" s="21"/>
      <c r="O264" s="32"/>
      <c r="P264" s="30"/>
      <c r="Q264" s="33"/>
      <c r="R264" s="21" t="s">
        <v>30</v>
      </c>
      <c r="S264" s="21">
        <v>1049</v>
      </c>
      <c r="T264" s="21"/>
      <c r="U264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64" s="15">
        <f>Table3[[#This Row],[Price per board]]*$N$3</f>
        <v>0</v>
      </c>
      <c r="W264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64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65" spans="2:24" x14ac:dyDescent="0.25">
      <c r="B265" s="12">
        <f t="shared" ca="1" si="4"/>
        <v>259</v>
      </c>
      <c r="C26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265" s="26"/>
      <c r="E265" s="14" t="str">
        <f>IF(COUNTA(Table3[[#This Row],[Schematic Ref]]),LEN(Table3[[#This Row],[Schematic Ref]])-(LEN(SUBSTITUTE(Table3[[#This Row],[Schematic Ref]],",","")))+1,"")</f>
        <v/>
      </c>
      <c r="F265" s="21"/>
      <c r="G265" s="21"/>
      <c r="H265" s="21"/>
      <c r="I265" s="21"/>
      <c r="J265" s="22"/>
      <c r="K265" s="21"/>
      <c r="L265" s="31"/>
      <c r="M265" s="32"/>
      <c r="N265" s="21"/>
      <c r="O265" s="32"/>
      <c r="P265" s="30"/>
      <c r="Q265" s="33"/>
      <c r="R265" s="21" t="s">
        <v>30</v>
      </c>
      <c r="S265" s="21">
        <v>1050</v>
      </c>
      <c r="T265" s="21"/>
      <c r="U265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65" s="15">
        <f>Table3[[#This Row],[Price per board]]*$N$3</f>
        <v>0</v>
      </c>
      <c r="W265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65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66" spans="2:24" x14ac:dyDescent="0.25">
      <c r="B266" s="12">
        <f t="shared" ca="1" si="4"/>
        <v>260</v>
      </c>
      <c r="C26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266" s="26"/>
      <c r="E266" s="14" t="str">
        <f>IF(COUNTA(Table3[[#This Row],[Schematic Ref]]),LEN(Table3[[#This Row],[Schematic Ref]])-(LEN(SUBSTITUTE(Table3[[#This Row],[Schematic Ref]],",","")))+1,"")</f>
        <v/>
      </c>
      <c r="F266" s="21"/>
      <c r="G266" s="21"/>
      <c r="H266" s="21"/>
      <c r="I266" s="21"/>
      <c r="J266" s="22"/>
      <c r="K266" s="21"/>
      <c r="L266" s="31"/>
      <c r="M266" s="32"/>
      <c r="N266" s="21"/>
      <c r="O266" s="32"/>
      <c r="P266" s="30"/>
      <c r="Q266" s="33"/>
      <c r="R266" s="21" t="s">
        <v>30</v>
      </c>
      <c r="S266" s="21">
        <v>1051</v>
      </c>
      <c r="T266" s="21"/>
      <c r="U266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66" s="15">
        <f>Table3[[#This Row],[Price per board]]*$N$3</f>
        <v>0</v>
      </c>
      <c r="W266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66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67" spans="2:24" x14ac:dyDescent="0.25">
      <c r="B267" s="12">
        <f t="shared" ca="1" si="4"/>
        <v>261</v>
      </c>
      <c r="C26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267" s="26"/>
      <c r="E267" s="14" t="str">
        <f>IF(COUNTA(Table3[[#This Row],[Schematic Ref]]),LEN(Table3[[#This Row],[Schematic Ref]])-(LEN(SUBSTITUTE(Table3[[#This Row],[Schematic Ref]],",","")))+1,"")</f>
        <v/>
      </c>
      <c r="F267" s="21"/>
      <c r="G267" s="21"/>
      <c r="H267" s="21"/>
      <c r="I267" s="21"/>
      <c r="J267" s="22"/>
      <c r="K267" s="21"/>
      <c r="L267" s="31"/>
      <c r="M267" s="32"/>
      <c r="N267" s="21"/>
      <c r="O267" s="32"/>
      <c r="P267" s="30"/>
      <c r="Q267" s="33"/>
      <c r="R267" s="21" t="s">
        <v>30</v>
      </c>
      <c r="S267" s="21">
        <v>1052</v>
      </c>
      <c r="T267" s="21"/>
      <c r="U267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67" s="15">
        <f>Table3[[#This Row],[Price per board]]*$N$3</f>
        <v>0</v>
      </c>
      <c r="W267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67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68" spans="2:24" x14ac:dyDescent="0.25">
      <c r="B268" s="12">
        <f t="shared" ca="1" si="4"/>
        <v>262</v>
      </c>
      <c r="C26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268" s="26"/>
      <c r="E268" s="14" t="str">
        <f>IF(COUNTA(Table3[[#This Row],[Schematic Ref]]),LEN(Table3[[#This Row],[Schematic Ref]])-(LEN(SUBSTITUTE(Table3[[#This Row],[Schematic Ref]],",","")))+1,"")</f>
        <v/>
      </c>
      <c r="F268" s="21"/>
      <c r="G268" s="21"/>
      <c r="H268" s="21"/>
      <c r="I268" s="21"/>
      <c r="J268" s="22"/>
      <c r="K268" s="21"/>
      <c r="L268" s="31"/>
      <c r="M268" s="32"/>
      <c r="N268" s="21"/>
      <c r="O268" s="32"/>
      <c r="P268" s="30"/>
      <c r="Q268" s="33"/>
      <c r="R268" s="21" t="s">
        <v>30</v>
      </c>
      <c r="S268" s="21">
        <v>1053</v>
      </c>
      <c r="T268" s="21"/>
      <c r="U268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68" s="15">
        <f>Table3[[#This Row],[Price per board]]*$N$3</f>
        <v>0</v>
      </c>
      <c r="W268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68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69" spans="2:24" x14ac:dyDescent="0.25">
      <c r="B269" s="12">
        <f t="shared" ca="1" si="4"/>
        <v>263</v>
      </c>
      <c r="C26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269" s="26"/>
      <c r="E269" s="14" t="str">
        <f>IF(COUNTA(Table3[[#This Row],[Schematic Ref]]),LEN(Table3[[#This Row],[Schematic Ref]])-(LEN(SUBSTITUTE(Table3[[#This Row],[Schematic Ref]],",","")))+1,"")</f>
        <v/>
      </c>
      <c r="F269" s="21"/>
      <c r="G269" s="21"/>
      <c r="H269" s="21"/>
      <c r="I269" s="21"/>
      <c r="J269" s="22"/>
      <c r="K269" s="21"/>
      <c r="L269" s="31"/>
      <c r="M269" s="32"/>
      <c r="N269" s="21"/>
      <c r="O269" s="32"/>
      <c r="P269" s="30"/>
      <c r="Q269" s="33"/>
      <c r="R269" s="21" t="s">
        <v>30</v>
      </c>
      <c r="S269" s="21">
        <v>1054</v>
      </c>
      <c r="T269" s="21"/>
      <c r="U269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69" s="15">
        <f>Table3[[#This Row],[Price per board]]*$N$3</f>
        <v>0</v>
      </c>
      <c r="W269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69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70" spans="2:24" x14ac:dyDescent="0.25">
      <c r="B270" s="12">
        <f t="shared" ca="1" si="4"/>
        <v>264</v>
      </c>
      <c r="C27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270" s="26"/>
      <c r="E270" s="14" t="str">
        <f>IF(COUNTA(Table3[[#This Row],[Schematic Ref]]),LEN(Table3[[#This Row],[Schematic Ref]])-(LEN(SUBSTITUTE(Table3[[#This Row],[Schematic Ref]],",","")))+1,"")</f>
        <v/>
      </c>
      <c r="F270" s="21"/>
      <c r="G270" s="21"/>
      <c r="H270" s="21"/>
      <c r="I270" s="21"/>
      <c r="J270" s="22"/>
      <c r="K270" s="21"/>
      <c r="L270" s="31"/>
      <c r="M270" s="32"/>
      <c r="N270" s="21"/>
      <c r="O270" s="32"/>
      <c r="P270" s="30"/>
      <c r="Q270" s="33"/>
      <c r="R270" s="21" t="s">
        <v>30</v>
      </c>
      <c r="S270" s="21">
        <v>1055</v>
      </c>
      <c r="T270" s="21"/>
      <c r="U270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70" s="15">
        <f>Table3[[#This Row],[Price per board]]*$N$3</f>
        <v>0</v>
      </c>
      <c r="W270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70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71" spans="2:24" x14ac:dyDescent="0.25">
      <c r="B271" s="12">
        <f t="shared" ca="1" si="4"/>
        <v>265</v>
      </c>
      <c r="C27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271" s="26"/>
      <c r="E271" s="14" t="str">
        <f>IF(COUNTA(Table3[[#This Row],[Schematic Ref]]),LEN(Table3[[#This Row],[Schematic Ref]])-(LEN(SUBSTITUTE(Table3[[#This Row],[Schematic Ref]],",","")))+1,"")</f>
        <v/>
      </c>
      <c r="F271" s="21"/>
      <c r="G271" s="21"/>
      <c r="H271" s="21"/>
      <c r="I271" s="21"/>
      <c r="J271" s="22"/>
      <c r="K271" s="21"/>
      <c r="L271" s="31"/>
      <c r="M271" s="32"/>
      <c r="N271" s="21"/>
      <c r="O271" s="32"/>
      <c r="P271" s="30"/>
      <c r="Q271" s="33"/>
      <c r="R271" s="21" t="s">
        <v>30</v>
      </c>
      <c r="S271" s="21">
        <v>1056</v>
      </c>
      <c r="T271" s="21"/>
      <c r="U271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71" s="15">
        <f>Table3[[#This Row],[Price per board]]*$N$3</f>
        <v>0</v>
      </c>
      <c r="W271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71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72" spans="2:24" x14ac:dyDescent="0.25">
      <c r="B272" s="12">
        <f t="shared" ca="1" si="4"/>
        <v>266</v>
      </c>
      <c r="C27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272" s="26"/>
      <c r="E272" s="14" t="str">
        <f>IF(COUNTA(Table3[[#This Row],[Schematic Ref]]),LEN(Table3[[#This Row],[Schematic Ref]])-(LEN(SUBSTITUTE(Table3[[#This Row],[Schematic Ref]],",","")))+1,"")</f>
        <v/>
      </c>
      <c r="F272" s="21"/>
      <c r="G272" s="21"/>
      <c r="H272" s="21"/>
      <c r="I272" s="21"/>
      <c r="J272" s="22"/>
      <c r="K272" s="21"/>
      <c r="L272" s="31"/>
      <c r="M272" s="32"/>
      <c r="N272" s="21"/>
      <c r="O272" s="32"/>
      <c r="P272" s="30"/>
      <c r="Q272" s="33"/>
      <c r="R272" s="21" t="s">
        <v>30</v>
      </c>
      <c r="S272" s="21">
        <v>1057</v>
      </c>
      <c r="T272" s="21"/>
      <c r="U272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72" s="15">
        <f>Table3[[#This Row],[Price per board]]*$N$3</f>
        <v>0</v>
      </c>
      <c r="W272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72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73" spans="2:24" x14ac:dyDescent="0.25">
      <c r="B273" s="12">
        <f t="shared" ca="1" si="4"/>
        <v>267</v>
      </c>
      <c r="C27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273" s="26"/>
      <c r="E273" s="14" t="str">
        <f>IF(COUNTA(Table3[[#This Row],[Schematic Ref]]),LEN(Table3[[#This Row],[Schematic Ref]])-(LEN(SUBSTITUTE(Table3[[#This Row],[Schematic Ref]],",","")))+1,"")</f>
        <v/>
      </c>
      <c r="F273" s="21"/>
      <c r="G273" s="21"/>
      <c r="H273" s="21"/>
      <c r="I273" s="21"/>
      <c r="J273" s="22"/>
      <c r="K273" s="21"/>
      <c r="L273" s="31"/>
      <c r="M273" s="32"/>
      <c r="N273" s="21"/>
      <c r="O273" s="32"/>
      <c r="P273" s="30"/>
      <c r="Q273" s="33"/>
      <c r="R273" s="21" t="s">
        <v>30</v>
      </c>
      <c r="S273" s="21">
        <v>1058</v>
      </c>
      <c r="T273" s="21"/>
      <c r="U273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73" s="15">
        <f>Table3[[#This Row],[Price per board]]*$N$3</f>
        <v>0</v>
      </c>
      <c r="W273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73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74" spans="2:24" x14ac:dyDescent="0.25">
      <c r="B274" s="12">
        <f t="shared" ca="1" si="4"/>
        <v>268</v>
      </c>
      <c r="C27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274" s="26"/>
      <c r="E274" s="14" t="str">
        <f>IF(COUNTA(Table3[[#This Row],[Schematic Ref]]),LEN(Table3[[#This Row],[Schematic Ref]])-(LEN(SUBSTITUTE(Table3[[#This Row],[Schematic Ref]],",","")))+1,"")</f>
        <v/>
      </c>
      <c r="F274" s="21"/>
      <c r="G274" s="21"/>
      <c r="H274" s="21"/>
      <c r="I274" s="21"/>
      <c r="J274" s="22"/>
      <c r="K274" s="21"/>
      <c r="L274" s="31"/>
      <c r="M274" s="32"/>
      <c r="N274" s="21"/>
      <c r="O274" s="32"/>
      <c r="P274" s="30"/>
      <c r="Q274" s="33"/>
      <c r="R274" s="21" t="s">
        <v>30</v>
      </c>
      <c r="S274" s="21">
        <v>1059</v>
      </c>
      <c r="T274" s="21"/>
      <c r="U274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74" s="15">
        <f>Table3[[#This Row],[Price per board]]*$N$3</f>
        <v>0</v>
      </c>
      <c r="W274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74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75" spans="2:24" x14ac:dyDescent="0.25">
      <c r="B275" s="12">
        <f t="shared" ca="1" si="4"/>
        <v>269</v>
      </c>
      <c r="C27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275" s="26"/>
      <c r="E275" s="14" t="str">
        <f>IF(COUNTA(Table3[[#This Row],[Schematic Ref]]),LEN(Table3[[#This Row],[Schematic Ref]])-(LEN(SUBSTITUTE(Table3[[#This Row],[Schematic Ref]],",","")))+1,"")</f>
        <v/>
      </c>
      <c r="F275" s="21"/>
      <c r="G275" s="21"/>
      <c r="H275" s="21"/>
      <c r="I275" s="21"/>
      <c r="J275" s="22"/>
      <c r="K275" s="21"/>
      <c r="L275" s="31"/>
      <c r="M275" s="32"/>
      <c r="N275" s="21"/>
      <c r="O275" s="32"/>
      <c r="P275" s="30"/>
      <c r="Q275" s="33"/>
      <c r="R275" s="21" t="s">
        <v>30</v>
      </c>
      <c r="S275" s="21">
        <v>1060</v>
      </c>
      <c r="T275" s="21"/>
      <c r="U275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75" s="15">
        <f>Table3[[#This Row],[Price per board]]*$N$3</f>
        <v>0</v>
      </c>
      <c r="W275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75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76" spans="2:24" x14ac:dyDescent="0.25">
      <c r="B276" s="12">
        <f t="shared" ca="1" si="4"/>
        <v>270</v>
      </c>
      <c r="C27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276" s="26"/>
      <c r="E276" s="14" t="str">
        <f>IF(COUNTA(Table3[[#This Row],[Schematic Ref]]),LEN(Table3[[#This Row],[Schematic Ref]])-(LEN(SUBSTITUTE(Table3[[#This Row],[Schematic Ref]],",","")))+1,"")</f>
        <v/>
      </c>
      <c r="F276" s="21"/>
      <c r="G276" s="21"/>
      <c r="H276" s="21"/>
      <c r="I276" s="21"/>
      <c r="J276" s="22"/>
      <c r="K276" s="21"/>
      <c r="L276" s="31"/>
      <c r="M276" s="32"/>
      <c r="N276" s="21"/>
      <c r="O276" s="32"/>
      <c r="P276" s="30"/>
      <c r="Q276" s="33"/>
      <c r="R276" s="21" t="s">
        <v>30</v>
      </c>
      <c r="S276" s="21">
        <v>1061</v>
      </c>
      <c r="T276" s="21"/>
      <c r="U276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76" s="15">
        <f>Table3[[#This Row],[Price per board]]*$N$3</f>
        <v>0</v>
      </c>
      <c r="W276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76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77" spans="2:24" x14ac:dyDescent="0.25">
      <c r="B277" s="12">
        <f t="shared" ca="1" si="4"/>
        <v>271</v>
      </c>
      <c r="C27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277" s="26"/>
      <c r="E277" s="14" t="str">
        <f>IF(COUNTA(Table3[[#This Row],[Schematic Ref]]),LEN(Table3[[#This Row],[Schematic Ref]])-(LEN(SUBSTITUTE(Table3[[#This Row],[Schematic Ref]],",","")))+1,"")</f>
        <v/>
      </c>
      <c r="F277" s="21"/>
      <c r="G277" s="21"/>
      <c r="H277" s="21"/>
      <c r="I277" s="21"/>
      <c r="J277" s="22"/>
      <c r="K277" s="21"/>
      <c r="L277" s="31"/>
      <c r="M277" s="32"/>
      <c r="N277" s="21"/>
      <c r="O277" s="32"/>
      <c r="P277" s="30"/>
      <c r="Q277" s="33"/>
      <c r="R277" s="21" t="s">
        <v>30</v>
      </c>
      <c r="S277" s="21">
        <v>1062</v>
      </c>
      <c r="T277" s="21"/>
      <c r="U277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77" s="15">
        <f>Table3[[#This Row],[Price per board]]*$N$3</f>
        <v>0</v>
      </c>
      <c r="W277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77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78" spans="2:24" x14ac:dyDescent="0.25">
      <c r="B278" s="12">
        <f t="shared" ca="1" si="4"/>
        <v>272</v>
      </c>
      <c r="C27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278" s="26"/>
      <c r="E278" s="14" t="str">
        <f>IF(COUNTA(Table3[[#This Row],[Schematic Ref]]),LEN(Table3[[#This Row],[Schematic Ref]])-(LEN(SUBSTITUTE(Table3[[#This Row],[Schematic Ref]],",","")))+1,"")</f>
        <v/>
      </c>
      <c r="F278" s="21"/>
      <c r="G278" s="21"/>
      <c r="H278" s="21"/>
      <c r="I278" s="21"/>
      <c r="J278" s="22"/>
      <c r="K278" s="21"/>
      <c r="L278" s="31"/>
      <c r="M278" s="32"/>
      <c r="N278" s="21"/>
      <c r="O278" s="32"/>
      <c r="P278" s="30"/>
      <c r="Q278" s="33"/>
      <c r="R278" s="21" t="s">
        <v>30</v>
      </c>
      <c r="S278" s="21">
        <v>1063</v>
      </c>
      <c r="T278" s="21"/>
      <c r="U278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78" s="15">
        <f>Table3[[#This Row],[Price per board]]*$N$3</f>
        <v>0</v>
      </c>
      <c r="W278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78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79" spans="2:24" x14ac:dyDescent="0.25">
      <c r="B279" s="12">
        <f t="shared" ca="1" si="4"/>
        <v>273</v>
      </c>
      <c r="C27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279" s="26"/>
      <c r="E279" s="14" t="str">
        <f>IF(COUNTA(Table3[[#This Row],[Schematic Ref]]),LEN(Table3[[#This Row],[Schematic Ref]])-(LEN(SUBSTITUTE(Table3[[#This Row],[Schematic Ref]],",","")))+1,"")</f>
        <v/>
      </c>
      <c r="F279" s="21"/>
      <c r="G279" s="21"/>
      <c r="H279" s="21"/>
      <c r="I279" s="21"/>
      <c r="J279" s="22"/>
      <c r="K279" s="21"/>
      <c r="L279" s="31"/>
      <c r="M279" s="32"/>
      <c r="N279" s="21"/>
      <c r="O279" s="32"/>
      <c r="P279" s="30"/>
      <c r="Q279" s="33"/>
      <c r="R279" s="21" t="s">
        <v>30</v>
      </c>
      <c r="S279" s="21">
        <v>1064</v>
      </c>
      <c r="T279" s="21"/>
      <c r="U279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79" s="15">
        <f>Table3[[#This Row],[Price per board]]*$N$3</f>
        <v>0</v>
      </c>
      <c r="W279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79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80" spans="2:24" x14ac:dyDescent="0.25">
      <c r="B280" s="12">
        <f t="shared" ca="1" si="4"/>
        <v>274</v>
      </c>
      <c r="C28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280" s="26"/>
      <c r="E280" s="14" t="str">
        <f>IF(COUNTA(Table3[[#This Row],[Schematic Ref]]),LEN(Table3[[#This Row],[Schematic Ref]])-(LEN(SUBSTITUTE(Table3[[#This Row],[Schematic Ref]],",","")))+1,"")</f>
        <v/>
      </c>
      <c r="F280" s="21"/>
      <c r="G280" s="21"/>
      <c r="H280" s="21"/>
      <c r="I280" s="21"/>
      <c r="J280" s="22"/>
      <c r="K280" s="21"/>
      <c r="L280" s="31"/>
      <c r="M280" s="32"/>
      <c r="N280" s="21"/>
      <c r="O280" s="32"/>
      <c r="P280" s="30"/>
      <c r="Q280" s="33"/>
      <c r="R280" s="21" t="s">
        <v>30</v>
      </c>
      <c r="S280" s="21">
        <v>1065</v>
      </c>
      <c r="T280" s="21"/>
      <c r="U280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80" s="15">
        <f>Table3[[#This Row],[Price per board]]*$N$3</f>
        <v>0</v>
      </c>
      <c r="W280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80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81" spans="2:24" x14ac:dyDescent="0.25">
      <c r="B281" s="12">
        <f t="shared" ca="1" si="4"/>
        <v>275</v>
      </c>
      <c r="C28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281" s="26"/>
      <c r="E281" s="14" t="str">
        <f>IF(COUNTA(Table3[[#This Row],[Schematic Ref]]),LEN(Table3[[#This Row],[Schematic Ref]])-(LEN(SUBSTITUTE(Table3[[#This Row],[Schematic Ref]],",","")))+1,"")</f>
        <v/>
      </c>
      <c r="F281" s="21"/>
      <c r="G281" s="21"/>
      <c r="H281" s="21"/>
      <c r="I281" s="21"/>
      <c r="J281" s="22"/>
      <c r="K281" s="21"/>
      <c r="L281" s="31"/>
      <c r="M281" s="32"/>
      <c r="N281" s="21"/>
      <c r="O281" s="32"/>
      <c r="P281" s="30"/>
      <c r="Q281" s="33"/>
      <c r="R281" s="21" t="s">
        <v>30</v>
      </c>
      <c r="S281" s="21">
        <v>1066</v>
      </c>
      <c r="T281" s="21"/>
      <c r="U281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81" s="15">
        <f>Table3[[#This Row],[Price per board]]*$N$3</f>
        <v>0</v>
      </c>
      <c r="W281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81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82" spans="2:24" x14ac:dyDescent="0.25">
      <c r="B282" s="12">
        <f t="shared" ca="1" si="4"/>
        <v>276</v>
      </c>
      <c r="C28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282" s="26"/>
      <c r="E282" s="14" t="str">
        <f>IF(COUNTA(Table3[[#This Row],[Schematic Ref]]),LEN(Table3[[#This Row],[Schematic Ref]])-(LEN(SUBSTITUTE(Table3[[#This Row],[Schematic Ref]],",","")))+1,"")</f>
        <v/>
      </c>
      <c r="F282" s="21"/>
      <c r="G282" s="21"/>
      <c r="H282" s="21"/>
      <c r="I282" s="21"/>
      <c r="J282" s="22"/>
      <c r="K282" s="21"/>
      <c r="L282" s="31"/>
      <c r="M282" s="32"/>
      <c r="N282" s="21"/>
      <c r="O282" s="32"/>
      <c r="P282" s="30"/>
      <c r="Q282" s="33"/>
      <c r="R282" s="21" t="s">
        <v>30</v>
      </c>
      <c r="S282" s="21">
        <v>1067</v>
      </c>
      <c r="T282" s="21"/>
      <c r="U282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82" s="15">
        <f>Table3[[#This Row],[Price per board]]*$N$3</f>
        <v>0</v>
      </c>
      <c r="W282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82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83" spans="2:24" x14ac:dyDescent="0.25">
      <c r="B283" s="12">
        <f t="shared" ca="1" si="4"/>
        <v>277</v>
      </c>
      <c r="C28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283" s="26"/>
      <c r="E283" s="14" t="str">
        <f>IF(COUNTA(Table3[[#This Row],[Schematic Ref]]),LEN(Table3[[#This Row],[Schematic Ref]])-(LEN(SUBSTITUTE(Table3[[#This Row],[Schematic Ref]],",","")))+1,"")</f>
        <v/>
      </c>
      <c r="F283" s="21"/>
      <c r="G283" s="21"/>
      <c r="H283" s="21"/>
      <c r="I283" s="21"/>
      <c r="J283" s="22"/>
      <c r="K283" s="21"/>
      <c r="L283" s="31"/>
      <c r="M283" s="32"/>
      <c r="N283" s="21"/>
      <c r="O283" s="32"/>
      <c r="P283" s="30"/>
      <c r="Q283" s="33"/>
      <c r="R283" s="21" t="s">
        <v>30</v>
      </c>
      <c r="S283" s="21">
        <v>1068</v>
      </c>
      <c r="T283" s="21"/>
      <c r="U283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83" s="15">
        <f>Table3[[#This Row],[Price per board]]*$N$3</f>
        <v>0</v>
      </c>
      <c r="W283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83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84" spans="2:24" x14ac:dyDescent="0.25">
      <c r="B284" s="12">
        <f t="shared" ca="1" si="4"/>
        <v>278</v>
      </c>
      <c r="C28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284" s="26"/>
      <c r="E284" s="14" t="str">
        <f>IF(COUNTA(Table3[[#This Row],[Schematic Ref]]),LEN(Table3[[#This Row],[Schematic Ref]])-(LEN(SUBSTITUTE(Table3[[#This Row],[Schematic Ref]],",","")))+1,"")</f>
        <v/>
      </c>
      <c r="F284" s="21"/>
      <c r="G284" s="21"/>
      <c r="H284" s="21"/>
      <c r="I284" s="21"/>
      <c r="J284" s="22"/>
      <c r="K284" s="21"/>
      <c r="L284" s="31"/>
      <c r="M284" s="32"/>
      <c r="N284" s="21"/>
      <c r="O284" s="32"/>
      <c r="P284" s="30"/>
      <c r="Q284" s="33"/>
      <c r="R284" s="21" t="s">
        <v>30</v>
      </c>
      <c r="S284" s="21">
        <v>1069</v>
      </c>
      <c r="T284" s="21"/>
      <c r="U284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84" s="15">
        <f>Table3[[#This Row],[Price per board]]*$N$3</f>
        <v>0</v>
      </c>
      <c r="W284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84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85" spans="2:24" x14ac:dyDescent="0.25">
      <c r="B285" s="12">
        <f t="shared" ca="1" si="4"/>
        <v>279</v>
      </c>
      <c r="C28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285" s="26"/>
      <c r="E285" s="14" t="str">
        <f>IF(COUNTA(Table3[[#This Row],[Schematic Ref]]),LEN(Table3[[#This Row],[Schematic Ref]])-(LEN(SUBSTITUTE(Table3[[#This Row],[Schematic Ref]],",","")))+1,"")</f>
        <v/>
      </c>
      <c r="F285" s="21"/>
      <c r="G285" s="21"/>
      <c r="H285" s="21"/>
      <c r="I285" s="21"/>
      <c r="J285" s="22"/>
      <c r="K285" s="21"/>
      <c r="L285" s="31"/>
      <c r="M285" s="32"/>
      <c r="N285" s="21"/>
      <c r="O285" s="32"/>
      <c r="P285" s="30"/>
      <c r="Q285" s="33"/>
      <c r="R285" s="21" t="s">
        <v>30</v>
      </c>
      <c r="S285" s="21">
        <v>1070</v>
      </c>
      <c r="T285" s="21"/>
      <c r="U285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85" s="15">
        <f>Table3[[#This Row],[Price per board]]*$N$3</f>
        <v>0</v>
      </c>
      <c r="W285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85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86" spans="2:24" x14ac:dyDescent="0.25">
      <c r="B286" s="12">
        <f t="shared" ca="1" si="4"/>
        <v>280</v>
      </c>
      <c r="C28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286" s="26"/>
      <c r="E286" s="14" t="str">
        <f>IF(COUNTA(Table3[[#This Row],[Schematic Ref]]),LEN(Table3[[#This Row],[Schematic Ref]])-(LEN(SUBSTITUTE(Table3[[#This Row],[Schematic Ref]],",","")))+1,"")</f>
        <v/>
      </c>
      <c r="F286" s="21"/>
      <c r="G286" s="21"/>
      <c r="H286" s="21"/>
      <c r="I286" s="21"/>
      <c r="J286" s="22"/>
      <c r="K286" s="21"/>
      <c r="L286" s="31"/>
      <c r="M286" s="32"/>
      <c r="N286" s="21"/>
      <c r="O286" s="32"/>
      <c r="P286" s="30"/>
      <c r="Q286" s="33"/>
      <c r="R286" s="21" t="s">
        <v>30</v>
      </c>
      <c r="S286" s="21">
        <v>1071</v>
      </c>
      <c r="T286" s="21"/>
      <c r="U286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86" s="15">
        <f>Table3[[#This Row],[Price per board]]*$N$3</f>
        <v>0</v>
      </c>
      <c r="W286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86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87" spans="2:24" x14ac:dyDescent="0.25">
      <c r="B287" s="12">
        <f t="shared" ca="1" si="4"/>
        <v>281</v>
      </c>
      <c r="C28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287" s="26"/>
      <c r="E287" s="14" t="str">
        <f>IF(COUNTA(Table3[[#This Row],[Schematic Ref]]),LEN(Table3[[#This Row],[Schematic Ref]])-(LEN(SUBSTITUTE(Table3[[#This Row],[Schematic Ref]],",","")))+1,"")</f>
        <v/>
      </c>
      <c r="F287" s="21"/>
      <c r="G287" s="21"/>
      <c r="H287" s="21"/>
      <c r="I287" s="21"/>
      <c r="J287" s="22"/>
      <c r="K287" s="21"/>
      <c r="L287" s="31"/>
      <c r="M287" s="32"/>
      <c r="N287" s="21"/>
      <c r="O287" s="32"/>
      <c r="P287" s="30"/>
      <c r="Q287" s="33"/>
      <c r="R287" s="21" t="s">
        <v>30</v>
      </c>
      <c r="S287" s="21">
        <v>1072</v>
      </c>
      <c r="T287" s="21"/>
      <c r="U287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87" s="15">
        <f>Table3[[#This Row],[Price per board]]*$N$3</f>
        <v>0</v>
      </c>
      <c r="W287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87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88" spans="2:24" x14ac:dyDescent="0.25">
      <c r="B288" s="12">
        <f t="shared" ca="1" si="4"/>
        <v>282</v>
      </c>
      <c r="C28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288" s="26"/>
      <c r="E288" s="14" t="str">
        <f>IF(COUNTA(Table3[[#This Row],[Schematic Ref]]),LEN(Table3[[#This Row],[Schematic Ref]])-(LEN(SUBSTITUTE(Table3[[#This Row],[Schematic Ref]],",","")))+1,"")</f>
        <v/>
      </c>
      <c r="F288" s="21"/>
      <c r="G288" s="21"/>
      <c r="H288" s="21"/>
      <c r="I288" s="21"/>
      <c r="J288" s="22"/>
      <c r="K288" s="21"/>
      <c r="L288" s="31"/>
      <c r="M288" s="32"/>
      <c r="N288" s="21"/>
      <c r="O288" s="32"/>
      <c r="P288" s="30"/>
      <c r="Q288" s="33"/>
      <c r="R288" s="21" t="s">
        <v>30</v>
      </c>
      <c r="S288" s="21">
        <v>1073</v>
      </c>
      <c r="T288" s="21"/>
      <c r="U288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88" s="15">
        <f>Table3[[#This Row],[Price per board]]*$N$3</f>
        <v>0</v>
      </c>
      <c r="W288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88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89" spans="2:24" x14ac:dyDescent="0.25">
      <c r="B289" s="12">
        <f t="shared" ca="1" si="4"/>
        <v>283</v>
      </c>
      <c r="C28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289" s="26"/>
      <c r="E289" s="14" t="str">
        <f>IF(COUNTA(Table3[[#This Row],[Schematic Ref]]),LEN(Table3[[#This Row],[Schematic Ref]])-(LEN(SUBSTITUTE(Table3[[#This Row],[Schematic Ref]],",","")))+1,"")</f>
        <v/>
      </c>
      <c r="F289" s="21"/>
      <c r="G289" s="21"/>
      <c r="H289" s="21"/>
      <c r="I289" s="21"/>
      <c r="J289" s="22"/>
      <c r="K289" s="21"/>
      <c r="L289" s="31"/>
      <c r="M289" s="32"/>
      <c r="N289" s="21"/>
      <c r="O289" s="32"/>
      <c r="P289" s="30"/>
      <c r="Q289" s="33"/>
      <c r="R289" s="21" t="s">
        <v>30</v>
      </c>
      <c r="S289" s="21">
        <v>1074</v>
      </c>
      <c r="T289" s="21"/>
      <c r="U289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89" s="15">
        <f>Table3[[#This Row],[Price per board]]*$N$3</f>
        <v>0</v>
      </c>
      <c r="W289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89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90" spans="2:24" x14ac:dyDescent="0.25">
      <c r="B290" s="12">
        <f t="shared" ca="1" si="4"/>
        <v>284</v>
      </c>
      <c r="C29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290" s="26"/>
      <c r="E290" s="14" t="str">
        <f>IF(COUNTA(Table3[[#This Row],[Schematic Ref]]),LEN(Table3[[#This Row],[Schematic Ref]])-(LEN(SUBSTITUTE(Table3[[#This Row],[Schematic Ref]],",","")))+1,"")</f>
        <v/>
      </c>
      <c r="F290" s="21"/>
      <c r="G290" s="21"/>
      <c r="H290" s="21"/>
      <c r="I290" s="21"/>
      <c r="J290" s="22"/>
      <c r="K290" s="21"/>
      <c r="L290" s="31"/>
      <c r="M290" s="32"/>
      <c r="N290" s="21"/>
      <c r="O290" s="32"/>
      <c r="P290" s="30"/>
      <c r="Q290" s="33"/>
      <c r="R290" s="21" t="s">
        <v>30</v>
      </c>
      <c r="S290" s="21">
        <v>1075</v>
      </c>
      <c r="T290" s="21"/>
      <c r="U290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90" s="15">
        <f>Table3[[#This Row],[Price per board]]*$N$3</f>
        <v>0</v>
      </c>
      <c r="W290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90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91" spans="2:24" x14ac:dyDescent="0.25">
      <c r="B291" s="12">
        <f t="shared" ca="1" si="4"/>
        <v>285</v>
      </c>
      <c r="C29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291" s="26"/>
      <c r="E291" s="14" t="str">
        <f>IF(COUNTA(Table3[[#This Row],[Schematic Ref]]),LEN(Table3[[#This Row],[Schematic Ref]])-(LEN(SUBSTITUTE(Table3[[#This Row],[Schematic Ref]],",","")))+1,"")</f>
        <v/>
      </c>
      <c r="F291" s="21"/>
      <c r="G291" s="21"/>
      <c r="H291" s="21"/>
      <c r="I291" s="21"/>
      <c r="J291" s="22"/>
      <c r="K291" s="21"/>
      <c r="L291" s="31"/>
      <c r="M291" s="32"/>
      <c r="N291" s="21"/>
      <c r="O291" s="32"/>
      <c r="P291" s="30"/>
      <c r="Q291" s="33"/>
      <c r="R291" s="21" t="s">
        <v>30</v>
      </c>
      <c r="S291" s="21">
        <v>1076</v>
      </c>
      <c r="T291" s="21"/>
      <c r="U291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91" s="15">
        <f>Table3[[#This Row],[Price per board]]*$N$3</f>
        <v>0</v>
      </c>
      <c r="W291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91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92" spans="2:24" x14ac:dyDescent="0.25">
      <c r="B292" s="12">
        <f t="shared" ca="1" si="4"/>
        <v>286</v>
      </c>
      <c r="C29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292" s="26"/>
      <c r="E292" s="14" t="str">
        <f>IF(COUNTA(Table3[[#This Row],[Schematic Ref]]),LEN(Table3[[#This Row],[Schematic Ref]])-(LEN(SUBSTITUTE(Table3[[#This Row],[Schematic Ref]],",","")))+1,"")</f>
        <v/>
      </c>
      <c r="F292" s="21"/>
      <c r="G292" s="21"/>
      <c r="H292" s="21"/>
      <c r="I292" s="21"/>
      <c r="J292" s="22"/>
      <c r="K292" s="21"/>
      <c r="L292" s="31"/>
      <c r="M292" s="32"/>
      <c r="N292" s="21"/>
      <c r="O292" s="32"/>
      <c r="P292" s="30"/>
      <c r="Q292" s="33"/>
      <c r="R292" s="21" t="s">
        <v>30</v>
      </c>
      <c r="S292" s="21">
        <v>1077</v>
      </c>
      <c r="T292" s="21"/>
      <c r="U292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92" s="15">
        <f>Table3[[#This Row],[Price per board]]*$N$3</f>
        <v>0</v>
      </c>
      <c r="W292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92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93" spans="2:24" x14ac:dyDescent="0.25">
      <c r="B293" s="12">
        <f t="shared" ca="1" si="4"/>
        <v>287</v>
      </c>
      <c r="C29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293" s="26"/>
      <c r="E293" s="14" t="str">
        <f>IF(COUNTA(Table3[[#This Row],[Schematic Ref]]),LEN(Table3[[#This Row],[Schematic Ref]])-(LEN(SUBSTITUTE(Table3[[#This Row],[Schematic Ref]],",","")))+1,"")</f>
        <v/>
      </c>
      <c r="F293" s="21"/>
      <c r="G293" s="21"/>
      <c r="H293" s="21"/>
      <c r="I293" s="21"/>
      <c r="J293" s="22"/>
      <c r="K293" s="21"/>
      <c r="L293" s="31"/>
      <c r="M293" s="32"/>
      <c r="N293" s="21"/>
      <c r="O293" s="32"/>
      <c r="P293" s="30"/>
      <c r="Q293" s="33"/>
      <c r="R293" s="21" t="s">
        <v>30</v>
      </c>
      <c r="S293" s="21">
        <v>1078</v>
      </c>
      <c r="T293" s="21"/>
      <c r="U293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93" s="15">
        <f>Table3[[#This Row],[Price per board]]*$N$3</f>
        <v>0</v>
      </c>
      <c r="W293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93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94" spans="2:24" x14ac:dyDescent="0.25">
      <c r="B294" s="12">
        <f t="shared" ca="1" si="4"/>
        <v>288</v>
      </c>
      <c r="C29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294" s="26"/>
      <c r="E294" s="14" t="str">
        <f>IF(COUNTA(Table3[[#This Row],[Schematic Ref]]),LEN(Table3[[#This Row],[Schematic Ref]])-(LEN(SUBSTITUTE(Table3[[#This Row],[Schematic Ref]],",","")))+1,"")</f>
        <v/>
      </c>
      <c r="F294" s="21"/>
      <c r="G294" s="21"/>
      <c r="H294" s="21"/>
      <c r="I294" s="21"/>
      <c r="J294" s="22"/>
      <c r="K294" s="21"/>
      <c r="L294" s="31"/>
      <c r="M294" s="32"/>
      <c r="N294" s="21"/>
      <c r="O294" s="32"/>
      <c r="P294" s="30"/>
      <c r="Q294" s="33"/>
      <c r="R294" s="21" t="s">
        <v>30</v>
      </c>
      <c r="S294" s="21">
        <v>1079</v>
      </c>
      <c r="T294" s="21"/>
      <c r="U294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94" s="15">
        <f>Table3[[#This Row],[Price per board]]*$N$3</f>
        <v>0</v>
      </c>
      <c r="W294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94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95" spans="2:24" x14ac:dyDescent="0.25">
      <c r="B295" s="12">
        <f t="shared" ca="1" si="4"/>
        <v>289</v>
      </c>
      <c r="C29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295" s="26"/>
      <c r="E295" s="14" t="str">
        <f>IF(COUNTA(Table3[[#This Row],[Schematic Ref]]),LEN(Table3[[#This Row],[Schematic Ref]])-(LEN(SUBSTITUTE(Table3[[#This Row],[Schematic Ref]],",","")))+1,"")</f>
        <v/>
      </c>
      <c r="F295" s="21"/>
      <c r="G295" s="21"/>
      <c r="H295" s="21"/>
      <c r="I295" s="21"/>
      <c r="J295" s="22"/>
      <c r="K295" s="21"/>
      <c r="L295" s="31"/>
      <c r="M295" s="32"/>
      <c r="N295" s="21"/>
      <c r="O295" s="32"/>
      <c r="P295" s="30"/>
      <c r="Q295" s="33"/>
      <c r="R295" s="21" t="s">
        <v>30</v>
      </c>
      <c r="S295" s="21">
        <v>1080</v>
      </c>
      <c r="T295" s="21"/>
      <c r="U295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95" s="15">
        <f>Table3[[#This Row],[Price per board]]*$N$3</f>
        <v>0</v>
      </c>
      <c r="W295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95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96" spans="2:24" x14ac:dyDescent="0.25">
      <c r="B296" s="12">
        <f t="shared" ca="1" si="4"/>
        <v>290</v>
      </c>
      <c r="C29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296" s="26"/>
      <c r="E296" s="14" t="str">
        <f>IF(COUNTA(Table3[[#This Row],[Schematic Ref]]),LEN(Table3[[#This Row],[Schematic Ref]])-(LEN(SUBSTITUTE(Table3[[#This Row],[Schematic Ref]],",","")))+1,"")</f>
        <v/>
      </c>
      <c r="F296" s="21"/>
      <c r="G296" s="21"/>
      <c r="H296" s="21"/>
      <c r="I296" s="21"/>
      <c r="J296" s="22"/>
      <c r="K296" s="21"/>
      <c r="L296" s="31"/>
      <c r="M296" s="32"/>
      <c r="N296" s="21"/>
      <c r="O296" s="32"/>
      <c r="P296" s="30"/>
      <c r="Q296" s="33"/>
      <c r="R296" s="21" t="s">
        <v>30</v>
      </c>
      <c r="S296" s="21">
        <v>1081</v>
      </c>
      <c r="T296" s="21"/>
      <c r="U296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96" s="15">
        <f>Table3[[#This Row],[Price per board]]*$N$3</f>
        <v>0</v>
      </c>
      <c r="W296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96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97" spans="2:24" x14ac:dyDescent="0.25">
      <c r="B297" s="12">
        <f t="shared" ca="1" si="4"/>
        <v>291</v>
      </c>
      <c r="C29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297" s="26"/>
      <c r="E297" s="14" t="str">
        <f>IF(COUNTA(Table3[[#This Row],[Schematic Ref]]),LEN(Table3[[#This Row],[Schematic Ref]])-(LEN(SUBSTITUTE(Table3[[#This Row],[Schematic Ref]],",","")))+1,"")</f>
        <v/>
      </c>
      <c r="F297" s="21"/>
      <c r="G297" s="21"/>
      <c r="H297" s="21"/>
      <c r="I297" s="21"/>
      <c r="J297" s="22"/>
      <c r="K297" s="21"/>
      <c r="L297" s="31"/>
      <c r="M297" s="32"/>
      <c r="N297" s="21"/>
      <c r="O297" s="32"/>
      <c r="P297" s="30"/>
      <c r="Q297" s="33"/>
      <c r="R297" s="21" t="s">
        <v>30</v>
      </c>
      <c r="S297" s="21">
        <v>1082</v>
      </c>
      <c r="T297" s="21"/>
      <c r="U297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97" s="15">
        <f>Table3[[#This Row],[Price per board]]*$N$3</f>
        <v>0</v>
      </c>
      <c r="W297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97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98" spans="2:24" x14ac:dyDescent="0.25">
      <c r="B298" s="12">
        <f t="shared" ca="1" si="4"/>
        <v>292</v>
      </c>
      <c r="C29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298" s="26"/>
      <c r="E298" s="14" t="str">
        <f>IF(COUNTA(Table3[[#This Row],[Schematic Ref]]),LEN(Table3[[#This Row],[Schematic Ref]])-(LEN(SUBSTITUTE(Table3[[#This Row],[Schematic Ref]],",","")))+1,"")</f>
        <v/>
      </c>
      <c r="F298" s="21"/>
      <c r="G298" s="21"/>
      <c r="H298" s="21"/>
      <c r="I298" s="21"/>
      <c r="J298" s="22"/>
      <c r="K298" s="21"/>
      <c r="L298" s="31"/>
      <c r="M298" s="32"/>
      <c r="N298" s="21"/>
      <c r="O298" s="32"/>
      <c r="P298" s="30"/>
      <c r="Q298" s="33"/>
      <c r="R298" s="21" t="s">
        <v>30</v>
      </c>
      <c r="S298" s="21">
        <v>1083</v>
      </c>
      <c r="T298" s="21"/>
      <c r="U298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98" s="15">
        <f>Table3[[#This Row],[Price per board]]*$N$3</f>
        <v>0</v>
      </c>
      <c r="W298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98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99" spans="2:24" x14ac:dyDescent="0.25">
      <c r="B299" s="12">
        <f t="shared" ca="1" si="4"/>
        <v>293</v>
      </c>
      <c r="C29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299" s="26"/>
      <c r="E299" s="14" t="str">
        <f>IF(COUNTA(Table3[[#This Row],[Schematic Ref]]),LEN(Table3[[#This Row],[Schematic Ref]])-(LEN(SUBSTITUTE(Table3[[#This Row],[Schematic Ref]],",","")))+1,"")</f>
        <v/>
      </c>
      <c r="F299" s="21"/>
      <c r="G299" s="21"/>
      <c r="H299" s="21"/>
      <c r="I299" s="21"/>
      <c r="J299" s="22"/>
      <c r="K299" s="21"/>
      <c r="L299" s="31"/>
      <c r="M299" s="32"/>
      <c r="N299" s="21"/>
      <c r="O299" s="32"/>
      <c r="P299" s="30"/>
      <c r="Q299" s="33"/>
      <c r="R299" s="21" t="s">
        <v>30</v>
      </c>
      <c r="S299" s="21">
        <v>1084</v>
      </c>
      <c r="T299" s="21"/>
      <c r="U299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99" s="15">
        <f>Table3[[#This Row],[Price per board]]*$N$3</f>
        <v>0</v>
      </c>
      <c r="W299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99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00" spans="2:24" x14ac:dyDescent="0.25">
      <c r="B300" s="12">
        <f t="shared" ca="1" si="4"/>
        <v>294</v>
      </c>
      <c r="C30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300" s="26"/>
      <c r="E300" s="14" t="str">
        <f>IF(COUNTA(Table3[[#This Row],[Schematic Ref]]),LEN(Table3[[#This Row],[Schematic Ref]])-(LEN(SUBSTITUTE(Table3[[#This Row],[Schematic Ref]],",","")))+1,"")</f>
        <v/>
      </c>
      <c r="F300" s="21"/>
      <c r="G300" s="21"/>
      <c r="H300" s="21"/>
      <c r="I300" s="21"/>
      <c r="J300" s="22"/>
      <c r="K300" s="21"/>
      <c r="L300" s="31"/>
      <c r="M300" s="32"/>
      <c r="N300" s="21"/>
      <c r="O300" s="32"/>
      <c r="P300" s="30"/>
      <c r="Q300" s="33"/>
      <c r="R300" s="21" t="s">
        <v>30</v>
      </c>
      <c r="S300" s="21">
        <v>1085</v>
      </c>
      <c r="T300" s="21"/>
      <c r="U300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00" s="15">
        <f>Table3[[#This Row],[Price per board]]*$N$3</f>
        <v>0</v>
      </c>
      <c r="W300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00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01" spans="2:24" x14ac:dyDescent="0.25">
      <c r="B301" s="12">
        <f t="shared" ca="1" si="4"/>
        <v>295</v>
      </c>
      <c r="C30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301" s="26"/>
      <c r="E301" s="14" t="str">
        <f>IF(COUNTA(Table3[[#This Row],[Schematic Ref]]),LEN(Table3[[#This Row],[Schematic Ref]])-(LEN(SUBSTITUTE(Table3[[#This Row],[Schematic Ref]],",","")))+1,"")</f>
        <v/>
      </c>
      <c r="F301" s="21"/>
      <c r="G301" s="21"/>
      <c r="H301" s="21"/>
      <c r="I301" s="21"/>
      <c r="J301" s="22"/>
      <c r="K301" s="21"/>
      <c r="L301" s="31"/>
      <c r="M301" s="32"/>
      <c r="N301" s="21"/>
      <c r="O301" s="32"/>
      <c r="P301" s="30"/>
      <c r="Q301" s="33"/>
      <c r="R301" s="21" t="s">
        <v>30</v>
      </c>
      <c r="S301" s="21">
        <v>1086</v>
      </c>
      <c r="T301" s="21"/>
      <c r="U301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01" s="15">
        <f>Table3[[#This Row],[Price per board]]*$N$3</f>
        <v>0</v>
      </c>
      <c r="W301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01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02" spans="2:24" x14ac:dyDescent="0.25">
      <c r="B302" s="12">
        <f t="shared" ca="1" si="4"/>
        <v>296</v>
      </c>
      <c r="C30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302" s="26"/>
      <c r="E302" s="14" t="str">
        <f>IF(COUNTA(Table3[[#This Row],[Schematic Ref]]),LEN(Table3[[#This Row],[Schematic Ref]])-(LEN(SUBSTITUTE(Table3[[#This Row],[Schematic Ref]],",","")))+1,"")</f>
        <v/>
      </c>
      <c r="F302" s="21"/>
      <c r="G302" s="21"/>
      <c r="H302" s="21"/>
      <c r="I302" s="21"/>
      <c r="J302" s="22"/>
      <c r="K302" s="21"/>
      <c r="L302" s="31"/>
      <c r="M302" s="32"/>
      <c r="N302" s="21"/>
      <c r="O302" s="32"/>
      <c r="P302" s="30"/>
      <c r="Q302" s="33"/>
      <c r="R302" s="21" t="s">
        <v>30</v>
      </c>
      <c r="S302" s="21">
        <v>1087</v>
      </c>
      <c r="T302" s="21"/>
      <c r="U302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02" s="15">
        <f>Table3[[#This Row],[Price per board]]*$N$3</f>
        <v>0</v>
      </c>
      <c r="W302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02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03" spans="2:24" x14ac:dyDescent="0.25">
      <c r="B303" s="12">
        <f t="shared" ca="1" si="4"/>
        <v>297</v>
      </c>
      <c r="C30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303" s="26"/>
      <c r="E303" s="14" t="str">
        <f>IF(COUNTA(Table3[[#This Row],[Schematic Ref]]),LEN(Table3[[#This Row],[Schematic Ref]])-(LEN(SUBSTITUTE(Table3[[#This Row],[Schematic Ref]],",","")))+1,"")</f>
        <v/>
      </c>
      <c r="F303" s="21"/>
      <c r="G303" s="21"/>
      <c r="H303" s="21"/>
      <c r="I303" s="21"/>
      <c r="J303" s="22"/>
      <c r="K303" s="21"/>
      <c r="L303" s="31"/>
      <c r="M303" s="32"/>
      <c r="N303" s="21"/>
      <c r="O303" s="32"/>
      <c r="P303" s="30"/>
      <c r="Q303" s="33"/>
      <c r="R303" s="21" t="s">
        <v>30</v>
      </c>
      <c r="S303" s="21">
        <v>1088</v>
      </c>
      <c r="T303" s="21"/>
      <c r="U303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03" s="15">
        <f>Table3[[#This Row],[Price per board]]*$N$3</f>
        <v>0</v>
      </c>
      <c r="W303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03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04" spans="2:24" x14ac:dyDescent="0.25">
      <c r="B304" s="12">
        <f t="shared" ca="1" si="4"/>
        <v>298</v>
      </c>
      <c r="C30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304" s="26"/>
      <c r="E304" s="14" t="str">
        <f>IF(COUNTA(Table3[[#This Row],[Schematic Ref]]),LEN(Table3[[#This Row],[Schematic Ref]])-(LEN(SUBSTITUTE(Table3[[#This Row],[Schematic Ref]],",","")))+1,"")</f>
        <v/>
      </c>
      <c r="F304" s="21"/>
      <c r="G304" s="21"/>
      <c r="H304" s="21"/>
      <c r="I304" s="21"/>
      <c r="J304" s="22"/>
      <c r="K304" s="21"/>
      <c r="L304" s="31"/>
      <c r="M304" s="32"/>
      <c r="N304" s="21"/>
      <c r="O304" s="32"/>
      <c r="P304" s="30"/>
      <c r="Q304" s="33"/>
      <c r="R304" s="21" t="s">
        <v>30</v>
      </c>
      <c r="S304" s="21">
        <v>1089</v>
      </c>
      <c r="T304" s="21"/>
      <c r="U304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04" s="15">
        <f>Table3[[#This Row],[Price per board]]*$N$3</f>
        <v>0</v>
      </c>
      <c r="W304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04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05" spans="2:24" x14ac:dyDescent="0.25">
      <c r="B305" s="12">
        <f t="shared" ca="1" si="4"/>
        <v>299</v>
      </c>
      <c r="C30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305" s="26"/>
      <c r="E305" s="14" t="str">
        <f>IF(COUNTA(Table3[[#This Row],[Schematic Ref]]),LEN(Table3[[#This Row],[Schematic Ref]])-(LEN(SUBSTITUTE(Table3[[#This Row],[Schematic Ref]],",","")))+1,"")</f>
        <v/>
      </c>
      <c r="F305" s="21"/>
      <c r="G305" s="21"/>
      <c r="H305" s="21"/>
      <c r="I305" s="21"/>
      <c r="J305" s="22"/>
      <c r="K305" s="21"/>
      <c r="L305" s="31"/>
      <c r="M305" s="32"/>
      <c r="N305" s="21"/>
      <c r="O305" s="32"/>
      <c r="P305" s="30"/>
      <c r="Q305" s="33"/>
      <c r="R305" s="21" t="s">
        <v>30</v>
      </c>
      <c r="S305" s="21">
        <v>1090</v>
      </c>
      <c r="T305" s="21"/>
      <c r="U305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05" s="15">
        <f>Table3[[#This Row],[Price per board]]*$N$3</f>
        <v>0</v>
      </c>
      <c r="W305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05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06" spans="2:24" x14ac:dyDescent="0.25">
      <c r="B306" s="12">
        <f t="shared" ca="1" si="4"/>
        <v>300</v>
      </c>
      <c r="C30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306" s="26"/>
      <c r="E306" s="14" t="str">
        <f>IF(COUNTA(Table3[[#This Row],[Schematic Ref]]),LEN(Table3[[#This Row],[Schematic Ref]])-(LEN(SUBSTITUTE(Table3[[#This Row],[Schematic Ref]],",","")))+1,"")</f>
        <v/>
      </c>
      <c r="F306" s="21"/>
      <c r="G306" s="21"/>
      <c r="H306" s="21"/>
      <c r="I306" s="21"/>
      <c r="J306" s="22"/>
      <c r="K306" s="21"/>
      <c r="L306" s="31"/>
      <c r="M306" s="32"/>
      <c r="N306" s="21"/>
      <c r="O306" s="32"/>
      <c r="P306" s="30"/>
      <c r="Q306" s="33"/>
      <c r="R306" s="21" t="s">
        <v>30</v>
      </c>
      <c r="S306" s="21">
        <v>1091</v>
      </c>
      <c r="T306" s="21"/>
      <c r="U306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06" s="15">
        <f>Table3[[#This Row],[Price per board]]*$N$3</f>
        <v>0</v>
      </c>
      <c r="W306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06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07" spans="2:24" x14ac:dyDescent="0.25">
      <c r="B307" s="12">
        <f t="shared" ca="1" si="4"/>
        <v>301</v>
      </c>
      <c r="C30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307" s="26"/>
      <c r="E307" s="14" t="str">
        <f>IF(COUNTA(Table3[[#This Row],[Schematic Ref]]),LEN(Table3[[#This Row],[Schematic Ref]])-(LEN(SUBSTITUTE(Table3[[#This Row],[Schematic Ref]],",","")))+1,"")</f>
        <v/>
      </c>
      <c r="F307" s="21"/>
      <c r="G307" s="21"/>
      <c r="H307" s="21"/>
      <c r="I307" s="21"/>
      <c r="J307" s="22"/>
      <c r="K307" s="21"/>
      <c r="L307" s="31"/>
      <c r="M307" s="32"/>
      <c r="N307" s="21"/>
      <c r="O307" s="32"/>
      <c r="P307" s="30"/>
      <c r="Q307" s="33"/>
      <c r="R307" s="21" t="s">
        <v>30</v>
      </c>
      <c r="S307" s="21">
        <v>1092</v>
      </c>
      <c r="T307" s="21"/>
      <c r="U307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07" s="15">
        <f>Table3[[#This Row],[Price per board]]*$N$3</f>
        <v>0</v>
      </c>
      <c r="W307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07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08" spans="2:24" x14ac:dyDescent="0.25">
      <c r="B308" s="12">
        <f t="shared" ca="1" si="4"/>
        <v>302</v>
      </c>
      <c r="C30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308" s="26"/>
      <c r="E308" s="14" t="str">
        <f>IF(COUNTA(Table3[[#This Row],[Schematic Ref]]),LEN(Table3[[#This Row],[Schematic Ref]])-(LEN(SUBSTITUTE(Table3[[#This Row],[Schematic Ref]],",","")))+1,"")</f>
        <v/>
      </c>
      <c r="F308" s="21"/>
      <c r="G308" s="21"/>
      <c r="H308" s="21"/>
      <c r="I308" s="21"/>
      <c r="J308" s="22"/>
      <c r="K308" s="21"/>
      <c r="L308" s="31"/>
      <c r="M308" s="32"/>
      <c r="N308" s="21"/>
      <c r="O308" s="32"/>
      <c r="P308" s="30"/>
      <c r="Q308" s="33"/>
      <c r="R308" s="21" t="s">
        <v>30</v>
      </c>
      <c r="S308" s="21">
        <v>1093</v>
      </c>
      <c r="T308" s="21"/>
      <c r="U308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08" s="15">
        <f>Table3[[#This Row],[Price per board]]*$N$3</f>
        <v>0</v>
      </c>
      <c r="W308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08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09" spans="2:24" x14ac:dyDescent="0.25">
      <c r="B309" s="12">
        <f t="shared" ca="1" si="4"/>
        <v>303</v>
      </c>
      <c r="C30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309" s="26"/>
      <c r="E309" s="14" t="str">
        <f>IF(COUNTA(Table3[[#This Row],[Schematic Ref]]),LEN(Table3[[#This Row],[Schematic Ref]])-(LEN(SUBSTITUTE(Table3[[#This Row],[Schematic Ref]],",","")))+1,"")</f>
        <v/>
      </c>
      <c r="F309" s="21"/>
      <c r="G309" s="21"/>
      <c r="H309" s="21"/>
      <c r="I309" s="21"/>
      <c r="J309" s="22"/>
      <c r="K309" s="21"/>
      <c r="L309" s="31"/>
      <c r="M309" s="32"/>
      <c r="N309" s="21"/>
      <c r="O309" s="32"/>
      <c r="P309" s="30"/>
      <c r="Q309" s="33"/>
      <c r="R309" s="21" t="s">
        <v>30</v>
      </c>
      <c r="S309" s="21">
        <v>1094</v>
      </c>
      <c r="T309" s="21"/>
      <c r="U309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09" s="15">
        <f>Table3[[#This Row],[Price per board]]*$N$3</f>
        <v>0</v>
      </c>
      <c r="W309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09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10" spans="2:24" x14ac:dyDescent="0.25">
      <c r="B310" s="12">
        <f t="shared" ca="1" si="4"/>
        <v>304</v>
      </c>
      <c r="C31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310" s="26"/>
      <c r="E310" s="14" t="str">
        <f>IF(COUNTA(Table3[[#This Row],[Schematic Ref]]),LEN(Table3[[#This Row],[Schematic Ref]])-(LEN(SUBSTITUTE(Table3[[#This Row],[Schematic Ref]],",","")))+1,"")</f>
        <v/>
      </c>
      <c r="F310" s="21"/>
      <c r="G310" s="21"/>
      <c r="H310" s="21"/>
      <c r="I310" s="21"/>
      <c r="J310" s="22"/>
      <c r="K310" s="21"/>
      <c r="L310" s="31"/>
      <c r="M310" s="32"/>
      <c r="N310" s="21"/>
      <c r="O310" s="32"/>
      <c r="P310" s="30"/>
      <c r="Q310" s="33"/>
      <c r="R310" s="21" t="s">
        <v>30</v>
      </c>
      <c r="S310" s="21">
        <v>1095</v>
      </c>
      <c r="T310" s="21"/>
      <c r="U310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10" s="15">
        <f>Table3[[#This Row],[Price per board]]*$N$3</f>
        <v>0</v>
      </c>
      <c r="W310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10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11" spans="2:24" x14ac:dyDescent="0.25">
      <c r="B311" s="12">
        <f t="shared" ca="1" si="4"/>
        <v>305</v>
      </c>
      <c r="C31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311" s="26"/>
      <c r="E311" s="14" t="str">
        <f>IF(COUNTA(Table3[[#This Row],[Schematic Ref]]),LEN(Table3[[#This Row],[Schematic Ref]])-(LEN(SUBSTITUTE(Table3[[#This Row],[Schematic Ref]],",","")))+1,"")</f>
        <v/>
      </c>
      <c r="F311" s="21"/>
      <c r="G311" s="21"/>
      <c r="H311" s="21"/>
      <c r="I311" s="21"/>
      <c r="J311" s="22"/>
      <c r="K311" s="21"/>
      <c r="L311" s="31"/>
      <c r="M311" s="32"/>
      <c r="N311" s="21"/>
      <c r="O311" s="32"/>
      <c r="P311" s="30"/>
      <c r="Q311" s="33"/>
      <c r="R311" s="21" t="s">
        <v>30</v>
      </c>
      <c r="S311" s="21">
        <v>1096</v>
      </c>
      <c r="T311" s="21"/>
      <c r="U311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11" s="15">
        <f>Table3[[#This Row],[Price per board]]*$N$3</f>
        <v>0</v>
      </c>
      <c r="W311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11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12" spans="2:24" x14ac:dyDescent="0.25">
      <c r="B312" s="12">
        <f t="shared" ca="1" si="4"/>
        <v>306</v>
      </c>
      <c r="C31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312" s="26"/>
      <c r="E312" s="14" t="str">
        <f>IF(COUNTA(Table3[[#This Row],[Schematic Ref]]),LEN(Table3[[#This Row],[Schematic Ref]])-(LEN(SUBSTITUTE(Table3[[#This Row],[Schematic Ref]],",","")))+1,"")</f>
        <v/>
      </c>
      <c r="F312" s="21"/>
      <c r="G312" s="21"/>
      <c r="H312" s="21"/>
      <c r="I312" s="21"/>
      <c r="J312" s="22"/>
      <c r="K312" s="21"/>
      <c r="L312" s="31"/>
      <c r="M312" s="32"/>
      <c r="N312" s="21"/>
      <c r="O312" s="32"/>
      <c r="P312" s="30"/>
      <c r="Q312" s="33"/>
      <c r="R312" s="21" t="s">
        <v>30</v>
      </c>
      <c r="S312" s="21">
        <v>1097</v>
      </c>
      <c r="T312" s="21"/>
      <c r="U312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12" s="15">
        <f>Table3[[#This Row],[Price per board]]*$N$3</f>
        <v>0</v>
      </c>
      <c r="W312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12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13" spans="2:24" x14ac:dyDescent="0.25">
      <c r="B313" s="12">
        <f t="shared" ca="1" si="4"/>
        <v>307</v>
      </c>
      <c r="C31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313" s="26"/>
      <c r="E313" s="14" t="str">
        <f>IF(COUNTA(Table3[[#This Row],[Schematic Ref]]),LEN(Table3[[#This Row],[Schematic Ref]])-(LEN(SUBSTITUTE(Table3[[#This Row],[Schematic Ref]],",","")))+1,"")</f>
        <v/>
      </c>
      <c r="F313" s="21"/>
      <c r="G313" s="21"/>
      <c r="H313" s="21"/>
      <c r="I313" s="21"/>
      <c r="J313" s="22"/>
      <c r="K313" s="21"/>
      <c r="L313" s="31"/>
      <c r="M313" s="32"/>
      <c r="N313" s="21"/>
      <c r="O313" s="32"/>
      <c r="P313" s="30"/>
      <c r="Q313" s="33"/>
      <c r="R313" s="21" t="s">
        <v>30</v>
      </c>
      <c r="S313" s="21">
        <v>1098</v>
      </c>
      <c r="T313" s="21"/>
      <c r="U313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13" s="15">
        <f>Table3[[#This Row],[Price per board]]*$N$3</f>
        <v>0</v>
      </c>
      <c r="W313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13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14" spans="2:24" x14ac:dyDescent="0.25">
      <c r="B314" s="12">
        <f t="shared" ca="1" si="4"/>
        <v>308</v>
      </c>
      <c r="C31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314" s="26"/>
      <c r="E314" s="14" t="str">
        <f>IF(COUNTA(Table3[[#This Row],[Schematic Ref]]),LEN(Table3[[#This Row],[Schematic Ref]])-(LEN(SUBSTITUTE(Table3[[#This Row],[Schematic Ref]],",","")))+1,"")</f>
        <v/>
      </c>
      <c r="F314" s="21"/>
      <c r="G314" s="21"/>
      <c r="H314" s="21"/>
      <c r="I314" s="21"/>
      <c r="J314" s="22"/>
      <c r="K314" s="21"/>
      <c r="L314" s="31"/>
      <c r="M314" s="32"/>
      <c r="N314" s="21"/>
      <c r="O314" s="32"/>
      <c r="P314" s="30"/>
      <c r="Q314" s="33"/>
      <c r="R314" s="21" t="s">
        <v>30</v>
      </c>
      <c r="S314" s="21">
        <v>1099</v>
      </c>
      <c r="T314" s="21"/>
      <c r="U314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14" s="15">
        <f>Table3[[#This Row],[Price per board]]*$N$3</f>
        <v>0</v>
      </c>
      <c r="W314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14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15" spans="2:24" x14ac:dyDescent="0.25">
      <c r="B315" s="12">
        <f t="shared" ca="1" si="4"/>
        <v>309</v>
      </c>
      <c r="C31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315" s="26"/>
      <c r="E315" s="14" t="str">
        <f>IF(COUNTA(Table3[[#This Row],[Schematic Ref]]),LEN(Table3[[#This Row],[Schematic Ref]])-(LEN(SUBSTITUTE(Table3[[#This Row],[Schematic Ref]],",","")))+1,"")</f>
        <v/>
      </c>
      <c r="F315" s="21"/>
      <c r="G315" s="21"/>
      <c r="H315" s="21"/>
      <c r="I315" s="21"/>
      <c r="J315" s="22"/>
      <c r="K315" s="21"/>
      <c r="L315" s="31"/>
      <c r="M315" s="32"/>
      <c r="N315" s="21"/>
      <c r="O315" s="32"/>
      <c r="P315" s="30"/>
      <c r="Q315" s="33"/>
      <c r="R315" s="21" t="s">
        <v>30</v>
      </c>
      <c r="S315" s="21">
        <v>1100</v>
      </c>
      <c r="T315" s="21"/>
      <c r="U315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15" s="15">
        <f>Table3[[#This Row],[Price per board]]*$N$3</f>
        <v>0</v>
      </c>
      <c r="W315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15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16" spans="2:24" x14ac:dyDescent="0.25">
      <c r="B316" s="12">
        <f t="shared" ca="1" si="4"/>
        <v>310</v>
      </c>
      <c r="C31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316" s="26"/>
      <c r="E316" s="14" t="str">
        <f>IF(COUNTA(Table3[[#This Row],[Schematic Ref]]),LEN(Table3[[#This Row],[Schematic Ref]])-(LEN(SUBSTITUTE(Table3[[#This Row],[Schematic Ref]],",","")))+1,"")</f>
        <v/>
      </c>
      <c r="F316" s="21"/>
      <c r="G316" s="21"/>
      <c r="H316" s="21"/>
      <c r="I316" s="21"/>
      <c r="J316" s="22"/>
      <c r="K316" s="21"/>
      <c r="L316" s="31"/>
      <c r="M316" s="32"/>
      <c r="N316" s="21"/>
      <c r="O316" s="32"/>
      <c r="P316" s="30"/>
      <c r="Q316" s="33"/>
      <c r="R316" s="21" t="s">
        <v>30</v>
      </c>
      <c r="S316" s="21">
        <v>1101</v>
      </c>
      <c r="T316" s="21"/>
      <c r="U316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16" s="15">
        <f>Table3[[#This Row],[Price per board]]*$N$3</f>
        <v>0</v>
      </c>
      <c r="W316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16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17" spans="2:24" x14ac:dyDescent="0.25">
      <c r="B317" s="12">
        <f t="shared" ca="1" si="4"/>
        <v>311</v>
      </c>
      <c r="C31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317" s="26"/>
      <c r="E317" s="14" t="str">
        <f>IF(COUNTA(Table3[[#This Row],[Schematic Ref]]),LEN(Table3[[#This Row],[Schematic Ref]])-(LEN(SUBSTITUTE(Table3[[#This Row],[Schematic Ref]],",","")))+1,"")</f>
        <v/>
      </c>
      <c r="F317" s="21"/>
      <c r="G317" s="21"/>
      <c r="H317" s="21"/>
      <c r="I317" s="21"/>
      <c r="J317" s="22"/>
      <c r="K317" s="21"/>
      <c r="L317" s="31"/>
      <c r="M317" s="32"/>
      <c r="N317" s="21"/>
      <c r="O317" s="32"/>
      <c r="P317" s="30"/>
      <c r="Q317" s="33"/>
      <c r="R317" s="21" t="s">
        <v>30</v>
      </c>
      <c r="S317" s="21">
        <v>1102</v>
      </c>
      <c r="T317" s="21"/>
      <c r="U317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17" s="15">
        <f>Table3[[#This Row],[Price per board]]*$N$3</f>
        <v>0</v>
      </c>
      <c r="W317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17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18" spans="2:24" x14ac:dyDescent="0.25">
      <c r="B318" s="12">
        <f t="shared" ca="1" si="4"/>
        <v>312</v>
      </c>
      <c r="C31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318" s="26"/>
      <c r="E318" s="14" t="str">
        <f>IF(COUNTA(Table3[[#This Row],[Schematic Ref]]),LEN(Table3[[#This Row],[Schematic Ref]])-(LEN(SUBSTITUTE(Table3[[#This Row],[Schematic Ref]],",","")))+1,"")</f>
        <v/>
      </c>
      <c r="F318" s="21"/>
      <c r="G318" s="21"/>
      <c r="H318" s="21"/>
      <c r="I318" s="21"/>
      <c r="J318" s="22"/>
      <c r="K318" s="21"/>
      <c r="L318" s="31"/>
      <c r="M318" s="32"/>
      <c r="N318" s="21"/>
      <c r="O318" s="32"/>
      <c r="P318" s="30"/>
      <c r="Q318" s="33"/>
      <c r="R318" s="21" t="s">
        <v>30</v>
      </c>
      <c r="S318" s="21">
        <v>1103</v>
      </c>
      <c r="T318" s="21"/>
      <c r="U318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18" s="15">
        <f>Table3[[#This Row],[Price per board]]*$N$3</f>
        <v>0</v>
      </c>
      <c r="W318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18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19" spans="2:24" x14ac:dyDescent="0.25">
      <c r="B319" s="12">
        <f t="shared" ca="1" si="4"/>
        <v>313</v>
      </c>
      <c r="C31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319" s="26"/>
      <c r="E319" s="14" t="str">
        <f>IF(COUNTA(Table3[[#This Row],[Schematic Ref]]),LEN(Table3[[#This Row],[Schematic Ref]])-(LEN(SUBSTITUTE(Table3[[#This Row],[Schematic Ref]],",","")))+1,"")</f>
        <v/>
      </c>
      <c r="F319" s="21"/>
      <c r="G319" s="21"/>
      <c r="H319" s="21"/>
      <c r="I319" s="21"/>
      <c r="J319" s="22"/>
      <c r="K319" s="21"/>
      <c r="L319" s="31"/>
      <c r="M319" s="32"/>
      <c r="N319" s="21"/>
      <c r="O319" s="32"/>
      <c r="P319" s="30"/>
      <c r="Q319" s="33"/>
      <c r="R319" s="21" t="s">
        <v>30</v>
      </c>
      <c r="S319" s="21">
        <v>1104</v>
      </c>
      <c r="T319" s="21"/>
      <c r="U319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19" s="15">
        <f>Table3[[#This Row],[Price per board]]*$N$3</f>
        <v>0</v>
      </c>
      <c r="W319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19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20" spans="2:24" x14ac:dyDescent="0.25">
      <c r="B320" s="12">
        <f t="shared" ca="1" si="4"/>
        <v>314</v>
      </c>
      <c r="C32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320" s="26"/>
      <c r="E320" s="14" t="str">
        <f>IF(COUNTA(Table3[[#This Row],[Schematic Ref]]),LEN(Table3[[#This Row],[Schematic Ref]])-(LEN(SUBSTITUTE(Table3[[#This Row],[Schematic Ref]],",","")))+1,"")</f>
        <v/>
      </c>
      <c r="F320" s="21"/>
      <c r="G320" s="21"/>
      <c r="H320" s="21"/>
      <c r="I320" s="21"/>
      <c r="J320" s="22"/>
      <c r="K320" s="21"/>
      <c r="L320" s="31"/>
      <c r="M320" s="32"/>
      <c r="N320" s="21"/>
      <c r="O320" s="32"/>
      <c r="P320" s="30"/>
      <c r="Q320" s="33"/>
      <c r="R320" s="21" t="s">
        <v>30</v>
      </c>
      <c r="S320" s="21">
        <v>1105</v>
      </c>
      <c r="T320" s="21"/>
      <c r="U320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20" s="15">
        <f>Table3[[#This Row],[Price per board]]*$N$3</f>
        <v>0</v>
      </c>
      <c r="W320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20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21" spans="2:24" x14ac:dyDescent="0.25">
      <c r="B321" s="12">
        <f t="shared" ca="1" si="4"/>
        <v>315</v>
      </c>
      <c r="C32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321" s="26"/>
      <c r="E321" s="14" t="str">
        <f>IF(COUNTA(Table3[[#This Row],[Schematic Ref]]),LEN(Table3[[#This Row],[Schematic Ref]])-(LEN(SUBSTITUTE(Table3[[#This Row],[Schematic Ref]],",","")))+1,"")</f>
        <v/>
      </c>
      <c r="F321" s="21"/>
      <c r="G321" s="21"/>
      <c r="H321" s="21"/>
      <c r="I321" s="21"/>
      <c r="J321" s="22"/>
      <c r="K321" s="21"/>
      <c r="L321" s="31"/>
      <c r="M321" s="32"/>
      <c r="N321" s="21"/>
      <c r="O321" s="32"/>
      <c r="P321" s="30"/>
      <c r="Q321" s="33"/>
      <c r="R321" s="21" t="s">
        <v>30</v>
      </c>
      <c r="S321" s="21">
        <v>1106</v>
      </c>
      <c r="T321" s="21"/>
      <c r="U321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21" s="15">
        <f>Table3[[#This Row],[Price per board]]*$N$3</f>
        <v>0</v>
      </c>
      <c r="W321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21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22" spans="2:24" x14ac:dyDescent="0.25">
      <c r="B322" s="12">
        <f t="shared" ca="1" si="4"/>
        <v>316</v>
      </c>
      <c r="C32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322" s="26"/>
      <c r="E322" s="14" t="str">
        <f>IF(COUNTA(Table3[[#This Row],[Schematic Ref]]),LEN(Table3[[#This Row],[Schematic Ref]])-(LEN(SUBSTITUTE(Table3[[#This Row],[Schematic Ref]],",","")))+1,"")</f>
        <v/>
      </c>
      <c r="F322" s="21"/>
      <c r="G322" s="21"/>
      <c r="H322" s="21"/>
      <c r="I322" s="21"/>
      <c r="J322" s="22"/>
      <c r="K322" s="21"/>
      <c r="L322" s="31"/>
      <c r="M322" s="32"/>
      <c r="N322" s="21"/>
      <c r="O322" s="32"/>
      <c r="P322" s="30"/>
      <c r="Q322" s="33"/>
      <c r="R322" s="21" t="s">
        <v>30</v>
      </c>
      <c r="S322" s="21">
        <v>1107</v>
      </c>
      <c r="T322" s="21"/>
      <c r="U322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22" s="15">
        <f>Table3[[#This Row],[Price per board]]*$N$3</f>
        <v>0</v>
      </c>
      <c r="W322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22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23" spans="2:24" x14ac:dyDescent="0.25">
      <c r="B323" s="12">
        <f t="shared" ca="1" si="4"/>
        <v>317</v>
      </c>
      <c r="C32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323" s="26"/>
      <c r="E323" s="14" t="str">
        <f>IF(COUNTA(Table3[[#This Row],[Schematic Ref]]),LEN(Table3[[#This Row],[Schematic Ref]])-(LEN(SUBSTITUTE(Table3[[#This Row],[Schematic Ref]],",","")))+1,"")</f>
        <v/>
      </c>
      <c r="F323" s="21"/>
      <c r="G323" s="21"/>
      <c r="H323" s="21"/>
      <c r="I323" s="21"/>
      <c r="J323" s="22"/>
      <c r="K323" s="21"/>
      <c r="L323" s="31"/>
      <c r="M323" s="32"/>
      <c r="N323" s="21"/>
      <c r="O323" s="32"/>
      <c r="P323" s="30"/>
      <c r="Q323" s="33"/>
      <c r="R323" s="21" t="s">
        <v>30</v>
      </c>
      <c r="S323" s="21">
        <v>1108</v>
      </c>
      <c r="T323" s="21"/>
      <c r="U323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23" s="15">
        <f>Table3[[#This Row],[Price per board]]*$N$3</f>
        <v>0</v>
      </c>
      <c r="W323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23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24" spans="2:24" x14ac:dyDescent="0.25">
      <c r="B324" s="12">
        <f t="shared" ca="1" si="4"/>
        <v>318</v>
      </c>
      <c r="C32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324" s="26"/>
      <c r="E324" s="14" t="str">
        <f>IF(COUNTA(Table3[[#This Row],[Schematic Ref]]),LEN(Table3[[#This Row],[Schematic Ref]])-(LEN(SUBSTITUTE(Table3[[#This Row],[Schematic Ref]],",","")))+1,"")</f>
        <v/>
      </c>
      <c r="F324" s="21"/>
      <c r="G324" s="21"/>
      <c r="H324" s="21"/>
      <c r="I324" s="21"/>
      <c r="J324" s="22"/>
      <c r="K324" s="21"/>
      <c r="L324" s="31"/>
      <c r="M324" s="32"/>
      <c r="N324" s="21"/>
      <c r="O324" s="32"/>
      <c r="P324" s="30"/>
      <c r="Q324" s="33"/>
      <c r="R324" s="21" t="s">
        <v>30</v>
      </c>
      <c r="S324" s="21">
        <v>1109</v>
      </c>
      <c r="T324" s="21"/>
      <c r="U324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24" s="15">
        <f>Table3[[#This Row],[Price per board]]*$N$3</f>
        <v>0</v>
      </c>
      <c r="W324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24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25" spans="2:24" x14ac:dyDescent="0.25">
      <c r="B325" s="12">
        <f t="shared" ca="1" si="4"/>
        <v>319</v>
      </c>
      <c r="C32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325" s="26"/>
      <c r="E325" s="14" t="str">
        <f>IF(COUNTA(Table3[[#This Row],[Schematic Ref]]),LEN(Table3[[#This Row],[Schematic Ref]])-(LEN(SUBSTITUTE(Table3[[#This Row],[Schematic Ref]],",","")))+1,"")</f>
        <v/>
      </c>
      <c r="F325" s="21"/>
      <c r="G325" s="21"/>
      <c r="H325" s="21"/>
      <c r="I325" s="21"/>
      <c r="J325" s="22"/>
      <c r="K325" s="21"/>
      <c r="L325" s="31"/>
      <c r="M325" s="32"/>
      <c r="N325" s="21"/>
      <c r="O325" s="32"/>
      <c r="P325" s="30"/>
      <c r="Q325" s="33"/>
      <c r="R325" s="21" t="s">
        <v>30</v>
      </c>
      <c r="S325" s="21">
        <v>1110</v>
      </c>
      <c r="T325" s="21"/>
      <c r="U325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25" s="15">
        <f>Table3[[#This Row],[Price per board]]*$N$3</f>
        <v>0</v>
      </c>
      <c r="W325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25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26" spans="2:24" x14ac:dyDescent="0.25">
      <c r="B326" s="12">
        <f t="shared" ref="B326:B389" ca="1" si="5">IF(ISNUMBER(INDIRECT("B"&amp;ROW()-1)),INDIRECT("B"&amp;ROW()-1)+1,0)</f>
        <v>320</v>
      </c>
      <c r="C32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326" s="26"/>
      <c r="E326" s="14" t="str">
        <f>IF(COUNTA(Table3[[#This Row],[Schematic Ref]]),LEN(Table3[[#This Row],[Schematic Ref]])-(LEN(SUBSTITUTE(Table3[[#This Row],[Schematic Ref]],",","")))+1,"")</f>
        <v/>
      </c>
      <c r="F326" s="21"/>
      <c r="G326" s="21"/>
      <c r="H326" s="21"/>
      <c r="I326" s="21"/>
      <c r="J326" s="22"/>
      <c r="K326" s="21"/>
      <c r="L326" s="31"/>
      <c r="M326" s="32"/>
      <c r="N326" s="21"/>
      <c r="O326" s="32"/>
      <c r="P326" s="30"/>
      <c r="Q326" s="33"/>
      <c r="R326" s="21" t="s">
        <v>30</v>
      </c>
      <c r="S326" s="21">
        <v>1111</v>
      </c>
      <c r="T326" s="21"/>
      <c r="U326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26" s="15">
        <f>Table3[[#This Row],[Price per board]]*$N$3</f>
        <v>0</v>
      </c>
      <c r="W326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26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27" spans="2:24" x14ac:dyDescent="0.25">
      <c r="B327" s="12">
        <f t="shared" ca="1" si="5"/>
        <v>321</v>
      </c>
      <c r="C32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327" s="26"/>
      <c r="E327" s="14" t="str">
        <f>IF(COUNTA(Table3[[#This Row],[Schematic Ref]]),LEN(Table3[[#This Row],[Schematic Ref]])-(LEN(SUBSTITUTE(Table3[[#This Row],[Schematic Ref]],",","")))+1,"")</f>
        <v/>
      </c>
      <c r="F327" s="21"/>
      <c r="G327" s="21"/>
      <c r="H327" s="21"/>
      <c r="I327" s="21"/>
      <c r="J327" s="22"/>
      <c r="K327" s="21"/>
      <c r="L327" s="31"/>
      <c r="M327" s="32"/>
      <c r="N327" s="21"/>
      <c r="O327" s="32"/>
      <c r="P327" s="30"/>
      <c r="Q327" s="33"/>
      <c r="R327" s="21" t="s">
        <v>30</v>
      </c>
      <c r="S327" s="21">
        <v>1112</v>
      </c>
      <c r="T327" s="21"/>
      <c r="U327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27" s="15">
        <f>Table3[[#This Row],[Price per board]]*$N$3</f>
        <v>0</v>
      </c>
      <c r="W327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27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28" spans="2:24" x14ac:dyDescent="0.25">
      <c r="B328" s="12">
        <f t="shared" ca="1" si="5"/>
        <v>322</v>
      </c>
      <c r="C32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328" s="26"/>
      <c r="E328" s="14" t="str">
        <f>IF(COUNTA(Table3[[#This Row],[Schematic Ref]]),LEN(Table3[[#This Row],[Schematic Ref]])-(LEN(SUBSTITUTE(Table3[[#This Row],[Schematic Ref]],",","")))+1,"")</f>
        <v/>
      </c>
      <c r="F328" s="21"/>
      <c r="G328" s="21"/>
      <c r="H328" s="21"/>
      <c r="I328" s="21"/>
      <c r="J328" s="22"/>
      <c r="K328" s="21"/>
      <c r="L328" s="31"/>
      <c r="M328" s="32"/>
      <c r="N328" s="21"/>
      <c r="O328" s="32"/>
      <c r="P328" s="30"/>
      <c r="Q328" s="33"/>
      <c r="R328" s="21" t="s">
        <v>30</v>
      </c>
      <c r="S328" s="21">
        <v>1113</v>
      </c>
      <c r="T328" s="21"/>
      <c r="U328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28" s="15">
        <f>Table3[[#This Row],[Price per board]]*$N$3</f>
        <v>0</v>
      </c>
      <c r="W328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28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29" spans="2:24" x14ac:dyDescent="0.25">
      <c r="B329" s="12">
        <f t="shared" ca="1" si="5"/>
        <v>323</v>
      </c>
      <c r="C32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329" s="26"/>
      <c r="E329" s="14" t="str">
        <f>IF(COUNTA(Table3[[#This Row],[Schematic Ref]]),LEN(Table3[[#This Row],[Schematic Ref]])-(LEN(SUBSTITUTE(Table3[[#This Row],[Schematic Ref]],",","")))+1,"")</f>
        <v/>
      </c>
      <c r="F329" s="21"/>
      <c r="G329" s="21"/>
      <c r="H329" s="21"/>
      <c r="I329" s="21"/>
      <c r="J329" s="22"/>
      <c r="K329" s="21"/>
      <c r="L329" s="31"/>
      <c r="M329" s="32"/>
      <c r="N329" s="21"/>
      <c r="O329" s="32"/>
      <c r="P329" s="30"/>
      <c r="Q329" s="33"/>
      <c r="R329" s="21" t="s">
        <v>30</v>
      </c>
      <c r="S329" s="21">
        <v>1114</v>
      </c>
      <c r="T329" s="21"/>
      <c r="U329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29" s="15">
        <f>Table3[[#This Row],[Price per board]]*$N$3</f>
        <v>0</v>
      </c>
      <c r="W329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29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30" spans="2:24" x14ac:dyDescent="0.25">
      <c r="B330" s="12">
        <f t="shared" ca="1" si="5"/>
        <v>324</v>
      </c>
      <c r="C33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330" s="26"/>
      <c r="E330" s="14" t="str">
        <f>IF(COUNTA(Table3[[#This Row],[Schematic Ref]]),LEN(Table3[[#This Row],[Schematic Ref]])-(LEN(SUBSTITUTE(Table3[[#This Row],[Schematic Ref]],",","")))+1,"")</f>
        <v/>
      </c>
      <c r="F330" s="21"/>
      <c r="G330" s="21"/>
      <c r="H330" s="21"/>
      <c r="I330" s="21"/>
      <c r="J330" s="22"/>
      <c r="K330" s="21"/>
      <c r="L330" s="31"/>
      <c r="M330" s="32"/>
      <c r="N330" s="21"/>
      <c r="O330" s="32"/>
      <c r="P330" s="30"/>
      <c r="Q330" s="33"/>
      <c r="R330" s="21" t="s">
        <v>30</v>
      </c>
      <c r="S330" s="21">
        <v>1115</v>
      </c>
      <c r="T330" s="21"/>
      <c r="U330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30" s="15">
        <f>Table3[[#This Row],[Price per board]]*$N$3</f>
        <v>0</v>
      </c>
      <c r="W330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30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31" spans="2:24" x14ac:dyDescent="0.25">
      <c r="B331" s="12">
        <f t="shared" ca="1" si="5"/>
        <v>325</v>
      </c>
      <c r="C33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331" s="26"/>
      <c r="E331" s="14" t="str">
        <f>IF(COUNTA(Table3[[#This Row],[Schematic Ref]]),LEN(Table3[[#This Row],[Schematic Ref]])-(LEN(SUBSTITUTE(Table3[[#This Row],[Schematic Ref]],",","")))+1,"")</f>
        <v/>
      </c>
      <c r="F331" s="21"/>
      <c r="G331" s="21"/>
      <c r="H331" s="21"/>
      <c r="I331" s="21"/>
      <c r="J331" s="22"/>
      <c r="K331" s="21"/>
      <c r="L331" s="31"/>
      <c r="M331" s="32"/>
      <c r="N331" s="21"/>
      <c r="O331" s="32"/>
      <c r="P331" s="30"/>
      <c r="Q331" s="33"/>
      <c r="R331" s="21" t="s">
        <v>30</v>
      </c>
      <c r="S331" s="21">
        <v>1116</v>
      </c>
      <c r="T331" s="21"/>
      <c r="U331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31" s="15">
        <f>Table3[[#This Row],[Price per board]]*$N$3</f>
        <v>0</v>
      </c>
      <c r="W331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31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32" spans="2:24" x14ac:dyDescent="0.25">
      <c r="B332" s="12">
        <f t="shared" ca="1" si="5"/>
        <v>326</v>
      </c>
      <c r="C33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332" s="26"/>
      <c r="E332" s="14" t="str">
        <f>IF(COUNTA(Table3[[#This Row],[Schematic Ref]]),LEN(Table3[[#This Row],[Schematic Ref]])-(LEN(SUBSTITUTE(Table3[[#This Row],[Schematic Ref]],",","")))+1,"")</f>
        <v/>
      </c>
      <c r="F332" s="21"/>
      <c r="G332" s="21"/>
      <c r="H332" s="21"/>
      <c r="I332" s="21"/>
      <c r="J332" s="22"/>
      <c r="K332" s="21"/>
      <c r="L332" s="31"/>
      <c r="M332" s="32"/>
      <c r="N332" s="21"/>
      <c r="O332" s="32"/>
      <c r="P332" s="30"/>
      <c r="Q332" s="33"/>
      <c r="R332" s="21" t="s">
        <v>30</v>
      </c>
      <c r="S332" s="21">
        <v>1117</v>
      </c>
      <c r="T332" s="21"/>
      <c r="U332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32" s="15">
        <f>Table3[[#This Row],[Price per board]]*$N$3</f>
        <v>0</v>
      </c>
      <c r="W332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32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33" spans="2:24" x14ac:dyDescent="0.25">
      <c r="B333" s="12">
        <f t="shared" ca="1" si="5"/>
        <v>327</v>
      </c>
      <c r="C33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333" s="26"/>
      <c r="E333" s="14" t="str">
        <f>IF(COUNTA(Table3[[#This Row],[Schematic Ref]]),LEN(Table3[[#This Row],[Schematic Ref]])-(LEN(SUBSTITUTE(Table3[[#This Row],[Schematic Ref]],",","")))+1,"")</f>
        <v/>
      </c>
      <c r="F333" s="21"/>
      <c r="G333" s="21"/>
      <c r="H333" s="21"/>
      <c r="I333" s="21"/>
      <c r="J333" s="22"/>
      <c r="K333" s="21"/>
      <c r="L333" s="31"/>
      <c r="M333" s="32"/>
      <c r="N333" s="21"/>
      <c r="O333" s="32"/>
      <c r="P333" s="30"/>
      <c r="Q333" s="33"/>
      <c r="R333" s="21" t="s">
        <v>30</v>
      </c>
      <c r="S333" s="21">
        <v>1118</v>
      </c>
      <c r="T333" s="21"/>
      <c r="U333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33" s="15">
        <f>Table3[[#This Row],[Price per board]]*$N$3</f>
        <v>0</v>
      </c>
      <c r="W333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33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34" spans="2:24" x14ac:dyDescent="0.25">
      <c r="B334" s="12">
        <f t="shared" ca="1" si="5"/>
        <v>328</v>
      </c>
      <c r="C33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334" s="26"/>
      <c r="E334" s="14" t="str">
        <f>IF(COUNTA(Table3[[#This Row],[Schematic Ref]]),LEN(Table3[[#This Row],[Schematic Ref]])-(LEN(SUBSTITUTE(Table3[[#This Row],[Schematic Ref]],",","")))+1,"")</f>
        <v/>
      </c>
      <c r="F334" s="21"/>
      <c r="G334" s="21"/>
      <c r="H334" s="21"/>
      <c r="I334" s="21"/>
      <c r="J334" s="22"/>
      <c r="K334" s="21"/>
      <c r="L334" s="31"/>
      <c r="M334" s="32"/>
      <c r="N334" s="21"/>
      <c r="O334" s="32"/>
      <c r="P334" s="30"/>
      <c r="Q334" s="33"/>
      <c r="R334" s="21" t="s">
        <v>30</v>
      </c>
      <c r="S334" s="21">
        <v>1119</v>
      </c>
      <c r="T334" s="21"/>
      <c r="U334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34" s="15">
        <f>Table3[[#This Row],[Price per board]]*$N$3</f>
        <v>0</v>
      </c>
      <c r="W334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34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35" spans="2:24" x14ac:dyDescent="0.25">
      <c r="B335" s="12">
        <f t="shared" ca="1" si="5"/>
        <v>329</v>
      </c>
      <c r="C33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335" s="26"/>
      <c r="E335" s="14" t="str">
        <f>IF(COUNTA(Table3[[#This Row],[Schematic Ref]]),LEN(Table3[[#This Row],[Schematic Ref]])-(LEN(SUBSTITUTE(Table3[[#This Row],[Schematic Ref]],",","")))+1,"")</f>
        <v/>
      </c>
      <c r="F335" s="21"/>
      <c r="G335" s="21"/>
      <c r="H335" s="21"/>
      <c r="I335" s="21"/>
      <c r="J335" s="22"/>
      <c r="K335" s="21"/>
      <c r="L335" s="31"/>
      <c r="M335" s="32"/>
      <c r="N335" s="21"/>
      <c r="O335" s="32"/>
      <c r="P335" s="30"/>
      <c r="Q335" s="33"/>
      <c r="R335" s="21" t="s">
        <v>30</v>
      </c>
      <c r="S335" s="21">
        <v>1120</v>
      </c>
      <c r="T335" s="21"/>
      <c r="U335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35" s="15">
        <f>Table3[[#This Row],[Price per board]]*$N$3</f>
        <v>0</v>
      </c>
      <c r="W335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35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36" spans="2:24" x14ac:dyDescent="0.25">
      <c r="B336" s="12">
        <f t="shared" ca="1" si="5"/>
        <v>330</v>
      </c>
      <c r="C33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336" s="26"/>
      <c r="E336" s="14" t="str">
        <f>IF(COUNTA(Table3[[#This Row],[Schematic Ref]]),LEN(Table3[[#This Row],[Schematic Ref]])-(LEN(SUBSTITUTE(Table3[[#This Row],[Schematic Ref]],",","")))+1,"")</f>
        <v/>
      </c>
      <c r="F336" s="21"/>
      <c r="G336" s="21"/>
      <c r="H336" s="21"/>
      <c r="I336" s="21"/>
      <c r="J336" s="22"/>
      <c r="K336" s="21"/>
      <c r="L336" s="31"/>
      <c r="M336" s="32"/>
      <c r="N336" s="21"/>
      <c r="O336" s="32"/>
      <c r="P336" s="30"/>
      <c r="Q336" s="33"/>
      <c r="R336" s="21" t="s">
        <v>30</v>
      </c>
      <c r="S336" s="21">
        <v>1121</v>
      </c>
      <c r="T336" s="21"/>
      <c r="U336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36" s="15">
        <f>Table3[[#This Row],[Price per board]]*$N$3</f>
        <v>0</v>
      </c>
      <c r="W336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36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37" spans="2:24" x14ac:dyDescent="0.25">
      <c r="B337" s="12">
        <f t="shared" ca="1" si="5"/>
        <v>331</v>
      </c>
      <c r="C33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337" s="26"/>
      <c r="E337" s="14" t="str">
        <f>IF(COUNTA(Table3[[#This Row],[Schematic Ref]]),LEN(Table3[[#This Row],[Schematic Ref]])-(LEN(SUBSTITUTE(Table3[[#This Row],[Schematic Ref]],",","")))+1,"")</f>
        <v/>
      </c>
      <c r="F337" s="21"/>
      <c r="G337" s="21"/>
      <c r="H337" s="21"/>
      <c r="I337" s="21"/>
      <c r="J337" s="22"/>
      <c r="K337" s="21"/>
      <c r="L337" s="31"/>
      <c r="M337" s="32"/>
      <c r="N337" s="21"/>
      <c r="O337" s="32"/>
      <c r="P337" s="30"/>
      <c r="Q337" s="33"/>
      <c r="R337" s="21" t="s">
        <v>30</v>
      </c>
      <c r="S337" s="21">
        <v>1122</v>
      </c>
      <c r="T337" s="21"/>
      <c r="U337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37" s="15">
        <f>Table3[[#This Row],[Price per board]]*$N$3</f>
        <v>0</v>
      </c>
      <c r="W337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37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38" spans="2:24" x14ac:dyDescent="0.25">
      <c r="B338" s="12">
        <f t="shared" ca="1" si="5"/>
        <v>332</v>
      </c>
      <c r="C33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338" s="26"/>
      <c r="E338" s="14" t="str">
        <f>IF(COUNTA(Table3[[#This Row],[Schematic Ref]]),LEN(Table3[[#This Row],[Schematic Ref]])-(LEN(SUBSTITUTE(Table3[[#This Row],[Schematic Ref]],",","")))+1,"")</f>
        <v/>
      </c>
      <c r="F338" s="21"/>
      <c r="G338" s="21"/>
      <c r="H338" s="21"/>
      <c r="I338" s="21"/>
      <c r="J338" s="22"/>
      <c r="K338" s="21"/>
      <c r="L338" s="31"/>
      <c r="M338" s="32"/>
      <c r="N338" s="21"/>
      <c r="O338" s="32"/>
      <c r="P338" s="30"/>
      <c r="Q338" s="33"/>
      <c r="R338" s="21" t="s">
        <v>30</v>
      </c>
      <c r="S338" s="21">
        <v>1123</v>
      </c>
      <c r="T338" s="21"/>
      <c r="U338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38" s="15">
        <f>Table3[[#This Row],[Price per board]]*$N$3</f>
        <v>0</v>
      </c>
      <c r="W338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38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39" spans="2:24" x14ac:dyDescent="0.25">
      <c r="B339" s="12">
        <f t="shared" ca="1" si="5"/>
        <v>333</v>
      </c>
      <c r="C33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339" s="26"/>
      <c r="E339" s="14" t="str">
        <f>IF(COUNTA(Table3[[#This Row],[Schematic Ref]]),LEN(Table3[[#This Row],[Schematic Ref]])-(LEN(SUBSTITUTE(Table3[[#This Row],[Schematic Ref]],",","")))+1,"")</f>
        <v/>
      </c>
      <c r="F339" s="21"/>
      <c r="G339" s="21"/>
      <c r="H339" s="21"/>
      <c r="I339" s="21"/>
      <c r="J339" s="22"/>
      <c r="K339" s="21"/>
      <c r="L339" s="31"/>
      <c r="M339" s="32"/>
      <c r="N339" s="21"/>
      <c r="O339" s="32"/>
      <c r="P339" s="30"/>
      <c r="Q339" s="33"/>
      <c r="R339" s="21" t="s">
        <v>30</v>
      </c>
      <c r="S339" s="21">
        <v>1124</v>
      </c>
      <c r="T339" s="21"/>
      <c r="U339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39" s="15">
        <f>Table3[[#This Row],[Price per board]]*$N$3</f>
        <v>0</v>
      </c>
      <c r="W339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39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40" spans="2:24" x14ac:dyDescent="0.25">
      <c r="B340" s="12">
        <f t="shared" ca="1" si="5"/>
        <v>334</v>
      </c>
      <c r="C34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340" s="26"/>
      <c r="E340" s="14" t="str">
        <f>IF(COUNTA(Table3[[#This Row],[Schematic Ref]]),LEN(Table3[[#This Row],[Schematic Ref]])-(LEN(SUBSTITUTE(Table3[[#This Row],[Schematic Ref]],",","")))+1,"")</f>
        <v/>
      </c>
      <c r="F340" s="21"/>
      <c r="G340" s="21"/>
      <c r="H340" s="21"/>
      <c r="I340" s="21"/>
      <c r="J340" s="22"/>
      <c r="K340" s="21"/>
      <c r="L340" s="31"/>
      <c r="M340" s="32"/>
      <c r="N340" s="21"/>
      <c r="O340" s="32"/>
      <c r="P340" s="30"/>
      <c r="Q340" s="33"/>
      <c r="R340" s="21" t="s">
        <v>30</v>
      </c>
      <c r="S340" s="21">
        <v>1125</v>
      </c>
      <c r="T340" s="21"/>
      <c r="U340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40" s="15">
        <f>Table3[[#This Row],[Price per board]]*$N$3</f>
        <v>0</v>
      </c>
      <c r="W340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40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41" spans="2:24" x14ac:dyDescent="0.25">
      <c r="B341" s="12">
        <f t="shared" ca="1" si="5"/>
        <v>335</v>
      </c>
      <c r="C34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341" s="26"/>
      <c r="E341" s="14" t="str">
        <f>IF(COUNTA(Table3[[#This Row],[Schematic Ref]]),LEN(Table3[[#This Row],[Schematic Ref]])-(LEN(SUBSTITUTE(Table3[[#This Row],[Schematic Ref]],",","")))+1,"")</f>
        <v/>
      </c>
      <c r="F341" s="21"/>
      <c r="G341" s="21"/>
      <c r="H341" s="21"/>
      <c r="I341" s="21"/>
      <c r="J341" s="22"/>
      <c r="K341" s="21"/>
      <c r="L341" s="31"/>
      <c r="M341" s="32"/>
      <c r="N341" s="21"/>
      <c r="O341" s="32"/>
      <c r="P341" s="30"/>
      <c r="Q341" s="33"/>
      <c r="R341" s="21" t="s">
        <v>30</v>
      </c>
      <c r="S341" s="21">
        <v>1126</v>
      </c>
      <c r="T341" s="21"/>
      <c r="U341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41" s="15">
        <f>Table3[[#This Row],[Price per board]]*$N$3</f>
        <v>0</v>
      </c>
      <c r="W341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41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42" spans="2:24" x14ac:dyDescent="0.25">
      <c r="B342" s="12">
        <f t="shared" ca="1" si="5"/>
        <v>336</v>
      </c>
      <c r="C34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342" s="26"/>
      <c r="E342" s="14" t="str">
        <f>IF(COUNTA(Table3[[#This Row],[Schematic Ref]]),LEN(Table3[[#This Row],[Schematic Ref]])-(LEN(SUBSTITUTE(Table3[[#This Row],[Schematic Ref]],",","")))+1,"")</f>
        <v/>
      </c>
      <c r="F342" s="21"/>
      <c r="G342" s="21"/>
      <c r="H342" s="21"/>
      <c r="I342" s="21"/>
      <c r="J342" s="22"/>
      <c r="K342" s="21"/>
      <c r="L342" s="31"/>
      <c r="M342" s="32"/>
      <c r="N342" s="21"/>
      <c r="O342" s="32"/>
      <c r="P342" s="30"/>
      <c r="Q342" s="33"/>
      <c r="R342" s="21" t="s">
        <v>30</v>
      </c>
      <c r="S342" s="21">
        <v>1127</v>
      </c>
      <c r="T342" s="21"/>
      <c r="U342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42" s="15">
        <f>Table3[[#This Row],[Price per board]]*$N$3</f>
        <v>0</v>
      </c>
      <c r="W342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42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43" spans="2:24" x14ac:dyDescent="0.25">
      <c r="B343" s="12">
        <f t="shared" ca="1" si="5"/>
        <v>337</v>
      </c>
      <c r="C34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343" s="26"/>
      <c r="E343" s="14" t="str">
        <f>IF(COUNTA(Table3[[#This Row],[Schematic Ref]]),LEN(Table3[[#This Row],[Schematic Ref]])-(LEN(SUBSTITUTE(Table3[[#This Row],[Schematic Ref]],",","")))+1,"")</f>
        <v/>
      </c>
      <c r="F343" s="21"/>
      <c r="G343" s="21"/>
      <c r="H343" s="21"/>
      <c r="I343" s="21"/>
      <c r="J343" s="22"/>
      <c r="K343" s="21"/>
      <c r="L343" s="31"/>
      <c r="M343" s="32"/>
      <c r="N343" s="21"/>
      <c r="O343" s="32"/>
      <c r="P343" s="30"/>
      <c r="Q343" s="33"/>
      <c r="R343" s="21" t="s">
        <v>30</v>
      </c>
      <c r="S343" s="21">
        <v>1128</v>
      </c>
      <c r="T343" s="21"/>
      <c r="U343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43" s="15">
        <f>Table3[[#This Row],[Price per board]]*$N$3</f>
        <v>0</v>
      </c>
      <c r="W343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43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44" spans="2:24" x14ac:dyDescent="0.25">
      <c r="B344" s="12">
        <f t="shared" ca="1" si="5"/>
        <v>338</v>
      </c>
      <c r="C34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344" s="26"/>
      <c r="E344" s="14" t="str">
        <f>IF(COUNTA(Table3[[#This Row],[Schematic Ref]]),LEN(Table3[[#This Row],[Schematic Ref]])-(LEN(SUBSTITUTE(Table3[[#This Row],[Schematic Ref]],",","")))+1,"")</f>
        <v/>
      </c>
      <c r="F344" s="21"/>
      <c r="G344" s="21"/>
      <c r="H344" s="21"/>
      <c r="I344" s="21"/>
      <c r="J344" s="22"/>
      <c r="K344" s="21"/>
      <c r="L344" s="31"/>
      <c r="M344" s="32"/>
      <c r="N344" s="21"/>
      <c r="O344" s="32"/>
      <c r="P344" s="30"/>
      <c r="Q344" s="33"/>
      <c r="R344" s="21" t="s">
        <v>30</v>
      </c>
      <c r="S344" s="21">
        <v>1129</v>
      </c>
      <c r="T344" s="21"/>
      <c r="U344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44" s="15">
        <f>Table3[[#This Row],[Price per board]]*$N$3</f>
        <v>0</v>
      </c>
      <c r="W344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44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45" spans="2:24" x14ac:dyDescent="0.25">
      <c r="B345" s="12">
        <f t="shared" ca="1" si="5"/>
        <v>339</v>
      </c>
      <c r="C34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345" s="26"/>
      <c r="E345" s="14" t="str">
        <f>IF(COUNTA(Table3[[#This Row],[Schematic Ref]]),LEN(Table3[[#This Row],[Schematic Ref]])-(LEN(SUBSTITUTE(Table3[[#This Row],[Schematic Ref]],",","")))+1,"")</f>
        <v/>
      </c>
      <c r="F345" s="21"/>
      <c r="G345" s="21"/>
      <c r="H345" s="21"/>
      <c r="I345" s="21"/>
      <c r="J345" s="22"/>
      <c r="K345" s="21"/>
      <c r="L345" s="31"/>
      <c r="M345" s="32"/>
      <c r="N345" s="21"/>
      <c r="O345" s="32"/>
      <c r="P345" s="30"/>
      <c r="Q345" s="33"/>
      <c r="R345" s="21" t="s">
        <v>30</v>
      </c>
      <c r="S345" s="21">
        <v>1130</v>
      </c>
      <c r="T345" s="21"/>
      <c r="U345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45" s="15">
        <f>Table3[[#This Row],[Price per board]]*$N$3</f>
        <v>0</v>
      </c>
      <c r="W345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45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46" spans="2:24" x14ac:dyDescent="0.25">
      <c r="B346" s="12">
        <f t="shared" ca="1" si="5"/>
        <v>340</v>
      </c>
      <c r="C34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346" s="26"/>
      <c r="E346" s="14" t="str">
        <f>IF(COUNTA(Table3[[#This Row],[Schematic Ref]]),LEN(Table3[[#This Row],[Schematic Ref]])-(LEN(SUBSTITUTE(Table3[[#This Row],[Schematic Ref]],",","")))+1,"")</f>
        <v/>
      </c>
      <c r="F346" s="21"/>
      <c r="G346" s="21"/>
      <c r="H346" s="21"/>
      <c r="I346" s="21"/>
      <c r="J346" s="22"/>
      <c r="K346" s="21"/>
      <c r="L346" s="31"/>
      <c r="M346" s="32"/>
      <c r="N346" s="21"/>
      <c r="O346" s="32"/>
      <c r="P346" s="30"/>
      <c r="Q346" s="33"/>
      <c r="R346" s="21" t="s">
        <v>30</v>
      </c>
      <c r="S346" s="21">
        <v>1131</v>
      </c>
      <c r="T346" s="21"/>
      <c r="U346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46" s="15">
        <f>Table3[[#This Row],[Price per board]]*$N$3</f>
        <v>0</v>
      </c>
      <c r="W346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46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47" spans="2:24" x14ac:dyDescent="0.25">
      <c r="B347" s="12">
        <f t="shared" ca="1" si="5"/>
        <v>341</v>
      </c>
      <c r="C34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347" s="26"/>
      <c r="E347" s="14" t="str">
        <f>IF(COUNTA(Table3[[#This Row],[Schematic Ref]]),LEN(Table3[[#This Row],[Schematic Ref]])-(LEN(SUBSTITUTE(Table3[[#This Row],[Schematic Ref]],",","")))+1,"")</f>
        <v/>
      </c>
      <c r="F347" s="21"/>
      <c r="G347" s="21"/>
      <c r="H347" s="21"/>
      <c r="I347" s="21"/>
      <c r="J347" s="22"/>
      <c r="K347" s="21"/>
      <c r="L347" s="31"/>
      <c r="M347" s="32"/>
      <c r="N347" s="21"/>
      <c r="O347" s="32"/>
      <c r="P347" s="30"/>
      <c r="Q347" s="33"/>
      <c r="R347" s="21" t="s">
        <v>30</v>
      </c>
      <c r="S347" s="21">
        <v>1132</v>
      </c>
      <c r="T347" s="21"/>
      <c r="U347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47" s="15">
        <f>Table3[[#This Row],[Price per board]]*$N$3</f>
        <v>0</v>
      </c>
      <c r="W347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47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48" spans="2:24" x14ac:dyDescent="0.25">
      <c r="B348" s="12">
        <f t="shared" ca="1" si="5"/>
        <v>342</v>
      </c>
      <c r="C34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348" s="26"/>
      <c r="E348" s="14" t="str">
        <f>IF(COUNTA(Table3[[#This Row],[Schematic Ref]]),LEN(Table3[[#This Row],[Schematic Ref]])-(LEN(SUBSTITUTE(Table3[[#This Row],[Schematic Ref]],",","")))+1,"")</f>
        <v/>
      </c>
      <c r="F348" s="21"/>
      <c r="G348" s="21"/>
      <c r="H348" s="21"/>
      <c r="I348" s="21"/>
      <c r="J348" s="22"/>
      <c r="K348" s="21"/>
      <c r="L348" s="31"/>
      <c r="M348" s="32"/>
      <c r="N348" s="21"/>
      <c r="O348" s="32"/>
      <c r="P348" s="30"/>
      <c r="Q348" s="33"/>
      <c r="R348" s="21" t="s">
        <v>30</v>
      </c>
      <c r="S348" s="21">
        <v>1133</v>
      </c>
      <c r="T348" s="21"/>
      <c r="U348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48" s="15">
        <f>Table3[[#This Row],[Price per board]]*$N$3</f>
        <v>0</v>
      </c>
      <c r="W348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48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49" spans="2:24" x14ac:dyDescent="0.25">
      <c r="B349" s="12">
        <f t="shared" ca="1" si="5"/>
        <v>343</v>
      </c>
      <c r="C34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349" s="26"/>
      <c r="E349" s="14" t="str">
        <f>IF(COUNTA(Table3[[#This Row],[Schematic Ref]]),LEN(Table3[[#This Row],[Schematic Ref]])-(LEN(SUBSTITUTE(Table3[[#This Row],[Schematic Ref]],",","")))+1,"")</f>
        <v/>
      </c>
      <c r="F349" s="21"/>
      <c r="G349" s="21"/>
      <c r="H349" s="21"/>
      <c r="I349" s="21"/>
      <c r="J349" s="22"/>
      <c r="K349" s="21"/>
      <c r="L349" s="31"/>
      <c r="M349" s="32"/>
      <c r="N349" s="21"/>
      <c r="O349" s="32"/>
      <c r="P349" s="30"/>
      <c r="Q349" s="33"/>
      <c r="R349" s="21" t="s">
        <v>30</v>
      </c>
      <c r="S349" s="21">
        <v>1134</v>
      </c>
      <c r="T349" s="21"/>
      <c r="U349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49" s="15">
        <f>Table3[[#This Row],[Price per board]]*$N$3</f>
        <v>0</v>
      </c>
      <c r="W349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49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50" spans="2:24" x14ac:dyDescent="0.25">
      <c r="B350" s="12">
        <f t="shared" ca="1" si="5"/>
        <v>344</v>
      </c>
      <c r="C35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350" s="26"/>
      <c r="E350" s="14" t="str">
        <f>IF(COUNTA(Table3[[#This Row],[Schematic Ref]]),LEN(Table3[[#This Row],[Schematic Ref]])-(LEN(SUBSTITUTE(Table3[[#This Row],[Schematic Ref]],",","")))+1,"")</f>
        <v/>
      </c>
      <c r="F350" s="21"/>
      <c r="G350" s="21"/>
      <c r="H350" s="21"/>
      <c r="I350" s="21"/>
      <c r="J350" s="22"/>
      <c r="K350" s="21"/>
      <c r="L350" s="31"/>
      <c r="M350" s="32"/>
      <c r="N350" s="21"/>
      <c r="O350" s="32"/>
      <c r="P350" s="30"/>
      <c r="Q350" s="33"/>
      <c r="R350" s="21" t="s">
        <v>30</v>
      </c>
      <c r="S350" s="21">
        <v>1135</v>
      </c>
      <c r="T350" s="21"/>
      <c r="U350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50" s="15">
        <f>Table3[[#This Row],[Price per board]]*$N$3</f>
        <v>0</v>
      </c>
      <c r="W350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50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51" spans="2:24" x14ac:dyDescent="0.25">
      <c r="B351" s="12">
        <f t="shared" ca="1" si="5"/>
        <v>345</v>
      </c>
      <c r="C35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351" s="26"/>
      <c r="E351" s="14" t="str">
        <f>IF(COUNTA(Table3[[#This Row],[Schematic Ref]]),LEN(Table3[[#This Row],[Schematic Ref]])-(LEN(SUBSTITUTE(Table3[[#This Row],[Schematic Ref]],",","")))+1,"")</f>
        <v/>
      </c>
      <c r="F351" s="21"/>
      <c r="G351" s="21"/>
      <c r="H351" s="21"/>
      <c r="I351" s="21"/>
      <c r="J351" s="22"/>
      <c r="K351" s="21"/>
      <c r="L351" s="31"/>
      <c r="M351" s="32"/>
      <c r="N351" s="21"/>
      <c r="O351" s="32"/>
      <c r="P351" s="30"/>
      <c r="Q351" s="33"/>
      <c r="R351" s="21" t="s">
        <v>30</v>
      </c>
      <c r="S351" s="21">
        <v>1136</v>
      </c>
      <c r="T351" s="21"/>
      <c r="U351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51" s="15">
        <f>Table3[[#This Row],[Price per board]]*$N$3</f>
        <v>0</v>
      </c>
      <c r="W351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51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52" spans="2:24" x14ac:dyDescent="0.25">
      <c r="B352" s="12">
        <f t="shared" ca="1" si="5"/>
        <v>346</v>
      </c>
      <c r="C35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352" s="26"/>
      <c r="E352" s="14" t="str">
        <f>IF(COUNTA(Table3[[#This Row],[Schematic Ref]]),LEN(Table3[[#This Row],[Schematic Ref]])-(LEN(SUBSTITUTE(Table3[[#This Row],[Schematic Ref]],",","")))+1,"")</f>
        <v/>
      </c>
      <c r="F352" s="21"/>
      <c r="G352" s="21"/>
      <c r="H352" s="21"/>
      <c r="I352" s="21"/>
      <c r="J352" s="22"/>
      <c r="K352" s="21"/>
      <c r="L352" s="31"/>
      <c r="M352" s="32"/>
      <c r="N352" s="21"/>
      <c r="O352" s="32"/>
      <c r="P352" s="30"/>
      <c r="Q352" s="33"/>
      <c r="R352" s="21" t="s">
        <v>30</v>
      </c>
      <c r="S352" s="21">
        <v>1137</v>
      </c>
      <c r="T352" s="21"/>
      <c r="U352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52" s="15">
        <f>Table3[[#This Row],[Price per board]]*$N$3</f>
        <v>0</v>
      </c>
      <c r="W352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52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53" spans="2:24" x14ac:dyDescent="0.25">
      <c r="B353" s="12">
        <f t="shared" ca="1" si="5"/>
        <v>347</v>
      </c>
      <c r="C35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353" s="26"/>
      <c r="E353" s="14" t="str">
        <f>IF(COUNTA(Table3[[#This Row],[Schematic Ref]]),LEN(Table3[[#This Row],[Schematic Ref]])-(LEN(SUBSTITUTE(Table3[[#This Row],[Schematic Ref]],",","")))+1,"")</f>
        <v/>
      </c>
      <c r="F353" s="21"/>
      <c r="G353" s="21"/>
      <c r="H353" s="21"/>
      <c r="I353" s="21"/>
      <c r="J353" s="22"/>
      <c r="K353" s="21"/>
      <c r="L353" s="31"/>
      <c r="M353" s="32"/>
      <c r="N353" s="21"/>
      <c r="O353" s="32"/>
      <c r="P353" s="30"/>
      <c r="Q353" s="33"/>
      <c r="R353" s="21" t="s">
        <v>30</v>
      </c>
      <c r="S353" s="21">
        <v>1138</v>
      </c>
      <c r="T353" s="21"/>
      <c r="U353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53" s="15">
        <f>Table3[[#This Row],[Price per board]]*$N$3</f>
        <v>0</v>
      </c>
      <c r="W353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53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54" spans="2:24" x14ac:dyDescent="0.25">
      <c r="B354" s="12">
        <f t="shared" ca="1" si="5"/>
        <v>348</v>
      </c>
      <c r="C35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354" s="26"/>
      <c r="E354" s="14" t="str">
        <f>IF(COUNTA(Table3[[#This Row],[Schematic Ref]]),LEN(Table3[[#This Row],[Schematic Ref]])-(LEN(SUBSTITUTE(Table3[[#This Row],[Schematic Ref]],",","")))+1,"")</f>
        <v/>
      </c>
      <c r="F354" s="21"/>
      <c r="G354" s="21"/>
      <c r="H354" s="21"/>
      <c r="I354" s="21"/>
      <c r="J354" s="22"/>
      <c r="K354" s="21"/>
      <c r="L354" s="31"/>
      <c r="M354" s="32"/>
      <c r="N354" s="21"/>
      <c r="O354" s="32"/>
      <c r="P354" s="30"/>
      <c r="Q354" s="33"/>
      <c r="R354" s="21" t="s">
        <v>30</v>
      </c>
      <c r="S354" s="21">
        <v>1139</v>
      </c>
      <c r="T354" s="21"/>
      <c r="U354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54" s="15">
        <f>Table3[[#This Row],[Price per board]]*$N$3</f>
        <v>0</v>
      </c>
      <c r="W354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54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55" spans="2:24" x14ac:dyDescent="0.25">
      <c r="B355" s="12">
        <f t="shared" ca="1" si="5"/>
        <v>349</v>
      </c>
      <c r="C35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355" s="26"/>
      <c r="E355" s="14" t="str">
        <f>IF(COUNTA(Table3[[#This Row],[Schematic Ref]]),LEN(Table3[[#This Row],[Schematic Ref]])-(LEN(SUBSTITUTE(Table3[[#This Row],[Schematic Ref]],",","")))+1,"")</f>
        <v/>
      </c>
      <c r="F355" s="21"/>
      <c r="G355" s="21"/>
      <c r="H355" s="21"/>
      <c r="I355" s="21"/>
      <c r="J355" s="22"/>
      <c r="K355" s="21"/>
      <c r="L355" s="31"/>
      <c r="M355" s="32"/>
      <c r="N355" s="21"/>
      <c r="O355" s="32"/>
      <c r="P355" s="30"/>
      <c r="Q355" s="33"/>
      <c r="R355" s="21" t="s">
        <v>30</v>
      </c>
      <c r="S355" s="21">
        <v>1140</v>
      </c>
      <c r="T355" s="21"/>
      <c r="U355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55" s="15">
        <f>Table3[[#This Row],[Price per board]]*$N$3</f>
        <v>0</v>
      </c>
      <c r="W355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55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56" spans="2:24" x14ac:dyDescent="0.25">
      <c r="B356" s="12">
        <f t="shared" ca="1" si="5"/>
        <v>350</v>
      </c>
      <c r="C35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356" s="26"/>
      <c r="E356" s="14" t="str">
        <f>IF(COUNTA(Table3[[#This Row],[Schematic Ref]]),LEN(Table3[[#This Row],[Schematic Ref]])-(LEN(SUBSTITUTE(Table3[[#This Row],[Schematic Ref]],",","")))+1,"")</f>
        <v/>
      </c>
      <c r="F356" s="21"/>
      <c r="G356" s="21"/>
      <c r="H356" s="21"/>
      <c r="I356" s="21"/>
      <c r="J356" s="22"/>
      <c r="K356" s="21"/>
      <c r="L356" s="31"/>
      <c r="M356" s="32"/>
      <c r="N356" s="21"/>
      <c r="O356" s="32"/>
      <c r="P356" s="30"/>
      <c r="Q356" s="33"/>
      <c r="R356" s="21" t="s">
        <v>30</v>
      </c>
      <c r="S356" s="21">
        <v>1141</v>
      </c>
      <c r="T356" s="21"/>
      <c r="U356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56" s="15">
        <f>Table3[[#This Row],[Price per board]]*$N$3</f>
        <v>0</v>
      </c>
      <c r="W356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56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57" spans="2:24" x14ac:dyDescent="0.25">
      <c r="B357" s="12">
        <f t="shared" ca="1" si="5"/>
        <v>351</v>
      </c>
      <c r="C35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357" s="26"/>
      <c r="E357" s="14" t="str">
        <f>IF(COUNTA(Table3[[#This Row],[Schematic Ref]]),LEN(Table3[[#This Row],[Schematic Ref]])-(LEN(SUBSTITUTE(Table3[[#This Row],[Schematic Ref]],",","")))+1,"")</f>
        <v/>
      </c>
      <c r="F357" s="21"/>
      <c r="G357" s="21"/>
      <c r="H357" s="21"/>
      <c r="I357" s="21"/>
      <c r="J357" s="22"/>
      <c r="K357" s="21"/>
      <c r="L357" s="31"/>
      <c r="M357" s="32"/>
      <c r="N357" s="21"/>
      <c r="O357" s="32"/>
      <c r="P357" s="30"/>
      <c r="Q357" s="33"/>
      <c r="R357" s="21" t="s">
        <v>30</v>
      </c>
      <c r="S357" s="21">
        <v>1142</v>
      </c>
      <c r="T357" s="21"/>
      <c r="U357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57" s="15">
        <f>Table3[[#This Row],[Price per board]]*$N$3</f>
        <v>0</v>
      </c>
      <c r="W357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57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58" spans="2:24" x14ac:dyDescent="0.25">
      <c r="B358" s="12">
        <f t="shared" ca="1" si="5"/>
        <v>352</v>
      </c>
      <c r="C35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358" s="26"/>
      <c r="E358" s="14" t="str">
        <f>IF(COUNTA(Table3[[#This Row],[Schematic Ref]]),LEN(Table3[[#This Row],[Schematic Ref]])-(LEN(SUBSTITUTE(Table3[[#This Row],[Schematic Ref]],",","")))+1,"")</f>
        <v/>
      </c>
      <c r="F358" s="21"/>
      <c r="G358" s="21"/>
      <c r="H358" s="21"/>
      <c r="I358" s="21"/>
      <c r="J358" s="22"/>
      <c r="K358" s="21"/>
      <c r="L358" s="31"/>
      <c r="M358" s="32"/>
      <c r="N358" s="21"/>
      <c r="O358" s="32"/>
      <c r="P358" s="30"/>
      <c r="Q358" s="33"/>
      <c r="R358" s="21" t="s">
        <v>30</v>
      </c>
      <c r="S358" s="21">
        <v>1143</v>
      </c>
      <c r="T358" s="21"/>
      <c r="U358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58" s="15">
        <f>Table3[[#This Row],[Price per board]]*$N$3</f>
        <v>0</v>
      </c>
      <c r="W358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58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59" spans="2:24" x14ac:dyDescent="0.25">
      <c r="B359" s="12">
        <f t="shared" ca="1" si="5"/>
        <v>353</v>
      </c>
      <c r="C35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359" s="26"/>
      <c r="E359" s="14" t="str">
        <f>IF(COUNTA(Table3[[#This Row],[Schematic Ref]]),LEN(Table3[[#This Row],[Schematic Ref]])-(LEN(SUBSTITUTE(Table3[[#This Row],[Schematic Ref]],",","")))+1,"")</f>
        <v/>
      </c>
      <c r="F359" s="21"/>
      <c r="G359" s="21"/>
      <c r="H359" s="21"/>
      <c r="I359" s="21"/>
      <c r="J359" s="22"/>
      <c r="K359" s="21"/>
      <c r="L359" s="31"/>
      <c r="M359" s="32"/>
      <c r="N359" s="21"/>
      <c r="O359" s="32"/>
      <c r="P359" s="30"/>
      <c r="Q359" s="33"/>
      <c r="R359" s="21" t="s">
        <v>30</v>
      </c>
      <c r="S359" s="21">
        <v>1144</v>
      </c>
      <c r="T359" s="21"/>
      <c r="U359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59" s="15">
        <f>Table3[[#This Row],[Price per board]]*$N$3</f>
        <v>0</v>
      </c>
      <c r="W359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59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60" spans="2:24" x14ac:dyDescent="0.25">
      <c r="B360" s="12">
        <f t="shared" ca="1" si="5"/>
        <v>354</v>
      </c>
      <c r="C36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360" s="26"/>
      <c r="E360" s="14" t="str">
        <f>IF(COUNTA(Table3[[#This Row],[Schematic Ref]]),LEN(Table3[[#This Row],[Schematic Ref]])-(LEN(SUBSTITUTE(Table3[[#This Row],[Schematic Ref]],",","")))+1,"")</f>
        <v/>
      </c>
      <c r="F360" s="21"/>
      <c r="G360" s="21"/>
      <c r="H360" s="21"/>
      <c r="I360" s="21"/>
      <c r="J360" s="22"/>
      <c r="K360" s="21"/>
      <c r="L360" s="31"/>
      <c r="M360" s="32"/>
      <c r="N360" s="21"/>
      <c r="O360" s="32"/>
      <c r="P360" s="30"/>
      <c r="Q360" s="33"/>
      <c r="R360" s="21" t="s">
        <v>30</v>
      </c>
      <c r="S360" s="21">
        <v>1145</v>
      </c>
      <c r="T360" s="21"/>
      <c r="U360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60" s="15">
        <f>Table3[[#This Row],[Price per board]]*$N$3</f>
        <v>0</v>
      </c>
      <c r="W360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60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61" spans="2:24" x14ac:dyDescent="0.25">
      <c r="B361" s="12">
        <f t="shared" ca="1" si="5"/>
        <v>355</v>
      </c>
      <c r="C36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361" s="26"/>
      <c r="E361" s="14" t="str">
        <f>IF(COUNTA(Table3[[#This Row],[Schematic Ref]]),LEN(Table3[[#This Row],[Schematic Ref]])-(LEN(SUBSTITUTE(Table3[[#This Row],[Schematic Ref]],",","")))+1,"")</f>
        <v/>
      </c>
      <c r="F361" s="21"/>
      <c r="G361" s="21"/>
      <c r="H361" s="21"/>
      <c r="I361" s="21"/>
      <c r="J361" s="22"/>
      <c r="K361" s="21"/>
      <c r="L361" s="31"/>
      <c r="M361" s="32"/>
      <c r="N361" s="21"/>
      <c r="O361" s="32"/>
      <c r="P361" s="30"/>
      <c r="Q361" s="33"/>
      <c r="R361" s="21" t="s">
        <v>30</v>
      </c>
      <c r="S361" s="21">
        <v>1146</v>
      </c>
      <c r="T361" s="21"/>
      <c r="U361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61" s="15">
        <f>Table3[[#This Row],[Price per board]]*$N$3</f>
        <v>0</v>
      </c>
      <c r="W361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61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62" spans="2:24" x14ac:dyDescent="0.25">
      <c r="B362" s="12">
        <f t="shared" ca="1" si="5"/>
        <v>356</v>
      </c>
      <c r="C36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362" s="26"/>
      <c r="E362" s="14" t="str">
        <f>IF(COUNTA(Table3[[#This Row],[Schematic Ref]]),LEN(Table3[[#This Row],[Schematic Ref]])-(LEN(SUBSTITUTE(Table3[[#This Row],[Schematic Ref]],",","")))+1,"")</f>
        <v/>
      </c>
      <c r="F362" s="21"/>
      <c r="G362" s="21"/>
      <c r="H362" s="21"/>
      <c r="I362" s="21"/>
      <c r="J362" s="22"/>
      <c r="K362" s="21"/>
      <c r="L362" s="31"/>
      <c r="M362" s="32"/>
      <c r="N362" s="21"/>
      <c r="O362" s="32"/>
      <c r="P362" s="30"/>
      <c r="Q362" s="33"/>
      <c r="R362" s="21" t="s">
        <v>30</v>
      </c>
      <c r="S362" s="21">
        <v>1147</v>
      </c>
      <c r="T362" s="21"/>
      <c r="U362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62" s="15">
        <f>Table3[[#This Row],[Price per board]]*$N$3</f>
        <v>0</v>
      </c>
      <c r="W362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62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63" spans="2:24" x14ac:dyDescent="0.25">
      <c r="B363" s="12">
        <f t="shared" ca="1" si="5"/>
        <v>357</v>
      </c>
      <c r="C36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363" s="26"/>
      <c r="E363" s="14" t="str">
        <f>IF(COUNTA(Table3[[#This Row],[Schematic Ref]]),LEN(Table3[[#This Row],[Schematic Ref]])-(LEN(SUBSTITUTE(Table3[[#This Row],[Schematic Ref]],",","")))+1,"")</f>
        <v/>
      </c>
      <c r="F363" s="21"/>
      <c r="G363" s="21"/>
      <c r="H363" s="21"/>
      <c r="I363" s="21"/>
      <c r="J363" s="22"/>
      <c r="K363" s="21"/>
      <c r="L363" s="31"/>
      <c r="M363" s="32"/>
      <c r="N363" s="21"/>
      <c r="O363" s="32"/>
      <c r="P363" s="30"/>
      <c r="Q363" s="33"/>
      <c r="R363" s="21" t="s">
        <v>30</v>
      </c>
      <c r="S363" s="21">
        <v>1148</v>
      </c>
      <c r="T363" s="21"/>
      <c r="U363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63" s="15">
        <f>Table3[[#This Row],[Price per board]]*$N$3</f>
        <v>0</v>
      </c>
      <c r="W363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63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64" spans="2:24" x14ac:dyDescent="0.25">
      <c r="B364" s="12">
        <f t="shared" ca="1" si="5"/>
        <v>358</v>
      </c>
      <c r="C36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364" s="26"/>
      <c r="E364" s="14" t="str">
        <f>IF(COUNTA(Table3[[#This Row],[Schematic Ref]]),LEN(Table3[[#This Row],[Schematic Ref]])-(LEN(SUBSTITUTE(Table3[[#This Row],[Schematic Ref]],",","")))+1,"")</f>
        <v/>
      </c>
      <c r="F364" s="21"/>
      <c r="G364" s="21"/>
      <c r="H364" s="21"/>
      <c r="I364" s="21"/>
      <c r="J364" s="22"/>
      <c r="K364" s="21"/>
      <c r="L364" s="31"/>
      <c r="M364" s="32"/>
      <c r="N364" s="21"/>
      <c r="O364" s="32"/>
      <c r="P364" s="30"/>
      <c r="Q364" s="33"/>
      <c r="R364" s="21" t="s">
        <v>30</v>
      </c>
      <c r="S364" s="21">
        <v>1149</v>
      </c>
      <c r="T364" s="21"/>
      <c r="U364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64" s="15">
        <f>Table3[[#This Row],[Price per board]]*$N$3</f>
        <v>0</v>
      </c>
      <c r="W364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64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65" spans="2:24" x14ac:dyDescent="0.25">
      <c r="B365" s="12">
        <f t="shared" ca="1" si="5"/>
        <v>359</v>
      </c>
      <c r="C36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365" s="26"/>
      <c r="E365" s="14" t="str">
        <f>IF(COUNTA(Table3[[#This Row],[Schematic Ref]]),LEN(Table3[[#This Row],[Schematic Ref]])-(LEN(SUBSTITUTE(Table3[[#This Row],[Schematic Ref]],",","")))+1,"")</f>
        <v/>
      </c>
      <c r="F365" s="21"/>
      <c r="G365" s="21"/>
      <c r="H365" s="21"/>
      <c r="I365" s="21"/>
      <c r="J365" s="22"/>
      <c r="K365" s="21"/>
      <c r="L365" s="31"/>
      <c r="M365" s="32"/>
      <c r="N365" s="21"/>
      <c r="O365" s="32"/>
      <c r="P365" s="30"/>
      <c r="Q365" s="33"/>
      <c r="R365" s="21" t="s">
        <v>30</v>
      </c>
      <c r="S365" s="21">
        <v>1150</v>
      </c>
      <c r="T365" s="21"/>
      <c r="U365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65" s="15">
        <f>Table3[[#This Row],[Price per board]]*$N$3</f>
        <v>0</v>
      </c>
      <c r="W365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65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66" spans="2:24" x14ac:dyDescent="0.25">
      <c r="B366" s="12">
        <f t="shared" ca="1" si="5"/>
        <v>360</v>
      </c>
      <c r="C36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366" s="26"/>
      <c r="E366" s="14" t="str">
        <f>IF(COUNTA(Table3[[#This Row],[Schematic Ref]]),LEN(Table3[[#This Row],[Schematic Ref]])-(LEN(SUBSTITUTE(Table3[[#This Row],[Schematic Ref]],",","")))+1,"")</f>
        <v/>
      </c>
      <c r="F366" s="21"/>
      <c r="G366" s="21"/>
      <c r="H366" s="21"/>
      <c r="I366" s="21"/>
      <c r="J366" s="22"/>
      <c r="K366" s="21"/>
      <c r="L366" s="31"/>
      <c r="M366" s="32"/>
      <c r="N366" s="21"/>
      <c r="O366" s="32"/>
      <c r="P366" s="30"/>
      <c r="Q366" s="33"/>
      <c r="R366" s="21" t="s">
        <v>30</v>
      </c>
      <c r="S366" s="21">
        <v>1151</v>
      </c>
      <c r="T366" s="21"/>
      <c r="U366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66" s="15">
        <f>Table3[[#This Row],[Price per board]]*$N$3</f>
        <v>0</v>
      </c>
      <c r="W366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66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67" spans="2:24" x14ac:dyDescent="0.25">
      <c r="B367" s="12">
        <f t="shared" ca="1" si="5"/>
        <v>361</v>
      </c>
      <c r="C36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367" s="26"/>
      <c r="E367" s="14" t="str">
        <f>IF(COUNTA(Table3[[#This Row],[Schematic Ref]]),LEN(Table3[[#This Row],[Schematic Ref]])-(LEN(SUBSTITUTE(Table3[[#This Row],[Schematic Ref]],",","")))+1,"")</f>
        <v/>
      </c>
      <c r="F367" s="21"/>
      <c r="G367" s="21"/>
      <c r="H367" s="21"/>
      <c r="I367" s="21"/>
      <c r="J367" s="22"/>
      <c r="K367" s="21"/>
      <c r="L367" s="31"/>
      <c r="M367" s="32"/>
      <c r="N367" s="21"/>
      <c r="O367" s="32"/>
      <c r="P367" s="30"/>
      <c r="Q367" s="33"/>
      <c r="R367" s="21" t="s">
        <v>30</v>
      </c>
      <c r="S367" s="21">
        <v>1152</v>
      </c>
      <c r="T367" s="21"/>
      <c r="U367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67" s="15">
        <f>Table3[[#This Row],[Price per board]]*$N$3</f>
        <v>0</v>
      </c>
      <c r="W367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67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68" spans="2:24" x14ac:dyDescent="0.25">
      <c r="B368" s="12">
        <f t="shared" ca="1" si="5"/>
        <v>362</v>
      </c>
      <c r="C36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368" s="26"/>
      <c r="E368" s="14" t="str">
        <f>IF(COUNTA(Table3[[#This Row],[Schematic Ref]]),LEN(Table3[[#This Row],[Schematic Ref]])-(LEN(SUBSTITUTE(Table3[[#This Row],[Schematic Ref]],",","")))+1,"")</f>
        <v/>
      </c>
      <c r="F368" s="21"/>
      <c r="G368" s="21"/>
      <c r="H368" s="21"/>
      <c r="I368" s="21"/>
      <c r="J368" s="22"/>
      <c r="K368" s="21"/>
      <c r="L368" s="31"/>
      <c r="M368" s="32"/>
      <c r="N368" s="21"/>
      <c r="O368" s="32"/>
      <c r="P368" s="30"/>
      <c r="Q368" s="33"/>
      <c r="R368" s="21" t="s">
        <v>30</v>
      </c>
      <c r="S368" s="21">
        <v>1153</v>
      </c>
      <c r="T368" s="21"/>
      <c r="U368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68" s="15">
        <f>Table3[[#This Row],[Price per board]]*$N$3</f>
        <v>0</v>
      </c>
      <c r="W368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68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69" spans="2:24" x14ac:dyDescent="0.25">
      <c r="B369" s="12">
        <f t="shared" ca="1" si="5"/>
        <v>363</v>
      </c>
      <c r="C36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369" s="26"/>
      <c r="E369" s="14" t="str">
        <f>IF(COUNTA(Table3[[#This Row],[Schematic Ref]]),LEN(Table3[[#This Row],[Schematic Ref]])-(LEN(SUBSTITUTE(Table3[[#This Row],[Schematic Ref]],",","")))+1,"")</f>
        <v/>
      </c>
      <c r="F369" s="21"/>
      <c r="G369" s="21"/>
      <c r="H369" s="21"/>
      <c r="I369" s="21"/>
      <c r="J369" s="22"/>
      <c r="K369" s="21"/>
      <c r="L369" s="31"/>
      <c r="M369" s="32"/>
      <c r="N369" s="21"/>
      <c r="O369" s="32"/>
      <c r="P369" s="30"/>
      <c r="Q369" s="33"/>
      <c r="R369" s="21" t="s">
        <v>30</v>
      </c>
      <c r="S369" s="21">
        <v>1154</v>
      </c>
      <c r="T369" s="21"/>
      <c r="U369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69" s="15">
        <f>Table3[[#This Row],[Price per board]]*$N$3</f>
        <v>0</v>
      </c>
      <c r="W369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69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70" spans="2:24" x14ac:dyDescent="0.25">
      <c r="B370" s="12">
        <f t="shared" ca="1" si="5"/>
        <v>364</v>
      </c>
      <c r="C37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370" s="26"/>
      <c r="E370" s="14" t="str">
        <f>IF(COUNTA(Table3[[#This Row],[Schematic Ref]]),LEN(Table3[[#This Row],[Schematic Ref]])-(LEN(SUBSTITUTE(Table3[[#This Row],[Schematic Ref]],",","")))+1,"")</f>
        <v/>
      </c>
      <c r="F370" s="21"/>
      <c r="G370" s="21"/>
      <c r="H370" s="21"/>
      <c r="I370" s="21"/>
      <c r="J370" s="22"/>
      <c r="K370" s="21"/>
      <c r="L370" s="31"/>
      <c r="M370" s="32"/>
      <c r="N370" s="21"/>
      <c r="O370" s="32"/>
      <c r="P370" s="30"/>
      <c r="Q370" s="33"/>
      <c r="R370" s="21" t="s">
        <v>30</v>
      </c>
      <c r="S370" s="21">
        <v>1155</v>
      </c>
      <c r="T370" s="21"/>
      <c r="U370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70" s="15">
        <f>Table3[[#This Row],[Price per board]]*$N$3</f>
        <v>0</v>
      </c>
      <c r="W370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70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71" spans="2:24" x14ac:dyDescent="0.25">
      <c r="B371" s="12">
        <f t="shared" ca="1" si="5"/>
        <v>365</v>
      </c>
      <c r="C37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371" s="26"/>
      <c r="E371" s="14" t="str">
        <f>IF(COUNTA(Table3[[#This Row],[Schematic Ref]]),LEN(Table3[[#This Row],[Schematic Ref]])-(LEN(SUBSTITUTE(Table3[[#This Row],[Schematic Ref]],",","")))+1,"")</f>
        <v/>
      </c>
      <c r="F371" s="21"/>
      <c r="G371" s="21"/>
      <c r="H371" s="21"/>
      <c r="I371" s="21"/>
      <c r="J371" s="22"/>
      <c r="K371" s="21"/>
      <c r="L371" s="31"/>
      <c r="M371" s="32"/>
      <c r="N371" s="21"/>
      <c r="O371" s="32"/>
      <c r="P371" s="30"/>
      <c r="Q371" s="33"/>
      <c r="R371" s="21" t="s">
        <v>30</v>
      </c>
      <c r="S371" s="21">
        <v>1156</v>
      </c>
      <c r="T371" s="21"/>
      <c r="U371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71" s="15">
        <f>Table3[[#This Row],[Price per board]]*$N$3</f>
        <v>0</v>
      </c>
      <c r="W371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71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72" spans="2:24" x14ac:dyDescent="0.25">
      <c r="B372" s="12">
        <f t="shared" ca="1" si="5"/>
        <v>366</v>
      </c>
      <c r="C37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372" s="26"/>
      <c r="E372" s="14" t="str">
        <f>IF(COUNTA(Table3[[#This Row],[Schematic Ref]]),LEN(Table3[[#This Row],[Schematic Ref]])-(LEN(SUBSTITUTE(Table3[[#This Row],[Schematic Ref]],",","")))+1,"")</f>
        <v/>
      </c>
      <c r="F372" s="21"/>
      <c r="G372" s="21"/>
      <c r="H372" s="21"/>
      <c r="I372" s="21"/>
      <c r="J372" s="22"/>
      <c r="K372" s="21"/>
      <c r="L372" s="31"/>
      <c r="M372" s="32"/>
      <c r="N372" s="21"/>
      <c r="O372" s="32"/>
      <c r="P372" s="30"/>
      <c r="Q372" s="33"/>
      <c r="R372" s="21" t="s">
        <v>30</v>
      </c>
      <c r="S372" s="21">
        <v>1157</v>
      </c>
      <c r="T372" s="21"/>
      <c r="U372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72" s="15">
        <f>Table3[[#This Row],[Price per board]]*$N$3</f>
        <v>0</v>
      </c>
      <c r="W372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72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73" spans="2:24" x14ac:dyDescent="0.25">
      <c r="B373" s="12">
        <f t="shared" ca="1" si="5"/>
        <v>367</v>
      </c>
      <c r="C37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373" s="26"/>
      <c r="E373" s="14" t="str">
        <f>IF(COUNTA(Table3[[#This Row],[Schematic Ref]]),LEN(Table3[[#This Row],[Schematic Ref]])-(LEN(SUBSTITUTE(Table3[[#This Row],[Schematic Ref]],",","")))+1,"")</f>
        <v/>
      </c>
      <c r="F373" s="21"/>
      <c r="G373" s="21"/>
      <c r="H373" s="21"/>
      <c r="I373" s="21"/>
      <c r="J373" s="22"/>
      <c r="K373" s="21"/>
      <c r="L373" s="31"/>
      <c r="M373" s="32"/>
      <c r="N373" s="21"/>
      <c r="O373" s="32"/>
      <c r="P373" s="30"/>
      <c r="Q373" s="33"/>
      <c r="R373" s="21" t="s">
        <v>30</v>
      </c>
      <c r="S373" s="21">
        <v>1158</v>
      </c>
      <c r="T373" s="21"/>
      <c r="U373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73" s="15">
        <f>Table3[[#This Row],[Price per board]]*$N$3</f>
        <v>0</v>
      </c>
      <c r="W373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73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74" spans="2:24" x14ac:dyDescent="0.25">
      <c r="B374" s="12">
        <f t="shared" ca="1" si="5"/>
        <v>368</v>
      </c>
      <c r="C37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374" s="26"/>
      <c r="E374" s="14" t="str">
        <f>IF(COUNTA(Table3[[#This Row],[Schematic Ref]]),LEN(Table3[[#This Row],[Schematic Ref]])-(LEN(SUBSTITUTE(Table3[[#This Row],[Schematic Ref]],",","")))+1,"")</f>
        <v/>
      </c>
      <c r="F374" s="21"/>
      <c r="G374" s="21"/>
      <c r="H374" s="21"/>
      <c r="I374" s="21"/>
      <c r="J374" s="22"/>
      <c r="K374" s="21"/>
      <c r="L374" s="31"/>
      <c r="M374" s="32"/>
      <c r="N374" s="21"/>
      <c r="O374" s="32"/>
      <c r="P374" s="30"/>
      <c r="Q374" s="33"/>
      <c r="R374" s="21" t="s">
        <v>30</v>
      </c>
      <c r="S374" s="21">
        <v>1159</v>
      </c>
      <c r="T374" s="21"/>
      <c r="U374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74" s="15">
        <f>Table3[[#This Row],[Price per board]]*$N$3</f>
        <v>0</v>
      </c>
      <c r="W374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74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75" spans="2:24" x14ac:dyDescent="0.25">
      <c r="B375" s="12">
        <f t="shared" ca="1" si="5"/>
        <v>369</v>
      </c>
      <c r="C37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375" s="26"/>
      <c r="E375" s="14" t="str">
        <f>IF(COUNTA(Table3[[#This Row],[Schematic Ref]]),LEN(Table3[[#This Row],[Schematic Ref]])-(LEN(SUBSTITUTE(Table3[[#This Row],[Schematic Ref]],",","")))+1,"")</f>
        <v/>
      </c>
      <c r="F375" s="21"/>
      <c r="G375" s="21"/>
      <c r="H375" s="21"/>
      <c r="I375" s="21"/>
      <c r="J375" s="22"/>
      <c r="K375" s="21"/>
      <c r="L375" s="31"/>
      <c r="M375" s="32"/>
      <c r="N375" s="21"/>
      <c r="O375" s="32"/>
      <c r="P375" s="30"/>
      <c r="Q375" s="33"/>
      <c r="R375" s="21" t="s">
        <v>30</v>
      </c>
      <c r="S375" s="21">
        <v>1160</v>
      </c>
      <c r="T375" s="21"/>
      <c r="U375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75" s="15">
        <f>Table3[[#This Row],[Price per board]]*$N$3</f>
        <v>0</v>
      </c>
      <c r="W375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75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76" spans="2:24" x14ac:dyDescent="0.25">
      <c r="B376" s="12">
        <f t="shared" ca="1" si="5"/>
        <v>370</v>
      </c>
      <c r="C37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376" s="26"/>
      <c r="E376" s="14" t="str">
        <f>IF(COUNTA(Table3[[#This Row],[Schematic Ref]]),LEN(Table3[[#This Row],[Schematic Ref]])-(LEN(SUBSTITUTE(Table3[[#This Row],[Schematic Ref]],",","")))+1,"")</f>
        <v/>
      </c>
      <c r="F376" s="21"/>
      <c r="G376" s="21"/>
      <c r="H376" s="21"/>
      <c r="I376" s="21"/>
      <c r="J376" s="22"/>
      <c r="K376" s="21"/>
      <c r="L376" s="31"/>
      <c r="M376" s="32"/>
      <c r="N376" s="21"/>
      <c r="O376" s="32"/>
      <c r="P376" s="30"/>
      <c r="Q376" s="33"/>
      <c r="R376" s="21" t="s">
        <v>30</v>
      </c>
      <c r="S376" s="21">
        <v>1161</v>
      </c>
      <c r="T376" s="21"/>
      <c r="U376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76" s="15">
        <f>Table3[[#This Row],[Price per board]]*$N$3</f>
        <v>0</v>
      </c>
      <c r="W376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76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77" spans="2:24" x14ac:dyDescent="0.25">
      <c r="B377" s="12">
        <f t="shared" ca="1" si="5"/>
        <v>371</v>
      </c>
      <c r="C37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377" s="26"/>
      <c r="E377" s="14" t="str">
        <f>IF(COUNTA(Table3[[#This Row],[Schematic Ref]]),LEN(Table3[[#This Row],[Schematic Ref]])-(LEN(SUBSTITUTE(Table3[[#This Row],[Schematic Ref]],",","")))+1,"")</f>
        <v/>
      </c>
      <c r="F377" s="21"/>
      <c r="G377" s="21"/>
      <c r="H377" s="21"/>
      <c r="I377" s="21"/>
      <c r="J377" s="22"/>
      <c r="K377" s="21"/>
      <c r="L377" s="31"/>
      <c r="M377" s="32"/>
      <c r="N377" s="21"/>
      <c r="O377" s="32"/>
      <c r="P377" s="30"/>
      <c r="Q377" s="33"/>
      <c r="R377" s="21" t="s">
        <v>30</v>
      </c>
      <c r="S377" s="21">
        <v>1162</v>
      </c>
      <c r="T377" s="21"/>
      <c r="U377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77" s="15">
        <f>Table3[[#This Row],[Price per board]]*$N$3</f>
        <v>0</v>
      </c>
      <c r="W377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77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78" spans="2:24" x14ac:dyDescent="0.25">
      <c r="B378" s="12">
        <f t="shared" ca="1" si="5"/>
        <v>372</v>
      </c>
      <c r="C37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378" s="26"/>
      <c r="E378" s="14" t="str">
        <f>IF(COUNTA(Table3[[#This Row],[Schematic Ref]]),LEN(Table3[[#This Row],[Schematic Ref]])-(LEN(SUBSTITUTE(Table3[[#This Row],[Schematic Ref]],",","")))+1,"")</f>
        <v/>
      </c>
      <c r="F378" s="21"/>
      <c r="G378" s="21"/>
      <c r="H378" s="21"/>
      <c r="I378" s="21"/>
      <c r="J378" s="22"/>
      <c r="K378" s="21"/>
      <c r="L378" s="31"/>
      <c r="M378" s="32"/>
      <c r="N378" s="21"/>
      <c r="O378" s="32"/>
      <c r="P378" s="30"/>
      <c r="Q378" s="33"/>
      <c r="R378" s="21" t="s">
        <v>30</v>
      </c>
      <c r="S378" s="21">
        <v>1163</v>
      </c>
      <c r="T378" s="21"/>
      <c r="U378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78" s="15">
        <f>Table3[[#This Row],[Price per board]]*$N$3</f>
        <v>0</v>
      </c>
      <c r="W378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78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79" spans="2:24" x14ac:dyDescent="0.25">
      <c r="B379" s="12">
        <f t="shared" ca="1" si="5"/>
        <v>373</v>
      </c>
      <c r="C37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379" s="26"/>
      <c r="E379" s="14" t="str">
        <f>IF(COUNTA(Table3[[#This Row],[Schematic Ref]]),LEN(Table3[[#This Row],[Schematic Ref]])-(LEN(SUBSTITUTE(Table3[[#This Row],[Schematic Ref]],",","")))+1,"")</f>
        <v/>
      </c>
      <c r="F379" s="21"/>
      <c r="G379" s="21"/>
      <c r="H379" s="21"/>
      <c r="I379" s="21"/>
      <c r="J379" s="22"/>
      <c r="K379" s="21"/>
      <c r="L379" s="31"/>
      <c r="M379" s="32"/>
      <c r="N379" s="21"/>
      <c r="O379" s="32"/>
      <c r="P379" s="30"/>
      <c r="Q379" s="33"/>
      <c r="R379" s="21" t="s">
        <v>30</v>
      </c>
      <c r="S379" s="21">
        <v>1164</v>
      </c>
      <c r="T379" s="21"/>
      <c r="U379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79" s="15">
        <f>Table3[[#This Row],[Price per board]]*$N$3</f>
        <v>0</v>
      </c>
      <c r="W379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79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80" spans="2:24" x14ac:dyDescent="0.25">
      <c r="B380" s="12">
        <f t="shared" ca="1" si="5"/>
        <v>374</v>
      </c>
      <c r="C38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380" s="26"/>
      <c r="E380" s="14" t="str">
        <f>IF(COUNTA(Table3[[#This Row],[Schematic Ref]]),LEN(Table3[[#This Row],[Schematic Ref]])-(LEN(SUBSTITUTE(Table3[[#This Row],[Schematic Ref]],",","")))+1,"")</f>
        <v/>
      </c>
      <c r="F380" s="21"/>
      <c r="G380" s="21"/>
      <c r="H380" s="21"/>
      <c r="I380" s="21"/>
      <c r="J380" s="22"/>
      <c r="K380" s="21"/>
      <c r="L380" s="31"/>
      <c r="M380" s="32"/>
      <c r="N380" s="21"/>
      <c r="O380" s="32"/>
      <c r="P380" s="30"/>
      <c r="Q380" s="33"/>
      <c r="R380" s="21" t="s">
        <v>30</v>
      </c>
      <c r="S380" s="21">
        <v>1165</v>
      </c>
      <c r="T380" s="21"/>
      <c r="U380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80" s="15">
        <f>Table3[[#This Row],[Price per board]]*$N$3</f>
        <v>0</v>
      </c>
      <c r="W380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80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81" spans="2:24" x14ac:dyDescent="0.25">
      <c r="B381" s="12">
        <f t="shared" ca="1" si="5"/>
        <v>375</v>
      </c>
      <c r="C38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381" s="26"/>
      <c r="E381" s="14" t="str">
        <f>IF(COUNTA(Table3[[#This Row],[Schematic Ref]]),LEN(Table3[[#This Row],[Schematic Ref]])-(LEN(SUBSTITUTE(Table3[[#This Row],[Schematic Ref]],",","")))+1,"")</f>
        <v/>
      </c>
      <c r="F381" s="21"/>
      <c r="G381" s="21"/>
      <c r="H381" s="21"/>
      <c r="I381" s="21"/>
      <c r="J381" s="22"/>
      <c r="K381" s="21"/>
      <c r="L381" s="31"/>
      <c r="M381" s="32"/>
      <c r="N381" s="21"/>
      <c r="O381" s="32"/>
      <c r="P381" s="30"/>
      <c r="Q381" s="33"/>
      <c r="R381" s="21" t="s">
        <v>30</v>
      </c>
      <c r="S381" s="21">
        <v>1166</v>
      </c>
      <c r="T381" s="21"/>
      <c r="U381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81" s="15">
        <f>Table3[[#This Row],[Price per board]]*$N$3</f>
        <v>0</v>
      </c>
      <c r="W381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81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82" spans="2:24" x14ac:dyDescent="0.25">
      <c r="B382" s="12">
        <f t="shared" ca="1" si="5"/>
        <v>376</v>
      </c>
      <c r="C38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382" s="26"/>
      <c r="E382" s="14" t="str">
        <f>IF(COUNTA(Table3[[#This Row],[Schematic Ref]]),LEN(Table3[[#This Row],[Schematic Ref]])-(LEN(SUBSTITUTE(Table3[[#This Row],[Schematic Ref]],",","")))+1,"")</f>
        <v/>
      </c>
      <c r="F382" s="21"/>
      <c r="G382" s="21"/>
      <c r="H382" s="21"/>
      <c r="I382" s="21"/>
      <c r="J382" s="22"/>
      <c r="K382" s="21"/>
      <c r="L382" s="31"/>
      <c r="M382" s="32"/>
      <c r="N382" s="21"/>
      <c r="O382" s="32"/>
      <c r="P382" s="30"/>
      <c r="Q382" s="33"/>
      <c r="R382" s="21" t="s">
        <v>30</v>
      </c>
      <c r="S382" s="21">
        <v>1167</v>
      </c>
      <c r="T382" s="21"/>
      <c r="U382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82" s="15">
        <f>Table3[[#This Row],[Price per board]]*$N$3</f>
        <v>0</v>
      </c>
      <c r="W382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82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83" spans="2:24" x14ac:dyDescent="0.25">
      <c r="B383" s="12">
        <f t="shared" ca="1" si="5"/>
        <v>377</v>
      </c>
      <c r="C38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383" s="26"/>
      <c r="E383" s="14" t="str">
        <f>IF(COUNTA(Table3[[#This Row],[Schematic Ref]]),LEN(Table3[[#This Row],[Schematic Ref]])-(LEN(SUBSTITUTE(Table3[[#This Row],[Schematic Ref]],",","")))+1,"")</f>
        <v/>
      </c>
      <c r="F383" s="21"/>
      <c r="G383" s="21"/>
      <c r="H383" s="21"/>
      <c r="I383" s="21"/>
      <c r="J383" s="22"/>
      <c r="K383" s="21"/>
      <c r="L383" s="31"/>
      <c r="M383" s="32"/>
      <c r="N383" s="21"/>
      <c r="O383" s="32"/>
      <c r="P383" s="30"/>
      <c r="Q383" s="33"/>
      <c r="R383" s="21" t="s">
        <v>30</v>
      </c>
      <c r="S383" s="21">
        <v>1168</v>
      </c>
      <c r="T383" s="21"/>
      <c r="U383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83" s="15">
        <f>Table3[[#This Row],[Price per board]]*$N$3</f>
        <v>0</v>
      </c>
      <c r="W383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83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84" spans="2:24" x14ac:dyDescent="0.25">
      <c r="B384" s="12">
        <f t="shared" ca="1" si="5"/>
        <v>378</v>
      </c>
      <c r="C38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384" s="26"/>
      <c r="E384" s="14" t="str">
        <f>IF(COUNTA(Table3[[#This Row],[Schematic Ref]]),LEN(Table3[[#This Row],[Schematic Ref]])-(LEN(SUBSTITUTE(Table3[[#This Row],[Schematic Ref]],",","")))+1,"")</f>
        <v/>
      </c>
      <c r="F384" s="21"/>
      <c r="G384" s="21"/>
      <c r="H384" s="21"/>
      <c r="I384" s="21"/>
      <c r="J384" s="22"/>
      <c r="K384" s="21"/>
      <c r="L384" s="31"/>
      <c r="M384" s="32"/>
      <c r="N384" s="21"/>
      <c r="O384" s="32"/>
      <c r="P384" s="30"/>
      <c r="Q384" s="33"/>
      <c r="R384" s="21" t="s">
        <v>30</v>
      </c>
      <c r="S384" s="21">
        <v>1169</v>
      </c>
      <c r="T384" s="21"/>
      <c r="U384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84" s="15">
        <f>Table3[[#This Row],[Price per board]]*$N$3</f>
        <v>0</v>
      </c>
      <c r="W384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84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85" spans="2:24" x14ac:dyDescent="0.25">
      <c r="B385" s="12">
        <f t="shared" ca="1" si="5"/>
        <v>379</v>
      </c>
      <c r="C38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385" s="26"/>
      <c r="E385" s="14" t="str">
        <f>IF(COUNTA(Table3[[#This Row],[Schematic Ref]]),LEN(Table3[[#This Row],[Schematic Ref]])-(LEN(SUBSTITUTE(Table3[[#This Row],[Schematic Ref]],",","")))+1,"")</f>
        <v/>
      </c>
      <c r="F385" s="21"/>
      <c r="G385" s="21"/>
      <c r="H385" s="21"/>
      <c r="I385" s="21"/>
      <c r="J385" s="22"/>
      <c r="K385" s="21"/>
      <c r="L385" s="31"/>
      <c r="M385" s="32"/>
      <c r="N385" s="21"/>
      <c r="O385" s="32"/>
      <c r="P385" s="30"/>
      <c r="Q385" s="33"/>
      <c r="R385" s="21" t="s">
        <v>30</v>
      </c>
      <c r="S385" s="21">
        <v>1170</v>
      </c>
      <c r="T385" s="21"/>
      <c r="U385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85" s="15">
        <f>Table3[[#This Row],[Price per board]]*$N$3</f>
        <v>0</v>
      </c>
      <c r="W385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85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86" spans="2:24" x14ac:dyDescent="0.25">
      <c r="B386" s="12">
        <f t="shared" ca="1" si="5"/>
        <v>380</v>
      </c>
      <c r="C38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386" s="26"/>
      <c r="E386" s="14" t="str">
        <f>IF(COUNTA(Table3[[#This Row],[Schematic Ref]]),LEN(Table3[[#This Row],[Schematic Ref]])-(LEN(SUBSTITUTE(Table3[[#This Row],[Schematic Ref]],",","")))+1,"")</f>
        <v/>
      </c>
      <c r="F386" s="21"/>
      <c r="G386" s="21"/>
      <c r="H386" s="21"/>
      <c r="I386" s="21"/>
      <c r="J386" s="22"/>
      <c r="K386" s="21"/>
      <c r="L386" s="31"/>
      <c r="M386" s="32"/>
      <c r="N386" s="21"/>
      <c r="O386" s="32"/>
      <c r="P386" s="30"/>
      <c r="Q386" s="33"/>
      <c r="R386" s="21" t="s">
        <v>30</v>
      </c>
      <c r="S386" s="21">
        <v>1171</v>
      </c>
      <c r="T386" s="21"/>
      <c r="U386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86" s="15">
        <f>Table3[[#This Row],[Price per board]]*$N$3</f>
        <v>0</v>
      </c>
      <c r="W386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86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87" spans="2:24" x14ac:dyDescent="0.25">
      <c r="B387" s="12">
        <f t="shared" ca="1" si="5"/>
        <v>381</v>
      </c>
      <c r="C38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387" s="26"/>
      <c r="E387" s="14" t="str">
        <f>IF(COUNTA(Table3[[#This Row],[Schematic Ref]]),LEN(Table3[[#This Row],[Schematic Ref]])-(LEN(SUBSTITUTE(Table3[[#This Row],[Schematic Ref]],",","")))+1,"")</f>
        <v/>
      </c>
      <c r="F387" s="21"/>
      <c r="G387" s="21"/>
      <c r="H387" s="21"/>
      <c r="I387" s="21"/>
      <c r="J387" s="22"/>
      <c r="K387" s="21"/>
      <c r="L387" s="31"/>
      <c r="M387" s="32"/>
      <c r="N387" s="21"/>
      <c r="O387" s="32"/>
      <c r="P387" s="30"/>
      <c r="Q387" s="33"/>
      <c r="R387" s="21" t="s">
        <v>30</v>
      </c>
      <c r="S387" s="21">
        <v>1172</v>
      </c>
      <c r="T387" s="21"/>
      <c r="U387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87" s="15">
        <f>Table3[[#This Row],[Price per board]]*$N$3</f>
        <v>0</v>
      </c>
      <c r="W387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87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88" spans="2:24" x14ac:dyDescent="0.25">
      <c r="B388" s="12">
        <f t="shared" ca="1" si="5"/>
        <v>382</v>
      </c>
      <c r="C38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388" s="26"/>
      <c r="E388" s="14" t="str">
        <f>IF(COUNTA(Table3[[#This Row],[Schematic Ref]]),LEN(Table3[[#This Row],[Schematic Ref]])-(LEN(SUBSTITUTE(Table3[[#This Row],[Schematic Ref]],",","")))+1,"")</f>
        <v/>
      </c>
      <c r="F388" s="21"/>
      <c r="G388" s="21"/>
      <c r="H388" s="21"/>
      <c r="I388" s="21"/>
      <c r="J388" s="22"/>
      <c r="K388" s="21"/>
      <c r="L388" s="31"/>
      <c r="M388" s="32"/>
      <c r="N388" s="21"/>
      <c r="O388" s="32"/>
      <c r="P388" s="30"/>
      <c r="Q388" s="33"/>
      <c r="R388" s="21" t="s">
        <v>30</v>
      </c>
      <c r="S388" s="21">
        <v>1173</v>
      </c>
      <c r="T388" s="21"/>
      <c r="U388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88" s="15">
        <f>Table3[[#This Row],[Price per board]]*$N$3</f>
        <v>0</v>
      </c>
      <c r="W388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88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89" spans="2:24" x14ac:dyDescent="0.25">
      <c r="B389" s="12">
        <f t="shared" ca="1" si="5"/>
        <v>383</v>
      </c>
      <c r="C38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389" s="26"/>
      <c r="E389" s="14" t="str">
        <f>IF(COUNTA(Table3[[#This Row],[Schematic Ref]]),LEN(Table3[[#This Row],[Schematic Ref]])-(LEN(SUBSTITUTE(Table3[[#This Row],[Schematic Ref]],",","")))+1,"")</f>
        <v/>
      </c>
      <c r="F389" s="21"/>
      <c r="G389" s="21"/>
      <c r="H389" s="21"/>
      <c r="I389" s="21"/>
      <c r="J389" s="22"/>
      <c r="K389" s="21"/>
      <c r="L389" s="31"/>
      <c r="M389" s="32"/>
      <c r="N389" s="21"/>
      <c r="O389" s="32"/>
      <c r="P389" s="30"/>
      <c r="Q389" s="33"/>
      <c r="R389" s="21" t="s">
        <v>30</v>
      </c>
      <c r="S389" s="21">
        <v>1174</v>
      </c>
      <c r="T389" s="21"/>
      <c r="U389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89" s="15">
        <f>Table3[[#This Row],[Price per board]]*$N$3</f>
        <v>0</v>
      </c>
      <c r="W389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89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90" spans="2:24" x14ac:dyDescent="0.25">
      <c r="B390" s="12">
        <f t="shared" ref="B390:B453" ca="1" si="6">IF(ISNUMBER(INDIRECT("B"&amp;ROW()-1)),INDIRECT("B"&amp;ROW()-1)+1,0)</f>
        <v>384</v>
      </c>
      <c r="C39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390" s="26"/>
      <c r="E390" s="14" t="str">
        <f>IF(COUNTA(Table3[[#This Row],[Schematic Ref]]),LEN(Table3[[#This Row],[Schematic Ref]])-(LEN(SUBSTITUTE(Table3[[#This Row],[Schematic Ref]],",","")))+1,"")</f>
        <v/>
      </c>
      <c r="F390" s="21"/>
      <c r="G390" s="21"/>
      <c r="H390" s="21"/>
      <c r="I390" s="21"/>
      <c r="J390" s="22"/>
      <c r="K390" s="21"/>
      <c r="L390" s="31"/>
      <c r="M390" s="32"/>
      <c r="N390" s="21"/>
      <c r="O390" s="32"/>
      <c r="P390" s="30"/>
      <c r="Q390" s="33"/>
      <c r="R390" s="21" t="s">
        <v>30</v>
      </c>
      <c r="S390" s="21">
        <v>1175</v>
      </c>
      <c r="T390" s="21"/>
      <c r="U390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90" s="15">
        <f>Table3[[#This Row],[Price per board]]*$N$3</f>
        <v>0</v>
      </c>
      <c r="W390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90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91" spans="2:24" x14ac:dyDescent="0.25">
      <c r="B391" s="12">
        <f t="shared" ca="1" si="6"/>
        <v>385</v>
      </c>
      <c r="C39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391" s="26"/>
      <c r="E391" s="14" t="str">
        <f>IF(COUNTA(Table3[[#This Row],[Schematic Ref]]),LEN(Table3[[#This Row],[Schematic Ref]])-(LEN(SUBSTITUTE(Table3[[#This Row],[Schematic Ref]],",","")))+1,"")</f>
        <v/>
      </c>
      <c r="F391" s="21"/>
      <c r="G391" s="21"/>
      <c r="H391" s="21"/>
      <c r="I391" s="21"/>
      <c r="J391" s="22"/>
      <c r="K391" s="21"/>
      <c r="L391" s="31"/>
      <c r="M391" s="32"/>
      <c r="N391" s="21"/>
      <c r="O391" s="32"/>
      <c r="P391" s="30"/>
      <c r="Q391" s="33"/>
      <c r="R391" s="21" t="s">
        <v>30</v>
      </c>
      <c r="S391" s="21">
        <v>1176</v>
      </c>
      <c r="T391" s="21"/>
      <c r="U391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91" s="15">
        <f>Table3[[#This Row],[Price per board]]*$N$3</f>
        <v>0</v>
      </c>
      <c r="W391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91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92" spans="2:24" x14ac:dyDescent="0.25">
      <c r="B392" s="12">
        <f t="shared" ca="1" si="6"/>
        <v>386</v>
      </c>
      <c r="C39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392" s="26"/>
      <c r="E392" s="14" t="str">
        <f>IF(COUNTA(Table3[[#This Row],[Schematic Ref]]),LEN(Table3[[#This Row],[Schematic Ref]])-(LEN(SUBSTITUTE(Table3[[#This Row],[Schematic Ref]],",","")))+1,"")</f>
        <v/>
      </c>
      <c r="F392" s="21"/>
      <c r="G392" s="21"/>
      <c r="H392" s="21"/>
      <c r="I392" s="21"/>
      <c r="J392" s="22"/>
      <c r="K392" s="21"/>
      <c r="L392" s="31"/>
      <c r="M392" s="32"/>
      <c r="N392" s="21"/>
      <c r="O392" s="32"/>
      <c r="P392" s="30"/>
      <c r="Q392" s="33"/>
      <c r="R392" s="21" t="s">
        <v>30</v>
      </c>
      <c r="S392" s="21">
        <v>1177</v>
      </c>
      <c r="T392" s="21"/>
      <c r="U392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92" s="15">
        <f>Table3[[#This Row],[Price per board]]*$N$3</f>
        <v>0</v>
      </c>
      <c r="W392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92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93" spans="2:24" x14ac:dyDescent="0.25">
      <c r="B393" s="12">
        <f t="shared" ca="1" si="6"/>
        <v>387</v>
      </c>
      <c r="C39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393" s="26"/>
      <c r="E393" s="14" t="str">
        <f>IF(COUNTA(Table3[[#This Row],[Schematic Ref]]),LEN(Table3[[#This Row],[Schematic Ref]])-(LEN(SUBSTITUTE(Table3[[#This Row],[Schematic Ref]],",","")))+1,"")</f>
        <v/>
      </c>
      <c r="F393" s="21"/>
      <c r="G393" s="21"/>
      <c r="H393" s="21"/>
      <c r="I393" s="21"/>
      <c r="J393" s="22"/>
      <c r="K393" s="21"/>
      <c r="L393" s="31"/>
      <c r="M393" s="32"/>
      <c r="N393" s="21"/>
      <c r="O393" s="32"/>
      <c r="P393" s="30"/>
      <c r="Q393" s="33"/>
      <c r="R393" s="21" t="s">
        <v>30</v>
      </c>
      <c r="S393" s="21">
        <v>1178</v>
      </c>
      <c r="T393" s="21"/>
      <c r="U393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93" s="15">
        <f>Table3[[#This Row],[Price per board]]*$N$3</f>
        <v>0</v>
      </c>
      <c r="W393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93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94" spans="2:24" x14ac:dyDescent="0.25">
      <c r="B394" s="12">
        <f t="shared" ca="1" si="6"/>
        <v>388</v>
      </c>
      <c r="C39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394" s="26"/>
      <c r="E394" s="14" t="str">
        <f>IF(COUNTA(Table3[[#This Row],[Schematic Ref]]),LEN(Table3[[#This Row],[Schematic Ref]])-(LEN(SUBSTITUTE(Table3[[#This Row],[Schematic Ref]],",","")))+1,"")</f>
        <v/>
      </c>
      <c r="F394" s="21"/>
      <c r="G394" s="21"/>
      <c r="H394" s="21"/>
      <c r="I394" s="21"/>
      <c r="J394" s="22"/>
      <c r="K394" s="21"/>
      <c r="L394" s="31"/>
      <c r="M394" s="32"/>
      <c r="N394" s="21"/>
      <c r="O394" s="32"/>
      <c r="P394" s="30"/>
      <c r="Q394" s="33"/>
      <c r="R394" s="21" t="s">
        <v>30</v>
      </c>
      <c r="S394" s="21">
        <v>1179</v>
      </c>
      <c r="T394" s="21"/>
      <c r="U394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94" s="15">
        <f>Table3[[#This Row],[Price per board]]*$N$3</f>
        <v>0</v>
      </c>
      <c r="W394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94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95" spans="2:24" x14ac:dyDescent="0.25">
      <c r="B395" s="12">
        <f t="shared" ca="1" si="6"/>
        <v>389</v>
      </c>
      <c r="C39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395" s="26"/>
      <c r="E395" s="14" t="str">
        <f>IF(COUNTA(Table3[[#This Row],[Schematic Ref]]),LEN(Table3[[#This Row],[Schematic Ref]])-(LEN(SUBSTITUTE(Table3[[#This Row],[Schematic Ref]],",","")))+1,"")</f>
        <v/>
      </c>
      <c r="F395" s="21"/>
      <c r="G395" s="21"/>
      <c r="H395" s="21"/>
      <c r="I395" s="21"/>
      <c r="J395" s="22"/>
      <c r="K395" s="21"/>
      <c r="L395" s="31"/>
      <c r="M395" s="32"/>
      <c r="N395" s="21"/>
      <c r="O395" s="32"/>
      <c r="P395" s="30"/>
      <c r="Q395" s="33"/>
      <c r="R395" s="21" t="s">
        <v>30</v>
      </c>
      <c r="S395" s="21">
        <v>1180</v>
      </c>
      <c r="T395" s="21"/>
      <c r="U395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95" s="15">
        <f>Table3[[#This Row],[Price per board]]*$N$3</f>
        <v>0</v>
      </c>
      <c r="W395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95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96" spans="2:24" x14ac:dyDescent="0.25">
      <c r="B396" s="12">
        <f t="shared" ca="1" si="6"/>
        <v>390</v>
      </c>
      <c r="C39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396" s="26"/>
      <c r="E396" s="14" t="str">
        <f>IF(COUNTA(Table3[[#This Row],[Schematic Ref]]),LEN(Table3[[#This Row],[Schematic Ref]])-(LEN(SUBSTITUTE(Table3[[#This Row],[Schematic Ref]],",","")))+1,"")</f>
        <v/>
      </c>
      <c r="F396" s="21"/>
      <c r="G396" s="21"/>
      <c r="H396" s="21"/>
      <c r="I396" s="21"/>
      <c r="J396" s="22"/>
      <c r="K396" s="21"/>
      <c r="L396" s="31"/>
      <c r="M396" s="32"/>
      <c r="N396" s="21"/>
      <c r="O396" s="32"/>
      <c r="P396" s="30"/>
      <c r="Q396" s="33"/>
      <c r="R396" s="21" t="s">
        <v>30</v>
      </c>
      <c r="S396" s="21">
        <v>1181</v>
      </c>
      <c r="T396" s="21"/>
      <c r="U396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96" s="15">
        <f>Table3[[#This Row],[Price per board]]*$N$3</f>
        <v>0</v>
      </c>
      <c r="W396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96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97" spans="2:24" x14ac:dyDescent="0.25">
      <c r="B397" s="12">
        <f t="shared" ca="1" si="6"/>
        <v>391</v>
      </c>
      <c r="C39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397" s="26"/>
      <c r="E397" s="14" t="str">
        <f>IF(COUNTA(Table3[[#This Row],[Schematic Ref]]),LEN(Table3[[#This Row],[Schematic Ref]])-(LEN(SUBSTITUTE(Table3[[#This Row],[Schematic Ref]],",","")))+1,"")</f>
        <v/>
      </c>
      <c r="F397" s="21"/>
      <c r="G397" s="21"/>
      <c r="H397" s="21"/>
      <c r="I397" s="21"/>
      <c r="J397" s="22"/>
      <c r="K397" s="21"/>
      <c r="L397" s="31"/>
      <c r="M397" s="32"/>
      <c r="N397" s="21"/>
      <c r="O397" s="32"/>
      <c r="P397" s="30"/>
      <c r="Q397" s="33"/>
      <c r="R397" s="21" t="s">
        <v>30</v>
      </c>
      <c r="S397" s="21">
        <v>1182</v>
      </c>
      <c r="T397" s="21"/>
      <c r="U397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97" s="15">
        <f>Table3[[#This Row],[Price per board]]*$N$3</f>
        <v>0</v>
      </c>
      <c r="W397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97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98" spans="2:24" x14ac:dyDescent="0.25">
      <c r="B398" s="12">
        <f t="shared" ca="1" si="6"/>
        <v>392</v>
      </c>
      <c r="C39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398" s="26"/>
      <c r="E398" s="14" t="str">
        <f>IF(COUNTA(Table3[[#This Row],[Schematic Ref]]),LEN(Table3[[#This Row],[Schematic Ref]])-(LEN(SUBSTITUTE(Table3[[#This Row],[Schematic Ref]],",","")))+1,"")</f>
        <v/>
      </c>
      <c r="F398" s="21"/>
      <c r="G398" s="21"/>
      <c r="H398" s="21"/>
      <c r="I398" s="21"/>
      <c r="J398" s="22"/>
      <c r="K398" s="21"/>
      <c r="L398" s="31"/>
      <c r="M398" s="32"/>
      <c r="N398" s="21"/>
      <c r="O398" s="32"/>
      <c r="P398" s="30"/>
      <c r="Q398" s="33"/>
      <c r="R398" s="21" t="s">
        <v>30</v>
      </c>
      <c r="S398" s="21">
        <v>1183</v>
      </c>
      <c r="T398" s="21"/>
      <c r="U398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98" s="15">
        <f>Table3[[#This Row],[Price per board]]*$N$3</f>
        <v>0</v>
      </c>
      <c r="W398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98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99" spans="2:24" x14ac:dyDescent="0.25">
      <c r="B399" s="12">
        <f t="shared" ca="1" si="6"/>
        <v>393</v>
      </c>
      <c r="C39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399" s="26"/>
      <c r="E399" s="14" t="str">
        <f>IF(COUNTA(Table3[[#This Row],[Schematic Ref]]),LEN(Table3[[#This Row],[Schematic Ref]])-(LEN(SUBSTITUTE(Table3[[#This Row],[Schematic Ref]],",","")))+1,"")</f>
        <v/>
      </c>
      <c r="F399" s="21"/>
      <c r="G399" s="21"/>
      <c r="H399" s="21"/>
      <c r="I399" s="21"/>
      <c r="J399" s="22"/>
      <c r="K399" s="21"/>
      <c r="L399" s="31"/>
      <c r="M399" s="32"/>
      <c r="N399" s="21"/>
      <c r="O399" s="32"/>
      <c r="P399" s="30"/>
      <c r="Q399" s="33"/>
      <c r="R399" s="21" t="s">
        <v>30</v>
      </c>
      <c r="S399" s="21">
        <v>1184</v>
      </c>
      <c r="T399" s="21"/>
      <c r="U399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99" s="15">
        <f>Table3[[#This Row],[Price per board]]*$N$3</f>
        <v>0</v>
      </c>
      <c r="W399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99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00" spans="2:24" x14ac:dyDescent="0.25">
      <c r="B400" s="12">
        <f t="shared" ca="1" si="6"/>
        <v>394</v>
      </c>
      <c r="C40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400" s="26"/>
      <c r="E400" s="14" t="str">
        <f>IF(COUNTA(Table3[[#This Row],[Schematic Ref]]),LEN(Table3[[#This Row],[Schematic Ref]])-(LEN(SUBSTITUTE(Table3[[#This Row],[Schematic Ref]],",","")))+1,"")</f>
        <v/>
      </c>
      <c r="F400" s="21"/>
      <c r="G400" s="21"/>
      <c r="H400" s="21"/>
      <c r="I400" s="21"/>
      <c r="J400" s="22"/>
      <c r="K400" s="21"/>
      <c r="L400" s="31"/>
      <c r="M400" s="32"/>
      <c r="N400" s="21"/>
      <c r="O400" s="32"/>
      <c r="P400" s="30"/>
      <c r="Q400" s="33"/>
      <c r="R400" s="21" t="s">
        <v>30</v>
      </c>
      <c r="S400" s="21">
        <v>1185</v>
      </c>
      <c r="T400" s="21"/>
      <c r="U400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00" s="15">
        <f>Table3[[#This Row],[Price per board]]*$N$3</f>
        <v>0</v>
      </c>
      <c r="W400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00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01" spans="2:24" x14ac:dyDescent="0.25">
      <c r="B401" s="12">
        <f t="shared" ca="1" si="6"/>
        <v>395</v>
      </c>
      <c r="C40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401" s="26"/>
      <c r="E401" s="14" t="str">
        <f>IF(COUNTA(Table3[[#This Row],[Schematic Ref]]),LEN(Table3[[#This Row],[Schematic Ref]])-(LEN(SUBSTITUTE(Table3[[#This Row],[Schematic Ref]],",","")))+1,"")</f>
        <v/>
      </c>
      <c r="F401" s="21"/>
      <c r="G401" s="21"/>
      <c r="H401" s="21"/>
      <c r="I401" s="21"/>
      <c r="J401" s="22"/>
      <c r="K401" s="21"/>
      <c r="L401" s="31"/>
      <c r="M401" s="32"/>
      <c r="N401" s="21"/>
      <c r="O401" s="32"/>
      <c r="P401" s="30"/>
      <c r="Q401" s="33"/>
      <c r="R401" s="21" t="s">
        <v>30</v>
      </c>
      <c r="S401" s="21">
        <v>1186</v>
      </c>
      <c r="T401" s="21"/>
      <c r="U401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01" s="15">
        <f>Table3[[#This Row],[Price per board]]*$N$3</f>
        <v>0</v>
      </c>
      <c r="W401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01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02" spans="2:24" x14ac:dyDescent="0.25">
      <c r="B402" s="12">
        <f t="shared" ca="1" si="6"/>
        <v>396</v>
      </c>
      <c r="C40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402" s="26"/>
      <c r="E402" s="14" t="str">
        <f>IF(COUNTA(Table3[[#This Row],[Schematic Ref]]),LEN(Table3[[#This Row],[Schematic Ref]])-(LEN(SUBSTITUTE(Table3[[#This Row],[Schematic Ref]],",","")))+1,"")</f>
        <v/>
      </c>
      <c r="F402" s="21"/>
      <c r="G402" s="21"/>
      <c r="H402" s="21"/>
      <c r="I402" s="21"/>
      <c r="J402" s="22"/>
      <c r="K402" s="21"/>
      <c r="L402" s="31"/>
      <c r="M402" s="32"/>
      <c r="N402" s="21"/>
      <c r="O402" s="32"/>
      <c r="P402" s="30"/>
      <c r="Q402" s="33"/>
      <c r="R402" s="21" t="s">
        <v>30</v>
      </c>
      <c r="S402" s="21">
        <v>1187</v>
      </c>
      <c r="T402" s="21"/>
      <c r="U402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02" s="15">
        <f>Table3[[#This Row],[Price per board]]*$N$3</f>
        <v>0</v>
      </c>
      <c r="W402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02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03" spans="2:24" x14ac:dyDescent="0.25">
      <c r="B403" s="12">
        <f t="shared" ca="1" si="6"/>
        <v>397</v>
      </c>
      <c r="C40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403" s="26"/>
      <c r="E403" s="14" t="str">
        <f>IF(COUNTA(Table3[[#This Row],[Schematic Ref]]),LEN(Table3[[#This Row],[Schematic Ref]])-(LEN(SUBSTITUTE(Table3[[#This Row],[Schematic Ref]],",","")))+1,"")</f>
        <v/>
      </c>
      <c r="F403" s="21"/>
      <c r="G403" s="21"/>
      <c r="H403" s="21"/>
      <c r="I403" s="21"/>
      <c r="J403" s="22"/>
      <c r="K403" s="21"/>
      <c r="L403" s="31"/>
      <c r="M403" s="32"/>
      <c r="N403" s="21"/>
      <c r="O403" s="32"/>
      <c r="P403" s="30"/>
      <c r="Q403" s="33"/>
      <c r="R403" s="21" t="s">
        <v>30</v>
      </c>
      <c r="S403" s="21">
        <v>1188</v>
      </c>
      <c r="T403" s="21"/>
      <c r="U403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03" s="15">
        <f>Table3[[#This Row],[Price per board]]*$N$3</f>
        <v>0</v>
      </c>
      <c r="W403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03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04" spans="2:24" x14ac:dyDescent="0.25">
      <c r="B404" s="12">
        <f t="shared" ca="1" si="6"/>
        <v>398</v>
      </c>
      <c r="C40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404" s="26"/>
      <c r="E404" s="14" t="str">
        <f>IF(COUNTA(Table3[[#This Row],[Schematic Ref]]),LEN(Table3[[#This Row],[Schematic Ref]])-(LEN(SUBSTITUTE(Table3[[#This Row],[Schematic Ref]],",","")))+1,"")</f>
        <v/>
      </c>
      <c r="F404" s="21"/>
      <c r="G404" s="21"/>
      <c r="H404" s="21"/>
      <c r="I404" s="21"/>
      <c r="J404" s="22"/>
      <c r="K404" s="21"/>
      <c r="L404" s="31"/>
      <c r="M404" s="32"/>
      <c r="N404" s="21"/>
      <c r="O404" s="32"/>
      <c r="P404" s="30"/>
      <c r="Q404" s="33"/>
      <c r="R404" s="21" t="s">
        <v>30</v>
      </c>
      <c r="S404" s="21">
        <v>1189</v>
      </c>
      <c r="T404" s="21"/>
      <c r="U404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04" s="15">
        <f>Table3[[#This Row],[Price per board]]*$N$3</f>
        <v>0</v>
      </c>
      <c r="W404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04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05" spans="2:24" x14ac:dyDescent="0.25">
      <c r="B405" s="12">
        <f t="shared" ca="1" si="6"/>
        <v>399</v>
      </c>
      <c r="C40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405" s="26"/>
      <c r="E405" s="14" t="str">
        <f>IF(COUNTA(Table3[[#This Row],[Schematic Ref]]),LEN(Table3[[#This Row],[Schematic Ref]])-(LEN(SUBSTITUTE(Table3[[#This Row],[Schematic Ref]],",","")))+1,"")</f>
        <v/>
      </c>
      <c r="F405" s="21"/>
      <c r="G405" s="21"/>
      <c r="H405" s="21"/>
      <c r="I405" s="21"/>
      <c r="J405" s="22"/>
      <c r="K405" s="21"/>
      <c r="L405" s="31"/>
      <c r="M405" s="32"/>
      <c r="N405" s="21"/>
      <c r="O405" s="32"/>
      <c r="P405" s="30"/>
      <c r="Q405" s="33"/>
      <c r="R405" s="21" t="s">
        <v>30</v>
      </c>
      <c r="S405" s="21">
        <v>1190</v>
      </c>
      <c r="T405" s="21"/>
      <c r="U405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05" s="15">
        <f>Table3[[#This Row],[Price per board]]*$N$3</f>
        <v>0</v>
      </c>
      <c r="W405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05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06" spans="2:24" x14ac:dyDescent="0.25">
      <c r="B406" s="12">
        <f t="shared" ca="1" si="6"/>
        <v>400</v>
      </c>
      <c r="C40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406" s="26"/>
      <c r="E406" s="14" t="str">
        <f>IF(COUNTA(Table3[[#This Row],[Schematic Ref]]),LEN(Table3[[#This Row],[Schematic Ref]])-(LEN(SUBSTITUTE(Table3[[#This Row],[Schematic Ref]],",","")))+1,"")</f>
        <v/>
      </c>
      <c r="F406" s="21"/>
      <c r="G406" s="21"/>
      <c r="H406" s="21"/>
      <c r="I406" s="21"/>
      <c r="J406" s="22"/>
      <c r="K406" s="21"/>
      <c r="L406" s="31"/>
      <c r="M406" s="32"/>
      <c r="N406" s="21"/>
      <c r="O406" s="32"/>
      <c r="P406" s="30"/>
      <c r="Q406" s="33"/>
      <c r="R406" s="21" t="s">
        <v>30</v>
      </c>
      <c r="S406" s="21">
        <v>1191</v>
      </c>
      <c r="T406" s="21"/>
      <c r="U406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06" s="15">
        <f>Table3[[#This Row],[Price per board]]*$N$3</f>
        <v>0</v>
      </c>
      <c r="W406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06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07" spans="2:24" x14ac:dyDescent="0.25">
      <c r="B407" s="12">
        <f t="shared" ca="1" si="6"/>
        <v>401</v>
      </c>
      <c r="C40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407" s="26"/>
      <c r="E407" s="14" t="str">
        <f>IF(COUNTA(Table3[[#This Row],[Schematic Ref]]),LEN(Table3[[#This Row],[Schematic Ref]])-(LEN(SUBSTITUTE(Table3[[#This Row],[Schematic Ref]],",","")))+1,"")</f>
        <v/>
      </c>
      <c r="F407" s="21"/>
      <c r="G407" s="21"/>
      <c r="H407" s="21"/>
      <c r="I407" s="21"/>
      <c r="J407" s="22"/>
      <c r="K407" s="21"/>
      <c r="L407" s="31"/>
      <c r="M407" s="32"/>
      <c r="N407" s="21"/>
      <c r="O407" s="32"/>
      <c r="P407" s="30"/>
      <c r="Q407" s="33"/>
      <c r="R407" s="21" t="s">
        <v>30</v>
      </c>
      <c r="S407" s="21">
        <v>1192</v>
      </c>
      <c r="T407" s="21"/>
      <c r="U407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07" s="15">
        <f>Table3[[#This Row],[Price per board]]*$N$3</f>
        <v>0</v>
      </c>
      <c r="W407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07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08" spans="2:24" x14ac:dyDescent="0.25">
      <c r="B408" s="12">
        <f t="shared" ca="1" si="6"/>
        <v>402</v>
      </c>
      <c r="C40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408" s="26"/>
      <c r="E408" s="14" t="str">
        <f>IF(COUNTA(Table3[[#This Row],[Schematic Ref]]),LEN(Table3[[#This Row],[Schematic Ref]])-(LEN(SUBSTITUTE(Table3[[#This Row],[Schematic Ref]],",","")))+1,"")</f>
        <v/>
      </c>
      <c r="F408" s="21"/>
      <c r="G408" s="21"/>
      <c r="H408" s="21"/>
      <c r="I408" s="21"/>
      <c r="J408" s="22"/>
      <c r="K408" s="21"/>
      <c r="L408" s="31"/>
      <c r="M408" s="32"/>
      <c r="N408" s="21"/>
      <c r="O408" s="32"/>
      <c r="P408" s="30"/>
      <c r="Q408" s="33"/>
      <c r="R408" s="21" t="s">
        <v>30</v>
      </c>
      <c r="S408" s="21">
        <v>1193</v>
      </c>
      <c r="T408" s="21"/>
      <c r="U408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08" s="15">
        <f>Table3[[#This Row],[Price per board]]*$N$3</f>
        <v>0</v>
      </c>
      <c r="W408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08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09" spans="2:24" x14ac:dyDescent="0.25">
      <c r="B409" s="12">
        <f t="shared" ca="1" si="6"/>
        <v>403</v>
      </c>
      <c r="C40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409" s="26"/>
      <c r="E409" s="14" t="str">
        <f>IF(COUNTA(Table3[[#This Row],[Schematic Ref]]),LEN(Table3[[#This Row],[Schematic Ref]])-(LEN(SUBSTITUTE(Table3[[#This Row],[Schematic Ref]],",","")))+1,"")</f>
        <v/>
      </c>
      <c r="F409" s="21"/>
      <c r="G409" s="21"/>
      <c r="H409" s="21"/>
      <c r="I409" s="21"/>
      <c r="J409" s="22"/>
      <c r="K409" s="21"/>
      <c r="L409" s="31"/>
      <c r="M409" s="32"/>
      <c r="N409" s="21"/>
      <c r="O409" s="32"/>
      <c r="P409" s="30"/>
      <c r="Q409" s="33"/>
      <c r="R409" s="21" t="s">
        <v>30</v>
      </c>
      <c r="S409" s="21">
        <v>1194</v>
      </c>
      <c r="T409" s="21"/>
      <c r="U409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09" s="15">
        <f>Table3[[#This Row],[Price per board]]*$N$3</f>
        <v>0</v>
      </c>
      <c r="W409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09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10" spans="2:24" x14ac:dyDescent="0.25">
      <c r="B410" s="12">
        <f t="shared" ca="1" si="6"/>
        <v>404</v>
      </c>
      <c r="C41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410" s="26"/>
      <c r="E410" s="14" t="str">
        <f>IF(COUNTA(Table3[[#This Row],[Schematic Ref]]),LEN(Table3[[#This Row],[Schematic Ref]])-(LEN(SUBSTITUTE(Table3[[#This Row],[Schematic Ref]],",","")))+1,"")</f>
        <v/>
      </c>
      <c r="F410" s="21"/>
      <c r="G410" s="21"/>
      <c r="H410" s="21"/>
      <c r="I410" s="21"/>
      <c r="J410" s="22"/>
      <c r="K410" s="21"/>
      <c r="L410" s="31"/>
      <c r="M410" s="32"/>
      <c r="N410" s="21"/>
      <c r="O410" s="32"/>
      <c r="P410" s="30"/>
      <c r="Q410" s="33"/>
      <c r="R410" s="21" t="s">
        <v>30</v>
      </c>
      <c r="S410" s="21">
        <v>1195</v>
      </c>
      <c r="T410" s="21"/>
      <c r="U410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10" s="15">
        <f>Table3[[#This Row],[Price per board]]*$N$3</f>
        <v>0</v>
      </c>
      <c r="W410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10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11" spans="2:24" x14ac:dyDescent="0.25">
      <c r="B411" s="12">
        <f t="shared" ca="1" si="6"/>
        <v>405</v>
      </c>
      <c r="C41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411" s="26"/>
      <c r="E411" s="14" t="str">
        <f>IF(COUNTA(Table3[[#This Row],[Schematic Ref]]),LEN(Table3[[#This Row],[Schematic Ref]])-(LEN(SUBSTITUTE(Table3[[#This Row],[Schematic Ref]],",","")))+1,"")</f>
        <v/>
      </c>
      <c r="F411" s="21"/>
      <c r="G411" s="21"/>
      <c r="H411" s="21"/>
      <c r="I411" s="21"/>
      <c r="J411" s="22"/>
      <c r="K411" s="21"/>
      <c r="L411" s="31"/>
      <c r="M411" s="32"/>
      <c r="N411" s="21"/>
      <c r="O411" s="32"/>
      <c r="P411" s="30"/>
      <c r="Q411" s="33"/>
      <c r="R411" s="21" t="s">
        <v>30</v>
      </c>
      <c r="S411" s="21">
        <v>1196</v>
      </c>
      <c r="T411" s="21"/>
      <c r="U411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11" s="15">
        <f>Table3[[#This Row],[Price per board]]*$N$3</f>
        <v>0</v>
      </c>
      <c r="W411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11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12" spans="2:24" x14ac:dyDescent="0.25">
      <c r="B412" s="12">
        <f t="shared" ca="1" si="6"/>
        <v>406</v>
      </c>
      <c r="C41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412" s="26"/>
      <c r="E412" s="14" t="str">
        <f>IF(COUNTA(Table3[[#This Row],[Schematic Ref]]),LEN(Table3[[#This Row],[Schematic Ref]])-(LEN(SUBSTITUTE(Table3[[#This Row],[Schematic Ref]],",","")))+1,"")</f>
        <v/>
      </c>
      <c r="F412" s="21"/>
      <c r="G412" s="21"/>
      <c r="H412" s="21"/>
      <c r="I412" s="21"/>
      <c r="J412" s="22"/>
      <c r="K412" s="21"/>
      <c r="L412" s="31"/>
      <c r="M412" s="32"/>
      <c r="N412" s="21"/>
      <c r="O412" s="32"/>
      <c r="P412" s="30"/>
      <c r="Q412" s="33"/>
      <c r="R412" s="21" t="s">
        <v>30</v>
      </c>
      <c r="S412" s="21">
        <v>1197</v>
      </c>
      <c r="T412" s="21"/>
      <c r="U412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12" s="15">
        <f>Table3[[#This Row],[Price per board]]*$N$3</f>
        <v>0</v>
      </c>
      <c r="W412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12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13" spans="2:24" x14ac:dyDescent="0.25">
      <c r="B413" s="12">
        <f t="shared" ca="1" si="6"/>
        <v>407</v>
      </c>
      <c r="C41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413" s="26"/>
      <c r="E413" s="14" t="str">
        <f>IF(COUNTA(Table3[[#This Row],[Schematic Ref]]),LEN(Table3[[#This Row],[Schematic Ref]])-(LEN(SUBSTITUTE(Table3[[#This Row],[Schematic Ref]],",","")))+1,"")</f>
        <v/>
      </c>
      <c r="F413" s="21"/>
      <c r="G413" s="21"/>
      <c r="H413" s="21"/>
      <c r="I413" s="21"/>
      <c r="J413" s="22"/>
      <c r="K413" s="21"/>
      <c r="L413" s="31"/>
      <c r="M413" s="32"/>
      <c r="N413" s="21"/>
      <c r="O413" s="32"/>
      <c r="P413" s="30"/>
      <c r="Q413" s="33"/>
      <c r="R413" s="21" t="s">
        <v>30</v>
      </c>
      <c r="S413" s="21">
        <v>1198</v>
      </c>
      <c r="T413" s="21"/>
      <c r="U413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13" s="15">
        <f>Table3[[#This Row],[Price per board]]*$N$3</f>
        <v>0</v>
      </c>
      <c r="W413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13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14" spans="2:24" x14ac:dyDescent="0.25">
      <c r="B414" s="12">
        <f t="shared" ca="1" si="6"/>
        <v>408</v>
      </c>
      <c r="C41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414" s="26"/>
      <c r="E414" s="14" t="str">
        <f>IF(COUNTA(Table3[[#This Row],[Schematic Ref]]),LEN(Table3[[#This Row],[Schematic Ref]])-(LEN(SUBSTITUTE(Table3[[#This Row],[Schematic Ref]],",","")))+1,"")</f>
        <v/>
      </c>
      <c r="F414" s="21"/>
      <c r="G414" s="21"/>
      <c r="H414" s="21"/>
      <c r="I414" s="21"/>
      <c r="J414" s="22"/>
      <c r="K414" s="21"/>
      <c r="L414" s="31"/>
      <c r="M414" s="32"/>
      <c r="N414" s="21"/>
      <c r="O414" s="32"/>
      <c r="P414" s="30"/>
      <c r="Q414" s="33"/>
      <c r="R414" s="21" t="s">
        <v>30</v>
      </c>
      <c r="S414" s="21">
        <v>1199</v>
      </c>
      <c r="T414" s="21"/>
      <c r="U414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14" s="15">
        <f>Table3[[#This Row],[Price per board]]*$N$3</f>
        <v>0</v>
      </c>
      <c r="W414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14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15" spans="2:24" x14ac:dyDescent="0.25">
      <c r="B415" s="12">
        <f t="shared" ca="1" si="6"/>
        <v>409</v>
      </c>
      <c r="C41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415" s="26"/>
      <c r="E415" s="14" t="str">
        <f>IF(COUNTA(Table3[[#This Row],[Schematic Ref]]),LEN(Table3[[#This Row],[Schematic Ref]])-(LEN(SUBSTITUTE(Table3[[#This Row],[Schematic Ref]],",","")))+1,"")</f>
        <v/>
      </c>
      <c r="F415" s="21"/>
      <c r="G415" s="21"/>
      <c r="H415" s="21"/>
      <c r="I415" s="21"/>
      <c r="J415" s="22"/>
      <c r="K415" s="21"/>
      <c r="L415" s="31"/>
      <c r="M415" s="32"/>
      <c r="N415" s="21"/>
      <c r="O415" s="32"/>
      <c r="P415" s="30"/>
      <c r="Q415" s="33"/>
      <c r="R415" s="21" t="s">
        <v>30</v>
      </c>
      <c r="S415" s="21">
        <v>1200</v>
      </c>
      <c r="T415" s="21"/>
      <c r="U415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15" s="15">
        <f>Table3[[#This Row],[Price per board]]*$N$3</f>
        <v>0</v>
      </c>
      <c r="W415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15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16" spans="2:24" x14ac:dyDescent="0.25">
      <c r="B416" s="12">
        <f t="shared" ca="1" si="6"/>
        <v>410</v>
      </c>
      <c r="C41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416" s="26"/>
      <c r="E416" s="14" t="str">
        <f>IF(COUNTA(Table3[[#This Row],[Schematic Ref]]),LEN(Table3[[#This Row],[Schematic Ref]])-(LEN(SUBSTITUTE(Table3[[#This Row],[Schematic Ref]],",","")))+1,"")</f>
        <v/>
      </c>
      <c r="F416" s="21"/>
      <c r="G416" s="21"/>
      <c r="H416" s="21"/>
      <c r="I416" s="21"/>
      <c r="J416" s="22"/>
      <c r="K416" s="21"/>
      <c r="L416" s="31"/>
      <c r="M416" s="32"/>
      <c r="N416" s="21"/>
      <c r="O416" s="32"/>
      <c r="P416" s="30"/>
      <c r="Q416" s="33"/>
      <c r="R416" s="21" t="s">
        <v>30</v>
      </c>
      <c r="S416" s="21">
        <v>1201</v>
      </c>
      <c r="T416" s="21"/>
      <c r="U416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16" s="15">
        <f>Table3[[#This Row],[Price per board]]*$N$3</f>
        <v>0</v>
      </c>
      <c r="W416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16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17" spans="2:24" x14ac:dyDescent="0.25">
      <c r="B417" s="12">
        <f t="shared" ca="1" si="6"/>
        <v>411</v>
      </c>
      <c r="C41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417" s="26"/>
      <c r="E417" s="14" t="str">
        <f>IF(COUNTA(Table3[[#This Row],[Schematic Ref]]),LEN(Table3[[#This Row],[Schematic Ref]])-(LEN(SUBSTITUTE(Table3[[#This Row],[Schematic Ref]],",","")))+1,"")</f>
        <v/>
      </c>
      <c r="F417" s="21"/>
      <c r="G417" s="21"/>
      <c r="H417" s="21"/>
      <c r="I417" s="21"/>
      <c r="J417" s="22"/>
      <c r="K417" s="21"/>
      <c r="L417" s="31"/>
      <c r="M417" s="32"/>
      <c r="N417" s="21"/>
      <c r="O417" s="32"/>
      <c r="P417" s="30"/>
      <c r="Q417" s="33"/>
      <c r="R417" s="21" t="s">
        <v>30</v>
      </c>
      <c r="S417" s="21">
        <v>1202</v>
      </c>
      <c r="T417" s="21"/>
      <c r="U417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17" s="15">
        <f>Table3[[#This Row],[Price per board]]*$N$3</f>
        <v>0</v>
      </c>
      <c r="W417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17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18" spans="2:24" x14ac:dyDescent="0.25">
      <c r="B418" s="12">
        <f t="shared" ca="1" si="6"/>
        <v>412</v>
      </c>
      <c r="C41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418" s="26"/>
      <c r="E418" s="14" t="str">
        <f>IF(COUNTA(Table3[[#This Row],[Schematic Ref]]),LEN(Table3[[#This Row],[Schematic Ref]])-(LEN(SUBSTITUTE(Table3[[#This Row],[Schematic Ref]],",","")))+1,"")</f>
        <v/>
      </c>
      <c r="F418" s="21"/>
      <c r="G418" s="21"/>
      <c r="H418" s="21"/>
      <c r="I418" s="21"/>
      <c r="J418" s="22"/>
      <c r="K418" s="21"/>
      <c r="L418" s="31"/>
      <c r="M418" s="32"/>
      <c r="N418" s="21"/>
      <c r="O418" s="32"/>
      <c r="P418" s="30"/>
      <c r="Q418" s="33"/>
      <c r="R418" s="21" t="s">
        <v>30</v>
      </c>
      <c r="S418" s="21">
        <v>1203</v>
      </c>
      <c r="T418" s="21"/>
      <c r="U418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18" s="15">
        <f>Table3[[#This Row],[Price per board]]*$N$3</f>
        <v>0</v>
      </c>
      <c r="W418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18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19" spans="2:24" x14ac:dyDescent="0.25">
      <c r="B419" s="12">
        <f t="shared" ca="1" si="6"/>
        <v>413</v>
      </c>
      <c r="C41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419" s="26"/>
      <c r="E419" s="14" t="str">
        <f>IF(COUNTA(Table3[[#This Row],[Schematic Ref]]),LEN(Table3[[#This Row],[Schematic Ref]])-(LEN(SUBSTITUTE(Table3[[#This Row],[Schematic Ref]],",","")))+1,"")</f>
        <v/>
      </c>
      <c r="F419" s="21"/>
      <c r="G419" s="21"/>
      <c r="H419" s="21"/>
      <c r="I419" s="21"/>
      <c r="J419" s="22"/>
      <c r="K419" s="21"/>
      <c r="L419" s="31"/>
      <c r="M419" s="32"/>
      <c r="N419" s="21"/>
      <c r="O419" s="32"/>
      <c r="P419" s="30"/>
      <c r="Q419" s="33"/>
      <c r="R419" s="21" t="s">
        <v>30</v>
      </c>
      <c r="S419" s="21">
        <v>1204</v>
      </c>
      <c r="T419" s="21"/>
      <c r="U419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19" s="15">
        <f>Table3[[#This Row],[Price per board]]*$N$3</f>
        <v>0</v>
      </c>
      <c r="W419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19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20" spans="2:24" x14ac:dyDescent="0.25">
      <c r="B420" s="12">
        <f t="shared" ca="1" si="6"/>
        <v>414</v>
      </c>
      <c r="C42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420" s="26"/>
      <c r="E420" s="14" t="str">
        <f>IF(COUNTA(Table3[[#This Row],[Schematic Ref]]),LEN(Table3[[#This Row],[Schematic Ref]])-(LEN(SUBSTITUTE(Table3[[#This Row],[Schematic Ref]],",","")))+1,"")</f>
        <v/>
      </c>
      <c r="F420" s="21"/>
      <c r="G420" s="21"/>
      <c r="H420" s="21"/>
      <c r="I420" s="21"/>
      <c r="J420" s="22"/>
      <c r="K420" s="21"/>
      <c r="L420" s="31"/>
      <c r="M420" s="32"/>
      <c r="N420" s="21"/>
      <c r="O420" s="32"/>
      <c r="P420" s="30"/>
      <c r="Q420" s="33"/>
      <c r="R420" s="21" t="s">
        <v>30</v>
      </c>
      <c r="S420" s="21">
        <v>1205</v>
      </c>
      <c r="T420" s="21"/>
      <c r="U420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20" s="15">
        <f>Table3[[#This Row],[Price per board]]*$N$3</f>
        <v>0</v>
      </c>
      <c r="W420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20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21" spans="2:24" x14ac:dyDescent="0.25">
      <c r="B421" s="12">
        <f t="shared" ca="1" si="6"/>
        <v>415</v>
      </c>
      <c r="C42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421" s="26"/>
      <c r="E421" s="14" t="str">
        <f>IF(COUNTA(Table3[[#This Row],[Schematic Ref]]),LEN(Table3[[#This Row],[Schematic Ref]])-(LEN(SUBSTITUTE(Table3[[#This Row],[Schematic Ref]],",","")))+1,"")</f>
        <v/>
      </c>
      <c r="F421" s="21"/>
      <c r="G421" s="21"/>
      <c r="H421" s="21"/>
      <c r="I421" s="21"/>
      <c r="J421" s="22"/>
      <c r="K421" s="21"/>
      <c r="L421" s="31"/>
      <c r="M421" s="32"/>
      <c r="N421" s="21"/>
      <c r="O421" s="32"/>
      <c r="P421" s="30"/>
      <c r="Q421" s="33"/>
      <c r="R421" s="21" t="s">
        <v>30</v>
      </c>
      <c r="S421" s="21">
        <v>1206</v>
      </c>
      <c r="T421" s="21"/>
      <c r="U421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21" s="15">
        <f>Table3[[#This Row],[Price per board]]*$N$3</f>
        <v>0</v>
      </c>
      <c r="W421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21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22" spans="2:24" x14ac:dyDescent="0.25">
      <c r="B422" s="12">
        <f t="shared" ca="1" si="6"/>
        <v>416</v>
      </c>
      <c r="C42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422" s="26"/>
      <c r="E422" s="14" t="str">
        <f>IF(COUNTA(Table3[[#This Row],[Schematic Ref]]),LEN(Table3[[#This Row],[Schematic Ref]])-(LEN(SUBSTITUTE(Table3[[#This Row],[Schematic Ref]],",","")))+1,"")</f>
        <v/>
      </c>
      <c r="F422" s="21"/>
      <c r="G422" s="21"/>
      <c r="H422" s="21"/>
      <c r="I422" s="21"/>
      <c r="J422" s="22"/>
      <c r="K422" s="21"/>
      <c r="L422" s="31"/>
      <c r="M422" s="32"/>
      <c r="N422" s="21"/>
      <c r="O422" s="32"/>
      <c r="P422" s="30"/>
      <c r="Q422" s="33"/>
      <c r="R422" s="21" t="s">
        <v>30</v>
      </c>
      <c r="S422" s="21">
        <v>1207</v>
      </c>
      <c r="T422" s="21"/>
      <c r="U422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22" s="15">
        <f>Table3[[#This Row],[Price per board]]*$N$3</f>
        <v>0</v>
      </c>
      <c r="W422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22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23" spans="2:24" x14ac:dyDescent="0.25">
      <c r="B423" s="12">
        <f t="shared" ca="1" si="6"/>
        <v>417</v>
      </c>
      <c r="C42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423" s="26"/>
      <c r="E423" s="14" t="str">
        <f>IF(COUNTA(Table3[[#This Row],[Schematic Ref]]),LEN(Table3[[#This Row],[Schematic Ref]])-(LEN(SUBSTITUTE(Table3[[#This Row],[Schematic Ref]],",","")))+1,"")</f>
        <v/>
      </c>
      <c r="F423" s="21"/>
      <c r="G423" s="21"/>
      <c r="H423" s="21"/>
      <c r="I423" s="21"/>
      <c r="J423" s="22"/>
      <c r="K423" s="21"/>
      <c r="L423" s="31"/>
      <c r="M423" s="32"/>
      <c r="N423" s="21"/>
      <c r="O423" s="32"/>
      <c r="P423" s="30"/>
      <c r="Q423" s="33"/>
      <c r="R423" s="21" t="s">
        <v>30</v>
      </c>
      <c r="S423" s="21">
        <v>1208</v>
      </c>
      <c r="T423" s="21"/>
      <c r="U423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23" s="15">
        <f>Table3[[#This Row],[Price per board]]*$N$3</f>
        <v>0</v>
      </c>
      <c r="W423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23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24" spans="2:24" x14ac:dyDescent="0.25">
      <c r="B424" s="12">
        <f t="shared" ca="1" si="6"/>
        <v>418</v>
      </c>
      <c r="C42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424" s="26"/>
      <c r="E424" s="14" t="str">
        <f>IF(COUNTA(Table3[[#This Row],[Schematic Ref]]),LEN(Table3[[#This Row],[Schematic Ref]])-(LEN(SUBSTITUTE(Table3[[#This Row],[Schematic Ref]],",","")))+1,"")</f>
        <v/>
      </c>
      <c r="F424" s="21"/>
      <c r="G424" s="21"/>
      <c r="H424" s="21"/>
      <c r="I424" s="21"/>
      <c r="J424" s="22"/>
      <c r="K424" s="21"/>
      <c r="L424" s="31"/>
      <c r="M424" s="32"/>
      <c r="N424" s="21"/>
      <c r="O424" s="32"/>
      <c r="P424" s="30"/>
      <c r="Q424" s="33"/>
      <c r="R424" s="21" t="s">
        <v>30</v>
      </c>
      <c r="S424" s="21">
        <v>1209</v>
      </c>
      <c r="T424" s="21"/>
      <c r="U424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24" s="15">
        <f>Table3[[#This Row],[Price per board]]*$N$3</f>
        <v>0</v>
      </c>
      <c r="W424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24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25" spans="2:24" x14ac:dyDescent="0.25">
      <c r="B425" s="12">
        <f t="shared" ca="1" si="6"/>
        <v>419</v>
      </c>
      <c r="C42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425" s="26"/>
      <c r="E425" s="14" t="str">
        <f>IF(COUNTA(Table3[[#This Row],[Schematic Ref]]),LEN(Table3[[#This Row],[Schematic Ref]])-(LEN(SUBSTITUTE(Table3[[#This Row],[Schematic Ref]],",","")))+1,"")</f>
        <v/>
      </c>
      <c r="F425" s="21"/>
      <c r="G425" s="21"/>
      <c r="H425" s="21"/>
      <c r="I425" s="21"/>
      <c r="J425" s="22"/>
      <c r="K425" s="21"/>
      <c r="L425" s="31"/>
      <c r="M425" s="32"/>
      <c r="N425" s="21"/>
      <c r="O425" s="32"/>
      <c r="P425" s="30"/>
      <c r="Q425" s="33"/>
      <c r="R425" s="21" t="s">
        <v>30</v>
      </c>
      <c r="S425" s="21">
        <v>1210</v>
      </c>
      <c r="T425" s="21"/>
      <c r="U425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25" s="15">
        <f>Table3[[#This Row],[Price per board]]*$N$3</f>
        <v>0</v>
      </c>
      <c r="W425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25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26" spans="2:24" x14ac:dyDescent="0.25">
      <c r="B426" s="12">
        <f t="shared" ca="1" si="6"/>
        <v>420</v>
      </c>
      <c r="C42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426" s="26"/>
      <c r="E426" s="14" t="str">
        <f>IF(COUNTA(Table3[[#This Row],[Schematic Ref]]),LEN(Table3[[#This Row],[Schematic Ref]])-(LEN(SUBSTITUTE(Table3[[#This Row],[Schematic Ref]],",","")))+1,"")</f>
        <v/>
      </c>
      <c r="F426" s="21"/>
      <c r="G426" s="21"/>
      <c r="H426" s="21"/>
      <c r="I426" s="21"/>
      <c r="J426" s="22"/>
      <c r="K426" s="21"/>
      <c r="L426" s="31"/>
      <c r="M426" s="32"/>
      <c r="N426" s="21"/>
      <c r="O426" s="32"/>
      <c r="P426" s="30"/>
      <c r="Q426" s="33"/>
      <c r="R426" s="21" t="s">
        <v>30</v>
      </c>
      <c r="S426" s="21">
        <v>1211</v>
      </c>
      <c r="T426" s="21"/>
      <c r="U426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26" s="15">
        <f>Table3[[#This Row],[Price per board]]*$N$3</f>
        <v>0</v>
      </c>
      <c r="W426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26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27" spans="2:24" x14ac:dyDescent="0.25">
      <c r="B427" s="12">
        <f t="shared" ca="1" si="6"/>
        <v>421</v>
      </c>
      <c r="C42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427" s="26"/>
      <c r="E427" s="14" t="str">
        <f>IF(COUNTA(Table3[[#This Row],[Schematic Ref]]),LEN(Table3[[#This Row],[Schematic Ref]])-(LEN(SUBSTITUTE(Table3[[#This Row],[Schematic Ref]],",","")))+1,"")</f>
        <v/>
      </c>
      <c r="F427" s="21"/>
      <c r="G427" s="21"/>
      <c r="H427" s="21"/>
      <c r="I427" s="21"/>
      <c r="J427" s="22"/>
      <c r="K427" s="21"/>
      <c r="L427" s="31"/>
      <c r="M427" s="32"/>
      <c r="N427" s="21"/>
      <c r="O427" s="32"/>
      <c r="P427" s="30"/>
      <c r="Q427" s="33"/>
      <c r="R427" s="21" t="s">
        <v>30</v>
      </c>
      <c r="S427" s="21">
        <v>1212</v>
      </c>
      <c r="T427" s="21"/>
      <c r="U427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27" s="15">
        <f>Table3[[#This Row],[Price per board]]*$N$3</f>
        <v>0</v>
      </c>
      <c r="W427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27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28" spans="2:24" x14ac:dyDescent="0.25">
      <c r="B428" s="12">
        <f t="shared" ca="1" si="6"/>
        <v>422</v>
      </c>
      <c r="C42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428" s="26"/>
      <c r="E428" s="14" t="str">
        <f>IF(COUNTA(Table3[[#This Row],[Schematic Ref]]),LEN(Table3[[#This Row],[Schematic Ref]])-(LEN(SUBSTITUTE(Table3[[#This Row],[Schematic Ref]],",","")))+1,"")</f>
        <v/>
      </c>
      <c r="F428" s="21"/>
      <c r="G428" s="21"/>
      <c r="H428" s="21"/>
      <c r="I428" s="21"/>
      <c r="J428" s="22"/>
      <c r="K428" s="21"/>
      <c r="L428" s="31"/>
      <c r="M428" s="32"/>
      <c r="N428" s="21"/>
      <c r="O428" s="32"/>
      <c r="P428" s="30"/>
      <c r="Q428" s="33"/>
      <c r="R428" s="21" t="s">
        <v>30</v>
      </c>
      <c r="S428" s="21">
        <v>1213</v>
      </c>
      <c r="T428" s="21"/>
      <c r="U428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28" s="15">
        <f>Table3[[#This Row],[Price per board]]*$N$3</f>
        <v>0</v>
      </c>
      <c r="W428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28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29" spans="2:24" x14ac:dyDescent="0.25">
      <c r="B429" s="12">
        <f t="shared" ca="1" si="6"/>
        <v>423</v>
      </c>
      <c r="C42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429" s="26"/>
      <c r="E429" s="14" t="str">
        <f>IF(COUNTA(Table3[[#This Row],[Schematic Ref]]),LEN(Table3[[#This Row],[Schematic Ref]])-(LEN(SUBSTITUTE(Table3[[#This Row],[Schematic Ref]],",","")))+1,"")</f>
        <v/>
      </c>
      <c r="F429" s="21"/>
      <c r="G429" s="21"/>
      <c r="H429" s="21"/>
      <c r="I429" s="21"/>
      <c r="J429" s="22"/>
      <c r="K429" s="21"/>
      <c r="L429" s="31"/>
      <c r="M429" s="32"/>
      <c r="N429" s="21"/>
      <c r="O429" s="32"/>
      <c r="P429" s="30"/>
      <c r="Q429" s="33"/>
      <c r="R429" s="21" t="s">
        <v>30</v>
      </c>
      <c r="S429" s="21">
        <v>1214</v>
      </c>
      <c r="T429" s="21"/>
      <c r="U429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29" s="15">
        <f>Table3[[#This Row],[Price per board]]*$N$3</f>
        <v>0</v>
      </c>
      <c r="W429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29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30" spans="2:24" x14ac:dyDescent="0.25">
      <c r="B430" s="12">
        <f t="shared" ca="1" si="6"/>
        <v>424</v>
      </c>
      <c r="C43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430" s="26"/>
      <c r="E430" s="14" t="str">
        <f>IF(COUNTA(Table3[[#This Row],[Schematic Ref]]),LEN(Table3[[#This Row],[Schematic Ref]])-(LEN(SUBSTITUTE(Table3[[#This Row],[Schematic Ref]],",","")))+1,"")</f>
        <v/>
      </c>
      <c r="F430" s="21"/>
      <c r="G430" s="21"/>
      <c r="H430" s="21"/>
      <c r="I430" s="21"/>
      <c r="J430" s="22"/>
      <c r="K430" s="21"/>
      <c r="L430" s="31"/>
      <c r="M430" s="32"/>
      <c r="N430" s="21"/>
      <c r="O430" s="32"/>
      <c r="P430" s="30"/>
      <c r="Q430" s="33"/>
      <c r="R430" s="21" t="s">
        <v>30</v>
      </c>
      <c r="S430" s="21">
        <v>1215</v>
      </c>
      <c r="T430" s="21"/>
      <c r="U430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30" s="15">
        <f>Table3[[#This Row],[Price per board]]*$N$3</f>
        <v>0</v>
      </c>
      <c r="W430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30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31" spans="2:24" x14ac:dyDescent="0.25">
      <c r="B431" s="12">
        <f t="shared" ca="1" si="6"/>
        <v>425</v>
      </c>
      <c r="C43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431" s="26"/>
      <c r="E431" s="14" t="str">
        <f>IF(COUNTA(Table3[[#This Row],[Schematic Ref]]),LEN(Table3[[#This Row],[Schematic Ref]])-(LEN(SUBSTITUTE(Table3[[#This Row],[Schematic Ref]],",","")))+1,"")</f>
        <v/>
      </c>
      <c r="F431" s="21"/>
      <c r="G431" s="21"/>
      <c r="H431" s="21"/>
      <c r="I431" s="21"/>
      <c r="J431" s="22"/>
      <c r="K431" s="21"/>
      <c r="L431" s="31"/>
      <c r="M431" s="32"/>
      <c r="N431" s="21"/>
      <c r="O431" s="32"/>
      <c r="P431" s="30"/>
      <c r="Q431" s="33"/>
      <c r="R431" s="21" t="s">
        <v>30</v>
      </c>
      <c r="S431" s="21">
        <v>1216</v>
      </c>
      <c r="T431" s="21"/>
      <c r="U431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31" s="15">
        <f>Table3[[#This Row],[Price per board]]*$N$3</f>
        <v>0</v>
      </c>
      <c r="W431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31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32" spans="2:24" x14ac:dyDescent="0.25">
      <c r="B432" s="12">
        <f t="shared" ca="1" si="6"/>
        <v>426</v>
      </c>
      <c r="C43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432" s="26"/>
      <c r="E432" s="14" t="str">
        <f>IF(COUNTA(Table3[[#This Row],[Schematic Ref]]),LEN(Table3[[#This Row],[Schematic Ref]])-(LEN(SUBSTITUTE(Table3[[#This Row],[Schematic Ref]],",","")))+1,"")</f>
        <v/>
      </c>
      <c r="F432" s="21"/>
      <c r="G432" s="21"/>
      <c r="H432" s="21"/>
      <c r="I432" s="21"/>
      <c r="J432" s="22"/>
      <c r="K432" s="21"/>
      <c r="L432" s="31"/>
      <c r="M432" s="32"/>
      <c r="N432" s="21"/>
      <c r="O432" s="32"/>
      <c r="P432" s="30"/>
      <c r="Q432" s="33"/>
      <c r="R432" s="21" t="s">
        <v>30</v>
      </c>
      <c r="S432" s="21">
        <v>1217</v>
      </c>
      <c r="T432" s="21"/>
      <c r="U432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32" s="15">
        <f>Table3[[#This Row],[Price per board]]*$N$3</f>
        <v>0</v>
      </c>
      <c r="W432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32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33" spans="2:24" x14ac:dyDescent="0.25">
      <c r="B433" s="12">
        <f t="shared" ca="1" si="6"/>
        <v>427</v>
      </c>
      <c r="C43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433" s="26"/>
      <c r="E433" s="14" t="str">
        <f>IF(COUNTA(Table3[[#This Row],[Schematic Ref]]),LEN(Table3[[#This Row],[Schematic Ref]])-(LEN(SUBSTITUTE(Table3[[#This Row],[Schematic Ref]],",","")))+1,"")</f>
        <v/>
      </c>
      <c r="F433" s="21"/>
      <c r="G433" s="21"/>
      <c r="H433" s="21"/>
      <c r="I433" s="21"/>
      <c r="J433" s="22"/>
      <c r="K433" s="21"/>
      <c r="L433" s="31"/>
      <c r="M433" s="32"/>
      <c r="N433" s="21"/>
      <c r="O433" s="32"/>
      <c r="P433" s="30"/>
      <c r="Q433" s="33"/>
      <c r="R433" s="21" t="s">
        <v>30</v>
      </c>
      <c r="S433" s="21">
        <v>1218</v>
      </c>
      <c r="T433" s="21"/>
      <c r="U433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33" s="15">
        <f>Table3[[#This Row],[Price per board]]*$N$3</f>
        <v>0</v>
      </c>
      <c r="W433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33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34" spans="2:24" x14ac:dyDescent="0.25">
      <c r="B434" s="12">
        <f t="shared" ca="1" si="6"/>
        <v>428</v>
      </c>
      <c r="C43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434" s="26"/>
      <c r="E434" s="14" t="str">
        <f>IF(COUNTA(Table3[[#This Row],[Schematic Ref]]),LEN(Table3[[#This Row],[Schematic Ref]])-(LEN(SUBSTITUTE(Table3[[#This Row],[Schematic Ref]],",","")))+1,"")</f>
        <v/>
      </c>
      <c r="F434" s="21"/>
      <c r="G434" s="21"/>
      <c r="H434" s="21"/>
      <c r="I434" s="21"/>
      <c r="J434" s="22"/>
      <c r="K434" s="21"/>
      <c r="L434" s="31"/>
      <c r="M434" s="32"/>
      <c r="N434" s="21"/>
      <c r="O434" s="32"/>
      <c r="P434" s="30"/>
      <c r="Q434" s="33"/>
      <c r="R434" s="21" t="s">
        <v>30</v>
      </c>
      <c r="S434" s="21">
        <v>1219</v>
      </c>
      <c r="T434" s="21"/>
      <c r="U434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34" s="15">
        <f>Table3[[#This Row],[Price per board]]*$N$3</f>
        <v>0</v>
      </c>
      <c r="W434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34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35" spans="2:24" x14ac:dyDescent="0.25">
      <c r="B435" s="12">
        <f t="shared" ca="1" si="6"/>
        <v>429</v>
      </c>
      <c r="C43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435" s="26"/>
      <c r="E435" s="14" t="str">
        <f>IF(COUNTA(Table3[[#This Row],[Schematic Ref]]),LEN(Table3[[#This Row],[Schematic Ref]])-(LEN(SUBSTITUTE(Table3[[#This Row],[Schematic Ref]],",","")))+1,"")</f>
        <v/>
      </c>
      <c r="F435" s="21"/>
      <c r="G435" s="21"/>
      <c r="H435" s="21"/>
      <c r="I435" s="21"/>
      <c r="J435" s="22"/>
      <c r="K435" s="21"/>
      <c r="L435" s="31"/>
      <c r="M435" s="32"/>
      <c r="N435" s="21"/>
      <c r="O435" s="32"/>
      <c r="P435" s="30"/>
      <c r="Q435" s="33"/>
      <c r="R435" s="21" t="s">
        <v>30</v>
      </c>
      <c r="S435" s="21">
        <v>1220</v>
      </c>
      <c r="T435" s="21"/>
      <c r="U435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35" s="15">
        <f>Table3[[#This Row],[Price per board]]*$N$3</f>
        <v>0</v>
      </c>
      <c r="W435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35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36" spans="2:24" x14ac:dyDescent="0.25">
      <c r="B436" s="12">
        <f t="shared" ca="1" si="6"/>
        <v>430</v>
      </c>
      <c r="C43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436" s="26"/>
      <c r="E436" s="14" t="str">
        <f>IF(COUNTA(Table3[[#This Row],[Schematic Ref]]),LEN(Table3[[#This Row],[Schematic Ref]])-(LEN(SUBSTITUTE(Table3[[#This Row],[Schematic Ref]],",","")))+1,"")</f>
        <v/>
      </c>
      <c r="F436" s="21"/>
      <c r="G436" s="21"/>
      <c r="H436" s="21"/>
      <c r="I436" s="21"/>
      <c r="J436" s="22"/>
      <c r="K436" s="21"/>
      <c r="L436" s="31"/>
      <c r="M436" s="32"/>
      <c r="N436" s="21"/>
      <c r="O436" s="32"/>
      <c r="P436" s="30"/>
      <c r="Q436" s="33"/>
      <c r="R436" s="21" t="s">
        <v>30</v>
      </c>
      <c r="S436" s="21">
        <v>1221</v>
      </c>
      <c r="T436" s="21"/>
      <c r="U436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36" s="15">
        <f>Table3[[#This Row],[Price per board]]*$N$3</f>
        <v>0</v>
      </c>
      <c r="W436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36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37" spans="2:24" x14ac:dyDescent="0.25">
      <c r="B437" s="12">
        <f t="shared" ca="1" si="6"/>
        <v>431</v>
      </c>
      <c r="C43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437" s="26"/>
      <c r="E437" s="14" t="str">
        <f>IF(COUNTA(Table3[[#This Row],[Schematic Ref]]),LEN(Table3[[#This Row],[Schematic Ref]])-(LEN(SUBSTITUTE(Table3[[#This Row],[Schematic Ref]],",","")))+1,"")</f>
        <v/>
      </c>
      <c r="F437" s="21"/>
      <c r="G437" s="21"/>
      <c r="H437" s="21"/>
      <c r="I437" s="21"/>
      <c r="J437" s="22"/>
      <c r="K437" s="21"/>
      <c r="L437" s="31"/>
      <c r="M437" s="32"/>
      <c r="N437" s="21"/>
      <c r="O437" s="32"/>
      <c r="P437" s="30"/>
      <c r="Q437" s="33"/>
      <c r="R437" s="21" t="s">
        <v>30</v>
      </c>
      <c r="S437" s="21">
        <v>1222</v>
      </c>
      <c r="T437" s="21"/>
      <c r="U437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37" s="15">
        <f>Table3[[#This Row],[Price per board]]*$N$3</f>
        <v>0</v>
      </c>
      <c r="W437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37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38" spans="2:24" x14ac:dyDescent="0.25">
      <c r="B438" s="12">
        <f t="shared" ca="1" si="6"/>
        <v>432</v>
      </c>
      <c r="C43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438" s="26"/>
      <c r="E438" s="14" t="str">
        <f>IF(COUNTA(Table3[[#This Row],[Schematic Ref]]),LEN(Table3[[#This Row],[Schematic Ref]])-(LEN(SUBSTITUTE(Table3[[#This Row],[Schematic Ref]],",","")))+1,"")</f>
        <v/>
      </c>
      <c r="F438" s="21"/>
      <c r="G438" s="21"/>
      <c r="H438" s="21"/>
      <c r="I438" s="21"/>
      <c r="J438" s="22"/>
      <c r="K438" s="21"/>
      <c r="L438" s="31"/>
      <c r="M438" s="32"/>
      <c r="N438" s="21"/>
      <c r="O438" s="32"/>
      <c r="P438" s="30"/>
      <c r="Q438" s="33"/>
      <c r="R438" s="21" t="s">
        <v>30</v>
      </c>
      <c r="S438" s="21">
        <v>1223</v>
      </c>
      <c r="T438" s="21"/>
      <c r="U438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38" s="15">
        <f>Table3[[#This Row],[Price per board]]*$N$3</f>
        <v>0</v>
      </c>
      <c r="W438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38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39" spans="2:24" x14ac:dyDescent="0.25">
      <c r="B439" s="12">
        <f t="shared" ca="1" si="6"/>
        <v>433</v>
      </c>
      <c r="C43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439" s="26"/>
      <c r="E439" s="14" t="str">
        <f>IF(COUNTA(Table3[[#This Row],[Schematic Ref]]),LEN(Table3[[#This Row],[Schematic Ref]])-(LEN(SUBSTITUTE(Table3[[#This Row],[Schematic Ref]],",","")))+1,"")</f>
        <v/>
      </c>
      <c r="F439" s="21"/>
      <c r="G439" s="21"/>
      <c r="H439" s="21"/>
      <c r="I439" s="21"/>
      <c r="J439" s="22"/>
      <c r="K439" s="21"/>
      <c r="L439" s="31"/>
      <c r="M439" s="32"/>
      <c r="N439" s="21"/>
      <c r="O439" s="32"/>
      <c r="P439" s="30"/>
      <c r="Q439" s="33"/>
      <c r="R439" s="21" t="s">
        <v>30</v>
      </c>
      <c r="S439" s="21">
        <v>1224</v>
      </c>
      <c r="T439" s="21"/>
      <c r="U439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39" s="15">
        <f>Table3[[#This Row],[Price per board]]*$N$3</f>
        <v>0</v>
      </c>
      <c r="W439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39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40" spans="2:24" x14ac:dyDescent="0.25">
      <c r="B440" s="12">
        <f t="shared" ca="1" si="6"/>
        <v>434</v>
      </c>
      <c r="C44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440" s="26"/>
      <c r="E440" s="14" t="str">
        <f>IF(COUNTA(Table3[[#This Row],[Schematic Ref]]),LEN(Table3[[#This Row],[Schematic Ref]])-(LEN(SUBSTITUTE(Table3[[#This Row],[Schematic Ref]],",","")))+1,"")</f>
        <v/>
      </c>
      <c r="F440" s="21"/>
      <c r="G440" s="21"/>
      <c r="H440" s="21"/>
      <c r="I440" s="21"/>
      <c r="J440" s="22"/>
      <c r="K440" s="21"/>
      <c r="L440" s="31"/>
      <c r="M440" s="32"/>
      <c r="N440" s="21"/>
      <c r="O440" s="32"/>
      <c r="P440" s="30"/>
      <c r="Q440" s="33"/>
      <c r="R440" s="21" t="s">
        <v>30</v>
      </c>
      <c r="S440" s="21">
        <v>1225</v>
      </c>
      <c r="T440" s="21"/>
      <c r="U440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40" s="15">
        <f>Table3[[#This Row],[Price per board]]*$N$3</f>
        <v>0</v>
      </c>
      <c r="W440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40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41" spans="2:24" x14ac:dyDescent="0.25">
      <c r="B441" s="12">
        <f t="shared" ca="1" si="6"/>
        <v>435</v>
      </c>
      <c r="C44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441" s="26"/>
      <c r="E441" s="14" t="str">
        <f>IF(COUNTA(Table3[[#This Row],[Schematic Ref]]),LEN(Table3[[#This Row],[Schematic Ref]])-(LEN(SUBSTITUTE(Table3[[#This Row],[Schematic Ref]],",","")))+1,"")</f>
        <v/>
      </c>
      <c r="F441" s="21"/>
      <c r="G441" s="21"/>
      <c r="H441" s="21"/>
      <c r="I441" s="21"/>
      <c r="J441" s="22"/>
      <c r="K441" s="21"/>
      <c r="L441" s="31"/>
      <c r="M441" s="32"/>
      <c r="N441" s="21"/>
      <c r="O441" s="32"/>
      <c r="P441" s="30"/>
      <c r="Q441" s="33"/>
      <c r="R441" s="21" t="s">
        <v>30</v>
      </c>
      <c r="S441" s="21">
        <v>1226</v>
      </c>
      <c r="T441" s="21"/>
      <c r="U441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41" s="15">
        <f>Table3[[#This Row],[Price per board]]*$N$3</f>
        <v>0</v>
      </c>
      <c r="W441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41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42" spans="2:24" x14ac:dyDescent="0.25">
      <c r="B442" s="12">
        <f t="shared" ca="1" si="6"/>
        <v>436</v>
      </c>
      <c r="C44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442" s="26"/>
      <c r="E442" s="14" t="str">
        <f>IF(COUNTA(Table3[[#This Row],[Schematic Ref]]),LEN(Table3[[#This Row],[Schematic Ref]])-(LEN(SUBSTITUTE(Table3[[#This Row],[Schematic Ref]],",","")))+1,"")</f>
        <v/>
      </c>
      <c r="F442" s="21"/>
      <c r="G442" s="21"/>
      <c r="H442" s="21"/>
      <c r="I442" s="21"/>
      <c r="J442" s="22"/>
      <c r="K442" s="21"/>
      <c r="L442" s="31"/>
      <c r="M442" s="32"/>
      <c r="N442" s="21"/>
      <c r="O442" s="32"/>
      <c r="P442" s="30"/>
      <c r="Q442" s="33"/>
      <c r="R442" s="21" t="s">
        <v>30</v>
      </c>
      <c r="S442" s="21">
        <v>1227</v>
      </c>
      <c r="T442" s="21"/>
      <c r="U442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42" s="15">
        <f>Table3[[#This Row],[Price per board]]*$N$3</f>
        <v>0</v>
      </c>
      <c r="W442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42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43" spans="2:24" x14ac:dyDescent="0.25">
      <c r="B443" s="12">
        <f t="shared" ca="1" si="6"/>
        <v>437</v>
      </c>
      <c r="C44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443" s="26"/>
      <c r="E443" s="14" t="str">
        <f>IF(COUNTA(Table3[[#This Row],[Schematic Ref]]),LEN(Table3[[#This Row],[Schematic Ref]])-(LEN(SUBSTITUTE(Table3[[#This Row],[Schematic Ref]],",","")))+1,"")</f>
        <v/>
      </c>
      <c r="F443" s="21"/>
      <c r="G443" s="21"/>
      <c r="H443" s="21"/>
      <c r="I443" s="21"/>
      <c r="J443" s="22"/>
      <c r="K443" s="21"/>
      <c r="L443" s="31"/>
      <c r="M443" s="32"/>
      <c r="N443" s="21"/>
      <c r="O443" s="32"/>
      <c r="P443" s="30"/>
      <c r="Q443" s="33"/>
      <c r="R443" s="21" t="s">
        <v>30</v>
      </c>
      <c r="S443" s="21">
        <v>1228</v>
      </c>
      <c r="T443" s="21"/>
      <c r="U443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43" s="15">
        <f>Table3[[#This Row],[Price per board]]*$N$3</f>
        <v>0</v>
      </c>
      <c r="W443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43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44" spans="2:24" x14ac:dyDescent="0.25">
      <c r="B444" s="12">
        <f t="shared" ca="1" si="6"/>
        <v>438</v>
      </c>
      <c r="C44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444" s="26"/>
      <c r="E444" s="14" t="str">
        <f>IF(COUNTA(Table3[[#This Row],[Schematic Ref]]),LEN(Table3[[#This Row],[Schematic Ref]])-(LEN(SUBSTITUTE(Table3[[#This Row],[Schematic Ref]],",","")))+1,"")</f>
        <v/>
      </c>
      <c r="F444" s="21"/>
      <c r="G444" s="21"/>
      <c r="H444" s="21"/>
      <c r="I444" s="21"/>
      <c r="J444" s="22"/>
      <c r="K444" s="21"/>
      <c r="L444" s="31"/>
      <c r="M444" s="32"/>
      <c r="N444" s="21"/>
      <c r="O444" s="32"/>
      <c r="P444" s="30"/>
      <c r="Q444" s="33"/>
      <c r="R444" s="21" t="s">
        <v>30</v>
      </c>
      <c r="S444" s="21">
        <v>1229</v>
      </c>
      <c r="T444" s="21"/>
      <c r="U444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44" s="15">
        <f>Table3[[#This Row],[Price per board]]*$N$3</f>
        <v>0</v>
      </c>
      <c r="W444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44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45" spans="2:24" x14ac:dyDescent="0.25">
      <c r="B445" s="12">
        <f t="shared" ca="1" si="6"/>
        <v>439</v>
      </c>
      <c r="C44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445" s="26"/>
      <c r="E445" s="14" t="str">
        <f>IF(COUNTA(Table3[[#This Row],[Schematic Ref]]),LEN(Table3[[#This Row],[Schematic Ref]])-(LEN(SUBSTITUTE(Table3[[#This Row],[Schematic Ref]],",","")))+1,"")</f>
        <v/>
      </c>
      <c r="F445" s="21"/>
      <c r="G445" s="21"/>
      <c r="H445" s="21"/>
      <c r="I445" s="21"/>
      <c r="J445" s="22"/>
      <c r="K445" s="21"/>
      <c r="L445" s="31"/>
      <c r="M445" s="32"/>
      <c r="N445" s="21"/>
      <c r="O445" s="32"/>
      <c r="P445" s="30"/>
      <c r="Q445" s="33"/>
      <c r="R445" s="21" t="s">
        <v>30</v>
      </c>
      <c r="S445" s="21">
        <v>1230</v>
      </c>
      <c r="T445" s="21"/>
      <c r="U445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45" s="15">
        <f>Table3[[#This Row],[Price per board]]*$N$3</f>
        <v>0</v>
      </c>
      <c r="W445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45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46" spans="2:24" x14ac:dyDescent="0.25">
      <c r="B446" s="12">
        <f t="shared" ca="1" si="6"/>
        <v>440</v>
      </c>
      <c r="C44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446" s="26"/>
      <c r="E446" s="14" t="str">
        <f>IF(COUNTA(Table3[[#This Row],[Schematic Ref]]),LEN(Table3[[#This Row],[Schematic Ref]])-(LEN(SUBSTITUTE(Table3[[#This Row],[Schematic Ref]],",","")))+1,"")</f>
        <v/>
      </c>
      <c r="F446" s="21"/>
      <c r="G446" s="21"/>
      <c r="H446" s="21"/>
      <c r="I446" s="21"/>
      <c r="J446" s="22"/>
      <c r="K446" s="21"/>
      <c r="L446" s="31"/>
      <c r="M446" s="32"/>
      <c r="N446" s="21"/>
      <c r="O446" s="32"/>
      <c r="P446" s="30"/>
      <c r="Q446" s="33"/>
      <c r="R446" s="21" t="s">
        <v>30</v>
      </c>
      <c r="S446" s="21">
        <v>1231</v>
      </c>
      <c r="T446" s="21"/>
      <c r="U446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46" s="15">
        <f>Table3[[#This Row],[Price per board]]*$N$3</f>
        <v>0</v>
      </c>
      <c r="W446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46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47" spans="2:24" x14ac:dyDescent="0.25">
      <c r="B447" s="12">
        <f t="shared" ca="1" si="6"/>
        <v>441</v>
      </c>
      <c r="C44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447" s="26"/>
      <c r="E447" s="14" t="str">
        <f>IF(COUNTA(Table3[[#This Row],[Schematic Ref]]),LEN(Table3[[#This Row],[Schematic Ref]])-(LEN(SUBSTITUTE(Table3[[#This Row],[Schematic Ref]],",","")))+1,"")</f>
        <v/>
      </c>
      <c r="F447" s="21"/>
      <c r="G447" s="21"/>
      <c r="H447" s="21"/>
      <c r="I447" s="21"/>
      <c r="J447" s="22"/>
      <c r="K447" s="21"/>
      <c r="L447" s="31"/>
      <c r="M447" s="32"/>
      <c r="N447" s="21"/>
      <c r="O447" s="32"/>
      <c r="P447" s="30"/>
      <c r="Q447" s="33"/>
      <c r="R447" s="21" t="s">
        <v>30</v>
      </c>
      <c r="S447" s="21">
        <v>1232</v>
      </c>
      <c r="T447" s="21"/>
      <c r="U447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47" s="15">
        <f>Table3[[#This Row],[Price per board]]*$N$3</f>
        <v>0</v>
      </c>
      <c r="W447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47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48" spans="2:24" x14ac:dyDescent="0.25">
      <c r="B448" s="12">
        <f t="shared" ca="1" si="6"/>
        <v>442</v>
      </c>
      <c r="C44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448" s="26"/>
      <c r="E448" s="14" t="str">
        <f>IF(COUNTA(Table3[[#This Row],[Schematic Ref]]),LEN(Table3[[#This Row],[Schematic Ref]])-(LEN(SUBSTITUTE(Table3[[#This Row],[Schematic Ref]],",","")))+1,"")</f>
        <v/>
      </c>
      <c r="F448" s="21"/>
      <c r="G448" s="21"/>
      <c r="H448" s="21"/>
      <c r="I448" s="21"/>
      <c r="J448" s="22"/>
      <c r="K448" s="21"/>
      <c r="L448" s="31"/>
      <c r="M448" s="32"/>
      <c r="N448" s="21"/>
      <c r="O448" s="32"/>
      <c r="P448" s="30"/>
      <c r="Q448" s="33"/>
      <c r="R448" s="21" t="s">
        <v>30</v>
      </c>
      <c r="S448" s="21">
        <v>1233</v>
      </c>
      <c r="T448" s="21"/>
      <c r="U448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48" s="15">
        <f>Table3[[#This Row],[Price per board]]*$N$3</f>
        <v>0</v>
      </c>
      <c r="W448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48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49" spans="2:24" x14ac:dyDescent="0.25">
      <c r="B449" s="12">
        <f t="shared" ca="1" si="6"/>
        <v>443</v>
      </c>
      <c r="C44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449" s="26"/>
      <c r="E449" s="14" t="str">
        <f>IF(COUNTA(Table3[[#This Row],[Schematic Ref]]),LEN(Table3[[#This Row],[Schematic Ref]])-(LEN(SUBSTITUTE(Table3[[#This Row],[Schematic Ref]],",","")))+1,"")</f>
        <v/>
      </c>
      <c r="F449" s="21"/>
      <c r="G449" s="21"/>
      <c r="H449" s="21"/>
      <c r="I449" s="21"/>
      <c r="J449" s="22"/>
      <c r="K449" s="21"/>
      <c r="L449" s="31"/>
      <c r="M449" s="32"/>
      <c r="N449" s="21"/>
      <c r="O449" s="32"/>
      <c r="P449" s="30"/>
      <c r="Q449" s="33"/>
      <c r="R449" s="21" t="s">
        <v>30</v>
      </c>
      <c r="S449" s="21">
        <v>1234</v>
      </c>
      <c r="T449" s="21"/>
      <c r="U449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49" s="15">
        <f>Table3[[#This Row],[Price per board]]*$N$3</f>
        <v>0</v>
      </c>
      <c r="W449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49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50" spans="2:24" x14ac:dyDescent="0.25">
      <c r="B450" s="12">
        <f t="shared" ca="1" si="6"/>
        <v>444</v>
      </c>
      <c r="C45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450" s="26"/>
      <c r="E450" s="14" t="str">
        <f>IF(COUNTA(Table3[[#This Row],[Schematic Ref]]),LEN(Table3[[#This Row],[Schematic Ref]])-(LEN(SUBSTITUTE(Table3[[#This Row],[Schematic Ref]],",","")))+1,"")</f>
        <v/>
      </c>
      <c r="F450" s="21"/>
      <c r="G450" s="21"/>
      <c r="H450" s="21"/>
      <c r="I450" s="21"/>
      <c r="J450" s="22"/>
      <c r="K450" s="21"/>
      <c r="L450" s="31"/>
      <c r="M450" s="32"/>
      <c r="N450" s="21"/>
      <c r="O450" s="32"/>
      <c r="P450" s="30"/>
      <c r="Q450" s="33"/>
      <c r="R450" s="21" t="s">
        <v>30</v>
      </c>
      <c r="S450" s="21">
        <v>1235</v>
      </c>
      <c r="T450" s="21"/>
      <c r="U450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50" s="15">
        <f>Table3[[#This Row],[Price per board]]*$N$3</f>
        <v>0</v>
      </c>
      <c r="W450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50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51" spans="2:24" x14ac:dyDescent="0.25">
      <c r="B451" s="12">
        <f t="shared" ca="1" si="6"/>
        <v>445</v>
      </c>
      <c r="C45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451" s="26"/>
      <c r="E451" s="14" t="str">
        <f>IF(COUNTA(Table3[[#This Row],[Schematic Ref]]),LEN(Table3[[#This Row],[Schematic Ref]])-(LEN(SUBSTITUTE(Table3[[#This Row],[Schematic Ref]],",","")))+1,"")</f>
        <v/>
      </c>
      <c r="F451" s="21"/>
      <c r="G451" s="21"/>
      <c r="H451" s="21"/>
      <c r="I451" s="21"/>
      <c r="J451" s="22"/>
      <c r="K451" s="21"/>
      <c r="L451" s="31"/>
      <c r="M451" s="32"/>
      <c r="N451" s="21"/>
      <c r="O451" s="32"/>
      <c r="P451" s="30"/>
      <c r="Q451" s="33"/>
      <c r="R451" s="21" t="s">
        <v>30</v>
      </c>
      <c r="S451" s="21">
        <v>1236</v>
      </c>
      <c r="T451" s="21"/>
      <c r="U451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51" s="15">
        <f>Table3[[#This Row],[Price per board]]*$N$3</f>
        <v>0</v>
      </c>
      <c r="W451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51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52" spans="2:24" x14ac:dyDescent="0.25">
      <c r="B452" s="12">
        <f t="shared" ca="1" si="6"/>
        <v>446</v>
      </c>
      <c r="C45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452" s="26"/>
      <c r="E452" s="14" t="str">
        <f>IF(COUNTA(Table3[[#This Row],[Schematic Ref]]),LEN(Table3[[#This Row],[Schematic Ref]])-(LEN(SUBSTITUTE(Table3[[#This Row],[Schematic Ref]],",","")))+1,"")</f>
        <v/>
      </c>
      <c r="F452" s="21"/>
      <c r="G452" s="21"/>
      <c r="H452" s="21"/>
      <c r="I452" s="21"/>
      <c r="J452" s="22"/>
      <c r="K452" s="21"/>
      <c r="L452" s="31"/>
      <c r="M452" s="32"/>
      <c r="N452" s="21"/>
      <c r="O452" s="32"/>
      <c r="P452" s="30"/>
      <c r="Q452" s="33"/>
      <c r="R452" s="21" t="s">
        <v>30</v>
      </c>
      <c r="S452" s="21">
        <v>1237</v>
      </c>
      <c r="T452" s="21"/>
      <c r="U452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52" s="15">
        <f>Table3[[#This Row],[Price per board]]*$N$3</f>
        <v>0</v>
      </c>
      <c r="W452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52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53" spans="2:24" x14ac:dyDescent="0.25">
      <c r="B453" s="12">
        <f t="shared" ca="1" si="6"/>
        <v>447</v>
      </c>
      <c r="C45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453" s="26"/>
      <c r="E453" s="14" t="str">
        <f>IF(COUNTA(Table3[[#This Row],[Schematic Ref]]),LEN(Table3[[#This Row],[Schematic Ref]])-(LEN(SUBSTITUTE(Table3[[#This Row],[Schematic Ref]],",","")))+1,"")</f>
        <v/>
      </c>
      <c r="F453" s="21"/>
      <c r="G453" s="21"/>
      <c r="H453" s="21"/>
      <c r="I453" s="21"/>
      <c r="J453" s="22"/>
      <c r="K453" s="21"/>
      <c r="L453" s="31"/>
      <c r="M453" s="32"/>
      <c r="N453" s="21"/>
      <c r="O453" s="32"/>
      <c r="P453" s="30"/>
      <c r="Q453" s="33"/>
      <c r="R453" s="21" t="s">
        <v>30</v>
      </c>
      <c r="S453" s="21">
        <v>1238</v>
      </c>
      <c r="T453" s="21"/>
      <c r="U453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53" s="15">
        <f>Table3[[#This Row],[Price per board]]*$N$3</f>
        <v>0</v>
      </c>
      <c r="W453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53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54" spans="2:24" x14ac:dyDescent="0.25">
      <c r="B454" s="12">
        <f t="shared" ref="B454:B517" ca="1" si="7">IF(ISNUMBER(INDIRECT("B"&amp;ROW()-1)),INDIRECT("B"&amp;ROW()-1)+1,0)</f>
        <v>448</v>
      </c>
      <c r="C45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454" s="26"/>
      <c r="E454" s="14" t="str">
        <f>IF(COUNTA(Table3[[#This Row],[Schematic Ref]]),LEN(Table3[[#This Row],[Schematic Ref]])-(LEN(SUBSTITUTE(Table3[[#This Row],[Schematic Ref]],",","")))+1,"")</f>
        <v/>
      </c>
      <c r="F454" s="21"/>
      <c r="G454" s="21"/>
      <c r="H454" s="21"/>
      <c r="I454" s="21"/>
      <c r="J454" s="22"/>
      <c r="K454" s="21"/>
      <c r="L454" s="31"/>
      <c r="M454" s="32"/>
      <c r="N454" s="21"/>
      <c r="O454" s="32"/>
      <c r="P454" s="30"/>
      <c r="Q454" s="33"/>
      <c r="R454" s="21" t="s">
        <v>30</v>
      </c>
      <c r="S454" s="21">
        <v>1239</v>
      </c>
      <c r="T454" s="21"/>
      <c r="U454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54" s="15">
        <f>Table3[[#This Row],[Price per board]]*$N$3</f>
        <v>0</v>
      </c>
      <c r="W454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54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55" spans="2:24" x14ac:dyDescent="0.25">
      <c r="B455" s="12">
        <f t="shared" ca="1" si="7"/>
        <v>449</v>
      </c>
      <c r="C45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455" s="26"/>
      <c r="E455" s="14" t="str">
        <f>IF(COUNTA(Table3[[#This Row],[Schematic Ref]]),LEN(Table3[[#This Row],[Schematic Ref]])-(LEN(SUBSTITUTE(Table3[[#This Row],[Schematic Ref]],",","")))+1,"")</f>
        <v/>
      </c>
      <c r="F455" s="21"/>
      <c r="G455" s="21"/>
      <c r="H455" s="21"/>
      <c r="I455" s="21"/>
      <c r="J455" s="22"/>
      <c r="K455" s="21"/>
      <c r="L455" s="31"/>
      <c r="M455" s="32"/>
      <c r="N455" s="21"/>
      <c r="O455" s="32"/>
      <c r="P455" s="30"/>
      <c r="Q455" s="33"/>
      <c r="R455" s="21" t="s">
        <v>30</v>
      </c>
      <c r="S455" s="21">
        <v>1240</v>
      </c>
      <c r="T455" s="21"/>
      <c r="U455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55" s="15">
        <f>Table3[[#This Row],[Price per board]]*$N$3</f>
        <v>0</v>
      </c>
      <c r="W455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55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56" spans="2:24" x14ac:dyDescent="0.25">
      <c r="B456" s="12">
        <f t="shared" ca="1" si="7"/>
        <v>450</v>
      </c>
      <c r="C45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456" s="26"/>
      <c r="E456" s="14" t="str">
        <f>IF(COUNTA(Table3[[#This Row],[Schematic Ref]]),LEN(Table3[[#This Row],[Schematic Ref]])-(LEN(SUBSTITUTE(Table3[[#This Row],[Schematic Ref]],",","")))+1,"")</f>
        <v/>
      </c>
      <c r="F456" s="21"/>
      <c r="G456" s="21"/>
      <c r="H456" s="21"/>
      <c r="I456" s="21"/>
      <c r="J456" s="22"/>
      <c r="K456" s="21"/>
      <c r="L456" s="31"/>
      <c r="M456" s="32"/>
      <c r="N456" s="21"/>
      <c r="O456" s="32"/>
      <c r="P456" s="30"/>
      <c r="Q456" s="33"/>
      <c r="R456" s="21" t="s">
        <v>30</v>
      </c>
      <c r="S456" s="21">
        <v>1241</v>
      </c>
      <c r="T456" s="21"/>
      <c r="U456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56" s="15">
        <f>Table3[[#This Row],[Price per board]]*$N$3</f>
        <v>0</v>
      </c>
      <c r="W456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56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57" spans="2:24" x14ac:dyDescent="0.25">
      <c r="B457" s="12">
        <f t="shared" ca="1" si="7"/>
        <v>451</v>
      </c>
      <c r="C45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457" s="26"/>
      <c r="E457" s="14" t="str">
        <f>IF(COUNTA(Table3[[#This Row],[Schematic Ref]]),LEN(Table3[[#This Row],[Schematic Ref]])-(LEN(SUBSTITUTE(Table3[[#This Row],[Schematic Ref]],",","")))+1,"")</f>
        <v/>
      </c>
      <c r="F457" s="21"/>
      <c r="G457" s="21"/>
      <c r="H457" s="21"/>
      <c r="I457" s="21"/>
      <c r="J457" s="22"/>
      <c r="K457" s="21"/>
      <c r="L457" s="31"/>
      <c r="M457" s="32"/>
      <c r="N457" s="21"/>
      <c r="O457" s="32"/>
      <c r="P457" s="30"/>
      <c r="Q457" s="33"/>
      <c r="R457" s="21" t="s">
        <v>30</v>
      </c>
      <c r="S457" s="21">
        <v>1242</v>
      </c>
      <c r="T457" s="21"/>
      <c r="U457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57" s="15">
        <f>Table3[[#This Row],[Price per board]]*$N$3</f>
        <v>0</v>
      </c>
      <c r="W457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57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58" spans="2:24" x14ac:dyDescent="0.25">
      <c r="B458" s="12">
        <f t="shared" ca="1" si="7"/>
        <v>452</v>
      </c>
      <c r="C45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458" s="26"/>
      <c r="E458" s="14" t="str">
        <f>IF(COUNTA(Table3[[#This Row],[Schematic Ref]]),LEN(Table3[[#This Row],[Schematic Ref]])-(LEN(SUBSTITUTE(Table3[[#This Row],[Schematic Ref]],",","")))+1,"")</f>
        <v/>
      </c>
      <c r="F458" s="21"/>
      <c r="G458" s="21"/>
      <c r="H458" s="21"/>
      <c r="I458" s="21"/>
      <c r="J458" s="22"/>
      <c r="K458" s="21"/>
      <c r="L458" s="31"/>
      <c r="M458" s="32"/>
      <c r="N458" s="21"/>
      <c r="O458" s="32"/>
      <c r="P458" s="30"/>
      <c r="Q458" s="33"/>
      <c r="R458" s="21" t="s">
        <v>30</v>
      </c>
      <c r="S458" s="21">
        <v>1243</v>
      </c>
      <c r="T458" s="21"/>
      <c r="U458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58" s="15">
        <f>Table3[[#This Row],[Price per board]]*$N$3</f>
        <v>0</v>
      </c>
      <c r="W458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58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59" spans="2:24" x14ac:dyDescent="0.25">
      <c r="B459" s="12">
        <f t="shared" ca="1" si="7"/>
        <v>453</v>
      </c>
      <c r="C45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459" s="26"/>
      <c r="E459" s="14" t="str">
        <f>IF(COUNTA(Table3[[#This Row],[Schematic Ref]]),LEN(Table3[[#This Row],[Schematic Ref]])-(LEN(SUBSTITUTE(Table3[[#This Row],[Schematic Ref]],",","")))+1,"")</f>
        <v/>
      </c>
      <c r="F459" s="21"/>
      <c r="G459" s="21"/>
      <c r="H459" s="21"/>
      <c r="I459" s="21"/>
      <c r="J459" s="22"/>
      <c r="K459" s="21"/>
      <c r="L459" s="31"/>
      <c r="M459" s="32"/>
      <c r="N459" s="21"/>
      <c r="O459" s="32"/>
      <c r="P459" s="30"/>
      <c r="Q459" s="33"/>
      <c r="R459" s="21" t="s">
        <v>30</v>
      </c>
      <c r="S459" s="21">
        <v>1244</v>
      </c>
      <c r="T459" s="21"/>
      <c r="U459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59" s="15">
        <f>Table3[[#This Row],[Price per board]]*$N$3</f>
        <v>0</v>
      </c>
      <c r="W459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59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60" spans="2:24" x14ac:dyDescent="0.25">
      <c r="B460" s="12">
        <f t="shared" ca="1" si="7"/>
        <v>454</v>
      </c>
      <c r="C46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460" s="26"/>
      <c r="E460" s="14" t="str">
        <f>IF(COUNTA(Table3[[#This Row],[Schematic Ref]]),LEN(Table3[[#This Row],[Schematic Ref]])-(LEN(SUBSTITUTE(Table3[[#This Row],[Schematic Ref]],",","")))+1,"")</f>
        <v/>
      </c>
      <c r="F460" s="21"/>
      <c r="G460" s="21"/>
      <c r="H460" s="21"/>
      <c r="I460" s="21"/>
      <c r="J460" s="22"/>
      <c r="K460" s="21"/>
      <c r="L460" s="31"/>
      <c r="M460" s="32"/>
      <c r="N460" s="21"/>
      <c r="O460" s="32"/>
      <c r="P460" s="30"/>
      <c r="Q460" s="33"/>
      <c r="R460" s="21" t="s">
        <v>30</v>
      </c>
      <c r="S460" s="21">
        <v>1245</v>
      </c>
      <c r="T460" s="21"/>
      <c r="U460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60" s="15">
        <f>Table3[[#This Row],[Price per board]]*$N$3</f>
        <v>0</v>
      </c>
      <c r="W460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60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61" spans="2:24" x14ac:dyDescent="0.25">
      <c r="B461" s="12">
        <f t="shared" ca="1" si="7"/>
        <v>455</v>
      </c>
      <c r="C46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461" s="26"/>
      <c r="E461" s="14" t="str">
        <f>IF(COUNTA(Table3[[#This Row],[Schematic Ref]]),LEN(Table3[[#This Row],[Schematic Ref]])-(LEN(SUBSTITUTE(Table3[[#This Row],[Schematic Ref]],",","")))+1,"")</f>
        <v/>
      </c>
      <c r="F461" s="21"/>
      <c r="G461" s="21"/>
      <c r="H461" s="21"/>
      <c r="I461" s="21"/>
      <c r="J461" s="22"/>
      <c r="K461" s="21"/>
      <c r="L461" s="31"/>
      <c r="M461" s="32"/>
      <c r="N461" s="21"/>
      <c r="O461" s="32"/>
      <c r="P461" s="30"/>
      <c r="Q461" s="33"/>
      <c r="R461" s="21" t="s">
        <v>30</v>
      </c>
      <c r="S461" s="21">
        <v>1246</v>
      </c>
      <c r="T461" s="21"/>
      <c r="U461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61" s="15">
        <f>Table3[[#This Row],[Price per board]]*$N$3</f>
        <v>0</v>
      </c>
      <c r="W461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61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62" spans="2:24" x14ac:dyDescent="0.25">
      <c r="B462" s="12">
        <f t="shared" ca="1" si="7"/>
        <v>456</v>
      </c>
      <c r="C46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462" s="26"/>
      <c r="E462" s="14" t="str">
        <f>IF(COUNTA(Table3[[#This Row],[Schematic Ref]]),LEN(Table3[[#This Row],[Schematic Ref]])-(LEN(SUBSTITUTE(Table3[[#This Row],[Schematic Ref]],",","")))+1,"")</f>
        <v/>
      </c>
      <c r="F462" s="21"/>
      <c r="G462" s="21"/>
      <c r="H462" s="21"/>
      <c r="I462" s="21"/>
      <c r="J462" s="22"/>
      <c r="K462" s="21"/>
      <c r="L462" s="31"/>
      <c r="M462" s="32"/>
      <c r="N462" s="21"/>
      <c r="O462" s="32"/>
      <c r="P462" s="30"/>
      <c r="Q462" s="33"/>
      <c r="R462" s="21" t="s">
        <v>30</v>
      </c>
      <c r="S462" s="21">
        <v>1247</v>
      </c>
      <c r="T462" s="21"/>
      <c r="U462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62" s="15">
        <f>Table3[[#This Row],[Price per board]]*$N$3</f>
        <v>0</v>
      </c>
      <c r="W462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62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63" spans="2:24" x14ac:dyDescent="0.25">
      <c r="B463" s="12">
        <f t="shared" ca="1" si="7"/>
        <v>457</v>
      </c>
      <c r="C46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463" s="26"/>
      <c r="E463" s="14" t="str">
        <f>IF(COUNTA(Table3[[#This Row],[Schematic Ref]]),LEN(Table3[[#This Row],[Schematic Ref]])-(LEN(SUBSTITUTE(Table3[[#This Row],[Schematic Ref]],",","")))+1,"")</f>
        <v/>
      </c>
      <c r="F463" s="21"/>
      <c r="G463" s="21"/>
      <c r="H463" s="21"/>
      <c r="I463" s="21"/>
      <c r="J463" s="22"/>
      <c r="K463" s="21"/>
      <c r="L463" s="31"/>
      <c r="M463" s="32"/>
      <c r="N463" s="21"/>
      <c r="O463" s="32"/>
      <c r="P463" s="30"/>
      <c r="Q463" s="33"/>
      <c r="R463" s="21" t="s">
        <v>30</v>
      </c>
      <c r="S463" s="21">
        <v>1248</v>
      </c>
      <c r="T463" s="21"/>
      <c r="U463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63" s="15">
        <f>Table3[[#This Row],[Price per board]]*$N$3</f>
        <v>0</v>
      </c>
      <c r="W463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63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64" spans="2:24" x14ac:dyDescent="0.25">
      <c r="B464" s="12">
        <f t="shared" ca="1" si="7"/>
        <v>458</v>
      </c>
      <c r="C46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464" s="26"/>
      <c r="E464" s="14" t="str">
        <f>IF(COUNTA(Table3[[#This Row],[Schematic Ref]]),LEN(Table3[[#This Row],[Schematic Ref]])-(LEN(SUBSTITUTE(Table3[[#This Row],[Schematic Ref]],",","")))+1,"")</f>
        <v/>
      </c>
      <c r="F464" s="21"/>
      <c r="G464" s="21"/>
      <c r="H464" s="21"/>
      <c r="I464" s="21"/>
      <c r="J464" s="22"/>
      <c r="K464" s="21"/>
      <c r="L464" s="31"/>
      <c r="M464" s="32"/>
      <c r="N464" s="21"/>
      <c r="O464" s="32"/>
      <c r="P464" s="30"/>
      <c r="Q464" s="33"/>
      <c r="R464" s="21" t="s">
        <v>30</v>
      </c>
      <c r="S464" s="21">
        <v>1249</v>
      </c>
      <c r="T464" s="21"/>
      <c r="U464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64" s="15">
        <f>Table3[[#This Row],[Price per board]]*$N$3</f>
        <v>0</v>
      </c>
      <c r="W464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64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65" spans="2:24" x14ac:dyDescent="0.25">
      <c r="B465" s="12">
        <f t="shared" ca="1" si="7"/>
        <v>459</v>
      </c>
      <c r="C46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465" s="26"/>
      <c r="E465" s="14" t="str">
        <f>IF(COUNTA(Table3[[#This Row],[Schematic Ref]]),LEN(Table3[[#This Row],[Schematic Ref]])-(LEN(SUBSTITUTE(Table3[[#This Row],[Schematic Ref]],",","")))+1,"")</f>
        <v/>
      </c>
      <c r="F465" s="21"/>
      <c r="G465" s="21"/>
      <c r="H465" s="21"/>
      <c r="I465" s="21"/>
      <c r="J465" s="22"/>
      <c r="K465" s="21"/>
      <c r="L465" s="31"/>
      <c r="M465" s="32"/>
      <c r="N465" s="21"/>
      <c r="O465" s="32"/>
      <c r="P465" s="30"/>
      <c r="Q465" s="33"/>
      <c r="R465" s="21" t="s">
        <v>30</v>
      </c>
      <c r="S465" s="21">
        <v>1250</v>
      </c>
      <c r="T465" s="21"/>
      <c r="U465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65" s="15">
        <f>Table3[[#This Row],[Price per board]]*$N$3</f>
        <v>0</v>
      </c>
      <c r="W465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65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66" spans="2:24" x14ac:dyDescent="0.25">
      <c r="B466" s="12">
        <f t="shared" ca="1" si="7"/>
        <v>460</v>
      </c>
      <c r="C46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466" s="26"/>
      <c r="E466" s="14" t="str">
        <f>IF(COUNTA(Table3[[#This Row],[Schematic Ref]]),LEN(Table3[[#This Row],[Schematic Ref]])-(LEN(SUBSTITUTE(Table3[[#This Row],[Schematic Ref]],",","")))+1,"")</f>
        <v/>
      </c>
      <c r="F466" s="21"/>
      <c r="G466" s="21"/>
      <c r="H466" s="21"/>
      <c r="I466" s="21"/>
      <c r="J466" s="22"/>
      <c r="K466" s="21"/>
      <c r="L466" s="31"/>
      <c r="M466" s="32"/>
      <c r="N466" s="21"/>
      <c r="O466" s="32"/>
      <c r="P466" s="30"/>
      <c r="Q466" s="33"/>
      <c r="R466" s="21" t="s">
        <v>30</v>
      </c>
      <c r="S466" s="21">
        <v>1251</v>
      </c>
      <c r="T466" s="21"/>
      <c r="U466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66" s="15">
        <f>Table3[[#This Row],[Price per board]]*$N$3</f>
        <v>0</v>
      </c>
      <c r="W466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66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67" spans="2:24" x14ac:dyDescent="0.25">
      <c r="B467" s="12">
        <f t="shared" ca="1" si="7"/>
        <v>461</v>
      </c>
      <c r="C46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467" s="26"/>
      <c r="E467" s="14" t="str">
        <f>IF(COUNTA(Table3[[#This Row],[Schematic Ref]]),LEN(Table3[[#This Row],[Schematic Ref]])-(LEN(SUBSTITUTE(Table3[[#This Row],[Schematic Ref]],",","")))+1,"")</f>
        <v/>
      </c>
      <c r="F467" s="21"/>
      <c r="G467" s="21"/>
      <c r="H467" s="21"/>
      <c r="I467" s="21"/>
      <c r="J467" s="22"/>
      <c r="K467" s="21"/>
      <c r="L467" s="31"/>
      <c r="M467" s="32"/>
      <c r="N467" s="21"/>
      <c r="O467" s="32"/>
      <c r="P467" s="30"/>
      <c r="Q467" s="33"/>
      <c r="R467" s="21" t="s">
        <v>30</v>
      </c>
      <c r="S467" s="21">
        <v>1252</v>
      </c>
      <c r="T467" s="21"/>
      <c r="U467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67" s="15">
        <f>Table3[[#This Row],[Price per board]]*$N$3</f>
        <v>0</v>
      </c>
      <c r="W467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67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68" spans="2:24" x14ac:dyDescent="0.25">
      <c r="B468" s="12">
        <f t="shared" ca="1" si="7"/>
        <v>462</v>
      </c>
      <c r="C46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468" s="26"/>
      <c r="E468" s="14" t="str">
        <f>IF(COUNTA(Table3[[#This Row],[Schematic Ref]]),LEN(Table3[[#This Row],[Schematic Ref]])-(LEN(SUBSTITUTE(Table3[[#This Row],[Schematic Ref]],",","")))+1,"")</f>
        <v/>
      </c>
      <c r="F468" s="21"/>
      <c r="G468" s="21"/>
      <c r="H468" s="21"/>
      <c r="I468" s="21"/>
      <c r="J468" s="22"/>
      <c r="K468" s="21"/>
      <c r="L468" s="31"/>
      <c r="M468" s="32"/>
      <c r="N468" s="21"/>
      <c r="O468" s="32"/>
      <c r="P468" s="30"/>
      <c r="Q468" s="33"/>
      <c r="R468" s="21" t="s">
        <v>30</v>
      </c>
      <c r="S468" s="21">
        <v>1253</v>
      </c>
      <c r="T468" s="21"/>
      <c r="U468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68" s="15">
        <f>Table3[[#This Row],[Price per board]]*$N$3</f>
        <v>0</v>
      </c>
      <c r="W468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68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69" spans="2:24" x14ac:dyDescent="0.25">
      <c r="B469" s="12">
        <f t="shared" ca="1" si="7"/>
        <v>463</v>
      </c>
      <c r="C46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469" s="26"/>
      <c r="E469" s="14" t="str">
        <f>IF(COUNTA(Table3[[#This Row],[Schematic Ref]]),LEN(Table3[[#This Row],[Schematic Ref]])-(LEN(SUBSTITUTE(Table3[[#This Row],[Schematic Ref]],",","")))+1,"")</f>
        <v/>
      </c>
      <c r="F469" s="21"/>
      <c r="G469" s="21"/>
      <c r="H469" s="21"/>
      <c r="I469" s="21"/>
      <c r="J469" s="22"/>
      <c r="K469" s="21"/>
      <c r="L469" s="31"/>
      <c r="M469" s="32"/>
      <c r="N469" s="21"/>
      <c r="O469" s="32"/>
      <c r="P469" s="30"/>
      <c r="Q469" s="33"/>
      <c r="R469" s="21" t="s">
        <v>30</v>
      </c>
      <c r="S469" s="21">
        <v>1254</v>
      </c>
      <c r="T469" s="21"/>
      <c r="U469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69" s="15">
        <f>Table3[[#This Row],[Price per board]]*$N$3</f>
        <v>0</v>
      </c>
      <c r="W469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69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70" spans="2:24" x14ac:dyDescent="0.25">
      <c r="B470" s="12">
        <f t="shared" ca="1" si="7"/>
        <v>464</v>
      </c>
      <c r="C47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470" s="26"/>
      <c r="E470" s="14" t="str">
        <f>IF(COUNTA(Table3[[#This Row],[Schematic Ref]]),LEN(Table3[[#This Row],[Schematic Ref]])-(LEN(SUBSTITUTE(Table3[[#This Row],[Schematic Ref]],",","")))+1,"")</f>
        <v/>
      </c>
      <c r="F470" s="21"/>
      <c r="G470" s="21"/>
      <c r="H470" s="21"/>
      <c r="I470" s="21"/>
      <c r="J470" s="22"/>
      <c r="K470" s="21"/>
      <c r="L470" s="31"/>
      <c r="M470" s="32"/>
      <c r="N470" s="21"/>
      <c r="O470" s="32"/>
      <c r="P470" s="30"/>
      <c r="Q470" s="33"/>
      <c r="R470" s="21" t="s">
        <v>30</v>
      </c>
      <c r="S470" s="21">
        <v>1255</v>
      </c>
      <c r="T470" s="21"/>
      <c r="U470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70" s="15">
        <f>Table3[[#This Row],[Price per board]]*$N$3</f>
        <v>0</v>
      </c>
      <c r="W470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70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71" spans="2:24" x14ac:dyDescent="0.25">
      <c r="B471" s="12">
        <f t="shared" ca="1" si="7"/>
        <v>465</v>
      </c>
      <c r="C47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471" s="26"/>
      <c r="E471" s="14" t="str">
        <f>IF(COUNTA(Table3[[#This Row],[Schematic Ref]]),LEN(Table3[[#This Row],[Schematic Ref]])-(LEN(SUBSTITUTE(Table3[[#This Row],[Schematic Ref]],",","")))+1,"")</f>
        <v/>
      </c>
      <c r="F471" s="21"/>
      <c r="G471" s="21"/>
      <c r="H471" s="21"/>
      <c r="I471" s="21"/>
      <c r="J471" s="22"/>
      <c r="K471" s="21"/>
      <c r="L471" s="31"/>
      <c r="M471" s="32"/>
      <c r="N471" s="21"/>
      <c r="O471" s="32"/>
      <c r="P471" s="30"/>
      <c r="Q471" s="33"/>
      <c r="R471" s="21" t="s">
        <v>30</v>
      </c>
      <c r="S471" s="21">
        <v>1256</v>
      </c>
      <c r="T471" s="21"/>
      <c r="U471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71" s="15">
        <f>Table3[[#This Row],[Price per board]]*$N$3</f>
        <v>0</v>
      </c>
      <c r="W471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71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72" spans="2:24" x14ac:dyDescent="0.25">
      <c r="B472" s="12">
        <f t="shared" ca="1" si="7"/>
        <v>466</v>
      </c>
      <c r="C47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472" s="26"/>
      <c r="E472" s="14" t="str">
        <f>IF(COUNTA(Table3[[#This Row],[Schematic Ref]]),LEN(Table3[[#This Row],[Schematic Ref]])-(LEN(SUBSTITUTE(Table3[[#This Row],[Schematic Ref]],",","")))+1,"")</f>
        <v/>
      </c>
      <c r="F472" s="21"/>
      <c r="G472" s="21"/>
      <c r="H472" s="21"/>
      <c r="I472" s="21"/>
      <c r="J472" s="22"/>
      <c r="K472" s="21"/>
      <c r="L472" s="31"/>
      <c r="M472" s="32"/>
      <c r="N472" s="21"/>
      <c r="O472" s="32"/>
      <c r="P472" s="30"/>
      <c r="Q472" s="33"/>
      <c r="R472" s="21" t="s">
        <v>30</v>
      </c>
      <c r="S472" s="21">
        <v>1257</v>
      </c>
      <c r="T472" s="21"/>
      <c r="U472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72" s="15">
        <f>Table3[[#This Row],[Price per board]]*$N$3</f>
        <v>0</v>
      </c>
      <c r="W472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72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73" spans="2:24" x14ac:dyDescent="0.25">
      <c r="B473" s="12">
        <f t="shared" ca="1" si="7"/>
        <v>467</v>
      </c>
      <c r="C47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473" s="26"/>
      <c r="E473" s="14" t="str">
        <f>IF(COUNTA(Table3[[#This Row],[Schematic Ref]]),LEN(Table3[[#This Row],[Schematic Ref]])-(LEN(SUBSTITUTE(Table3[[#This Row],[Schematic Ref]],",","")))+1,"")</f>
        <v/>
      </c>
      <c r="F473" s="21"/>
      <c r="G473" s="21"/>
      <c r="H473" s="21"/>
      <c r="I473" s="21"/>
      <c r="J473" s="22"/>
      <c r="K473" s="21"/>
      <c r="L473" s="31"/>
      <c r="M473" s="32"/>
      <c r="N473" s="21"/>
      <c r="O473" s="32"/>
      <c r="P473" s="30"/>
      <c r="Q473" s="33"/>
      <c r="R473" s="21" t="s">
        <v>30</v>
      </c>
      <c r="S473" s="21">
        <v>1258</v>
      </c>
      <c r="T473" s="21"/>
      <c r="U473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73" s="15">
        <f>Table3[[#This Row],[Price per board]]*$N$3</f>
        <v>0</v>
      </c>
      <c r="W473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73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74" spans="2:24" x14ac:dyDescent="0.25">
      <c r="B474" s="12">
        <f t="shared" ca="1" si="7"/>
        <v>468</v>
      </c>
      <c r="C47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474" s="26"/>
      <c r="E474" s="14" t="str">
        <f>IF(COUNTA(Table3[[#This Row],[Schematic Ref]]),LEN(Table3[[#This Row],[Schematic Ref]])-(LEN(SUBSTITUTE(Table3[[#This Row],[Schematic Ref]],",","")))+1,"")</f>
        <v/>
      </c>
      <c r="F474" s="21"/>
      <c r="G474" s="21"/>
      <c r="H474" s="21"/>
      <c r="I474" s="21"/>
      <c r="J474" s="22"/>
      <c r="K474" s="21"/>
      <c r="L474" s="31"/>
      <c r="M474" s="32"/>
      <c r="N474" s="21"/>
      <c r="O474" s="32"/>
      <c r="P474" s="30"/>
      <c r="Q474" s="33"/>
      <c r="R474" s="21" t="s">
        <v>30</v>
      </c>
      <c r="S474" s="21">
        <v>1259</v>
      </c>
      <c r="T474" s="21"/>
      <c r="U474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74" s="15">
        <f>Table3[[#This Row],[Price per board]]*$N$3</f>
        <v>0</v>
      </c>
      <c r="W474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74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75" spans="2:24" x14ac:dyDescent="0.25">
      <c r="B475" s="12">
        <f t="shared" ca="1" si="7"/>
        <v>469</v>
      </c>
      <c r="C47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475" s="26"/>
      <c r="E475" s="14" t="str">
        <f>IF(COUNTA(Table3[[#This Row],[Schematic Ref]]),LEN(Table3[[#This Row],[Schematic Ref]])-(LEN(SUBSTITUTE(Table3[[#This Row],[Schematic Ref]],",","")))+1,"")</f>
        <v/>
      </c>
      <c r="F475" s="21"/>
      <c r="G475" s="21"/>
      <c r="H475" s="21"/>
      <c r="I475" s="21"/>
      <c r="J475" s="22"/>
      <c r="K475" s="21"/>
      <c r="L475" s="31"/>
      <c r="M475" s="32"/>
      <c r="N475" s="21"/>
      <c r="O475" s="32"/>
      <c r="P475" s="30"/>
      <c r="Q475" s="33"/>
      <c r="R475" s="21" t="s">
        <v>30</v>
      </c>
      <c r="S475" s="21">
        <v>1260</v>
      </c>
      <c r="T475" s="21"/>
      <c r="U475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75" s="15">
        <f>Table3[[#This Row],[Price per board]]*$N$3</f>
        <v>0</v>
      </c>
      <c r="W475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75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76" spans="2:24" x14ac:dyDescent="0.25">
      <c r="B476" s="12">
        <f t="shared" ca="1" si="7"/>
        <v>470</v>
      </c>
      <c r="C47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476" s="26"/>
      <c r="E476" s="14" t="str">
        <f>IF(COUNTA(Table3[[#This Row],[Schematic Ref]]),LEN(Table3[[#This Row],[Schematic Ref]])-(LEN(SUBSTITUTE(Table3[[#This Row],[Schematic Ref]],",","")))+1,"")</f>
        <v/>
      </c>
      <c r="F476" s="21"/>
      <c r="G476" s="21"/>
      <c r="H476" s="21"/>
      <c r="I476" s="21"/>
      <c r="J476" s="22"/>
      <c r="K476" s="21"/>
      <c r="L476" s="31"/>
      <c r="M476" s="32"/>
      <c r="N476" s="21"/>
      <c r="O476" s="32"/>
      <c r="P476" s="30"/>
      <c r="Q476" s="33"/>
      <c r="R476" s="21" t="s">
        <v>30</v>
      </c>
      <c r="S476" s="21">
        <v>1261</v>
      </c>
      <c r="T476" s="21"/>
      <c r="U476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76" s="15">
        <f>Table3[[#This Row],[Price per board]]*$N$3</f>
        <v>0</v>
      </c>
      <c r="W476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76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77" spans="2:24" x14ac:dyDescent="0.25">
      <c r="B477" s="12">
        <f t="shared" ca="1" si="7"/>
        <v>471</v>
      </c>
      <c r="C47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477" s="26"/>
      <c r="E477" s="14" t="str">
        <f>IF(COUNTA(Table3[[#This Row],[Schematic Ref]]),LEN(Table3[[#This Row],[Schematic Ref]])-(LEN(SUBSTITUTE(Table3[[#This Row],[Schematic Ref]],",","")))+1,"")</f>
        <v/>
      </c>
      <c r="F477" s="21"/>
      <c r="G477" s="21"/>
      <c r="H477" s="21"/>
      <c r="I477" s="21"/>
      <c r="J477" s="22"/>
      <c r="K477" s="21"/>
      <c r="L477" s="31"/>
      <c r="M477" s="32"/>
      <c r="N477" s="21"/>
      <c r="O477" s="32"/>
      <c r="P477" s="30"/>
      <c r="Q477" s="33"/>
      <c r="R477" s="21" t="s">
        <v>30</v>
      </c>
      <c r="S477" s="21">
        <v>1262</v>
      </c>
      <c r="T477" s="21"/>
      <c r="U477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77" s="15">
        <f>Table3[[#This Row],[Price per board]]*$N$3</f>
        <v>0</v>
      </c>
      <c r="W477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77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78" spans="2:24" x14ac:dyDescent="0.25">
      <c r="B478" s="12">
        <f t="shared" ca="1" si="7"/>
        <v>472</v>
      </c>
      <c r="C47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478" s="26"/>
      <c r="E478" s="14" t="str">
        <f>IF(COUNTA(Table3[[#This Row],[Schematic Ref]]),LEN(Table3[[#This Row],[Schematic Ref]])-(LEN(SUBSTITUTE(Table3[[#This Row],[Schematic Ref]],",","")))+1,"")</f>
        <v/>
      </c>
      <c r="F478" s="21"/>
      <c r="G478" s="21"/>
      <c r="H478" s="21"/>
      <c r="I478" s="21"/>
      <c r="J478" s="22"/>
      <c r="K478" s="21"/>
      <c r="L478" s="31"/>
      <c r="M478" s="32"/>
      <c r="N478" s="21"/>
      <c r="O478" s="32"/>
      <c r="P478" s="30"/>
      <c r="Q478" s="33"/>
      <c r="R478" s="21" t="s">
        <v>30</v>
      </c>
      <c r="S478" s="21">
        <v>1263</v>
      </c>
      <c r="T478" s="21"/>
      <c r="U478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78" s="15">
        <f>Table3[[#This Row],[Price per board]]*$N$3</f>
        <v>0</v>
      </c>
      <c r="W478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78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79" spans="2:24" x14ac:dyDescent="0.25">
      <c r="B479" s="12">
        <f t="shared" ca="1" si="7"/>
        <v>473</v>
      </c>
      <c r="C47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479" s="26"/>
      <c r="E479" s="14" t="str">
        <f>IF(COUNTA(Table3[[#This Row],[Schematic Ref]]),LEN(Table3[[#This Row],[Schematic Ref]])-(LEN(SUBSTITUTE(Table3[[#This Row],[Schematic Ref]],",","")))+1,"")</f>
        <v/>
      </c>
      <c r="F479" s="21"/>
      <c r="G479" s="21"/>
      <c r="H479" s="21"/>
      <c r="I479" s="21"/>
      <c r="J479" s="22"/>
      <c r="K479" s="21"/>
      <c r="L479" s="31"/>
      <c r="M479" s="32"/>
      <c r="N479" s="21"/>
      <c r="O479" s="32"/>
      <c r="P479" s="30"/>
      <c r="Q479" s="33"/>
      <c r="R479" s="21" t="s">
        <v>30</v>
      </c>
      <c r="S479" s="21">
        <v>1264</v>
      </c>
      <c r="T479" s="21"/>
      <c r="U479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79" s="15">
        <f>Table3[[#This Row],[Price per board]]*$N$3</f>
        <v>0</v>
      </c>
      <c r="W479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79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80" spans="2:24" x14ac:dyDescent="0.25">
      <c r="B480" s="12">
        <f t="shared" ca="1" si="7"/>
        <v>474</v>
      </c>
      <c r="C48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480" s="26"/>
      <c r="E480" s="14" t="str">
        <f>IF(COUNTA(Table3[[#This Row],[Schematic Ref]]),LEN(Table3[[#This Row],[Schematic Ref]])-(LEN(SUBSTITUTE(Table3[[#This Row],[Schematic Ref]],",","")))+1,"")</f>
        <v/>
      </c>
      <c r="F480" s="21"/>
      <c r="G480" s="21"/>
      <c r="H480" s="21"/>
      <c r="I480" s="21"/>
      <c r="J480" s="22"/>
      <c r="K480" s="21"/>
      <c r="L480" s="31"/>
      <c r="M480" s="32"/>
      <c r="N480" s="21"/>
      <c r="O480" s="32"/>
      <c r="P480" s="30"/>
      <c r="Q480" s="33"/>
      <c r="R480" s="21" t="s">
        <v>30</v>
      </c>
      <c r="S480" s="21">
        <v>1265</v>
      </c>
      <c r="T480" s="21"/>
      <c r="U480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80" s="15">
        <f>Table3[[#This Row],[Price per board]]*$N$3</f>
        <v>0</v>
      </c>
      <c r="W480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80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81" spans="2:24" x14ac:dyDescent="0.25">
      <c r="B481" s="12">
        <f t="shared" ca="1" si="7"/>
        <v>475</v>
      </c>
      <c r="C48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481" s="26"/>
      <c r="E481" s="14" t="str">
        <f>IF(COUNTA(Table3[[#This Row],[Schematic Ref]]),LEN(Table3[[#This Row],[Schematic Ref]])-(LEN(SUBSTITUTE(Table3[[#This Row],[Schematic Ref]],",","")))+1,"")</f>
        <v/>
      </c>
      <c r="F481" s="21"/>
      <c r="G481" s="21"/>
      <c r="H481" s="21"/>
      <c r="I481" s="21"/>
      <c r="J481" s="22"/>
      <c r="K481" s="21"/>
      <c r="L481" s="31"/>
      <c r="M481" s="32"/>
      <c r="N481" s="21"/>
      <c r="O481" s="32"/>
      <c r="P481" s="30"/>
      <c r="Q481" s="33"/>
      <c r="R481" s="21" t="s">
        <v>30</v>
      </c>
      <c r="S481" s="21">
        <v>1266</v>
      </c>
      <c r="T481" s="21"/>
      <c r="U481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81" s="15">
        <f>Table3[[#This Row],[Price per board]]*$N$3</f>
        <v>0</v>
      </c>
      <c r="W481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81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82" spans="2:24" x14ac:dyDescent="0.25">
      <c r="B482" s="12">
        <f t="shared" ca="1" si="7"/>
        <v>476</v>
      </c>
      <c r="C48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482" s="26"/>
      <c r="E482" s="14" t="str">
        <f>IF(COUNTA(Table3[[#This Row],[Schematic Ref]]),LEN(Table3[[#This Row],[Schematic Ref]])-(LEN(SUBSTITUTE(Table3[[#This Row],[Schematic Ref]],",","")))+1,"")</f>
        <v/>
      </c>
      <c r="F482" s="21"/>
      <c r="G482" s="21"/>
      <c r="H482" s="21"/>
      <c r="I482" s="21"/>
      <c r="J482" s="22"/>
      <c r="K482" s="21"/>
      <c r="L482" s="31"/>
      <c r="M482" s="32"/>
      <c r="N482" s="21"/>
      <c r="O482" s="32"/>
      <c r="P482" s="30"/>
      <c r="Q482" s="33"/>
      <c r="R482" s="21" t="s">
        <v>30</v>
      </c>
      <c r="S482" s="21">
        <v>1267</v>
      </c>
      <c r="T482" s="21"/>
      <c r="U482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82" s="15">
        <f>Table3[[#This Row],[Price per board]]*$N$3</f>
        <v>0</v>
      </c>
      <c r="W482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82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83" spans="2:24" x14ac:dyDescent="0.25">
      <c r="B483" s="12">
        <f t="shared" ca="1" si="7"/>
        <v>477</v>
      </c>
      <c r="C48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483" s="26"/>
      <c r="E483" s="14" t="str">
        <f>IF(COUNTA(Table3[[#This Row],[Schematic Ref]]),LEN(Table3[[#This Row],[Schematic Ref]])-(LEN(SUBSTITUTE(Table3[[#This Row],[Schematic Ref]],",","")))+1,"")</f>
        <v/>
      </c>
      <c r="F483" s="21"/>
      <c r="G483" s="21"/>
      <c r="H483" s="21"/>
      <c r="I483" s="21"/>
      <c r="J483" s="22"/>
      <c r="K483" s="21"/>
      <c r="L483" s="31"/>
      <c r="M483" s="32"/>
      <c r="N483" s="21"/>
      <c r="O483" s="32"/>
      <c r="P483" s="30"/>
      <c r="Q483" s="33"/>
      <c r="R483" s="21" t="s">
        <v>30</v>
      </c>
      <c r="S483" s="21">
        <v>1268</v>
      </c>
      <c r="T483" s="21"/>
      <c r="U483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83" s="15">
        <f>Table3[[#This Row],[Price per board]]*$N$3</f>
        <v>0</v>
      </c>
      <c r="W483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83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84" spans="2:24" x14ac:dyDescent="0.25">
      <c r="B484" s="12">
        <f t="shared" ca="1" si="7"/>
        <v>478</v>
      </c>
      <c r="C48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484" s="26"/>
      <c r="E484" s="14" t="str">
        <f>IF(COUNTA(Table3[[#This Row],[Schematic Ref]]),LEN(Table3[[#This Row],[Schematic Ref]])-(LEN(SUBSTITUTE(Table3[[#This Row],[Schematic Ref]],",","")))+1,"")</f>
        <v/>
      </c>
      <c r="F484" s="21"/>
      <c r="G484" s="21"/>
      <c r="H484" s="21"/>
      <c r="I484" s="21"/>
      <c r="J484" s="22"/>
      <c r="K484" s="21"/>
      <c r="L484" s="31"/>
      <c r="M484" s="32"/>
      <c r="N484" s="21"/>
      <c r="O484" s="32"/>
      <c r="P484" s="30"/>
      <c r="Q484" s="33"/>
      <c r="R484" s="21" t="s">
        <v>30</v>
      </c>
      <c r="S484" s="21">
        <v>1269</v>
      </c>
      <c r="T484" s="21"/>
      <c r="U484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84" s="15">
        <f>Table3[[#This Row],[Price per board]]*$N$3</f>
        <v>0</v>
      </c>
      <c r="W484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84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85" spans="2:24" x14ac:dyDescent="0.25">
      <c r="B485" s="12">
        <f t="shared" ca="1" si="7"/>
        <v>479</v>
      </c>
      <c r="C48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485" s="26"/>
      <c r="E485" s="14" t="str">
        <f>IF(COUNTA(Table3[[#This Row],[Schematic Ref]]),LEN(Table3[[#This Row],[Schematic Ref]])-(LEN(SUBSTITUTE(Table3[[#This Row],[Schematic Ref]],",","")))+1,"")</f>
        <v/>
      </c>
      <c r="F485" s="21"/>
      <c r="G485" s="21"/>
      <c r="H485" s="21"/>
      <c r="I485" s="21"/>
      <c r="J485" s="22"/>
      <c r="K485" s="21"/>
      <c r="L485" s="31"/>
      <c r="M485" s="32"/>
      <c r="N485" s="21"/>
      <c r="O485" s="32"/>
      <c r="P485" s="30"/>
      <c r="Q485" s="33"/>
      <c r="R485" s="21" t="s">
        <v>30</v>
      </c>
      <c r="S485" s="21">
        <v>1270</v>
      </c>
      <c r="T485" s="21"/>
      <c r="U485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85" s="15">
        <f>Table3[[#This Row],[Price per board]]*$N$3</f>
        <v>0</v>
      </c>
      <c r="W485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85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86" spans="2:24" x14ac:dyDescent="0.25">
      <c r="B486" s="12">
        <f t="shared" ca="1" si="7"/>
        <v>480</v>
      </c>
      <c r="C48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486" s="26"/>
      <c r="E486" s="14" t="str">
        <f>IF(COUNTA(Table3[[#This Row],[Schematic Ref]]),LEN(Table3[[#This Row],[Schematic Ref]])-(LEN(SUBSTITUTE(Table3[[#This Row],[Schematic Ref]],",","")))+1,"")</f>
        <v/>
      </c>
      <c r="F486" s="21"/>
      <c r="G486" s="21"/>
      <c r="H486" s="21"/>
      <c r="I486" s="21"/>
      <c r="J486" s="22"/>
      <c r="K486" s="21"/>
      <c r="L486" s="31"/>
      <c r="M486" s="32"/>
      <c r="N486" s="21"/>
      <c r="O486" s="32"/>
      <c r="P486" s="30"/>
      <c r="Q486" s="33"/>
      <c r="R486" s="21" t="s">
        <v>30</v>
      </c>
      <c r="S486" s="21">
        <v>1271</v>
      </c>
      <c r="T486" s="21"/>
      <c r="U486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86" s="15">
        <f>Table3[[#This Row],[Price per board]]*$N$3</f>
        <v>0</v>
      </c>
      <c r="W486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86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87" spans="2:24" x14ac:dyDescent="0.25">
      <c r="B487" s="12">
        <f t="shared" ca="1" si="7"/>
        <v>481</v>
      </c>
      <c r="C48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487" s="26"/>
      <c r="E487" s="14" t="str">
        <f>IF(COUNTA(Table3[[#This Row],[Schematic Ref]]),LEN(Table3[[#This Row],[Schematic Ref]])-(LEN(SUBSTITUTE(Table3[[#This Row],[Schematic Ref]],",","")))+1,"")</f>
        <v/>
      </c>
      <c r="F487" s="21"/>
      <c r="G487" s="21"/>
      <c r="H487" s="21"/>
      <c r="I487" s="21"/>
      <c r="J487" s="22"/>
      <c r="K487" s="21"/>
      <c r="L487" s="31"/>
      <c r="M487" s="32"/>
      <c r="N487" s="21"/>
      <c r="O487" s="32"/>
      <c r="P487" s="30"/>
      <c r="Q487" s="33"/>
      <c r="R487" s="21" t="s">
        <v>30</v>
      </c>
      <c r="S487" s="21">
        <v>1272</v>
      </c>
      <c r="T487" s="21"/>
      <c r="U487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87" s="15">
        <f>Table3[[#This Row],[Price per board]]*$N$3</f>
        <v>0</v>
      </c>
      <c r="W487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87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88" spans="2:24" x14ac:dyDescent="0.25">
      <c r="B488" s="12">
        <f t="shared" ca="1" si="7"/>
        <v>482</v>
      </c>
      <c r="C48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488" s="26"/>
      <c r="E488" s="14" t="str">
        <f>IF(COUNTA(Table3[[#This Row],[Schematic Ref]]),LEN(Table3[[#This Row],[Schematic Ref]])-(LEN(SUBSTITUTE(Table3[[#This Row],[Schematic Ref]],",","")))+1,"")</f>
        <v/>
      </c>
      <c r="F488" s="21"/>
      <c r="G488" s="21"/>
      <c r="H488" s="21"/>
      <c r="I488" s="21"/>
      <c r="J488" s="22"/>
      <c r="K488" s="21"/>
      <c r="L488" s="31"/>
      <c r="M488" s="32"/>
      <c r="N488" s="21"/>
      <c r="O488" s="32"/>
      <c r="P488" s="30"/>
      <c r="Q488" s="33"/>
      <c r="R488" s="21" t="s">
        <v>30</v>
      </c>
      <c r="S488" s="21">
        <v>1273</v>
      </c>
      <c r="T488" s="21"/>
      <c r="U488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88" s="15">
        <f>Table3[[#This Row],[Price per board]]*$N$3</f>
        <v>0</v>
      </c>
      <c r="W488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88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89" spans="2:24" x14ac:dyDescent="0.25">
      <c r="B489" s="12">
        <f t="shared" ca="1" si="7"/>
        <v>483</v>
      </c>
      <c r="C48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489" s="26"/>
      <c r="E489" s="14" t="str">
        <f>IF(COUNTA(Table3[[#This Row],[Schematic Ref]]),LEN(Table3[[#This Row],[Schematic Ref]])-(LEN(SUBSTITUTE(Table3[[#This Row],[Schematic Ref]],",","")))+1,"")</f>
        <v/>
      </c>
      <c r="F489" s="21"/>
      <c r="G489" s="21"/>
      <c r="H489" s="21"/>
      <c r="I489" s="21"/>
      <c r="J489" s="22"/>
      <c r="K489" s="21"/>
      <c r="L489" s="31"/>
      <c r="M489" s="32"/>
      <c r="N489" s="21"/>
      <c r="O489" s="32"/>
      <c r="P489" s="30"/>
      <c r="Q489" s="33"/>
      <c r="R489" s="21" t="s">
        <v>30</v>
      </c>
      <c r="S489" s="21">
        <v>1274</v>
      </c>
      <c r="T489" s="21"/>
      <c r="U489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89" s="15">
        <f>Table3[[#This Row],[Price per board]]*$N$3</f>
        <v>0</v>
      </c>
      <c r="W489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89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90" spans="2:24" x14ac:dyDescent="0.25">
      <c r="B490" s="12">
        <f t="shared" ca="1" si="7"/>
        <v>484</v>
      </c>
      <c r="C49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490" s="26"/>
      <c r="E490" s="14" t="str">
        <f>IF(COUNTA(Table3[[#This Row],[Schematic Ref]]),LEN(Table3[[#This Row],[Schematic Ref]])-(LEN(SUBSTITUTE(Table3[[#This Row],[Schematic Ref]],",","")))+1,"")</f>
        <v/>
      </c>
      <c r="F490" s="21"/>
      <c r="G490" s="21"/>
      <c r="H490" s="21"/>
      <c r="I490" s="21"/>
      <c r="J490" s="22"/>
      <c r="K490" s="21"/>
      <c r="L490" s="31"/>
      <c r="M490" s="32"/>
      <c r="N490" s="21"/>
      <c r="O490" s="32"/>
      <c r="P490" s="30"/>
      <c r="Q490" s="33"/>
      <c r="R490" s="21" t="s">
        <v>30</v>
      </c>
      <c r="S490" s="21">
        <v>1275</v>
      </c>
      <c r="T490" s="21"/>
      <c r="U490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90" s="15">
        <f>Table3[[#This Row],[Price per board]]*$N$3</f>
        <v>0</v>
      </c>
      <c r="W490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90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91" spans="2:24" x14ac:dyDescent="0.25">
      <c r="B491" s="12">
        <f t="shared" ca="1" si="7"/>
        <v>485</v>
      </c>
      <c r="C49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491" s="26"/>
      <c r="E491" s="14" t="str">
        <f>IF(COUNTA(Table3[[#This Row],[Schematic Ref]]),LEN(Table3[[#This Row],[Schematic Ref]])-(LEN(SUBSTITUTE(Table3[[#This Row],[Schematic Ref]],",","")))+1,"")</f>
        <v/>
      </c>
      <c r="F491" s="21"/>
      <c r="G491" s="21"/>
      <c r="H491" s="21"/>
      <c r="I491" s="21"/>
      <c r="J491" s="22"/>
      <c r="K491" s="21"/>
      <c r="L491" s="31"/>
      <c r="M491" s="32"/>
      <c r="N491" s="21"/>
      <c r="O491" s="32"/>
      <c r="P491" s="30"/>
      <c r="Q491" s="33"/>
      <c r="R491" s="21" t="s">
        <v>30</v>
      </c>
      <c r="S491" s="21">
        <v>1276</v>
      </c>
      <c r="T491" s="21"/>
      <c r="U491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91" s="15">
        <f>Table3[[#This Row],[Price per board]]*$N$3</f>
        <v>0</v>
      </c>
      <c r="W491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91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92" spans="2:24" x14ac:dyDescent="0.25">
      <c r="B492" s="12">
        <f t="shared" ca="1" si="7"/>
        <v>486</v>
      </c>
      <c r="C49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492" s="26"/>
      <c r="E492" s="14" t="str">
        <f>IF(COUNTA(Table3[[#This Row],[Schematic Ref]]),LEN(Table3[[#This Row],[Schematic Ref]])-(LEN(SUBSTITUTE(Table3[[#This Row],[Schematic Ref]],",","")))+1,"")</f>
        <v/>
      </c>
      <c r="F492" s="21"/>
      <c r="G492" s="21"/>
      <c r="H492" s="21"/>
      <c r="I492" s="21"/>
      <c r="J492" s="22"/>
      <c r="K492" s="21"/>
      <c r="L492" s="31"/>
      <c r="M492" s="32"/>
      <c r="N492" s="21"/>
      <c r="O492" s="32"/>
      <c r="P492" s="30"/>
      <c r="Q492" s="33"/>
      <c r="R492" s="21" t="s">
        <v>30</v>
      </c>
      <c r="S492" s="21">
        <v>1277</v>
      </c>
      <c r="T492" s="21"/>
      <c r="U492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92" s="15">
        <f>Table3[[#This Row],[Price per board]]*$N$3</f>
        <v>0</v>
      </c>
      <c r="W492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92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93" spans="2:24" x14ac:dyDescent="0.25">
      <c r="B493" s="12">
        <f t="shared" ca="1" si="7"/>
        <v>487</v>
      </c>
      <c r="C49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493" s="26"/>
      <c r="E493" s="14" t="str">
        <f>IF(COUNTA(Table3[[#This Row],[Schematic Ref]]),LEN(Table3[[#This Row],[Schematic Ref]])-(LEN(SUBSTITUTE(Table3[[#This Row],[Schematic Ref]],",","")))+1,"")</f>
        <v/>
      </c>
      <c r="F493" s="21"/>
      <c r="G493" s="21"/>
      <c r="H493" s="21"/>
      <c r="I493" s="21"/>
      <c r="J493" s="22"/>
      <c r="K493" s="21"/>
      <c r="L493" s="31"/>
      <c r="M493" s="32"/>
      <c r="N493" s="21"/>
      <c r="O493" s="32"/>
      <c r="P493" s="30"/>
      <c r="Q493" s="33"/>
      <c r="R493" s="21" t="s">
        <v>30</v>
      </c>
      <c r="S493" s="21">
        <v>1278</v>
      </c>
      <c r="T493" s="21"/>
      <c r="U493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93" s="15">
        <f>Table3[[#This Row],[Price per board]]*$N$3</f>
        <v>0</v>
      </c>
      <c r="W493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93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94" spans="2:24" x14ac:dyDescent="0.25">
      <c r="B494" s="12">
        <f t="shared" ca="1" si="7"/>
        <v>488</v>
      </c>
      <c r="C49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494" s="26"/>
      <c r="E494" s="14" t="str">
        <f>IF(COUNTA(Table3[[#This Row],[Schematic Ref]]),LEN(Table3[[#This Row],[Schematic Ref]])-(LEN(SUBSTITUTE(Table3[[#This Row],[Schematic Ref]],",","")))+1,"")</f>
        <v/>
      </c>
      <c r="F494" s="21"/>
      <c r="G494" s="21"/>
      <c r="H494" s="21"/>
      <c r="I494" s="21"/>
      <c r="J494" s="22"/>
      <c r="K494" s="21"/>
      <c r="L494" s="31"/>
      <c r="M494" s="32"/>
      <c r="N494" s="21"/>
      <c r="O494" s="32"/>
      <c r="P494" s="30"/>
      <c r="Q494" s="33"/>
      <c r="R494" s="21" t="s">
        <v>30</v>
      </c>
      <c r="S494" s="21">
        <v>1279</v>
      </c>
      <c r="T494" s="21"/>
      <c r="U494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94" s="15">
        <f>Table3[[#This Row],[Price per board]]*$N$3</f>
        <v>0</v>
      </c>
      <c r="W494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94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95" spans="2:24" x14ac:dyDescent="0.25">
      <c r="B495" s="12">
        <f t="shared" ca="1" si="7"/>
        <v>489</v>
      </c>
      <c r="C49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495" s="26"/>
      <c r="E495" s="14" t="str">
        <f>IF(COUNTA(Table3[[#This Row],[Schematic Ref]]),LEN(Table3[[#This Row],[Schematic Ref]])-(LEN(SUBSTITUTE(Table3[[#This Row],[Schematic Ref]],",","")))+1,"")</f>
        <v/>
      </c>
      <c r="F495" s="21"/>
      <c r="G495" s="21"/>
      <c r="H495" s="21"/>
      <c r="I495" s="21"/>
      <c r="J495" s="22"/>
      <c r="K495" s="21"/>
      <c r="L495" s="31"/>
      <c r="M495" s="32"/>
      <c r="N495" s="21"/>
      <c r="O495" s="32"/>
      <c r="P495" s="30"/>
      <c r="Q495" s="33"/>
      <c r="R495" s="21" t="s">
        <v>30</v>
      </c>
      <c r="S495" s="21">
        <v>1280</v>
      </c>
      <c r="T495" s="21"/>
      <c r="U495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95" s="15">
        <f>Table3[[#This Row],[Price per board]]*$N$3</f>
        <v>0</v>
      </c>
      <c r="W495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95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96" spans="2:24" x14ac:dyDescent="0.25">
      <c r="B496" s="12">
        <f t="shared" ca="1" si="7"/>
        <v>490</v>
      </c>
      <c r="C49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496" s="26"/>
      <c r="E496" s="14" t="str">
        <f>IF(COUNTA(Table3[[#This Row],[Schematic Ref]]),LEN(Table3[[#This Row],[Schematic Ref]])-(LEN(SUBSTITUTE(Table3[[#This Row],[Schematic Ref]],",","")))+1,"")</f>
        <v/>
      </c>
      <c r="F496" s="21"/>
      <c r="G496" s="21"/>
      <c r="H496" s="21"/>
      <c r="I496" s="21"/>
      <c r="J496" s="22"/>
      <c r="K496" s="21"/>
      <c r="L496" s="31"/>
      <c r="M496" s="32"/>
      <c r="N496" s="21"/>
      <c r="O496" s="32"/>
      <c r="P496" s="30"/>
      <c r="Q496" s="33"/>
      <c r="R496" s="21" t="s">
        <v>30</v>
      </c>
      <c r="S496" s="21">
        <v>1281</v>
      </c>
      <c r="T496" s="21"/>
      <c r="U496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96" s="15">
        <f>Table3[[#This Row],[Price per board]]*$N$3</f>
        <v>0</v>
      </c>
      <c r="W496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96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97" spans="2:24" x14ac:dyDescent="0.25">
      <c r="B497" s="12">
        <f t="shared" ca="1" si="7"/>
        <v>491</v>
      </c>
      <c r="C49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497" s="26"/>
      <c r="E497" s="14" t="str">
        <f>IF(COUNTA(Table3[[#This Row],[Schematic Ref]]),LEN(Table3[[#This Row],[Schematic Ref]])-(LEN(SUBSTITUTE(Table3[[#This Row],[Schematic Ref]],",","")))+1,"")</f>
        <v/>
      </c>
      <c r="F497" s="21"/>
      <c r="G497" s="21"/>
      <c r="H497" s="21"/>
      <c r="I497" s="21"/>
      <c r="J497" s="22"/>
      <c r="K497" s="21"/>
      <c r="L497" s="31"/>
      <c r="M497" s="32"/>
      <c r="N497" s="21"/>
      <c r="O497" s="32"/>
      <c r="P497" s="30"/>
      <c r="Q497" s="33"/>
      <c r="R497" s="21" t="s">
        <v>30</v>
      </c>
      <c r="S497" s="21">
        <v>1282</v>
      </c>
      <c r="T497" s="21"/>
      <c r="U497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97" s="15">
        <f>Table3[[#This Row],[Price per board]]*$N$3</f>
        <v>0</v>
      </c>
      <c r="W497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97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98" spans="2:24" x14ac:dyDescent="0.25">
      <c r="B498" s="12">
        <f t="shared" ca="1" si="7"/>
        <v>492</v>
      </c>
      <c r="C49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498" s="26"/>
      <c r="E498" s="14" t="str">
        <f>IF(COUNTA(Table3[[#This Row],[Schematic Ref]]),LEN(Table3[[#This Row],[Schematic Ref]])-(LEN(SUBSTITUTE(Table3[[#This Row],[Schematic Ref]],",","")))+1,"")</f>
        <v/>
      </c>
      <c r="F498" s="21"/>
      <c r="G498" s="21"/>
      <c r="H498" s="21"/>
      <c r="I498" s="21"/>
      <c r="J498" s="22"/>
      <c r="K498" s="21"/>
      <c r="L498" s="31"/>
      <c r="M498" s="32"/>
      <c r="N498" s="21"/>
      <c r="O498" s="32"/>
      <c r="P498" s="30"/>
      <c r="Q498" s="33"/>
      <c r="R498" s="21" t="s">
        <v>30</v>
      </c>
      <c r="S498" s="21">
        <v>1283</v>
      </c>
      <c r="T498" s="21"/>
      <c r="U498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98" s="15">
        <f>Table3[[#This Row],[Price per board]]*$N$3</f>
        <v>0</v>
      </c>
      <c r="W498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98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99" spans="2:24" x14ac:dyDescent="0.25">
      <c r="B499" s="12">
        <f t="shared" ca="1" si="7"/>
        <v>493</v>
      </c>
      <c r="C49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499" s="26"/>
      <c r="E499" s="14" t="str">
        <f>IF(COUNTA(Table3[[#This Row],[Schematic Ref]]),LEN(Table3[[#This Row],[Schematic Ref]])-(LEN(SUBSTITUTE(Table3[[#This Row],[Schematic Ref]],",","")))+1,"")</f>
        <v/>
      </c>
      <c r="F499" s="21"/>
      <c r="G499" s="21"/>
      <c r="H499" s="21"/>
      <c r="I499" s="21"/>
      <c r="J499" s="22"/>
      <c r="K499" s="21"/>
      <c r="L499" s="31"/>
      <c r="M499" s="32"/>
      <c r="N499" s="21"/>
      <c r="O499" s="32"/>
      <c r="P499" s="30"/>
      <c r="Q499" s="33"/>
      <c r="R499" s="21" t="s">
        <v>30</v>
      </c>
      <c r="S499" s="21">
        <v>1284</v>
      </c>
      <c r="T499" s="21"/>
      <c r="U499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99" s="15">
        <f>Table3[[#This Row],[Price per board]]*$N$3</f>
        <v>0</v>
      </c>
      <c r="W499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99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00" spans="2:24" x14ac:dyDescent="0.25">
      <c r="B500" s="12">
        <f t="shared" ca="1" si="7"/>
        <v>494</v>
      </c>
      <c r="C50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500" s="26"/>
      <c r="E500" s="14" t="str">
        <f>IF(COUNTA(Table3[[#This Row],[Schematic Ref]]),LEN(Table3[[#This Row],[Schematic Ref]])-(LEN(SUBSTITUTE(Table3[[#This Row],[Schematic Ref]],",","")))+1,"")</f>
        <v/>
      </c>
      <c r="F500" s="21"/>
      <c r="G500" s="21"/>
      <c r="H500" s="21"/>
      <c r="I500" s="21"/>
      <c r="J500" s="22"/>
      <c r="K500" s="21"/>
      <c r="L500" s="31"/>
      <c r="M500" s="32"/>
      <c r="N500" s="21"/>
      <c r="O500" s="32"/>
      <c r="P500" s="30"/>
      <c r="Q500" s="33"/>
      <c r="R500" s="21" t="s">
        <v>30</v>
      </c>
      <c r="S500" s="21">
        <v>1285</v>
      </c>
      <c r="T500" s="21"/>
      <c r="U500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00" s="15">
        <f>Table3[[#This Row],[Price per board]]*$N$3</f>
        <v>0</v>
      </c>
      <c r="W500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00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01" spans="2:24" x14ac:dyDescent="0.25">
      <c r="B501" s="12">
        <f t="shared" ca="1" si="7"/>
        <v>495</v>
      </c>
      <c r="C50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501" s="26"/>
      <c r="E501" s="14" t="str">
        <f>IF(COUNTA(Table3[[#This Row],[Schematic Ref]]),LEN(Table3[[#This Row],[Schematic Ref]])-(LEN(SUBSTITUTE(Table3[[#This Row],[Schematic Ref]],",","")))+1,"")</f>
        <v/>
      </c>
      <c r="F501" s="21"/>
      <c r="G501" s="21"/>
      <c r="H501" s="21"/>
      <c r="I501" s="21"/>
      <c r="J501" s="22"/>
      <c r="K501" s="21"/>
      <c r="L501" s="31"/>
      <c r="M501" s="32"/>
      <c r="N501" s="21"/>
      <c r="O501" s="32"/>
      <c r="P501" s="30"/>
      <c r="Q501" s="33"/>
      <c r="R501" s="21" t="s">
        <v>30</v>
      </c>
      <c r="S501" s="21">
        <v>1286</v>
      </c>
      <c r="T501" s="21"/>
      <c r="U501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01" s="15">
        <f>Table3[[#This Row],[Price per board]]*$N$3</f>
        <v>0</v>
      </c>
      <c r="W501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01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02" spans="2:24" x14ac:dyDescent="0.25">
      <c r="B502" s="12">
        <f t="shared" ca="1" si="7"/>
        <v>496</v>
      </c>
      <c r="C50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502" s="26"/>
      <c r="E502" s="14" t="str">
        <f>IF(COUNTA(Table3[[#This Row],[Schematic Ref]]),LEN(Table3[[#This Row],[Schematic Ref]])-(LEN(SUBSTITUTE(Table3[[#This Row],[Schematic Ref]],",","")))+1,"")</f>
        <v/>
      </c>
      <c r="F502" s="21"/>
      <c r="G502" s="21"/>
      <c r="H502" s="21"/>
      <c r="I502" s="21"/>
      <c r="J502" s="22"/>
      <c r="K502" s="21"/>
      <c r="L502" s="31"/>
      <c r="M502" s="32"/>
      <c r="N502" s="21"/>
      <c r="O502" s="32"/>
      <c r="P502" s="30"/>
      <c r="Q502" s="33"/>
      <c r="R502" s="21" t="s">
        <v>30</v>
      </c>
      <c r="S502" s="21">
        <v>1287</v>
      </c>
      <c r="T502" s="21"/>
      <c r="U502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02" s="15">
        <f>Table3[[#This Row],[Price per board]]*$N$3</f>
        <v>0</v>
      </c>
      <c r="W502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02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03" spans="2:24" x14ac:dyDescent="0.25">
      <c r="B503" s="12">
        <f t="shared" ca="1" si="7"/>
        <v>497</v>
      </c>
      <c r="C50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503" s="26"/>
      <c r="E503" s="14" t="str">
        <f>IF(COUNTA(Table3[[#This Row],[Schematic Ref]]),LEN(Table3[[#This Row],[Schematic Ref]])-(LEN(SUBSTITUTE(Table3[[#This Row],[Schematic Ref]],",","")))+1,"")</f>
        <v/>
      </c>
      <c r="F503" s="21"/>
      <c r="G503" s="21"/>
      <c r="H503" s="21"/>
      <c r="I503" s="21"/>
      <c r="J503" s="22"/>
      <c r="K503" s="21"/>
      <c r="L503" s="31"/>
      <c r="M503" s="32"/>
      <c r="N503" s="21"/>
      <c r="O503" s="32"/>
      <c r="P503" s="30"/>
      <c r="Q503" s="33"/>
      <c r="R503" s="21" t="s">
        <v>30</v>
      </c>
      <c r="S503" s="21">
        <v>1288</v>
      </c>
      <c r="T503" s="21"/>
      <c r="U503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03" s="15">
        <f>Table3[[#This Row],[Price per board]]*$N$3</f>
        <v>0</v>
      </c>
      <c r="W503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03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04" spans="2:24" x14ac:dyDescent="0.25">
      <c r="B504" s="12">
        <f t="shared" ca="1" si="7"/>
        <v>498</v>
      </c>
      <c r="C50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504" s="26"/>
      <c r="E504" s="14" t="str">
        <f>IF(COUNTA(Table3[[#This Row],[Schematic Ref]]),LEN(Table3[[#This Row],[Schematic Ref]])-(LEN(SUBSTITUTE(Table3[[#This Row],[Schematic Ref]],",","")))+1,"")</f>
        <v/>
      </c>
      <c r="F504" s="21"/>
      <c r="G504" s="21"/>
      <c r="H504" s="21"/>
      <c r="I504" s="21"/>
      <c r="J504" s="22"/>
      <c r="K504" s="21"/>
      <c r="L504" s="31"/>
      <c r="M504" s="32"/>
      <c r="N504" s="21"/>
      <c r="O504" s="32"/>
      <c r="P504" s="30"/>
      <c r="Q504" s="33"/>
      <c r="R504" s="21" t="s">
        <v>30</v>
      </c>
      <c r="S504" s="21">
        <v>1289</v>
      </c>
      <c r="T504" s="21"/>
      <c r="U504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04" s="15">
        <f>Table3[[#This Row],[Price per board]]*$N$3</f>
        <v>0</v>
      </c>
      <c r="W504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04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05" spans="2:24" x14ac:dyDescent="0.25">
      <c r="B505" s="12">
        <f t="shared" ca="1" si="7"/>
        <v>499</v>
      </c>
      <c r="C50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505" s="26"/>
      <c r="E505" s="14" t="str">
        <f>IF(COUNTA(Table3[[#This Row],[Schematic Ref]]),LEN(Table3[[#This Row],[Schematic Ref]])-(LEN(SUBSTITUTE(Table3[[#This Row],[Schematic Ref]],",","")))+1,"")</f>
        <v/>
      </c>
      <c r="F505" s="21"/>
      <c r="G505" s="21"/>
      <c r="H505" s="21"/>
      <c r="I505" s="21"/>
      <c r="J505" s="22"/>
      <c r="K505" s="21"/>
      <c r="L505" s="31"/>
      <c r="M505" s="32"/>
      <c r="N505" s="21"/>
      <c r="O505" s="32"/>
      <c r="P505" s="30"/>
      <c r="Q505" s="33"/>
      <c r="R505" s="21" t="s">
        <v>30</v>
      </c>
      <c r="S505" s="21">
        <v>1290</v>
      </c>
      <c r="T505" s="21"/>
      <c r="U505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05" s="15">
        <f>Table3[[#This Row],[Price per board]]*$N$3</f>
        <v>0</v>
      </c>
      <c r="W505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05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06" spans="2:24" x14ac:dyDescent="0.25">
      <c r="B506" s="12">
        <f t="shared" ca="1" si="7"/>
        <v>500</v>
      </c>
      <c r="C50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506" s="26"/>
      <c r="E506" s="14" t="str">
        <f>IF(COUNTA(Table3[[#This Row],[Schematic Ref]]),LEN(Table3[[#This Row],[Schematic Ref]])-(LEN(SUBSTITUTE(Table3[[#This Row],[Schematic Ref]],",","")))+1,"")</f>
        <v/>
      </c>
      <c r="F506" s="21"/>
      <c r="G506" s="21"/>
      <c r="H506" s="21"/>
      <c r="I506" s="21"/>
      <c r="J506" s="22"/>
      <c r="K506" s="21"/>
      <c r="L506" s="31"/>
      <c r="M506" s="32"/>
      <c r="N506" s="21"/>
      <c r="O506" s="32"/>
      <c r="P506" s="30"/>
      <c r="Q506" s="33"/>
      <c r="R506" s="21" t="s">
        <v>30</v>
      </c>
      <c r="S506" s="21">
        <v>1291</v>
      </c>
      <c r="T506" s="21"/>
      <c r="U506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06" s="15">
        <f>Table3[[#This Row],[Price per board]]*$N$3</f>
        <v>0</v>
      </c>
      <c r="W506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06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07" spans="2:24" x14ac:dyDescent="0.25">
      <c r="B507" s="12">
        <f t="shared" ca="1" si="7"/>
        <v>501</v>
      </c>
      <c r="C50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507" s="26"/>
      <c r="E507" s="14" t="str">
        <f>IF(COUNTA(Table3[[#This Row],[Schematic Ref]]),LEN(Table3[[#This Row],[Schematic Ref]])-(LEN(SUBSTITUTE(Table3[[#This Row],[Schematic Ref]],",","")))+1,"")</f>
        <v/>
      </c>
      <c r="F507" s="21"/>
      <c r="G507" s="21"/>
      <c r="H507" s="21"/>
      <c r="I507" s="21"/>
      <c r="J507" s="22"/>
      <c r="K507" s="21"/>
      <c r="L507" s="31"/>
      <c r="M507" s="32"/>
      <c r="N507" s="21"/>
      <c r="O507" s="32"/>
      <c r="P507" s="30"/>
      <c r="Q507" s="33"/>
      <c r="R507" s="21" t="s">
        <v>30</v>
      </c>
      <c r="S507" s="21">
        <v>1292</v>
      </c>
      <c r="T507" s="21"/>
      <c r="U507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07" s="15">
        <f>Table3[[#This Row],[Price per board]]*$N$3</f>
        <v>0</v>
      </c>
      <c r="W507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07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08" spans="2:24" x14ac:dyDescent="0.25">
      <c r="B508" s="12">
        <f t="shared" ca="1" si="7"/>
        <v>502</v>
      </c>
      <c r="C50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508" s="26"/>
      <c r="E508" s="14" t="str">
        <f>IF(COUNTA(Table3[[#This Row],[Schematic Ref]]),LEN(Table3[[#This Row],[Schematic Ref]])-(LEN(SUBSTITUTE(Table3[[#This Row],[Schematic Ref]],",","")))+1,"")</f>
        <v/>
      </c>
      <c r="F508" s="21"/>
      <c r="G508" s="21"/>
      <c r="H508" s="21"/>
      <c r="I508" s="21"/>
      <c r="J508" s="22"/>
      <c r="K508" s="21"/>
      <c r="L508" s="31"/>
      <c r="M508" s="32"/>
      <c r="N508" s="21"/>
      <c r="O508" s="32"/>
      <c r="P508" s="30"/>
      <c r="Q508" s="33"/>
      <c r="R508" s="21" t="s">
        <v>30</v>
      </c>
      <c r="S508" s="21">
        <v>1293</v>
      </c>
      <c r="T508" s="21"/>
      <c r="U508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08" s="15">
        <f>Table3[[#This Row],[Price per board]]*$N$3</f>
        <v>0</v>
      </c>
      <c r="W508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08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09" spans="2:24" x14ac:dyDescent="0.25">
      <c r="B509" s="12">
        <f t="shared" ca="1" si="7"/>
        <v>503</v>
      </c>
      <c r="C50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509" s="26"/>
      <c r="E509" s="14" t="str">
        <f>IF(COUNTA(Table3[[#This Row],[Schematic Ref]]),LEN(Table3[[#This Row],[Schematic Ref]])-(LEN(SUBSTITUTE(Table3[[#This Row],[Schematic Ref]],",","")))+1,"")</f>
        <v/>
      </c>
      <c r="F509" s="21"/>
      <c r="G509" s="21"/>
      <c r="H509" s="21"/>
      <c r="I509" s="21"/>
      <c r="J509" s="22"/>
      <c r="K509" s="21"/>
      <c r="L509" s="31"/>
      <c r="M509" s="32"/>
      <c r="N509" s="21"/>
      <c r="O509" s="32"/>
      <c r="P509" s="30"/>
      <c r="Q509" s="33"/>
      <c r="R509" s="21" t="s">
        <v>30</v>
      </c>
      <c r="S509" s="21">
        <v>1294</v>
      </c>
      <c r="T509" s="21"/>
      <c r="U509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09" s="15">
        <f>Table3[[#This Row],[Price per board]]*$N$3</f>
        <v>0</v>
      </c>
      <c r="W509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09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10" spans="2:24" x14ac:dyDescent="0.25">
      <c r="B510" s="12">
        <f t="shared" ca="1" si="7"/>
        <v>504</v>
      </c>
      <c r="C51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510" s="26"/>
      <c r="E510" s="14" t="str">
        <f>IF(COUNTA(Table3[[#This Row],[Schematic Ref]]),LEN(Table3[[#This Row],[Schematic Ref]])-(LEN(SUBSTITUTE(Table3[[#This Row],[Schematic Ref]],",","")))+1,"")</f>
        <v/>
      </c>
      <c r="F510" s="21"/>
      <c r="G510" s="21"/>
      <c r="H510" s="21"/>
      <c r="I510" s="21"/>
      <c r="J510" s="22"/>
      <c r="K510" s="21"/>
      <c r="L510" s="31"/>
      <c r="M510" s="32"/>
      <c r="N510" s="21"/>
      <c r="O510" s="32"/>
      <c r="P510" s="30"/>
      <c r="Q510" s="33"/>
      <c r="R510" s="21" t="s">
        <v>30</v>
      </c>
      <c r="S510" s="21">
        <v>1295</v>
      </c>
      <c r="T510" s="21"/>
      <c r="U510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10" s="15">
        <f>Table3[[#This Row],[Price per board]]*$N$3</f>
        <v>0</v>
      </c>
      <c r="W510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10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11" spans="2:24" x14ac:dyDescent="0.25">
      <c r="B511" s="12">
        <f t="shared" ca="1" si="7"/>
        <v>505</v>
      </c>
      <c r="C51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511" s="26"/>
      <c r="E511" s="14" t="str">
        <f>IF(COUNTA(Table3[[#This Row],[Schematic Ref]]),LEN(Table3[[#This Row],[Schematic Ref]])-(LEN(SUBSTITUTE(Table3[[#This Row],[Schematic Ref]],",","")))+1,"")</f>
        <v/>
      </c>
      <c r="F511" s="21"/>
      <c r="G511" s="21"/>
      <c r="H511" s="21"/>
      <c r="I511" s="21"/>
      <c r="J511" s="22"/>
      <c r="K511" s="21"/>
      <c r="L511" s="31"/>
      <c r="M511" s="32"/>
      <c r="N511" s="21"/>
      <c r="O511" s="32"/>
      <c r="P511" s="30"/>
      <c r="Q511" s="33"/>
      <c r="R511" s="21" t="s">
        <v>30</v>
      </c>
      <c r="S511" s="21">
        <v>1296</v>
      </c>
      <c r="T511" s="21"/>
      <c r="U511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11" s="15">
        <f>Table3[[#This Row],[Price per board]]*$N$3</f>
        <v>0</v>
      </c>
      <c r="W511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11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12" spans="2:24" x14ac:dyDescent="0.25">
      <c r="B512" s="12">
        <f t="shared" ca="1" si="7"/>
        <v>506</v>
      </c>
      <c r="C51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512" s="26"/>
      <c r="E512" s="14" t="str">
        <f>IF(COUNTA(Table3[[#This Row],[Schematic Ref]]),LEN(Table3[[#This Row],[Schematic Ref]])-(LEN(SUBSTITUTE(Table3[[#This Row],[Schematic Ref]],",","")))+1,"")</f>
        <v/>
      </c>
      <c r="F512" s="21"/>
      <c r="G512" s="21"/>
      <c r="H512" s="21"/>
      <c r="I512" s="21"/>
      <c r="J512" s="22"/>
      <c r="K512" s="21"/>
      <c r="L512" s="31"/>
      <c r="M512" s="32"/>
      <c r="N512" s="21"/>
      <c r="O512" s="32"/>
      <c r="P512" s="30"/>
      <c r="Q512" s="33"/>
      <c r="R512" s="21" t="s">
        <v>30</v>
      </c>
      <c r="S512" s="21">
        <v>1297</v>
      </c>
      <c r="T512" s="21"/>
      <c r="U512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12" s="15">
        <f>Table3[[#This Row],[Price per board]]*$N$3</f>
        <v>0</v>
      </c>
      <c r="W512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12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13" spans="2:24" x14ac:dyDescent="0.25">
      <c r="B513" s="12">
        <f t="shared" ca="1" si="7"/>
        <v>507</v>
      </c>
      <c r="C51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513" s="26"/>
      <c r="E513" s="14" t="str">
        <f>IF(COUNTA(Table3[[#This Row],[Schematic Ref]]),LEN(Table3[[#This Row],[Schematic Ref]])-(LEN(SUBSTITUTE(Table3[[#This Row],[Schematic Ref]],",","")))+1,"")</f>
        <v/>
      </c>
      <c r="F513" s="21"/>
      <c r="G513" s="21"/>
      <c r="H513" s="21"/>
      <c r="I513" s="21"/>
      <c r="J513" s="22"/>
      <c r="K513" s="21"/>
      <c r="L513" s="31"/>
      <c r="M513" s="32"/>
      <c r="N513" s="21"/>
      <c r="O513" s="32"/>
      <c r="P513" s="30"/>
      <c r="Q513" s="33"/>
      <c r="R513" s="21" t="s">
        <v>30</v>
      </c>
      <c r="S513" s="21">
        <v>1298</v>
      </c>
      <c r="T513" s="21"/>
      <c r="U513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13" s="15">
        <f>Table3[[#This Row],[Price per board]]*$N$3</f>
        <v>0</v>
      </c>
      <c r="W513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13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14" spans="2:24" x14ac:dyDescent="0.25">
      <c r="B514" s="12">
        <f t="shared" ca="1" si="7"/>
        <v>508</v>
      </c>
      <c r="C51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514" s="26"/>
      <c r="E514" s="14" t="str">
        <f>IF(COUNTA(Table3[[#This Row],[Schematic Ref]]),LEN(Table3[[#This Row],[Schematic Ref]])-(LEN(SUBSTITUTE(Table3[[#This Row],[Schematic Ref]],",","")))+1,"")</f>
        <v/>
      </c>
      <c r="F514" s="21"/>
      <c r="G514" s="21"/>
      <c r="H514" s="21"/>
      <c r="I514" s="21"/>
      <c r="J514" s="22"/>
      <c r="K514" s="21"/>
      <c r="L514" s="31"/>
      <c r="M514" s="32"/>
      <c r="N514" s="21"/>
      <c r="O514" s="32"/>
      <c r="P514" s="30"/>
      <c r="Q514" s="33"/>
      <c r="R514" s="21" t="s">
        <v>30</v>
      </c>
      <c r="S514" s="21">
        <v>1299</v>
      </c>
      <c r="T514" s="21"/>
      <c r="U514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14" s="15">
        <f>Table3[[#This Row],[Price per board]]*$N$3</f>
        <v>0</v>
      </c>
      <c r="W514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14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15" spans="2:24" x14ac:dyDescent="0.25">
      <c r="B515" s="12">
        <f t="shared" ca="1" si="7"/>
        <v>509</v>
      </c>
      <c r="C51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515" s="26"/>
      <c r="E515" s="14" t="str">
        <f>IF(COUNTA(Table3[[#This Row],[Schematic Ref]]),LEN(Table3[[#This Row],[Schematic Ref]])-(LEN(SUBSTITUTE(Table3[[#This Row],[Schematic Ref]],",","")))+1,"")</f>
        <v/>
      </c>
      <c r="F515" s="21"/>
      <c r="G515" s="21"/>
      <c r="H515" s="21"/>
      <c r="I515" s="21"/>
      <c r="J515" s="22"/>
      <c r="K515" s="21"/>
      <c r="L515" s="31"/>
      <c r="M515" s="32"/>
      <c r="N515" s="21"/>
      <c r="O515" s="32"/>
      <c r="P515" s="30"/>
      <c r="Q515" s="33"/>
      <c r="R515" s="21" t="s">
        <v>30</v>
      </c>
      <c r="S515" s="21">
        <v>1300</v>
      </c>
      <c r="T515" s="21"/>
      <c r="U515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15" s="15">
        <f>Table3[[#This Row],[Price per board]]*$N$3</f>
        <v>0</v>
      </c>
      <c r="W515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15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16" spans="2:24" x14ac:dyDescent="0.25">
      <c r="B516" s="12">
        <f t="shared" ca="1" si="7"/>
        <v>510</v>
      </c>
      <c r="C51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516" s="26"/>
      <c r="E516" s="14" t="str">
        <f>IF(COUNTA(Table3[[#This Row],[Schematic Ref]]),LEN(Table3[[#This Row],[Schematic Ref]])-(LEN(SUBSTITUTE(Table3[[#This Row],[Schematic Ref]],",","")))+1,"")</f>
        <v/>
      </c>
      <c r="F516" s="21"/>
      <c r="G516" s="21"/>
      <c r="H516" s="21"/>
      <c r="I516" s="21"/>
      <c r="J516" s="22"/>
      <c r="K516" s="21"/>
      <c r="L516" s="31"/>
      <c r="M516" s="32"/>
      <c r="N516" s="21"/>
      <c r="O516" s="32"/>
      <c r="P516" s="30"/>
      <c r="Q516" s="33"/>
      <c r="R516" s="21" t="s">
        <v>30</v>
      </c>
      <c r="S516" s="21">
        <v>1301</v>
      </c>
      <c r="T516" s="21"/>
      <c r="U516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16" s="15">
        <f>Table3[[#This Row],[Price per board]]*$N$3</f>
        <v>0</v>
      </c>
      <c r="W516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16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17" spans="2:24" x14ac:dyDescent="0.25">
      <c r="B517" s="12">
        <f t="shared" ca="1" si="7"/>
        <v>511</v>
      </c>
      <c r="C51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517" s="26"/>
      <c r="E517" s="14" t="str">
        <f>IF(COUNTA(Table3[[#This Row],[Schematic Ref]]),LEN(Table3[[#This Row],[Schematic Ref]])-(LEN(SUBSTITUTE(Table3[[#This Row],[Schematic Ref]],",","")))+1,"")</f>
        <v/>
      </c>
      <c r="F517" s="21"/>
      <c r="G517" s="21"/>
      <c r="H517" s="21"/>
      <c r="I517" s="21"/>
      <c r="J517" s="22"/>
      <c r="K517" s="21"/>
      <c r="L517" s="31"/>
      <c r="M517" s="32"/>
      <c r="N517" s="21"/>
      <c r="O517" s="32"/>
      <c r="P517" s="30"/>
      <c r="Q517" s="33"/>
      <c r="R517" s="21" t="s">
        <v>30</v>
      </c>
      <c r="S517" s="21">
        <v>1302</v>
      </c>
      <c r="T517" s="21"/>
      <c r="U517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17" s="15">
        <f>Table3[[#This Row],[Price per board]]*$N$3</f>
        <v>0</v>
      </c>
      <c r="W517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17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18" spans="2:24" x14ac:dyDescent="0.25">
      <c r="B518" s="12">
        <f t="shared" ref="B518:B581" ca="1" si="8">IF(ISNUMBER(INDIRECT("B"&amp;ROW()-1)),INDIRECT("B"&amp;ROW()-1)+1,0)</f>
        <v>512</v>
      </c>
      <c r="C51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518" s="26"/>
      <c r="E518" s="14" t="str">
        <f>IF(COUNTA(Table3[[#This Row],[Schematic Ref]]),LEN(Table3[[#This Row],[Schematic Ref]])-(LEN(SUBSTITUTE(Table3[[#This Row],[Schematic Ref]],",","")))+1,"")</f>
        <v/>
      </c>
      <c r="F518" s="21"/>
      <c r="G518" s="21"/>
      <c r="H518" s="21"/>
      <c r="I518" s="21"/>
      <c r="J518" s="22"/>
      <c r="K518" s="21"/>
      <c r="L518" s="31"/>
      <c r="M518" s="32"/>
      <c r="N518" s="21"/>
      <c r="O518" s="32"/>
      <c r="P518" s="30"/>
      <c r="Q518" s="33"/>
      <c r="R518" s="21" t="s">
        <v>30</v>
      </c>
      <c r="S518" s="21">
        <v>1303</v>
      </c>
      <c r="T518" s="21"/>
      <c r="U518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18" s="15">
        <f>Table3[[#This Row],[Price per board]]*$N$3</f>
        <v>0</v>
      </c>
      <c r="W518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18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19" spans="2:24" x14ac:dyDescent="0.25">
      <c r="B519" s="12">
        <f t="shared" ca="1" si="8"/>
        <v>513</v>
      </c>
      <c r="C51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519" s="26"/>
      <c r="E519" s="14" t="str">
        <f>IF(COUNTA(Table3[[#This Row],[Schematic Ref]]),LEN(Table3[[#This Row],[Schematic Ref]])-(LEN(SUBSTITUTE(Table3[[#This Row],[Schematic Ref]],",","")))+1,"")</f>
        <v/>
      </c>
      <c r="F519" s="21"/>
      <c r="G519" s="21"/>
      <c r="H519" s="21"/>
      <c r="I519" s="21"/>
      <c r="J519" s="22"/>
      <c r="K519" s="21"/>
      <c r="L519" s="31"/>
      <c r="M519" s="32"/>
      <c r="N519" s="21"/>
      <c r="O519" s="32"/>
      <c r="P519" s="30"/>
      <c r="Q519" s="33"/>
      <c r="R519" s="21" t="s">
        <v>30</v>
      </c>
      <c r="S519" s="21">
        <v>1304</v>
      </c>
      <c r="T519" s="21"/>
      <c r="U519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19" s="15">
        <f>Table3[[#This Row],[Price per board]]*$N$3</f>
        <v>0</v>
      </c>
      <c r="W519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19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20" spans="2:24" x14ac:dyDescent="0.25">
      <c r="B520" s="12">
        <f t="shared" ca="1" si="8"/>
        <v>514</v>
      </c>
      <c r="C52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520" s="26"/>
      <c r="E520" s="14" t="str">
        <f>IF(COUNTA(Table3[[#This Row],[Schematic Ref]]),LEN(Table3[[#This Row],[Schematic Ref]])-(LEN(SUBSTITUTE(Table3[[#This Row],[Schematic Ref]],",","")))+1,"")</f>
        <v/>
      </c>
      <c r="F520" s="21"/>
      <c r="G520" s="21"/>
      <c r="H520" s="21"/>
      <c r="I520" s="21"/>
      <c r="J520" s="22"/>
      <c r="K520" s="21"/>
      <c r="L520" s="31"/>
      <c r="M520" s="32"/>
      <c r="N520" s="21"/>
      <c r="O520" s="32"/>
      <c r="P520" s="30"/>
      <c r="Q520" s="33"/>
      <c r="R520" s="21" t="s">
        <v>30</v>
      </c>
      <c r="S520" s="21">
        <v>1305</v>
      </c>
      <c r="T520" s="21"/>
      <c r="U520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20" s="15">
        <f>Table3[[#This Row],[Price per board]]*$N$3</f>
        <v>0</v>
      </c>
      <c r="W520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20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21" spans="2:24" x14ac:dyDescent="0.25">
      <c r="B521" s="12">
        <f t="shared" ca="1" si="8"/>
        <v>515</v>
      </c>
      <c r="C52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521" s="26"/>
      <c r="E521" s="14" t="str">
        <f>IF(COUNTA(Table3[[#This Row],[Schematic Ref]]),LEN(Table3[[#This Row],[Schematic Ref]])-(LEN(SUBSTITUTE(Table3[[#This Row],[Schematic Ref]],",","")))+1,"")</f>
        <v/>
      </c>
      <c r="F521" s="21"/>
      <c r="G521" s="21"/>
      <c r="H521" s="21"/>
      <c r="I521" s="21"/>
      <c r="J521" s="22"/>
      <c r="K521" s="21"/>
      <c r="L521" s="31"/>
      <c r="M521" s="32"/>
      <c r="N521" s="21"/>
      <c r="O521" s="32"/>
      <c r="P521" s="30"/>
      <c r="Q521" s="33"/>
      <c r="R521" s="21" t="s">
        <v>30</v>
      </c>
      <c r="S521" s="21">
        <v>1306</v>
      </c>
      <c r="T521" s="21"/>
      <c r="U521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21" s="15">
        <f>Table3[[#This Row],[Price per board]]*$N$3</f>
        <v>0</v>
      </c>
      <c r="W521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21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22" spans="2:24" x14ac:dyDescent="0.25">
      <c r="B522" s="12">
        <f t="shared" ca="1" si="8"/>
        <v>516</v>
      </c>
      <c r="C52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522" s="26"/>
      <c r="E522" s="14" t="str">
        <f>IF(COUNTA(Table3[[#This Row],[Schematic Ref]]),LEN(Table3[[#This Row],[Schematic Ref]])-(LEN(SUBSTITUTE(Table3[[#This Row],[Schematic Ref]],",","")))+1,"")</f>
        <v/>
      </c>
      <c r="F522" s="21"/>
      <c r="G522" s="21"/>
      <c r="H522" s="21"/>
      <c r="I522" s="21"/>
      <c r="J522" s="22"/>
      <c r="K522" s="21"/>
      <c r="L522" s="31"/>
      <c r="M522" s="32"/>
      <c r="N522" s="21"/>
      <c r="O522" s="32"/>
      <c r="P522" s="30"/>
      <c r="Q522" s="33"/>
      <c r="R522" s="21" t="s">
        <v>30</v>
      </c>
      <c r="S522" s="21">
        <v>1307</v>
      </c>
      <c r="T522" s="21"/>
      <c r="U522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22" s="15">
        <f>Table3[[#This Row],[Price per board]]*$N$3</f>
        <v>0</v>
      </c>
      <c r="W522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22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23" spans="2:24" x14ac:dyDescent="0.25">
      <c r="B523" s="12">
        <f t="shared" ca="1" si="8"/>
        <v>517</v>
      </c>
      <c r="C52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523" s="26"/>
      <c r="E523" s="14" t="str">
        <f>IF(COUNTA(Table3[[#This Row],[Schematic Ref]]),LEN(Table3[[#This Row],[Schematic Ref]])-(LEN(SUBSTITUTE(Table3[[#This Row],[Schematic Ref]],",","")))+1,"")</f>
        <v/>
      </c>
      <c r="F523" s="21"/>
      <c r="G523" s="21"/>
      <c r="H523" s="21"/>
      <c r="I523" s="21"/>
      <c r="J523" s="22"/>
      <c r="K523" s="21"/>
      <c r="L523" s="31"/>
      <c r="M523" s="32"/>
      <c r="N523" s="21"/>
      <c r="O523" s="32"/>
      <c r="P523" s="30"/>
      <c r="Q523" s="33"/>
      <c r="R523" s="21" t="s">
        <v>30</v>
      </c>
      <c r="S523" s="21">
        <v>1308</v>
      </c>
      <c r="T523" s="21"/>
      <c r="U523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23" s="15">
        <f>Table3[[#This Row],[Price per board]]*$N$3</f>
        <v>0</v>
      </c>
      <c r="W523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23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24" spans="2:24" x14ac:dyDescent="0.25">
      <c r="B524" s="12">
        <f t="shared" ca="1" si="8"/>
        <v>518</v>
      </c>
      <c r="C52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524" s="26"/>
      <c r="E524" s="14" t="str">
        <f>IF(COUNTA(Table3[[#This Row],[Schematic Ref]]),LEN(Table3[[#This Row],[Schematic Ref]])-(LEN(SUBSTITUTE(Table3[[#This Row],[Schematic Ref]],",","")))+1,"")</f>
        <v/>
      </c>
      <c r="F524" s="21"/>
      <c r="G524" s="21"/>
      <c r="H524" s="21"/>
      <c r="I524" s="21"/>
      <c r="J524" s="22"/>
      <c r="K524" s="21"/>
      <c r="L524" s="31"/>
      <c r="M524" s="32"/>
      <c r="N524" s="21"/>
      <c r="O524" s="32"/>
      <c r="P524" s="30"/>
      <c r="Q524" s="33"/>
      <c r="R524" s="21" t="s">
        <v>30</v>
      </c>
      <c r="S524" s="21">
        <v>1309</v>
      </c>
      <c r="T524" s="21"/>
      <c r="U524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24" s="15">
        <f>Table3[[#This Row],[Price per board]]*$N$3</f>
        <v>0</v>
      </c>
      <c r="W524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24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25" spans="2:24" x14ac:dyDescent="0.25">
      <c r="B525" s="12">
        <f t="shared" ca="1" si="8"/>
        <v>519</v>
      </c>
      <c r="C52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525" s="26"/>
      <c r="E525" s="14" t="str">
        <f>IF(COUNTA(Table3[[#This Row],[Schematic Ref]]),LEN(Table3[[#This Row],[Schematic Ref]])-(LEN(SUBSTITUTE(Table3[[#This Row],[Schematic Ref]],",","")))+1,"")</f>
        <v/>
      </c>
      <c r="F525" s="21"/>
      <c r="G525" s="21"/>
      <c r="H525" s="21"/>
      <c r="I525" s="21"/>
      <c r="J525" s="22"/>
      <c r="K525" s="21"/>
      <c r="L525" s="31"/>
      <c r="M525" s="32"/>
      <c r="N525" s="21"/>
      <c r="O525" s="32"/>
      <c r="P525" s="30"/>
      <c r="Q525" s="33"/>
      <c r="R525" s="21" t="s">
        <v>30</v>
      </c>
      <c r="S525" s="21">
        <v>1310</v>
      </c>
      <c r="T525" s="21"/>
      <c r="U525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25" s="15">
        <f>Table3[[#This Row],[Price per board]]*$N$3</f>
        <v>0</v>
      </c>
      <c r="W525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25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26" spans="2:24" x14ac:dyDescent="0.25">
      <c r="B526" s="12">
        <f t="shared" ca="1" si="8"/>
        <v>520</v>
      </c>
      <c r="C52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526" s="26"/>
      <c r="E526" s="14" t="str">
        <f>IF(COUNTA(Table3[[#This Row],[Schematic Ref]]),LEN(Table3[[#This Row],[Schematic Ref]])-(LEN(SUBSTITUTE(Table3[[#This Row],[Schematic Ref]],",","")))+1,"")</f>
        <v/>
      </c>
      <c r="F526" s="21"/>
      <c r="G526" s="21"/>
      <c r="H526" s="21"/>
      <c r="I526" s="21"/>
      <c r="J526" s="22"/>
      <c r="K526" s="21"/>
      <c r="L526" s="31"/>
      <c r="M526" s="32"/>
      <c r="N526" s="21"/>
      <c r="O526" s="32"/>
      <c r="P526" s="30"/>
      <c r="Q526" s="33"/>
      <c r="R526" s="21" t="s">
        <v>30</v>
      </c>
      <c r="S526" s="21">
        <v>1311</v>
      </c>
      <c r="T526" s="21"/>
      <c r="U526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26" s="15">
        <f>Table3[[#This Row],[Price per board]]*$N$3</f>
        <v>0</v>
      </c>
      <c r="W526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26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27" spans="2:24" x14ac:dyDescent="0.25">
      <c r="B527" s="12">
        <f t="shared" ca="1" si="8"/>
        <v>521</v>
      </c>
      <c r="C52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527" s="26"/>
      <c r="E527" s="14" t="str">
        <f>IF(COUNTA(Table3[[#This Row],[Schematic Ref]]),LEN(Table3[[#This Row],[Schematic Ref]])-(LEN(SUBSTITUTE(Table3[[#This Row],[Schematic Ref]],",","")))+1,"")</f>
        <v/>
      </c>
      <c r="F527" s="21"/>
      <c r="G527" s="21"/>
      <c r="H527" s="21"/>
      <c r="I527" s="21"/>
      <c r="J527" s="22"/>
      <c r="K527" s="21"/>
      <c r="L527" s="31"/>
      <c r="M527" s="32"/>
      <c r="N527" s="21"/>
      <c r="O527" s="32"/>
      <c r="P527" s="30"/>
      <c r="Q527" s="33"/>
      <c r="R527" s="21" t="s">
        <v>30</v>
      </c>
      <c r="S527" s="21">
        <v>1312</v>
      </c>
      <c r="T527" s="21"/>
      <c r="U527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27" s="15">
        <f>Table3[[#This Row],[Price per board]]*$N$3</f>
        <v>0</v>
      </c>
      <c r="W527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27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28" spans="2:24" x14ac:dyDescent="0.25">
      <c r="B528" s="12">
        <f t="shared" ca="1" si="8"/>
        <v>522</v>
      </c>
      <c r="C52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528" s="26"/>
      <c r="E528" s="14" t="str">
        <f>IF(COUNTA(Table3[[#This Row],[Schematic Ref]]),LEN(Table3[[#This Row],[Schematic Ref]])-(LEN(SUBSTITUTE(Table3[[#This Row],[Schematic Ref]],",","")))+1,"")</f>
        <v/>
      </c>
      <c r="F528" s="21"/>
      <c r="G528" s="21"/>
      <c r="H528" s="21"/>
      <c r="I528" s="21"/>
      <c r="J528" s="22"/>
      <c r="K528" s="21"/>
      <c r="L528" s="31"/>
      <c r="M528" s="32"/>
      <c r="N528" s="21"/>
      <c r="O528" s="32"/>
      <c r="P528" s="30"/>
      <c r="Q528" s="33"/>
      <c r="R528" s="21" t="s">
        <v>30</v>
      </c>
      <c r="S528" s="21">
        <v>1313</v>
      </c>
      <c r="T528" s="21"/>
      <c r="U528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28" s="15">
        <f>Table3[[#This Row],[Price per board]]*$N$3</f>
        <v>0</v>
      </c>
      <c r="W528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28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29" spans="2:24" x14ac:dyDescent="0.25">
      <c r="B529" s="12">
        <f t="shared" ca="1" si="8"/>
        <v>523</v>
      </c>
      <c r="C52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529" s="26"/>
      <c r="E529" s="14" t="str">
        <f>IF(COUNTA(Table3[[#This Row],[Schematic Ref]]),LEN(Table3[[#This Row],[Schematic Ref]])-(LEN(SUBSTITUTE(Table3[[#This Row],[Schematic Ref]],",","")))+1,"")</f>
        <v/>
      </c>
      <c r="F529" s="21"/>
      <c r="G529" s="21"/>
      <c r="H529" s="21"/>
      <c r="I529" s="21"/>
      <c r="J529" s="22"/>
      <c r="K529" s="21"/>
      <c r="L529" s="31"/>
      <c r="M529" s="32"/>
      <c r="N529" s="21"/>
      <c r="O529" s="32"/>
      <c r="P529" s="30"/>
      <c r="Q529" s="33"/>
      <c r="R529" s="21" t="s">
        <v>30</v>
      </c>
      <c r="S529" s="21">
        <v>1314</v>
      </c>
      <c r="T529" s="21"/>
      <c r="U529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29" s="15">
        <f>Table3[[#This Row],[Price per board]]*$N$3</f>
        <v>0</v>
      </c>
      <c r="W529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29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30" spans="2:24" x14ac:dyDescent="0.25">
      <c r="B530" s="12">
        <f t="shared" ca="1" si="8"/>
        <v>524</v>
      </c>
      <c r="C53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530" s="26"/>
      <c r="E530" s="14" t="str">
        <f>IF(COUNTA(Table3[[#This Row],[Schematic Ref]]),LEN(Table3[[#This Row],[Schematic Ref]])-(LEN(SUBSTITUTE(Table3[[#This Row],[Schematic Ref]],",","")))+1,"")</f>
        <v/>
      </c>
      <c r="F530" s="21"/>
      <c r="G530" s="21"/>
      <c r="H530" s="21"/>
      <c r="I530" s="21"/>
      <c r="J530" s="22"/>
      <c r="K530" s="21"/>
      <c r="L530" s="31"/>
      <c r="M530" s="32"/>
      <c r="N530" s="21"/>
      <c r="O530" s="32"/>
      <c r="P530" s="30"/>
      <c r="Q530" s="33"/>
      <c r="R530" s="21" t="s">
        <v>30</v>
      </c>
      <c r="S530" s="21">
        <v>1315</v>
      </c>
      <c r="T530" s="21"/>
      <c r="U530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30" s="15">
        <f>Table3[[#This Row],[Price per board]]*$N$3</f>
        <v>0</v>
      </c>
      <c r="W530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30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31" spans="2:24" x14ac:dyDescent="0.25">
      <c r="B531" s="12">
        <f t="shared" ca="1" si="8"/>
        <v>525</v>
      </c>
      <c r="C53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531" s="26"/>
      <c r="E531" s="14" t="str">
        <f>IF(COUNTA(Table3[[#This Row],[Schematic Ref]]),LEN(Table3[[#This Row],[Schematic Ref]])-(LEN(SUBSTITUTE(Table3[[#This Row],[Schematic Ref]],",","")))+1,"")</f>
        <v/>
      </c>
      <c r="F531" s="21"/>
      <c r="G531" s="21"/>
      <c r="H531" s="21"/>
      <c r="I531" s="21"/>
      <c r="J531" s="22"/>
      <c r="K531" s="21"/>
      <c r="L531" s="31"/>
      <c r="M531" s="32"/>
      <c r="N531" s="21"/>
      <c r="O531" s="32"/>
      <c r="P531" s="30"/>
      <c r="Q531" s="33"/>
      <c r="R531" s="21" t="s">
        <v>30</v>
      </c>
      <c r="S531" s="21">
        <v>1316</v>
      </c>
      <c r="T531" s="21"/>
      <c r="U531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31" s="15">
        <f>Table3[[#This Row],[Price per board]]*$N$3</f>
        <v>0</v>
      </c>
      <c r="W531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31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32" spans="2:24" x14ac:dyDescent="0.25">
      <c r="B532" s="12">
        <f t="shared" ca="1" si="8"/>
        <v>526</v>
      </c>
      <c r="C53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532" s="26"/>
      <c r="E532" s="14" t="str">
        <f>IF(COUNTA(Table3[[#This Row],[Schematic Ref]]),LEN(Table3[[#This Row],[Schematic Ref]])-(LEN(SUBSTITUTE(Table3[[#This Row],[Schematic Ref]],",","")))+1,"")</f>
        <v/>
      </c>
      <c r="F532" s="21"/>
      <c r="G532" s="21"/>
      <c r="H532" s="21"/>
      <c r="I532" s="21"/>
      <c r="J532" s="22"/>
      <c r="K532" s="21"/>
      <c r="L532" s="31"/>
      <c r="M532" s="32"/>
      <c r="N532" s="21"/>
      <c r="O532" s="32"/>
      <c r="P532" s="30"/>
      <c r="Q532" s="33"/>
      <c r="R532" s="21" t="s">
        <v>30</v>
      </c>
      <c r="S532" s="21">
        <v>1317</v>
      </c>
      <c r="T532" s="21"/>
      <c r="U532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32" s="15">
        <f>Table3[[#This Row],[Price per board]]*$N$3</f>
        <v>0</v>
      </c>
      <c r="W532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32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33" spans="2:24" x14ac:dyDescent="0.25">
      <c r="B533" s="12">
        <f t="shared" ca="1" si="8"/>
        <v>527</v>
      </c>
      <c r="C53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533" s="26"/>
      <c r="E533" s="14" t="str">
        <f>IF(COUNTA(Table3[[#This Row],[Schematic Ref]]),LEN(Table3[[#This Row],[Schematic Ref]])-(LEN(SUBSTITUTE(Table3[[#This Row],[Schematic Ref]],",","")))+1,"")</f>
        <v/>
      </c>
      <c r="F533" s="21"/>
      <c r="G533" s="21"/>
      <c r="H533" s="21"/>
      <c r="I533" s="21"/>
      <c r="J533" s="22"/>
      <c r="K533" s="21"/>
      <c r="L533" s="31"/>
      <c r="M533" s="32"/>
      <c r="N533" s="21"/>
      <c r="O533" s="32"/>
      <c r="P533" s="30"/>
      <c r="Q533" s="33"/>
      <c r="R533" s="21" t="s">
        <v>30</v>
      </c>
      <c r="S533" s="21">
        <v>1318</v>
      </c>
      <c r="T533" s="21"/>
      <c r="U533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33" s="15">
        <f>Table3[[#This Row],[Price per board]]*$N$3</f>
        <v>0</v>
      </c>
      <c r="W533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33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34" spans="2:24" x14ac:dyDescent="0.25">
      <c r="B534" s="12">
        <f t="shared" ca="1" si="8"/>
        <v>528</v>
      </c>
      <c r="C53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534" s="26"/>
      <c r="E534" s="14" t="str">
        <f>IF(COUNTA(Table3[[#This Row],[Schematic Ref]]),LEN(Table3[[#This Row],[Schematic Ref]])-(LEN(SUBSTITUTE(Table3[[#This Row],[Schematic Ref]],",","")))+1,"")</f>
        <v/>
      </c>
      <c r="F534" s="21"/>
      <c r="G534" s="21"/>
      <c r="H534" s="21"/>
      <c r="I534" s="21"/>
      <c r="J534" s="22"/>
      <c r="K534" s="21"/>
      <c r="L534" s="31"/>
      <c r="M534" s="32"/>
      <c r="N534" s="21"/>
      <c r="O534" s="32"/>
      <c r="P534" s="30"/>
      <c r="Q534" s="33"/>
      <c r="R534" s="21" t="s">
        <v>30</v>
      </c>
      <c r="S534" s="21">
        <v>1319</v>
      </c>
      <c r="T534" s="21"/>
      <c r="U534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34" s="15">
        <f>Table3[[#This Row],[Price per board]]*$N$3</f>
        <v>0</v>
      </c>
      <c r="W534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34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35" spans="2:24" x14ac:dyDescent="0.25">
      <c r="B535" s="12">
        <f t="shared" ca="1" si="8"/>
        <v>529</v>
      </c>
      <c r="C53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535" s="26"/>
      <c r="E535" s="14" t="str">
        <f>IF(COUNTA(Table3[[#This Row],[Schematic Ref]]),LEN(Table3[[#This Row],[Schematic Ref]])-(LEN(SUBSTITUTE(Table3[[#This Row],[Schematic Ref]],",","")))+1,"")</f>
        <v/>
      </c>
      <c r="F535" s="21"/>
      <c r="G535" s="21"/>
      <c r="H535" s="21"/>
      <c r="I535" s="21"/>
      <c r="J535" s="22"/>
      <c r="K535" s="21"/>
      <c r="L535" s="31"/>
      <c r="M535" s="32"/>
      <c r="N535" s="21"/>
      <c r="O535" s="32"/>
      <c r="P535" s="30"/>
      <c r="Q535" s="33"/>
      <c r="R535" s="21" t="s">
        <v>30</v>
      </c>
      <c r="S535" s="21">
        <v>1320</v>
      </c>
      <c r="T535" s="21"/>
      <c r="U535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35" s="15">
        <f>Table3[[#This Row],[Price per board]]*$N$3</f>
        <v>0</v>
      </c>
      <c r="W535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35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36" spans="2:24" x14ac:dyDescent="0.25">
      <c r="B536" s="12">
        <f t="shared" ca="1" si="8"/>
        <v>530</v>
      </c>
      <c r="C53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536" s="26"/>
      <c r="E536" s="14" t="str">
        <f>IF(COUNTA(Table3[[#This Row],[Schematic Ref]]),LEN(Table3[[#This Row],[Schematic Ref]])-(LEN(SUBSTITUTE(Table3[[#This Row],[Schematic Ref]],",","")))+1,"")</f>
        <v/>
      </c>
      <c r="F536" s="21"/>
      <c r="G536" s="21"/>
      <c r="H536" s="21"/>
      <c r="I536" s="21"/>
      <c r="J536" s="22"/>
      <c r="K536" s="21"/>
      <c r="L536" s="31"/>
      <c r="M536" s="32"/>
      <c r="N536" s="21"/>
      <c r="O536" s="32"/>
      <c r="P536" s="30"/>
      <c r="Q536" s="33"/>
      <c r="R536" s="21" t="s">
        <v>30</v>
      </c>
      <c r="S536" s="21">
        <v>1321</v>
      </c>
      <c r="T536" s="21"/>
      <c r="U536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36" s="15">
        <f>Table3[[#This Row],[Price per board]]*$N$3</f>
        <v>0</v>
      </c>
      <c r="W536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36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37" spans="2:24" x14ac:dyDescent="0.25">
      <c r="B537" s="12">
        <f t="shared" ca="1" si="8"/>
        <v>531</v>
      </c>
      <c r="C53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537" s="26"/>
      <c r="E537" s="14" t="str">
        <f>IF(COUNTA(Table3[[#This Row],[Schematic Ref]]),LEN(Table3[[#This Row],[Schematic Ref]])-(LEN(SUBSTITUTE(Table3[[#This Row],[Schematic Ref]],",","")))+1,"")</f>
        <v/>
      </c>
      <c r="F537" s="21"/>
      <c r="G537" s="21"/>
      <c r="H537" s="21"/>
      <c r="I537" s="21"/>
      <c r="J537" s="22"/>
      <c r="K537" s="21"/>
      <c r="L537" s="31"/>
      <c r="M537" s="32"/>
      <c r="N537" s="21"/>
      <c r="O537" s="32"/>
      <c r="P537" s="30"/>
      <c r="Q537" s="33"/>
      <c r="R537" s="21" t="s">
        <v>30</v>
      </c>
      <c r="S537" s="21">
        <v>1322</v>
      </c>
      <c r="T537" s="21"/>
      <c r="U537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37" s="15">
        <f>Table3[[#This Row],[Price per board]]*$N$3</f>
        <v>0</v>
      </c>
      <c r="W537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37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38" spans="2:24" x14ac:dyDescent="0.25">
      <c r="B538" s="12">
        <f t="shared" ca="1" si="8"/>
        <v>532</v>
      </c>
      <c r="C53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538" s="26"/>
      <c r="E538" s="14" t="str">
        <f>IF(COUNTA(Table3[[#This Row],[Schematic Ref]]),LEN(Table3[[#This Row],[Schematic Ref]])-(LEN(SUBSTITUTE(Table3[[#This Row],[Schematic Ref]],",","")))+1,"")</f>
        <v/>
      </c>
      <c r="F538" s="21"/>
      <c r="G538" s="21"/>
      <c r="H538" s="21"/>
      <c r="I538" s="21"/>
      <c r="J538" s="22"/>
      <c r="K538" s="21"/>
      <c r="L538" s="31"/>
      <c r="M538" s="32"/>
      <c r="N538" s="21"/>
      <c r="O538" s="32"/>
      <c r="P538" s="30"/>
      <c r="Q538" s="33"/>
      <c r="R538" s="21" t="s">
        <v>30</v>
      </c>
      <c r="S538" s="21">
        <v>1323</v>
      </c>
      <c r="T538" s="21"/>
      <c r="U538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38" s="15">
        <f>Table3[[#This Row],[Price per board]]*$N$3</f>
        <v>0</v>
      </c>
      <c r="W538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38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39" spans="2:24" x14ac:dyDescent="0.25">
      <c r="B539" s="12">
        <f t="shared" ca="1" si="8"/>
        <v>533</v>
      </c>
      <c r="C53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539" s="26"/>
      <c r="E539" s="14" t="str">
        <f>IF(COUNTA(Table3[[#This Row],[Schematic Ref]]),LEN(Table3[[#This Row],[Schematic Ref]])-(LEN(SUBSTITUTE(Table3[[#This Row],[Schematic Ref]],",","")))+1,"")</f>
        <v/>
      </c>
      <c r="F539" s="21"/>
      <c r="G539" s="21"/>
      <c r="H539" s="21"/>
      <c r="I539" s="21"/>
      <c r="J539" s="22"/>
      <c r="K539" s="21"/>
      <c r="L539" s="31"/>
      <c r="M539" s="32"/>
      <c r="N539" s="21"/>
      <c r="O539" s="32"/>
      <c r="P539" s="30"/>
      <c r="Q539" s="33"/>
      <c r="R539" s="21" t="s">
        <v>30</v>
      </c>
      <c r="S539" s="21">
        <v>1324</v>
      </c>
      <c r="T539" s="21"/>
      <c r="U539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39" s="15">
        <f>Table3[[#This Row],[Price per board]]*$N$3</f>
        <v>0</v>
      </c>
      <c r="W539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39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40" spans="2:24" x14ac:dyDescent="0.25">
      <c r="B540" s="12">
        <f t="shared" ca="1" si="8"/>
        <v>534</v>
      </c>
      <c r="C54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540" s="26"/>
      <c r="E540" s="14" t="str">
        <f>IF(COUNTA(Table3[[#This Row],[Schematic Ref]]),LEN(Table3[[#This Row],[Schematic Ref]])-(LEN(SUBSTITUTE(Table3[[#This Row],[Schematic Ref]],",","")))+1,"")</f>
        <v/>
      </c>
      <c r="F540" s="21"/>
      <c r="G540" s="21"/>
      <c r="H540" s="21"/>
      <c r="I540" s="21"/>
      <c r="J540" s="22"/>
      <c r="K540" s="21"/>
      <c r="L540" s="31"/>
      <c r="M540" s="32"/>
      <c r="N540" s="21"/>
      <c r="O540" s="32"/>
      <c r="P540" s="30"/>
      <c r="Q540" s="33"/>
      <c r="R540" s="21" t="s">
        <v>30</v>
      </c>
      <c r="S540" s="21">
        <v>1325</v>
      </c>
      <c r="T540" s="21"/>
      <c r="U540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40" s="15">
        <f>Table3[[#This Row],[Price per board]]*$N$3</f>
        <v>0</v>
      </c>
      <c r="W540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40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41" spans="2:24" x14ac:dyDescent="0.25">
      <c r="B541" s="12">
        <f t="shared" ca="1" si="8"/>
        <v>535</v>
      </c>
      <c r="C54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541" s="26"/>
      <c r="E541" s="14" t="str">
        <f>IF(COUNTA(Table3[[#This Row],[Schematic Ref]]),LEN(Table3[[#This Row],[Schematic Ref]])-(LEN(SUBSTITUTE(Table3[[#This Row],[Schematic Ref]],",","")))+1,"")</f>
        <v/>
      </c>
      <c r="F541" s="21"/>
      <c r="G541" s="21"/>
      <c r="H541" s="21"/>
      <c r="I541" s="21"/>
      <c r="J541" s="22"/>
      <c r="K541" s="21"/>
      <c r="L541" s="31"/>
      <c r="M541" s="32"/>
      <c r="N541" s="21"/>
      <c r="O541" s="32"/>
      <c r="P541" s="30"/>
      <c r="Q541" s="33"/>
      <c r="R541" s="21" t="s">
        <v>30</v>
      </c>
      <c r="S541" s="21">
        <v>1326</v>
      </c>
      <c r="T541" s="21"/>
      <c r="U541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41" s="15">
        <f>Table3[[#This Row],[Price per board]]*$N$3</f>
        <v>0</v>
      </c>
      <c r="W541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41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42" spans="2:24" x14ac:dyDescent="0.25">
      <c r="B542" s="12">
        <f t="shared" ca="1" si="8"/>
        <v>536</v>
      </c>
      <c r="C54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542" s="26"/>
      <c r="E542" s="14" t="str">
        <f>IF(COUNTA(Table3[[#This Row],[Schematic Ref]]),LEN(Table3[[#This Row],[Schematic Ref]])-(LEN(SUBSTITUTE(Table3[[#This Row],[Schematic Ref]],",","")))+1,"")</f>
        <v/>
      </c>
      <c r="F542" s="21"/>
      <c r="G542" s="21"/>
      <c r="H542" s="21"/>
      <c r="I542" s="21"/>
      <c r="J542" s="22"/>
      <c r="K542" s="21"/>
      <c r="L542" s="31"/>
      <c r="M542" s="32"/>
      <c r="N542" s="21"/>
      <c r="O542" s="32"/>
      <c r="P542" s="30"/>
      <c r="Q542" s="33"/>
      <c r="R542" s="21" t="s">
        <v>30</v>
      </c>
      <c r="S542" s="21">
        <v>1327</v>
      </c>
      <c r="T542" s="21"/>
      <c r="U542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42" s="15">
        <f>Table3[[#This Row],[Price per board]]*$N$3</f>
        <v>0</v>
      </c>
      <c r="W542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42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43" spans="2:24" x14ac:dyDescent="0.25">
      <c r="B543" s="12">
        <f t="shared" ca="1" si="8"/>
        <v>537</v>
      </c>
      <c r="C54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543" s="26"/>
      <c r="E543" s="14" t="str">
        <f>IF(COUNTA(Table3[[#This Row],[Schematic Ref]]),LEN(Table3[[#This Row],[Schematic Ref]])-(LEN(SUBSTITUTE(Table3[[#This Row],[Schematic Ref]],",","")))+1,"")</f>
        <v/>
      </c>
      <c r="F543" s="21"/>
      <c r="G543" s="21"/>
      <c r="H543" s="21"/>
      <c r="I543" s="21"/>
      <c r="J543" s="22"/>
      <c r="K543" s="21"/>
      <c r="L543" s="31"/>
      <c r="M543" s="32"/>
      <c r="N543" s="21"/>
      <c r="O543" s="32"/>
      <c r="P543" s="30"/>
      <c r="Q543" s="33"/>
      <c r="R543" s="21" t="s">
        <v>30</v>
      </c>
      <c r="S543" s="21">
        <v>1328</v>
      </c>
      <c r="T543" s="21"/>
      <c r="U543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43" s="15">
        <f>Table3[[#This Row],[Price per board]]*$N$3</f>
        <v>0</v>
      </c>
      <c r="W543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43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44" spans="2:24" x14ac:dyDescent="0.25">
      <c r="B544" s="12">
        <f t="shared" ca="1" si="8"/>
        <v>538</v>
      </c>
      <c r="C54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544" s="26"/>
      <c r="E544" s="14" t="str">
        <f>IF(COUNTA(Table3[[#This Row],[Schematic Ref]]),LEN(Table3[[#This Row],[Schematic Ref]])-(LEN(SUBSTITUTE(Table3[[#This Row],[Schematic Ref]],",","")))+1,"")</f>
        <v/>
      </c>
      <c r="F544" s="21"/>
      <c r="G544" s="21"/>
      <c r="H544" s="21"/>
      <c r="I544" s="21"/>
      <c r="J544" s="22"/>
      <c r="K544" s="21"/>
      <c r="L544" s="31"/>
      <c r="M544" s="32"/>
      <c r="N544" s="21"/>
      <c r="O544" s="32"/>
      <c r="P544" s="30"/>
      <c r="Q544" s="33"/>
      <c r="R544" s="21" t="s">
        <v>30</v>
      </c>
      <c r="S544" s="21">
        <v>1329</v>
      </c>
      <c r="T544" s="21"/>
      <c r="U544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44" s="15">
        <f>Table3[[#This Row],[Price per board]]*$N$3</f>
        <v>0</v>
      </c>
      <c r="W544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44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45" spans="2:24" x14ac:dyDescent="0.25">
      <c r="B545" s="12">
        <f t="shared" ca="1" si="8"/>
        <v>539</v>
      </c>
      <c r="C54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545" s="26"/>
      <c r="E545" s="14" t="str">
        <f>IF(COUNTA(Table3[[#This Row],[Schematic Ref]]),LEN(Table3[[#This Row],[Schematic Ref]])-(LEN(SUBSTITUTE(Table3[[#This Row],[Schematic Ref]],",","")))+1,"")</f>
        <v/>
      </c>
      <c r="F545" s="21"/>
      <c r="G545" s="21"/>
      <c r="H545" s="21"/>
      <c r="I545" s="21"/>
      <c r="J545" s="22"/>
      <c r="K545" s="21"/>
      <c r="L545" s="31"/>
      <c r="M545" s="32"/>
      <c r="N545" s="21"/>
      <c r="O545" s="32"/>
      <c r="P545" s="30"/>
      <c r="Q545" s="33"/>
      <c r="R545" s="21" t="s">
        <v>30</v>
      </c>
      <c r="S545" s="21">
        <v>1330</v>
      </c>
      <c r="T545" s="21"/>
      <c r="U545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45" s="15">
        <f>Table3[[#This Row],[Price per board]]*$N$3</f>
        <v>0</v>
      </c>
      <c r="W545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45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46" spans="2:24" x14ac:dyDescent="0.25">
      <c r="B546" s="12">
        <f t="shared" ca="1" si="8"/>
        <v>540</v>
      </c>
      <c r="C54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546" s="26"/>
      <c r="E546" s="14" t="str">
        <f>IF(COUNTA(Table3[[#This Row],[Schematic Ref]]),LEN(Table3[[#This Row],[Schematic Ref]])-(LEN(SUBSTITUTE(Table3[[#This Row],[Schematic Ref]],",","")))+1,"")</f>
        <v/>
      </c>
      <c r="F546" s="21"/>
      <c r="G546" s="21"/>
      <c r="H546" s="21"/>
      <c r="I546" s="21"/>
      <c r="J546" s="22"/>
      <c r="K546" s="21"/>
      <c r="L546" s="31"/>
      <c r="M546" s="32"/>
      <c r="N546" s="21"/>
      <c r="O546" s="32"/>
      <c r="P546" s="30"/>
      <c r="Q546" s="33"/>
      <c r="R546" s="21" t="s">
        <v>30</v>
      </c>
      <c r="S546" s="21">
        <v>1331</v>
      </c>
      <c r="T546" s="21"/>
      <c r="U546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46" s="15">
        <f>Table3[[#This Row],[Price per board]]*$N$3</f>
        <v>0</v>
      </c>
      <c r="W546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46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47" spans="2:24" x14ac:dyDescent="0.25">
      <c r="B547" s="12">
        <f t="shared" ca="1" si="8"/>
        <v>541</v>
      </c>
      <c r="C54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547" s="26"/>
      <c r="E547" s="14" t="str">
        <f>IF(COUNTA(Table3[[#This Row],[Schematic Ref]]),LEN(Table3[[#This Row],[Schematic Ref]])-(LEN(SUBSTITUTE(Table3[[#This Row],[Schematic Ref]],",","")))+1,"")</f>
        <v/>
      </c>
      <c r="F547" s="21"/>
      <c r="G547" s="21"/>
      <c r="H547" s="21"/>
      <c r="I547" s="21"/>
      <c r="J547" s="22"/>
      <c r="K547" s="21"/>
      <c r="L547" s="31"/>
      <c r="M547" s="32"/>
      <c r="N547" s="21"/>
      <c r="O547" s="32"/>
      <c r="P547" s="30"/>
      <c r="Q547" s="33"/>
      <c r="R547" s="21" t="s">
        <v>30</v>
      </c>
      <c r="S547" s="21">
        <v>1332</v>
      </c>
      <c r="T547" s="21"/>
      <c r="U547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47" s="15">
        <f>Table3[[#This Row],[Price per board]]*$N$3</f>
        <v>0</v>
      </c>
      <c r="W547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47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48" spans="2:24" x14ac:dyDescent="0.25">
      <c r="B548" s="12">
        <f t="shared" ca="1" si="8"/>
        <v>542</v>
      </c>
      <c r="C54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548" s="26"/>
      <c r="E548" s="14" t="str">
        <f>IF(COUNTA(Table3[[#This Row],[Schematic Ref]]),LEN(Table3[[#This Row],[Schematic Ref]])-(LEN(SUBSTITUTE(Table3[[#This Row],[Schematic Ref]],",","")))+1,"")</f>
        <v/>
      </c>
      <c r="F548" s="21"/>
      <c r="G548" s="21"/>
      <c r="H548" s="21"/>
      <c r="I548" s="21"/>
      <c r="J548" s="22"/>
      <c r="K548" s="21"/>
      <c r="L548" s="31"/>
      <c r="M548" s="32"/>
      <c r="N548" s="21"/>
      <c r="O548" s="32"/>
      <c r="P548" s="30"/>
      <c r="Q548" s="33"/>
      <c r="R548" s="21" t="s">
        <v>30</v>
      </c>
      <c r="S548" s="21">
        <v>1333</v>
      </c>
      <c r="T548" s="21"/>
      <c r="U548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48" s="15">
        <f>Table3[[#This Row],[Price per board]]*$N$3</f>
        <v>0</v>
      </c>
      <c r="W548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48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49" spans="2:24" x14ac:dyDescent="0.25">
      <c r="B549" s="12">
        <f t="shared" ca="1" si="8"/>
        <v>543</v>
      </c>
      <c r="C54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549" s="26"/>
      <c r="E549" s="14" t="str">
        <f>IF(COUNTA(Table3[[#This Row],[Schematic Ref]]),LEN(Table3[[#This Row],[Schematic Ref]])-(LEN(SUBSTITUTE(Table3[[#This Row],[Schematic Ref]],",","")))+1,"")</f>
        <v/>
      </c>
      <c r="F549" s="21"/>
      <c r="G549" s="21"/>
      <c r="H549" s="21"/>
      <c r="I549" s="21"/>
      <c r="J549" s="22"/>
      <c r="K549" s="21"/>
      <c r="L549" s="31"/>
      <c r="M549" s="32"/>
      <c r="N549" s="21"/>
      <c r="O549" s="32"/>
      <c r="P549" s="30"/>
      <c r="Q549" s="33"/>
      <c r="R549" s="21" t="s">
        <v>30</v>
      </c>
      <c r="S549" s="21">
        <v>1334</v>
      </c>
      <c r="T549" s="21"/>
      <c r="U549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49" s="15">
        <f>Table3[[#This Row],[Price per board]]*$N$3</f>
        <v>0</v>
      </c>
      <c r="W549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49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50" spans="2:24" x14ac:dyDescent="0.25">
      <c r="B550" s="12">
        <f t="shared" ca="1" si="8"/>
        <v>544</v>
      </c>
      <c r="C55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550" s="26"/>
      <c r="E550" s="14" t="str">
        <f>IF(COUNTA(Table3[[#This Row],[Schematic Ref]]),LEN(Table3[[#This Row],[Schematic Ref]])-(LEN(SUBSTITUTE(Table3[[#This Row],[Schematic Ref]],",","")))+1,"")</f>
        <v/>
      </c>
      <c r="F550" s="21"/>
      <c r="G550" s="21"/>
      <c r="H550" s="21"/>
      <c r="I550" s="21"/>
      <c r="J550" s="22"/>
      <c r="K550" s="21"/>
      <c r="L550" s="31"/>
      <c r="M550" s="32"/>
      <c r="N550" s="21"/>
      <c r="O550" s="32"/>
      <c r="P550" s="30"/>
      <c r="Q550" s="33"/>
      <c r="R550" s="21" t="s">
        <v>30</v>
      </c>
      <c r="S550" s="21">
        <v>1335</v>
      </c>
      <c r="T550" s="21"/>
      <c r="U550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50" s="15">
        <f>Table3[[#This Row],[Price per board]]*$N$3</f>
        <v>0</v>
      </c>
      <c r="W550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50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51" spans="2:24" x14ac:dyDescent="0.25">
      <c r="B551" s="12">
        <f t="shared" ca="1" si="8"/>
        <v>545</v>
      </c>
      <c r="C55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551" s="26"/>
      <c r="E551" s="14" t="str">
        <f>IF(COUNTA(Table3[[#This Row],[Schematic Ref]]),LEN(Table3[[#This Row],[Schematic Ref]])-(LEN(SUBSTITUTE(Table3[[#This Row],[Schematic Ref]],",","")))+1,"")</f>
        <v/>
      </c>
      <c r="F551" s="21"/>
      <c r="G551" s="21"/>
      <c r="H551" s="21"/>
      <c r="I551" s="21"/>
      <c r="J551" s="22"/>
      <c r="K551" s="21"/>
      <c r="L551" s="31"/>
      <c r="M551" s="32"/>
      <c r="N551" s="21"/>
      <c r="O551" s="32"/>
      <c r="P551" s="30"/>
      <c r="Q551" s="33"/>
      <c r="R551" s="21" t="s">
        <v>30</v>
      </c>
      <c r="S551" s="21">
        <v>1336</v>
      </c>
      <c r="T551" s="21"/>
      <c r="U551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51" s="15">
        <f>Table3[[#This Row],[Price per board]]*$N$3</f>
        <v>0</v>
      </c>
      <c r="W551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51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52" spans="2:24" x14ac:dyDescent="0.25">
      <c r="B552" s="12">
        <f t="shared" ca="1" si="8"/>
        <v>546</v>
      </c>
      <c r="C55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552" s="26"/>
      <c r="E552" s="14" t="str">
        <f>IF(COUNTA(Table3[[#This Row],[Schematic Ref]]),LEN(Table3[[#This Row],[Schematic Ref]])-(LEN(SUBSTITUTE(Table3[[#This Row],[Schematic Ref]],",","")))+1,"")</f>
        <v/>
      </c>
      <c r="F552" s="21"/>
      <c r="G552" s="21"/>
      <c r="H552" s="21"/>
      <c r="I552" s="21"/>
      <c r="J552" s="22"/>
      <c r="K552" s="21"/>
      <c r="L552" s="31"/>
      <c r="M552" s="32"/>
      <c r="N552" s="21"/>
      <c r="O552" s="32"/>
      <c r="P552" s="30"/>
      <c r="Q552" s="33"/>
      <c r="R552" s="21" t="s">
        <v>30</v>
      </c>
      <c r="S552" s="21">
        <v>1337</v>
      </c>
      <c r="T552" s="21"/>
      <c r="U552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52" s="15">
        <f>Table3[[#This Row],[Price per board]]*$N$3</f>
        <v>0</v>
      </c>
      <c r="W552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52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53" spans="2:24" x14ac:dyDescent="0.25">
      <c r="B553" s="12">
        <f t="shared" ca="1" si="8"/>
        <v>547</v>
      </c>
      <c r="C55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553" s="26"/>
      <c r="E553" s="14" t="str">
        <f>IF(COUNTA(Table3[[#This Row],[Schematic Ref]]),LEN(Table3[[#This Row],[Schematic Ref]])-(LEN(SUBSTITUTE(Table3[[#This Row],[Schematic Ref]],",","")))+1,"")</f>
        <v/>
      </c>
      <c r="F553" s="21"/>
      <c r="G553" s="21"/>
      <c r="H553" s="21"/>
      <c r="I553" s="21"/>
      <c r="J553" s="22"/>
      <c r="K553" s="21"/>
      <c r="L553" s="31"/>
      <c r="M553" s="32"/>
      <c r="N553" s="21"/>
      <c r="O553" s="32"/>
      <c r="P553" s="30"/>
      <c r="Q553" s="33"/>
      <c r="R553" s="21" t="s">
        <v>30</v>
      </c>
      <c r="S553" s="21">
        <v>1338</v>
      </c>
      <c r="T553" s="21"/>
      <c r="U553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53" s="15">
        <f>Table3[[#This Row],[Price per board]]*$N$3</f>
        <v>0</v>
      </c>
      <c r="W553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53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54" spans="2:24" x14ac:dyDescent="0.25">
      <c r="B554" s="12">
        <f t="shared" ca="1" si="8"/>
        <v>548</v>
      </c>
      <c r="C55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554" s="26"/>
      <c r="E554" s="14" t="str">
        <f>IF(COUNTA(Table3[[#This Row],[Schematic Ref]]),LEN(Table3[[#This Row],[Schematic Ref]])-(LEN(SUBSTITUTE(Table3[[#This Row],[Schematic Ref]],",","")))+1,"")</f>
        <v/>
      </c>
      <c r="F554" s="21"/>
      <c r="G554" s="21"/>
      <c r="H554" s="21"/>
      <c r="I554" s="21"/>
      <c r="J554" s="22"/>
      <c r="K554" s="21"/>
      <c r="L554" s="31"/>
      <c r="M554" s="32"/>
      <c r="N554" s="21"/>
      <c r="O554" s="32"/>
      <c r="P554" s="30"/>
      <c r="Q554" s="33"/>
      <c r="R554" s="21" t="s">
        <v>30</v>
      </c>
      <c r="S554" s="21">
        <v>1339</v>
      </c>
      <c r="T554" s="21"/>
      <c r="U554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54" s="15">
        <f>Table3[[#This Row],[Price per board]]*$N$3</f>
        <v>0</v>
      </c>
      <c r="W554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54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55" spans="2:24" x14ac:dyDescent="0.25">
      <c r="B555" s="12">
        <f t="shared" ca="1" si="8"/>
        <v>549</v>
      </c>
      <c r="C55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555" s="26"/>
      <c r="E555" s="14" t="str">
        <f>IF(COUNTA(Table3[[#This Row],[Schematic Ref]]),LEN(Table3[[#This Row],[Schematic Ref]])-(LEN(SUBSTITUTE(Table3[[#This Row],[Schematic Ref]],",","")))+1,"")</f>
        <v/>
      </c>
      <c r="F555" s="21"/>
      <c r="G555" s="21"/>
      <c r="H555" s="21"/>
      <c r="I555" s="21"/>
      <c r="J555" s="22"/>
      <c r="K555" s="21"/>
      <c r="L555" s="31"/>
      <c r="M555" s="32"/>
      <c r="N555" s="21"/>
      <c r="O555" s="32"/>
      <c r="P555" s="30"/>
      <c r="Q555" s="33"/>
      <c r="R555" s="21" t="s">
        <v>30</v>
      </c>
      <c r="S555" s="21">
        <v>1340</v>
      </c>
      <c r="T555" s="21"/>
      <c r="U555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55" s="15">
        <f>Table3[[#This Row],[Price per board]]*$N$3</f>
        <v>0</v>
      </c>
      <c r="W555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55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56" spans="2:24" x14ac:dyDescent="0.25">
      <c r="B556" s="12">
        <f t="shared" ca="1" si="8"/>
        <v>550</v>
      </c>
      <c r="C55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556" s="26"/>
      <c r="E556" s="14" t="str">
        <f>IF(COUNTA(Table3[[#This Row],[Schematic Ref]]),LEN(Table3[[#This Row],[Schematic Ref]])-(LEN(SUBSTITUTE(Table3[[#This Row],[Schematic Ref]],",","")))+1,"")</f>
        <v/>
      </c>
      <c r="F556" s="21"/>
      <c r="G556" s="21"/>
      <c r="H556" s="21"/>
      <c r="I556" s="21"/>
      <c r="J556" s="22"/>
      <c r="K556" s="21"/>
      <c r="L556" s="31"/>
      <c r="M556" s="32"/>
      <c r="N556" s="21"/>
      <c r="O556" s="32"/>
      <c r="P556" s="30"/>
      <c r="Q556" s="33"/>
      <c r="R556" s="21" t="s">
        <v>30</v>
      </c>
      <c r="S556" s="21">
        <v>1341</v>
      </c>
      <c r="T556" s="21"/>
      <c r="U556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56" s="15">
        <f>Table3[[#This Row],[Price per board]]*$N$3</f>
        <v>0</v>
      </c>
      <c r="W556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56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57" spans="2:24" x14ac:dyDescent="0.25">
      <c r="B557" s="12">
        <f t="shared" ca="1" si="8"/>
        <v>551</v>
      </c>
      <c r="C55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557" s="26"/>
      <c r="E557" s="14" t="str">
        <f>IF(COUNTA(Table3[[#This Row],[Schematic Ref]]),LEN(Table3[[#This Row],[Schematic Ref]])-(LEN(SUBSTITUTE(Table3[[#This Row],[Schematic Ref]],",","")))+1,"")</f>
        <v/>
      </c>
      <c r="F557" s="21"/>
      <c r="G557" s="21"/>
      <c r="H557" s="21"/>
      <c r="I557" s="21"/>
      <c r="J557" s="22"/>
      <c r="K557" s="21"/>
      <c r="L557" s="31"/>
      <c r="M557" s="32"/>
      <c r="N557" s="21"/>
      <c r="O557" s="32"/>
      <c r="P557" s="30"/>
      <c r="Q557" s="33"/>
      <c r="R557" s="21" t="s">
        <v>30</v>
      </c>
      <c r="S557" s="21">
        <v>1342</v>
      </c>
      <c r="T557" s="21"/>
      <c r="U557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57" s="15">
        <f>Table3[[#This Row],[Price per board]]*$N$3</f>
        <v>0</v>
      </c>
      <c r="W557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57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58" spans="2:24" x14ac:dyDescent="0.25">
      <c r="B558" s="12">
        <f t="shared" ca="1" si="8"/>
        <v>552</v>
      </c>
      <c r="C55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558" s="26"/>
      <c r="E558" s="14" t="str">
        <f>IF(COUNTA(Table3[[#This Row],[Schematic Ref]]),LEN(Table3[[#This Row],[Schematic Ref]])-(LEN(SUBSTITUTE(Table3[[#This Row],[Schematic Ref]],",","")))+1,"")</f>
        <v/>
      </c>
      <c r="F558" s="21"/>
      <c r="G558" s="21"/>
      <c r="H558" s="21"/>
      <c r="I558" s="21"/>
      <c r="J558" s="22"/>
      <c r="K558" s="21"/>
      <c r="L558" s="31"/>
      <c r="M558" s="32"/>
      <c r="N558" s="21"/>
      <c r="O558" s="32"/>
      <c r="P558" s="30"/>
      <c r="Q558" s="33"/>
      <c r="R558" s="21" t="s">
        <v>30</v>
      </c>
      <c r="S558" s="21">
        <v>1343</v>
      </c>
      <c r="T558" s="21"/>
      <c r="U558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58" s="15">
        <f>Table3[[#This Row],[Price per board]]*$N$3</f>
        <v>0</v>
      </c>
      <c r="W558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58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59" spans="2:24" x14ac:dyDescent="0.25">
      <c r="B559" s="12">
        <f t="shared" ca="1" si="8"/>
        <v>553</v>
      </c>
      <c r="C55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559" s="26"/>
      <c r="E559" s="14" t="str">
        <f>IF(COUNTA(Table3[[#This Row],[Schematic Ref]]),LEN(Table3[[#This Row],[Schematic Ref]])-(LEN(SUBSTITUTE(Table3[[#This Row],[Schematic Ref]],",","")))+1,"")</f>
        <v/>
      </c>
      <c r="F559" s="21"/>
      <c r="G559" s="21"/>
      <c r="H559" s="21"/>
      <c r="I559" s="21"/>
      <c r="J559" s="22"/>
      <c r="K559" s="21"/>
      <c r="L559" s="31"/>
      <c r="M559" s="32"/>
      <c r="N559" s="21"/>
      <c r="O559" s="32"/>
      <c r="P559" s="30"/>
      <c r="Q559" s="33"/>
      <c r="R559" s="21" t="s">
        <v>30</v>
      </c>
      <c r="S559" s="21">
        <v>1344</v>
      </c>
      <c r="T559" s="21"/>
      <c r="U559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59" s="15">
        <f>Table3[[#This Row],[Price per board]]*$N$3</f>
        <v>0</v>
      </c>
      <c r="W559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59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60" spans="2:24" x14ac:dyDescent="0.25">
      <c r="B560" s="12">
        <f t="shared" ca="1" si="8"/>
        <v>554</v>
      </c>
      <c r="C56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560" s="26"/>
      <c r="E560" s="14" t="str">
        <f>IF(COUNTA(Table3[[#This Row],[Schematic Ref]]),LEN(Table3[[#This Row],[Schematic Ref]])-(LEN(SUBSTITUTE(Table3[[#This Row],[Schematic Ref]],",","")))+1,"")</f>
        <v/>
      </c>
      <c r="F560" s="21"/>
      <c r="G560" s="21"/>
      <c r="H560" s="21"/>
      <c r="I560" s="21"/>
      <c r="J560" s="22"/>
      <c r="K560" s="21"/>
      <c r="L560" s="31"/>
      <c r="M560" s="32"/>
      <c r="N560" s="21"/>
      <c r="O560" s="32"/>
      <c r="P560" s="30"/>
      <c r="Q560" s="33"/>
      <c r="R560" s="21" t="s">
        <v>30</v>
      </c>
      <c r="S560" s="21">
        <v>1345</v>
      </c>
      <c r="T560" s="21"/>
      <c r="U560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60" s="15">
        <f>Table3[[#This Row],[Price per board]]*$N$3</f>
        <v>0</v>
      </c>
      <c r="W560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60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61" spans="2:24" x14ac:dyDescent="0.25">
      <c r="B561" s="12">
        <f t="shared" ca="1" si="8"/>
        <v>555</v>
      </c>
      <c r="C56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561" s="26"/>
      <c r="E561" s="14" t="str">
        <f>IF(COUNTA(Table3[[#This Row],[Schematic Ref]]),LEN(Table3[[#This Row],[Schematic Ref]])-(LEN(SUBSTITUTE(Table3[[#This Row],[Schematic Ref]],",","")))+1,"")</f>
        <v/>
      </c>
      <c r="F561" s="21"/>
      <c r="G561" s="21"/>
      <c r="H561" s="21"/>
      <c r="I561" s="21"/>
      <c r="J561" s="22"/>
      <c r="K561" s="21"/>
      <c r="L561" s="31"/>
      <c r="M561" s="32"/>
      <c r="N561" s="21"/>
      <c r="O561" s="32"/>
      <c r="P561" s="30"/>
      <c r="Q561" s="33"/>
      <c r="R561" s="21" t="s">
        <v>30</v>
      </c>
      <c r="S561" s="21">
        <v>1346</v>
      </c>
      <c r="T561" s="21"/>
      <c r="U561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61" s="15">
        <f>Table3[[#This Row],[Price per board]]*$N$3</f>
        <v>0</v>
      </c>
      <c r="W561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61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62" spans="2:24" x14ac:dyDescent="0.25">
      <c r="B562" s="12">
        <f t="shared" ca="1" si="8"/>
        <v>556</v>
      </c>
      <c r="C56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562" s="26"/>
      <c r="E562" s="14" t="str">
        <f>IF(COUNTA(Table3[[#This Row],[Schematic Ref]]),LEN(Table3[[#This Row],[Schematic Ref]])-(LEN(SUBSTITUTE(Table3[[#This Row],[Schematic Ref]],",","")))+1,"")</f>
        <v/>
      </c>
      <c r="F562" s="21"/>
      <c r="G562" s="21"/>
      <c r="H562" s="21"/>
      <c r="I562" s="21"/>
      <c r="J562" s="22"/>
      <c r="K562" s="21"/>
      <c r="L562" s="31"/>
      <c r="M562" s="32"/>
      <c r="N562" s="21"/>
      <c r="O562" s="32"/>
      <c r="P562" s="30"/>
      <c r="Q562" s="33"/>
      <c r="R562" s="21" t="s">
        <v>30</v>
      </c>
      <c r="S562" s="21">
        <v>1347</v>
      </c>
      <c r="T562" s="21"/>
      <c r="U562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62" s="15">
        <f>Table3[[#This Row],[Price per board]]*$N$3</f>
        <v>0</v>
      </c>
      <c r="W562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62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63" spans="2:24" x14ac:dyDescent="0.25">
      <c r="B563" s="12">
        <f t="shared" ca="1" si="8"/>
        <v>557</v>
      </c>
      <c r="C56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563" s="26"/>
      <c r="E563" s="14" t="str">
        <f>IF(COUNTA(Table3[[#This Row],[Schematic Ref]]),LEN(Table3[[#This Row],[Schematic Ref]])-(LEN(SUBSTITUTE(Table3[[#This Row],[Schematic Ref]],",","")))+1,"")</f>
        <v/>
      </c>
      <c r="F563" s="21"/>
      <c r="G563" s="21"/>
      <c r="H563" s="21"/>
      <c r="I563" s="21"/>
      <c r="J563" s="22"/>
      <c r="K563" s="21"/>
      <c r="L563" s="31"/>
      <c r="M563" s="32"/>
      <c r="N563" s="21"/>
      <c r="O563" s="32"/>
      <c r="P563" s="30"/>
      <c r="Q563" s="33"/>
      <c r="R563" s="21" t="s">
        <v>30</v>
      </c>
      <c r="S563" s="21">
        <v>1348</v>
      </c>
      <c r="T563" s="21"/>
      <c r="U563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63" s="15">
        <f>Table3[[#This Row],[Price per board]]*$N$3</f>
        <v>0</v>
      </c>
      <c r="W563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63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64" spans="2:24" x14ac:dyDescent="0.25">
      <c r="B564" s="12">
        <f t="shared" ca="1" si="8"/>
        <v>558</v>
      </c>
      <c r="C56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564" s="26"/>
      <c r="E564" s="14" t="str">
        <f>IF(COUNTA(Table3[[#This Row],[Schematic Ref]]),LEN(Table3[[#This Row],[Schematic Ref]])-(LEN(SUBSTITUTE(Table3[[#This Row],[Schematic Ref]],",","")))+1,"")</f>
        <v/>
      </c>
      <c r="F564" s="21"/>
      <c r="G564" s="21"/>
      <c r="H564" s="21"/>
      <c r="I564" s="21"/>
      <c r="J564" s="22"/>
      <c r="K564" s="21"/>
      <c r="L564" s="31"/>
      <c r="M564" s="32"/>
      <c r="N564" s="21"/>
      <c r="O564" s="32"/>
      <c r="P564" s="30"/>
      <c r="Q564" s="33"/>
      <c r="R564" s="21" t="s">
        <v>30</v>
      </c>
      <c r="S564" s="21">
        <v>1349</v>
      </c>
      <c r="T564" s="21"/>
      <c r="U564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64" s="15">
        <f>Table3[[#This Row],[Price per board]]*$N$3</f>
        <v>0</v>
      </c>
      <c r="W564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64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65" spans="2:24" x14ac:dyDescent="0.25">
      <c r="B565" s="12">
        <f t="shared" ca="1" si="8"/>
        <v>559</v>
      </c>
      <c r="C56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565" s="26"/>
      <c r="E565" s="14" t="str">
        <f>IF(COUNTA(Table3[[#This Row],[Schematic Ref]]),LEN(Table3[[#This Row],[Schematic Ref]])-(LEN(SUBSTITUTE(Table3[[#This Row],[Schematic Ref]],",","")))+1,"")</f>
        <v/>
      </c>
      <c r="F565" s="21"/>
      <c r="G565" s="21"/>
      <c r="H565" s="21"/>
      <c r="I565" s="21"/>
      <c r="J565" s="22"/>
      <c r="K565" s="21"/>
      <c r="L565" s="31"/>
      <c r="M565" s="32"/>
      <c r="N565" s="21"/>
      <c r="O565" s="32"/>
      <c r="P565" s="30"/>
      <c r="Q565" s="33"/>
      <c r="R565" s="21" t="s">
        <v>30</v>
      </c>
      <c r="S565" s="21">
        <v>1350</v>
      </c>
      <c r="T565" s="21"/>
      <c r="U565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65" s="15">
        <f>Table3[[#This Row],[Price per board]]*$N$3</f>
        <v>0</v>
      </c>
      <c r="W565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65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66" spans="2:24" x14ac:dyDescent="0.25">
      <c r="B566" s="12">
        <f t="shared" ca="1" si="8"/>
        <v>560</v>
      </c>
      <c r="C56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566" s="26"/>
      <c r="E566" s="14" t="str">
        <f>IF(COUNTA(Table3[[#This Row],[Schematic Ref]]),LEN(Table3[[#This Row],[Schematic Ref]])-(LEN(SUBSTITUTE(Table3[[#This Row],[Schematic Ref]],",","")))+1,"")</f>
        <v/>
      </c>
      <c r="F566" s="21"/>
      <c r="G566" s="21"/>
      <c r="H566" s="21"/>
      <c r="I566" s="21"/>
      <c r="J566" s="22"/>
      <c r="K566" s="21"/>
      <c r="L566" s="31"/>
      <c r="M566" s="32"/>
      <c r="N566" s="21"/>
      <c r="O566" s="32"/>
      <c r="P566" s="30"/>
      <c r="Q566" s="33"/>
      <c r="R566" s="21" t="s">
        <v>30</v>
      </c>
      <c r="S566" s="21">
        <v>1351</v>
      </c>
      <c r="T566" s="21"/>
      <c r="U566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66" s="15">
        <f>Table3[[#This Row],[Price per board]]*$N$3</f>
        <v>0</v>
      </c>
      <c r="W566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66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67" spans="2:24" x14ac:dyDescent="0.25">
      <c r="B567" s="12">
        <f t="shared" ca="1" si="8"/>
        <v>561</v>
      </c>
      <c r="C56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567" s="26"/>
      <c r="E567" s="14" t="str">
        <f>IF(COUNTA(Table3[[#This Row],[Schematic Ref]]),LEN(Table3[[#This Row],[Schematic Ref]])-(LEN(SUBSTITUTE(Table3[[#This Row],[Schematic Ref]],",","")))+1,"")</f>
        <v/>
      </c>
      <c r="F567" s="21"/>
      <c r="G567" s="21"/>
      <c r="H567" s="21"/>
      <c r="I567" s="21"/>
      <c r="J567" s="22"/>
      <c r="K567" s="21"/>
      <c r="L567" s="31"/>
      <c r="M567" s="32"/>
      <c r="N567" s="21"/>
      <c r="O567" s="32"/>
      <c r="P567" s="30"/>
      <c r="Q567" s="33"/>
      <c r="R567" s="21" t="s">
        <v>30</v>
      </c>
      <c r="S567" s="21">
        <v>1352</v>
      </c>
      <c r="T567" s="21"/>
      <c r="U567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67" s="15">
        <f>Table3[[#This Row],[Price per board]]*$N$3</f>
        <v>0</v>
      </c>
      <c r="W567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67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68" spans="2:24" x14ac:dyDescent="0.25">
      <c r="B568" s="12">
        <f t="shared" ca="1" si="8"/>
        <v>562</v>
      </c>
      <c r="C56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568" s="26"/>
      <c r="E568" s="14" t="str">
        <f>IF(COUNTA(Table3[[#This Row],[Schematic Ref]]),LEN(Table3[[#This Row],[Schematic Ref]])-(LEN(SUBSTITUTE(Table3[[#This Row],[Schematic Ref]],",","")))+1,"")</f>
        <v/>
      </c>
      <c r="F568" s="21"/>
      <c r="G568" s="21"/>
      <c r="H568" s="21"/>
      <c r="I568" s="21"/>
      <c r="J568" s="22"/>
      <c r="K568" s="21"/>
      <c r="L568" s="31"/>
      <c r="M568" s="32"/>
      <c r="N568" s="21"/>
      <c r="O568" s="32"/>
      <c r="P568" s="30"/>
      <c r="Q568" s="33"/>
      <c r="R568" s="21" t="s">
        <v>30</v>
      </c>
      <c r="S568" s="21">
        <v>1353</v>
      </c>
      <c r="T568" s="21"/>
      <c r="U568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68" s="15">
        <f>Table3[[#This Row],[Price per board]]*$N$3</f>
        <v>0</v>
      </c>
      <c r="W568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68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69" spans="2:24" x14ac:dyDescent="0.25">
      <c r="B569" s="12">
        <f t="shared" ca="1" si="8"/>
        <v>563</v>
      </c>
      <c r="C56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569" s="26"/>
      <c r="E569" s="14" t="str">
        <f>IF(COUNTA(Table3[[#This Row],[Schematic Ref]]),LEN(Table3[[#This Row],[Schematic Ref]])-(LEN(SUBSTITUTE(Table3[[#This Row],[Schematic Ref]],",","")))+1,"")</f>
        <v/>
      </c>
      <c r="F569" s="21"/>
      <c r="G569" s="21"/>
      <c r="H569" s="21"/>
      <c r="I569" s="21"/>
      <c r="J569" s="22"/>
      <c r="K569" s="21"/>
      <c r="L569" s="31"/>
      <c r="M569" s="32"/>
      <c r="N569" s="21"/>
      <c r="O569" s="32"/>
      <c r="P569" s="30"/>
      <c r="Q569" s="33"/>
      <c r="R569" s="21" t="s">
        <v>30</v>
      </c>
      <c r="S569" s="21">
        <v>1354</v>
      </c>
      <c r="T569" s="21"/>
      <c r="U569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69" s="15">
        <f>Table3[[#This Row],[Price per board]]*$N$3</f>
        <v>0</v>
      </c>
      <c r="W569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69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70" spans="2:24" x14ac:dyDescent="0.25">
      <c r="B570" s="12">
        <f t="shared" ca="1" si="8"/>
        <v>564</v>
      </c>
      <c r="C57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570" s="26"/>
      <c r="E570" s="14" t="str">
        <f>IF(COUNTA(Table3[[#This Row],[Schematic Ref]]),LEN(Table3[[#This Row],[Schematic Ref]])-(LEN(SUBSTITUTE(Table3[[#This Row],[Schematic Ref]],",","")))+1,"")</f>
        <v/>
      </c>
      <c r="F570" s="21"/>
      <c r="G570" s="21"/>
      <c r="H570" s="21"/>
      <c r="I570" s="21"/>
      <c r="J570" s="22"/>
      <c r="K570" s="21"/>
      <c r="L570" s="31"/>
      <c r="M570" s="32"/>
      <c r="N570" s="21"/>
      <c r="O570" s="32"/>
      <c r="P570" s="30"/>
      <c r="Q570" s="33"/>
      <c r="R570" s="21" t="s">
        <v>30</v>
      </c>
      <c r="S570" s="21">
        <v>1355</v>
      </c>
      <c r="T570" s="21"/>
      <c r="U570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70" s="15">
        <f>Table3[[#This Row],[Price per board]]*$N$3</f>
        <v>0</v>
      </c>
      <c r="W570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70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71" spans="2:24" x14ac:dyDescent="0.25">
      <c r="B571" s="12">
        <f t="shared" ca="1" si="8"/>
        <v>565</v>
      </c>
      <c r="C57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571" s="26"/>
      <c r="E571" s="14" t="str">
        <f>IF(COUNTA(Table3[[#This Row],[Schematic Ref]]),LEN(Table3[[#This Row],[Schematic Ref]])-(LEN(SUBSTITUTE(Table3[[#This Row],[Schematic Ref]],",","")))+1,"")</f>
        <v/>
      </c>
      <c r="F571" s="21"/>
      <c r="G571" s="21"/>
      <c r="H571" s="21"/>
      <c r="I571" s="21"/>
      <c r="J571" s="22"/>
      <c r="K571" s="21"/>
      <c r="L571" s="31"/>
      <c r="M571" s="32"/>
      <c r="N571" s="21"/>
      <c r="O571" s="32"/>
      <c r="P571" s="30"/>
      <c r="Q571" s="33"/>
      <c r="R571" s="21" t="s">
        <v>30</v>
      </c>
      <c r="S571" s="21">
        <v>1356</v>
      </c>
      <c r="T571" s="21"/>
      <c r="U571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71" s="15">
        <f>Table3[[#This Row],[Price per board]]*$N$3</f>
        <v>0</v>
      </c>
      <c r="W571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71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72" spans="2:24" x14ac:dyDescent="0.25">
      <c r="B572" s="12">
        <f t="shared" ca="1" si="8"/>
        <v>566</v>
      </c>
      <c r="C57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572" s="26"/>
      <c r="E572" s="14" t="str">
        <f>IF(COUNTA(Table3[[#This Row],[Schematic Ref]]),LEN(Table3[[#This Row],[Schematic Ref]])-(LEN(SUBSTITUTE(Table3[[#This Row],[Schematic Ref]],",","")))+1,"")</f>
        <v/>
      </c>
      <c r="F572" s="21"/>
      <c r="G572" s="21"/>
      <c r="H572" s="21"/>
      <c r="I572" s="21"/>
      <c r="J572" s="22"/>
      <c r="K572" s="21"/>
      <c r="L572" s="31"/>
      <c r="M572" s="32"/>
      <c r="N572" s="21"/>
      <c r="O572" s="32"/>
      <c r="P572" s="30"/>
      <c r="Q572" s="33"/>
      <c r="R572" s="21" t="s">
        <v>30</v>
      </c>
      <c r="S572" s="21">
        <v>1357</v>
      </c>
      <c r="T572" s="21"/>
      <c r="U572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72" s="15">
        <f>Table3[[#This Row],[Price per board]]*$N$3</f>
        <v>0</v>
      </c>
      <c r="W572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72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73" spans="2:24" x14ac:dyDescent="0.25">
      <c r="B573" s="12">
        <f t="shared" ca="1" si="8"/>
        <v>567</v>
      </c>
      <c r="C57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573" s="26"/>
      <c r="E573" s="14" t="str">
        <f>IF(COUNTA(Table3[[#This Row],[Schematic Ref]]),LEN(Table3[[#This Row],[Schematic Ref]])-(LEN(SUBSTITUTE(Table3[[#This Row],[Schematic Ref]],",","")))+1,"")</f>
        <v/>
      </c>
      <c r="F573" s="21"/>
      <c r="G573" s="21"/>
      <c r="H573" s="21"/>
      <c r="I573" s="21"/>
      <c r="J573" s="22"/>
      <c r="K573" s="21"/>
      <c r="L573" s="31"/>
      <c r="M573" s="32"/>
      <c r="N573" s="21"/>
      <c r="O573" s="32"/>
      <c r="P573" s="30"/>
      <c r="Q573" s="33"/>
      <c r="R573" s="21" t="s">
        <v>30</v>
      </c>
      <c r="S573" s="21">
        <v>1358</v>
      </c>
      <c r="T573" s="21"/>
      <c r="U573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73" s="15">
        <f>Table3[[#This Row],[Price per board]]*$N$3</f>
        <v>0</v>
      </c>
      <c r="W573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73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74" spans="2:24" x14ac:dyDescent="0.25">
      <c r="B574" s="12">
        <f t="shared" ca="1" si="8"/>
        <v>568</v>
      </c>
      <c r="C57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574" s="26"/>
      <c r="E574" s="14" t="str">
        <f>IF(COUNTA(Table3[[#This Row],[Schematic Ref]]),LEN(Table3[[#This Row],[Schematic Ref]])-(LEN(SUBSTITUTE(Table3[[#This Row],[Schematic Ref]],",","")))+1,"")</f>
        <v/>
      </c>
      <c r="F574" s="21"/>
      <c r="G574" s="21"/>
      <c r="H574" s="21"/>
      <c r="I574" s="21"/>
      <c r="J574" s="22"/>
      <c r="K574" s="21"/>
      <c r="L574" s="31"/>
      <c r="M574" s="32"/>
      <c r="N574" s="21"/>
      <c r="O574" s="32"/>
      <c r="P574" s="30"/>
      <c r="Q574" s="33"/>
      <c r="R574" s="21" t="s">
        <v>30</v>
      </c>
      <c r="S574" s="21">
        <v>1359</v>
      </c>
      <c r="T574" s="21"/>
      <c r="U574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74" s="15">
        <f>Table3[[#This Row],[Price per board]]*$N$3</f>
        <v>0</v>
      </c>
      <c r="W574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74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75" spans="2:24" x14ac:dyDescent="0.25">
      <c r="B575" s="12">
        <f t="shared" ca="1" si="8"/>
        <v>569</v>
      </c>
      <c r="C57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575" s="26"/>
      <c r="E575" s="14" t="str">
        <f>IF(COUNTA(Table3[[#This Row],[Schematic Ref]]),LEN(Table3[[#This Row],[Schematic Ref]])-(LEN(SUBSTITUTE(Table3[[#This Row],[Schematic Ref]],",","")))+1,"")</f>
        <v/>
      </c>
      <c r="F575" s="21"/>
      <c r="G575" s="21"/>
      <c r="H575" s="21"/>
      <c r="I575" s="21"/>
      <c r="J575" s="22"/>
      <c r="K575" s="21"/>
      <c r="L575" s="31"/>
      <c r="M575" s="32"/>
      <c r="N575" s="21"/>
      <c r="O575" s="32"/>
      <c r="P575" s="30"/>
      <c r="Q575" s="33"/>
      <c r="R575" s="21" t="s">
        <v>30</v>
      </c>
      <c r="S575" s="21">
        <v>1360</v>
      </c>
      <c r="T575" s="21"/>
      <c r="U575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75" s="15">
        <f>Table3[[#This Row],[Price per board]]*$N$3</f>
        <v>0</v>
      </c>
      <c r="W575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75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76" spans="2:24" x14ac:dyDescent="0.25">
      <c r="B576" s="12">
        <f t="shared" ca="1" si="8"/>
        <v>570</v>
      </c>
      <c r="C57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576" s="26"/>
      <c r="E576" s="14" t="str">
        <f>IF(COUNTA(Table3[[#This Row],[Schematic Ref]]),LEN(Table3[[#This Row],[Schematic Ref]])-(LEN(SUBSTITUTE(Table3[[#This Row],[Schematic Ref]],",","")))+1,"")</f>
        <v/>
      </c>
      <c r="F576" s="21"/>
      <c r="G576" s="21"/>
      <c r="H576" s="21"/>
      <c r="I576" s="21"/>
      <c r="J576" s="22"/>
      <c r="K576" s="21"/>
      <c r="L576" s="31"/>
      <c r="M576" s="32"/>
      <c r="N576" s="21"/>
      <c r="O576" s="32"/>
      <c r="P576" s="30"/>
      <c r="Q576" s="33"/>
      <c r="R576" s="21" t="s">
        <v>30</v>
      </c>
      <c r="S576" s="21">
        <v>1361</v>
      </c>
      <c r="T576" s="21"/>
      <c r="U576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76" s="15">
        <f>Table3[[#This Row],[Price per board]]*$N$3</f>
        <v>0</v>
      </c>
      <c r="W576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76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77" spans="2:24" x14ac:dyDescent="0.25">
      <c r="B577" s="12">
        <f t="shared" ca="1" si="8"/>
        <v>571</v>
      </c>
      <c r="C57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577" s="26"/>
      <c r="E577" s="14" t="str">
        <f>IF(COUNTA(Table3[[#This Row],[Schematic Ref]]),LEN(Table3[[#This Row],[Schematic Ref]])-(LEN(SUBSTITUTE(Table3[[#This Row],[Schematic Ref]],",","")))+1,"")</f>
        <v/>
      </c>
      <c r="F577" s="21"/>
      <c r="G577" s="21"/>
      <c r="H577" s="21"/>
      <c r="I577" s="21"/>
      <c r="J577" s="22"/>
      <c r="K577" s="21"/>
      <c r="L577" s="31"/>
      <c r="M577" s="32"/>
      <c r="N577" s="21"/>
      <c r="O577" s="32"/>
      <c r="P577" s="30"/>
      <c r="Q577" s="33"/>
      <c r="R577" s="21" t="s">
        <v>30</v>
      </c>
      <c r="S577" s="21">
        <v>1362</v>
      </c>
      <c r="T577" s="21"/>
      <c r="U577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77" s="15">
        <f>Table3[[#This Row],[Price per board]]*$N$3</f>
        <v>0</v>
      </c>
      <c r="W577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77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78" spans="2:24" x14ac:dyDescent="0.25">
      <c r="B578" s="12">
        <f t="shared" ca="1" si="8"/>
        <v>572</v>
      </c>
      <c r="C57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578" s="26"/>
      <c r="E578" s="14" t="str">
        <f>IF(COUNTA(Table3[[#This Row],[Schematic Ref]]),LEN(Table3[[#This Row],[Schematic Ref]])-(LEN(SUBSTITUTE(Table3[[#This Row],[Schematic Ref]],",","")))+1,"")</f>
        <v/>
      </c>
      <c r="F578" s="21"/>
      <c r="G578" s="21"/>
      <c r="H578" s="21"/>
      <c r="I578" s="21"/>
      <c r="J578" s="22"/>
      <c r="K578" s="21"/>
      <c r="L578" s="31"/>
      <c r="M578" s="32"/>
      <c r="N578" s="21"/>
      <c r="O578" s="32"/>
      <c r="P578" s="30"/>
      <c r="Q578" s="33"/>
      <c r="R578" s="21" t="s">
        <v>30</v>
      </c>
      <c r="S578" s="21">
        <v>1363</v>
      </c>
      <c r="T578" s="21"/>
      <c r="U578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78" s="15">
        <f>Table3[[#This Row],[Price per board]]*$N$3</f>
        <v>0</v>
      </c>
      <c r="W578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78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79" spans="2:24" x14ac:dyDescent="0.25">
      <c r="B579" s="12">
        <f t="shared" ca="1" si="8"/>
        <v>573</v>
      </c>
      <c r="C57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579" s="26"/>
      <c r="E579" s="14" t="str">
        <f>IF(COUNTA(Table3[[#This Row],[Schematic Ref]]),LEN(Table3[[#This Row],[Schematic Ref]])-(LEN(SUBSTITUTE(Table3[[#This Row],[Schematic Ref]],",","")))+1,"")</f>
        <v/>
      </c>
      <c r="F579" s="21"/>
      <c r="G579" s="21"/>
      <c r="H579" s="21"/>
      <c r="I579" s="21"/>
      <c r="J579" s="22"/>
      <c r="K579" s="21"/>
      <c r="L579" s="31"/>
      <c r="M579" s="32"/>
      <c r="N579" s="21"/>
      <c r="O579" s="32"/>
      <c r="P579" s="30"/>
      <c r="Q579" s="33"/>
      <c r="R579" s="21" t="s">
        <v>30</v>
      </c>
      <c r="S579" s="21">
        <v>1364</v>
      </c>
      <c r="T579" s="21"/>
      <c r="U579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79" s="15">
        <f>Table3[[#This Row],[Price per board]]*$N$3</f>
        <v>0</v>
      </c>
      <c r="W579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79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80" spans="2:24" x14ac:dyDescent="0.25">
      <c r="B580" s="12">
        <f t="shared" ca="1" si="8"/>
        <v>574</v>
      </c>
      <c r="C58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580" s="26"/>
      <c r="E580" s="14" t="str">
        <f>IF(COUNTA(Table3[[#This Row],[Schematic Ref]]),LEN(Table3[[#This Row],[Schematic Ref]])-(LEN(SUBSTITUTE(Table3[[#This Row],[Schematic Ref]],",","")))+1,"")</f>
        <v/>
      </c>
      <c r="F580" s="21"/>
      <c r="G580" s="21"/>
      <c r="H580" s="21"/>
      <c r="I580" s="21"/>
      <c r="J580" s="22"/>
      <c r="K580" s="21"/>
      <c r="L580" s="31"/>
      <c r="M580" s="32"/>
      <c r="N580" s="21"/>
      <c r="O580" s="32"/>
      <c r="P580" s="30"/>
      <c r="Q580" s="33"/>
      <c r="R580" s="21" t="s">
        <v>30</v>
      </c>
      <c r="S580" s="21">
        <v>1365</v>
      </c>
      <c r="T580" s="21"/>
      <c r="U580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80" s="15">
        <f>Table3[[#This Row],[Price per board]]*$N$3</f>
        <v>0</v>
      </c>
      <c r="W580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80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81" spans="2:24" x14ac:dyDescent="0.25">
      <c r="B581" s="12">
        <f t="shared" ca="1" si="8"/>
        <v>575</v>
      </c>
      <c r="C58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581" s="26"/>
      <c r="E581" s="14" t="str">
        <f>IF(COUNTA(Table3[[#This Row],[Schematic Ref]]),LEN(Table3[[#This Row],[Schematic Ref]])-(LEN(SUBSTITUTE(Table3[[#This Row],[Schematic Ref]],",","")))+1,"")</f>
        <v/>
      </c>
      <c r="F581" s="21"/>
      <c r="G581" s="21"/>
      <c r="H581" s="21"/>
      <c r="I581" s="21"/>
      <c r="J581" s="22"/>
      <c r="K581" s="21"/>
      <c r="L581" s="31"/>
      <c r="M581" s="32"/>
      <c r="N581" s="21"/>
      <c r="O581" s="32"/>
      <c r="P581" s="30"/>
      <c r="Q581" s="33"/>
      <c r="R581" s="21" t="s">
        <v>30</v>
      </c>
      <c r="S581" s="21">
        <v>1366</v>
      </c>
      <c r="T581" s="21"/>
      <c r="U581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81" s="15">
        <f>Table3[[#This Row],[Price per board]]*$N$3</f>
        <v>0</v>
      </c>
      <c r="W581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81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82" spans="2:24" x14ac:dyDescent="0.25">
      <c r="B582" s="12">
        <f t="shared" ref="B582:B645" ca="1" si="9">IF(ISNUMBER(INDIRECT("B"&amp;ROW()-1)),INDIRECT("B"&amp;ROW()-1)+1,0)</f>
        <v>576</v>
      </c>
      <c r="C58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582" s="26"/>
      <c r="E582" s="14" t="str">
        <f>IF(COUNTA(Table3[[#This Row],[Schematic Ref]]),LEN(Table3[[#This Row],[Schematic Ref]])-(LEN(SUBSTITUTE(Table3[[#This Row],[Schematic Ref]],",","")))+1,"")</f>
        <v/>
      </c>
      <c r="F582" s="21"/>
      <c r="G582" s="21"/>
      <c r="H582" s="21"/>
      <c r="I582" s="21"/>
      <c r="J582" s="22"/>
      <c r="K582" s="21"/>
      <c r="L582" s="31"/>
      <c r="M582" s="32"/>
      <c r="N582" s="21"/>
      <c r="O582" s="32"/>
      <c r="P582" s="30"/>
      <c r="Q582" s="33"/>
      <c r="R582" s="21" t="s">
        <v>30</v>
      </c>
      <c r="S582" s="21">
        <v>1367</v>
      </c>
      <c r="T582" s="21"/>
      <c r="U582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82" s="15">
        <f>Table3[[#This Row],[Price per board]]*$N$3</f>
        <v>0</v>
      </c>
      <c r="W582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82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83" spans="2:24" x14ac:dyDescent="0.25">
      <c r="B583" s="12">
        <f t="shared" ca="1" si="9"/>
        <v>577</v>
      </c>
      <c r="C58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583" s="26"/>
      <c r="E583" s="14" t="str">
        <f>IF(COUNTA(Table3[[#This Row],[Schematic Ref]]),LEN(Table3[[#This Row],[Schematic Ref]])-(LEN(SUBSTITUTE(Table3[[#This Row],[Schematic Ref]],",","")))+1,"")</f>
        <v/>
      </c>
      <c r="F583" s="21"/>
      <c r="G583" s="21"/>
      <c r="H583" s="21"/>
      <c r="I583" s="21"/>
      <c r="J583" s="22"/>
      <c r="K583" s="21"/>
      <c r="L583" s="31"/>
      <c r="M583" s="32"/>
      <c r="N583" s="21"/>
      <c r="O583" s="32"/>
      <c r="P583" s="30"/>
      <c r="Q583" s="33"/>
      <c r="R583" s="21" t="s">
        <v>30</v>
      </c>
      <c r="S583" s="21">
        <v>1368</v>
      </c>
      <c r="T583" s="21"/>
      <c r="U583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83" s="15">
        <f>Table3[[#This Row],[Price per board]]*$N$3</f>
        <v>0</v>
      </c>
      <c r="W583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83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84" spans="2:24" x14ac:dyDescent="0.25">
      <c r="B584" s="12">
        <f t="shared" ca="1" si="9"/>
        <v>578</v>
      </c>
      <c r="C58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584" s="26"/>
      <c r="E584" s="14" t="str">
        <f>IF(COUNTA(Table3[[#This Row],[Schematic Ref]]),LEN(Table3[[#This Row],[Schematic Ref]])-(LEN(SUBSTITUTE(Table3[[#This Row],[Schematic Ref]],",","")))+1,"")</f>
        <v/>
      </c>
      <c r="F584" s="21"/>
      <c r="G584" s="21"/>
      <c r="H584" s="21"/>
      <c r="I584" s="21"/>
      <c r="J584" s="22"/>
      <c r="K584" s="21"/>
      <c r="L584" s="31"/>
      <c r="M584" s="32"/>
      <c r="N584" s="21"/>
      <c r="O584" s="32"/>
      <c r="P584" s="30"/>
      <c r="Q584" s="33"/>
      <c r="R584" s="21" t="s">
        <v>30</v>
      </c>
      <c r="S584" s="21">
        <v>1369</v>
      </c>
      <c r="T584" s="21"/>
      <c r="U584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84" s="15">
        <f>Table3[[#This Row],[Price per board]]*$N$3</f>
        <v>0</v>
      </c>
      <c r="W584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84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85" spans="2:24" x14ac:dyDescent="0.25">
      <c r="B585" s="12">
        <f t="shared" ca="1" si="9"/>
        <v>579</v>
      </c>
      <c r="C58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585" s="26"/>
      <c r="E585" s="14" t="str">
        <f>IF(COUNTA(Table3[[#This Row],[Schematic Ref]]),LEN(Table3[[#This Row],[Schematic Ref]])-(LEN(SUBSTITUTE(Table3[[#This Row],[Schematic Ref]],",","")))+1,"")</f>
        <v/>
      </c>
      <c r="F585" s="21"/>
      <c r="G585" s="21"/>
      <c r="H585" s="21"/>
      <c r="I585" s="21"/>
      <c r="J585" s="22"/>
      <c r="K585" s="21"/>
      <c r="L585" s="31"/>
      <c r="M585" s="32"/>
      <c r="N585" s="21"/>
      <c r="O585" s="32"/>
      <c r="P585" s="30"/>
      <c r="Q585" s="33"/>
      <c r="R585" s="21" t="s">
        <v>30</v>
      </c>
      <c r="S585" s="21">
        <v>1370</v>
      </c>
      <c r="T585" s="21"/>
      <c r="U585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85" s="15">
        <f>Table3[[#This Row],[Price per board]]*$N$3</f>
        <v>0</v>
      </c>
      <c r="W585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85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86" spans="2:24" x14ac:dyDescent="0.25">
      <c r="B586" s="12">
        <f t="shared" ca="1" si="9"/>
        <v>580</v>
      </c>
      <c r="C58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586" s="26"/>
      <c r="E586" s="14" t="str">
        <f>IF(COUNTA(Table3[[#This Row],[Schematic Ref]]),LEN(Table3[[#This Row],[Schematic Ref]])-(LEN(SUBSTITUTE(Table3[[#This Row],[Schematic Ref]],",","")))+1,"")</f>
        <v/>
      </c>
      <c r="F586" s="21"/>
      <c r="G586" s="21"/>
      <c r="H586" s="21"/>
      <c r="I586" s="21"/>
      <c r="J586" s="22"/>
      <c r="K586" s="21"/>
      <c r="L586" s="31"/>
      <c r="M586" s="32"/>
      <c r="N586" s="21"/>
      <c r="O586" s="32"/>
      <c r="P586" s="30"/>
      <c r="Q586" s="33"/>
      <c r="R586" s="21" t="s">
        <v>30</v>
      </c>
      <c r="S586" s="21">
        <v>1371</v>
      </c>
      <c r="T586" s="21"/>
      <c r="U586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86" s="15">
        <f>Table3[[#This Row],[Price per board]]*$N$3</f>
        <v>0</v>
      </c>
      <c r="W586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86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87" spans="2:24" x14ac:dyDescent="0.25">
      <c r="B587" s="12">
        <f t="shared" ca="1" si="9"/>
        <v>581</v>
      </c>
      <c r="C58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587" s="26"/>
      <c r="E587" s="14" t="str">
        <f>IF(COUNTA(Table3[[#This Row],[Schematic Ref]]),LEN(Table3[[#This Row],[Schematic Ref]])-(LEN(SUBSTITUTE(Table3[[#This Row],[Schematic Ref]],",","")))+1,"")</f>
        <v/>
      </c>
      <c r="F587" s="21"/>
      <c r="G587" s="21"/>
      <c r="H587" s="21"/>
      <c r="I587" s="21"/>
      <c r="J587" s="22"/>
      <c r="K587" s="21"/>
      <c r="L587" s="31"/>
      <c r="M587" s="32"/>
      <c r="N587" s="21"/>
      <c r="O587" s="32"/>
      <c r="P587" s="30"/>
      <c r="Q587" s="33"/>
      <c r="R587" s="21" t="s">
        <v>30</v>
      </c>
      <c r="S587" s="21">
        <v>1372</v>
      </c>
      <c r="T587" s="21"/>
      <c r="U587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87" s="15">
        <f>Table3[[#This Row],[Price per board]]*$N$3</f>
        <v>0</v>
      </c>
      <c r="W587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87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88" spans="2:24" x14ac:dyDescent="0.25">
      <c r="B588" s="12">
        <f t="shared" ca="1" si="9"/>
        <v>582</v>
      </c>
      <c r="C58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588" s="26"/>
      <c r="E588" s="14" t="str">
        <f>IF(COUNTA(Table3[[#This Row],[Schematic Ref]]),LEN(Table3[[#This Row],[Schematic Ref]])-(LEN(SUBSTITUTE(Table3[[#This Row],[Schematic Ref]],",","")))+1,"")</f>
        <v/>
      </c>
      <c r="F588" s="21"/>
      <c r="G588" s="21"/>
      <c r="H588" s="21"/>
      <c r="I588" s="21"/>
      <c r="J588" s="22"/>
      <c r="K588" s="21"/>
      <c r="L588" s="31"/>
      <c r="M588" s="32"/>
      <c r="N588" s="21"/>
      <c r="O588" s="32"/>
      <c r="P588" s="30"/>
      <c r="Q588" s="33"/>
      <c r="R588" s="21" t="s">
        <v>30</v>
      </c>
      <c r="S588" s="21">
        <v>1373</v>
      </c>
      <c r="T588" s="21"/>
      <c r="U588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88" s="15">
        <f>Table3[[#This Row],[Price per board]]*$N$3</f>
        <v>0</v>
      </c>
      <c r="W588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88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89" spans="2:24" x14ac:dyDescent="0.25">
      <c r="B589" s="12">
        <f t="shared" ca="1" si="9"/>
        <v>583</v>
      </c>
      <c r="C58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589" s="26"/>
      <c r="E589" s="14" t="str">
        <f>IF(COUNTA(Table3[[#This Row],[Schematic Ref]]),LEN(Table3[[#This Row],[Schematic Ref]])-(LEN(SUBSTITUTE(Table3[[#This Row],[Schematic Ref]],",","")))+1,"")</f>
        <v/>
      </c>
      <c r="F589" s="21"/>
      <c r="G589" s="21"/>
      <c r="H589" s="21"/>
      <c r="I589" s="21"/>
      <c r="J589" s="22"/>
      <c r="K589" s="21"/>
      <c r="L589" s="31"/>
      <c r="M589" s="32"/>
      <c r="N589" s="21"/>
      <c r="O589" s="32"/>
      <c r="P589" s="30"/>
      <c r="Q589" s="33"/>
      <c r="R589" s="21" t="s">
        <v>30</v>
      </c>
      <c r="S589" s="21">
        <v>1374</v>
      </c>
      <c r="T589" s="21"/>
      <c r="U589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89" s="15">
        <f>Table3[[#This Row],[Price per board]]*$N$3</f>
        <v>0</v>
      </c>
      <c r="W589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89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90" spans="2:24" x14ac:dyDescent="0.25">
      <c r="B590" s="12">
        <f t="shared" ca="1" si="9"/>
        <v>584</v>
      </c>
      <c r="C59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590" s="26"/>
      <c r="E590" s="14" t="str">
        <f>IF(COUNTA(Table3[[#This Row],[Schematic Ref]]),LEN(Table3[[#This Row],[Schematic Ref]])-(LEN(SUBSTITUTE(Table3[[#This Row],[Schematic Ref]],",","")))+1,"")</f>
        <v/>
      </c>
      <c r="F590" s="21"/>
      <c r="G590" s="21"/>
      <c r="H590" s="21"/>
      <c r="I590" s="21"/>
      <c r="J590" s="22"/>
      <c r="K590" s="21"/>
      <c r="L590" s="31"/>
      <c r="M590" s="32"/>
      <c r="N590" s="21"/>
      <c r="O590" s="32"/>
      <c r="P590" s="30"/>
      <c r="Q590" s="33"/>
      <c r="R590" s="21" t="s">
        <v>30</v>
      </c>
      <c r="S590" s="21">
        <v>1375</v>
      </c>
      <c r="T590" s="21"/>
      <c r="U590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90" s="15">
        <f>Table3[[#This Row],[Price per board]]*$N$3</f>
        <v>0</v>
      </c>
      <c r="W590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90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91" spans="2:24" x14ac:dyDescent="0.25">
      <c r="B591" s="12">
        <f t="shared" ca="1" si="9"/>
        <v>585</v>
      </c>
      <c r="C59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591" s="26"/>
      <c r="E591" s="14" t="str">
        <f>IF(COUNTA(Table3[[#This Row],[Schematic Ref]]),LEN(Table3[[#This Row],[Schematic Ref]])-(LEN(SUBSTITUTE(Table3[[#This Row],[Schematic Ref]],",","")))+1,"")</f>
        <v/>
      </c>
      <c r="F591" s="21"/>
      <c r="G591" s="21"/>
      <c r="H591" s="21"/>
      <c r="I591" s="21"/>
      <c r="J591" s="22"/>
      <c r="K591" s="21"/>
      <c r="L591" s="31"/>
      <c r="M591" s="32"/>
      <c r="N591" s="21"/>
      <c r="O591" s="32"/>
      <c r="P591" s="30"/>
      <c r="Q591" s="33"/>
      <c r="R591" s="21" t="s">
        <v>30</v>
      </c>
      <c r="S591" s="21">
        <v>1376</v>
      </c>
      <c r="T591" s="21"/>
      <c r="U591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91" s="15">
        <f>Table3[[#This Row],[Price per board]]*$N$3</f>
        <v>0</v>
      </c>
      <c r="W591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91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92" spans="2:24" x14ac:dyDescent="0.25">
      <c r="B592" s="12">
        <f t="shared" ca="1" si="9"/>
        <v>586</v>
      </c>
      <c r="C59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592" s="26"/>
      <c r="E592" s="14" t="str">
        <f>IF(COUNTA(Table3[[#This Row],[Schematic Ref]]),LEN(Table3[[#This Row],[Schematic Ref]])-(LEN(SUBSTITUTE(Table3[[#This Row],[Schematic Ref]],",","")))+1,"")</f>
        <v/>
      </c>
      <c r="F592" s="21"/>
      <c r="G592" s="21"/>
      <c r="H592" s="21"/>
      <c r="I592" s="21"/>
      <c r="J592" s="22"/>
      <c r="K592" s="21"/>
      <c r="L592" s="31"/>
      <c r="M592" s="32"/>
      <c r="N592" s="21"/>
      <c r="O592" s="32"/>
      <c r="P592" s="30"/>
      <c r="Q592" s="33"/>
      <c r="R592" s="21" t="s">
        <v>30</v>
      </c>
      <c r="S592" s="21">
        <v>1377</v>
      </c>
      <c r="T592" s="21"/>
      <c r="U592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92" s="15">
        <f>Table3[[#This Row],[Price per board]]*$N$3</f>
        <v>0</v>
      </c>
      <c r="W592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92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93" spans="2:24" x14ac:dyDescent="0.25">
      <c r="B593" s="12">
        <f t="shared" ca="1" si="9"/>
        <v>587</v>
      </c>
      <c r="C59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593" s="26"/>
      <c r="E593" s="14" t="str">
        <f>IF(COUNTA(Table3[[#This Row],[Schematic Ref]]),LEN(Table3[[#This Row],[Schematic Ref]])-(LEN(SUBSTITUTE(Table3[[#This Row],[Schematic Ref]],",","")))+1,"")</f>
        <v/>
      </c>
      <c r="F593" s="21"/>
      <c r="G593" s="21"/>
      <c r="H593" s="21"/>
      <c r="I593" s="21"/>
      <c r="J593" s="22"/>
      <c r="K593" s="21"/>
      <c r="L593" s="31"/>
      <c r="M593" s="32"/>
      <c r="N593" s="21"/>
      <c r="O593" s="32"/>
      <c r="P593" s="30"/>
      <c r="Q593" s="33"/>
      <c r="R593" s="21" t="s">
        <v>30</v>
      </c>
      <c r="S593" s="21">
        <v>1378</v>
      </c>
      <c r="T593" s="21"/>
      <c r="U593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93" s="15">
        <f>Table3[[#This Row],[Price per board]]*$N$3</f>
        <v>0</v>
      </c>
      <c r="W593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93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94" spans="2:24" x14ac:dyDescent="0.25">
      <c r="B594" s="12">
        <f t="shared" ca="1" si="9"/>
        <v>588</v>
      </c>
      <c r="C59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594" s="26"/>
      <c r="E594" s="14" t="str">
        <f>IF(COUNTA(Table3[[#This Row],[Schematic Ref]]),LEN(Table3[[#This Row],[Schematic Ref]])-(LEN(SUBSTITUTE(Table3[[#This Row],[Schematic Ref]],",","")))+1,"")</f>
        <v/>
      </c>
      <c r="F594" s="21"/>
      <c r="G594" s="21"/>
      <c r="H594" s="21"/>
      <c r="I594" s="21"/>
      <c r="J594" s="22"/>
      <c r="K594" s="21"/>
      <c r="L594" s="31"/>
      <c r="M594" s="32"/>
      <c r="N594" s="21"/>
      <c r="O594" s="32"/>
      <c r="P594" s="30"/>
      <c r="Q594" s="33"/>
      <c r="R594" s="21" t="s">
        <v>30</v>
      </c>
      <c r="S594" s="21">
        <v>1379</v>
      </c>
      <c r="T594" s="21"/>
      <c r="U594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94" s="15">
        <f>Table3[[#This Row],[Price per board]]*$N$3</f>
        <v>0</v>
      </c>
      <c r="W594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94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95" spans="2:24" x14ac:dyDescent="0.25">
      <c r="B595" s="12">
        <f t="shared" ca="1" si="9"/>
        <v>589</v>
      </c>
      <c r="C59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595" s="26"/>
      <c r="E595" s="14" t="str">
        <f>IF(COUNTA(Table3[[#This Row],[Schematic Ref]]),LEN(Table3[[#This Row],[Schematic Ref]])-(LEN(SUBSTITUTE(Table3[[#This Row],[Schematic Ref]],",","")))+1,"")</f>
        <v/>
      </c>
      <c r="F595" s="21"/>
      <c r="G595" s="21"/>
      <c r="H595" s="21"/>
      <c r="I595" s="21"/>
      <c r="J595" s="22"/>
      <c r="K595" s="21"/>
      <c r="L595" s="31"/>
      <c r="M595" s="32"/>
      <c r="N595" s="21"/>
      <c r="O595" s="32"/>
      <c r="P595" s="30"/>
      <c r="Q595" s="33"/>
      <c r="R595" s="21" t="s">
        <v>30</v>
      </c>
      <c r="S595" s="21">
        <v>1380</v>
      </c>
      <c r="T595" s="21"/>
      <c r="U595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95" s="15">
        <f>Table3[[#This Row],[Price per board]]*$N$3</f>
        <v>0</v>
      </c>
      <c r="W595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95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96" spans="2:24" x14ac:dyDescent="0.25">
      <c r="B596" s="12">
        <f t="shared" ca="1" si="9"/>
        <v>590</v>
      </c>
      <c r="C59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596" s="26"/>
      <c r="E596" s="14" t="str">
        <f>IF(COUNTA(Table3[[#This Row],[Schematic Ref]]),LEN(Table3[[#This Row],[Schematic Ref]])-(LEN(SUBSTITUTE(Table3[[#This Row],[Schematic Ref]],",","")))+1,"")</f>
        <v/>
      </c>
      <c r="F596" s="21"/>
      <c r="G596" s="21"/>
      <c r="H596" s="21"/>
      <c r="I596" s="21"/>
      <c r="J596" s="22"/>
      <c r="K596" s="21"/>
      <c r="L596" s="31"/>
      <c r="M596" s="32"/>
      <c r="N596" s="21"/>
      <c r="O596" s="32"/>
      <c r="P596" s="30"/>
      <c r="Q596" s="33"/>
      <c r="R596" s="21" t="s">
        <v>30</v>
      </c>
      <c r="S596" s="21">
        <v>1381</v>
      </c>
      <c r="T596" s="21"/>
      <c r="U596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96" s="15">
        <f>Table3[[#This Row],[Price per board]]*$N$3</f>
        <v>0</v>
      </c>
      <c r="W596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96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97" spans="2:24" x14ac:dyDescent="0.25">
      <c r="B597" s="12">
        <f t="shared" ca="1" si="9"/>
        <v>591</v>
      </c>
      <c r="C59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597" s="26"/>
      <c r="E597" s="14" t="str">
        <f>IF(COUNTA(Table3[[#This Row],[Schematic Ref]]),LEN(Table3[[#This Row],[Schematic Ref]])-(LEN(SUBSTITUTE(Table3[[#This Row],[Schematic Ref]],",","")))+1,"")</f>
        <v/>
      </c>
      <c r="F597" s="21"/>
      <c r="G597" s="21"/>
      <c r="H597" s="21"/>
      <c r="I597" s="21"/>
      <c r="J597" s="22"/>
      <c r="K597" s="21"/>
      <c r="L597" s="31"/>
      <c r="M597" s="32"/>
      <c r="N597" s="21"/>
      <c r="O597" s="32"/>
      <c r="P597" s="30"/>
      <c r="Q597" s="33"/>
      <c r="R597" s="21" t="s">
        <v>30</v>
      </c>
      <c r="S597" s="21">
        <v>1382</v>
      </c>
      <c r="T597" s="21"/>
      <c r="U597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97" s="15">
        <f>Table3[[#This Row],[Price per board]]*$N$3</f>
        <v>0</v>
      </c>
      <c r="W597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97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98" spans="2:24" x14ac:dyDescent="0.25">
      <c r="B598" s="12">
        <f t="shared" ca="1" si="9"/>
        <v>592</v>
      </c>
      <c r="C59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598" s="26"/>
      <c r="E598" s="14" t="str">
        <f>IF(COUNTA(Table3[[#This Row],[Schematic Ref]]),LEN(Table3[[#This Row],[Schematic Ref]])-(LEN(SUBSTITUTE(Table3[[#This Row],[Schematic Ref]],",","")))+1,"")</f>
        <v/>
      </c>
      <c r="F598" s="21"/>
      <c r="G598" s="21"/>
      <c r="H598" s="21"/>
      <c r="I598" s="21"/>
      <c r="J598" s="22"/>
      <c r="K598" s="21"/>
      <c r="L598" s="31"/>
      <c r="M598" s="32"/>
      <c r="N598" s="21"/>
      <c r="O598" s="32"/>
      <c r="P598" s="30"/>
      <c r="Q598" s="33"/>
      <c r="R598" s="21" t="s">
        <v>30</v>
      </c>
      <c r="S598" s="21">
        <v>1383</v>
      </c>
      <c r="T598" s="21"/>
      <c r="U598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98" s="15">
        <f>Table3[[#This Row],[Price per board]]*$N$3</f>
        <v>0</v>
      </c>
      <c r="W598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98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99" spans="2:24" x14ac:dyDescent="0.25">
      <c r="B599" s="12">
        <f t="shared" ca="1" si="9"/>
        <v>593</v>
      </c>
      <c r="C59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599" s="26"/>
      <c r="E599" s="14" t="str">
        <f>IF(COUNTA(Table3[[#This Row],[Schematic Ref]]),LEN(Table3[[#This Row],[Schematic Ref]])-(LEN(SUBSTITUTE(Table3[[#This Row],[Schematic Ref]],",","")))+1,"")</f>
        <v/>
      </c>
      <c r="F599" s="21"/>
      <c r="G599" s="21"/>
      <c r="H599" s="21"/>
      <c r="I599" s="21"/>
      <c r="J599" s="22"/>
      <c r="K599" s="21"/>
      <c r="L599" s="31"/>
      <c r="M599" s="32"/>
      <c r="N599" s="21"/>
      <c r="O599" s="32"/>
      <c r="P599" s="30"/>
      <c r="Q599" s="33"/>
      <c r="R599" s="21" t="s">
        <v>30</v>
      </c>
      <c r="S599" s="21">
        <v>1384</v>
      </c>
      <c r="T599" s="21"/>
      <c r="U599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99" s="15">
        <f>Table3[[#This Row],[Price per board]]*$N$3</f>
        <v>0</v>
      </c>
      <c r="W599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99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00" spans="2:24" x14ac:dyDescent="0.25">
      <c r="B600" s="12">
        <f t="shared" ca="1" si="9"/>
        <v>594</v>
      </c>
      <c r="C60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600" s="26"/>
      <c r="E600" s="14" t="str">
        <f>IF(COUNTA(Table3[[#This Row],[Schematic Ref]]),LEN(Table3[[#This Row],[Schematic Ref]])-(LEN(SUBSTITUTE(Table3[[#This Row],[Schematic Ref]],",","")))+1,"")</f>
        <v/>
      </c>
      <c r="F600" s="21"/>
      <c r="G600" s="21"/>
      <c r="H600" s="21"/>
      <c r="I600" s="21"/>
      <c r="J600" s="22"/>
      <c r="K600" s="21"/>
      <c r="L600" s="31"/>
      <c r="M600" s="32"/>
      <c r="N600" s="21"/>
      <c r="O600" s="32"/>
      <c r="P600" s="30"/>
      <c r="Q600" s="33"/>
      <c r="R600" s="21" t="s">
        <v>30</v>
      </c>
      <c r="S600" s="21">
        <v>1385</v>
      </c>
      <c r="T600" s="21"/>
      <c r="U600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00" s="15">
        <f>Table3[[#This Row],[Price per board]]*$N$3</f>
        <v>0</v>
      </c>
      <c r="W600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00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01" spans="2:24" x14ac:dyDescent="0.25">
      <c r="B601" s="12">
        <f t="shared" ca="1" si="9"/>
        <v>595</v>
      </c>
      <c r="C60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601" s="26"/>
      <c r="E601" s="14" t="str">
        <f>IF(COUNTA(Table3[[#This Row],[Schematic Ref]]),LEN(Table3[[#This Row],[Schematic Ref]])-(LEN(SUBSTITUTE(Table3[[#This Row],[Schematic Ref]],",","")))+1,"")</f>
        <v/>
      </c>
      <c r="F601" s="21"/>
      <c r="G601" s="21"/>
      <c r="H601" s="21"/>
      <c r="I601" s="21"/>
      <c r="J601" s="22"/>
      <c r="K601" s="21"/>
      <c r="L601" s="31"/>
      <c r="M601" s="32"/>
      <c r="N601" s="21"/>
      <c r="O601" s="32"/>
      <c r="P601" s="30"/>
      <c r="Q601" s="33"/>
      <c r="R601" s="21" t="s">
        <v>30</v>
      </c>
      <c r="S601" s="21">
        <v>1386</v>
      </c>
      <c r="T601" s="21"/>
      <c r="U601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01" s="15">
        <f>Table3[[#This Row],[Price per board]]*$N$3</f>
        <v>0</v>
      </c>
      <c r="W601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01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02" spans="2:24" x14ac:dyDescent="0.25">
      <c r="B602" s="12">
        <f t="shared" ca="1" si="9"/>
        <v>596</v>
      </c>
      <c r="C60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602" s="26"/>
      <c r="E602" s="14" t="str">
        <f>IF(COUNTA(Table3[[#This Row],[Schematic Ref]]),LEN(Table3[[#This Row],[Schematic Ref]])-(LEN(SUBSTITUTE(Table3[[#This Row],[Schematic Ref]],",","")))+1,"")</f>
        <v/>
      </c>
      <c r="F602" s="21"/>
      <c r="G602" s="21"/>
      <c r="H602" s="21"/>
      <c r="I602" s="21"/>
      <c r="J602" s="22"/>
      <c r="K602" s="21"/>
      <c r="L602" s="31"/>
      <c r="M602" s="32"/>
      <c r="N602" s="21"/>
      <c r="O602" s="32"/>
      <c r="P602" s="30"/>
      <c r="Q602" s="33"/>
      <c r="R602" s="21" t="s">
        <v>30</v>
      </c>
      <c r="S602" s="21">
        <v>1387</v>
      </c>
      <c r="T602" s="21"/>
      <c r="U602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02" s="15">
        <f>Table3[[#This Row],[Price per board]]*$N$3</f>
        <v>0</v>
      </c>
      <c r="W602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02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03" spans="2:24" x14ac:dyDescent="0.25">
      <c r="B603" s="12">
        <f t="shared" ca="1" si="9"/>
        <v>597</v>
      </c>
      <c r="C60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603" s="26"/>
      <c r="E603" s="14" t="str">
        <f>IF(COUNTA(Table3[[#This Row],[Schematic Ref]]),LEN(Table3[[#This Row],[Schematic Ref]])-(LEN(SUBSTITUTE(Table3[[#This Row],[Schematic Ref]],",","")))+1,"")</f>
        <v/>
      </c>
      <c r="F603" s="21"/>
      <c r="G603" s="21"/>
      <c r="H603" s="21"/>
      <c r="I603" s="21"/>
      <c r="J603" s="22"/>
      <c r="K603" s="21"/>
      <c r="L603" s="31"/>
      <c r="M603" s="32"/>
      <c r="N603" s="21"/>
      <c r="O603" s="32"/>
      <c r="P603" s="30"/>
      <c r="Q603" s="33"/>
      <c r="R603" s="21" t="s">
        <v>30</v>
      </c>
      <c r="S603" s="21">
        <v>1388</v>
      </c>
      <c r="T603" s="21"/>
      <c r="U603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03" s="15">
        <f>Table3[[#This Row],[Price per board]]*$N$3</f>
        <v>0</v>
      </c>
      <c r="W603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03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04" spans="2:24" x14ac:dyDescent="0.25">
      <c r="B604" s="12">
        <f t="shared" ca="1" si="9"/>
        <v>598</v>
      </c>
      <c r="C60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604" s="26"/>
      <c r="E604" s="14" t="str">
        <f>IF(COUNTA(Table3[[#This Row],[Schematic Ref]]),LEN(Table3[[#This Row],[Schematic Ref]])-(LEN(SUBSTITUTE(Table3[[#This Row],[Schematic Ref]],",","")))+1,"")</f>
        <v/>
      </c>
      <c r="F604" s="21"/>
      <c r="G604" s="21"/>
      <c r="H604" s="21"/>
      <c r="I604" s="21"/>
      <c r="J604" s="22"/>
      <c r="K604" s="21"/>
      <c r="L604" s="31"/>
      <c r="M604" s="32"/>
      <c r="N604" s="21"/>
      <c r="O604" s="32"/>
      <c r="P604" s="30"/>
      <c r="Q604" s="33"/>
      <c r="R604" s="21" t="s">
        <v>30</v>
      </c>
      <c r="S604" s="21">
        <v>1389</v>
      </c>
      <c r="T604" s="21"/>
      <c r="U604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04" s="15">
        <f>Table3[[#This Row],[Price per board]]*$N$3</f>
        <v>0</v>
      </c>
      <c r="W604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04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05" spans="2:24" x14ac:dyDescent="0.25">
      <c r="B605" s="12">
        <f t="shared" ca="1" si="9"/>
        <v>599</v>
      </c>
      <c r="C60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605" s="26"/>
      <c r="E605" s="14" t="str">
        <f>IF(COUNTA(Table3[[#This Row],[Schematic Ref]]),LEN(Table3[[#This Row],[Schematic Ref]])-(LEN(SUBSTITUTE(Table3[[#This Row],[Schematic Ref]],",","")))+1,"")</f>
        <v/>
      </c>
      <c r="F605" s="21"/>
      <c r="G605" s="21"/>
      <c r="H605" s="21"/>
      <c r="I605" s="21"/>
      <c r="J605" s="22"/>
      <c r="K605" s="21"/>
      <c r="L605" s="31"/>
      <c r="M605" s="32"/>
      <c r="N605" s="21"/>
      <c r="O605" s="32"/>
      <c r="P605" s="30"/>
      <c r="Q605" s="33"/>
      <c r="R605" s="21" t="s">
        <v>30</v>
      </c>
      <c r="S605" s="21">
        <v>1390</v>
      </c>
      <c r="T605" s="21"/>
      <c r="U605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05" s="15">
        <f>Table3[[#This Row],[Price per board]]*$N$3</f>
        <v>0</v>
      </c>
      <c r="W605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05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06" spans="2:24" x14ac:dyDescent="0.25">
      <c r="B606" s="12">
        <f t="shared" ca="1" si="9"/>
        <v>600</v>
      </c>
      <c r="C60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606" s="26"/>
      <c r="E606" s="14" t="str">
        <f>IF(COUNTA(Table3[[#This Row],[Schematic Ref]]),LEN(Table3[[#This Row],[Schematic Ref]])-(LEN(SUBSTITUTE(Table3[[#This Row],[Schematic Ref]],",","")))+1,"")</f>
        <v/>
      </c>
      <c r="F606" s="21"/>
      <c r="G606" s="21"/>
      <c r="H606" s="21"/>
      <c r="I606" s="21"/>
      <c r="J606" s="22"/>
      <c r="K606" s="21"/>
      <c r="L606" s="31"/>
      <c r="M606" s="32"/>
      <c r="N606" s="21"/>
      <c r="O606" s="32"/>
      <c r="P606" s="30"/>
      <c r="Q606" s="33"/>
      <c r="R606" s="21" t="s">
        <v>30</v>
      </c>
      <c r="S606" s="21">
        <v>1391</v>
      </c>
      <c r="T606" s="21"/>
      <c r="U606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06" s="15">
        <f>Table3[[#This Row],[Price per board]]*$N$3</f>
        <v>0</v>
      </c>
      <c r="W606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06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07" spans="2:24" x14ac:dyDescent="0.25">
      <c r="B607" s="12">
        <f t="shared" ca="1" si="9"/>
        <v>601</v>
      </c>
      <c r="C60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607" s="26"/>
      <c r="E607" s="14" t="str">
        <f>IF(COUNTA(Table3[[#This Row],[Schematic Ref]]),LEN(Table3[[#This Row],[Schematic Ref]])-(LEN(SUBSTITUTE(Table3[[#This Row],[Schematic Ref]],",","")))+1,"")</f>
        <v/>
      </c>
      <c r="F607" s="21"/>
      <c r="G607" s="21"/>
      <c r="H607" s="21"/>
      <c r="I607" s="21"/>
      <c r="J607" s="22"/>
      <c r="K607" s="21"/>
      <c r="L607" s="31"/>
      <c r="M607" s="32"/>
      <c r="N607" s="21"/>
      <c r="O607" s="32"/>
      <c r="P607" s="30"/>
      <c r="Q607" s="33"/>
      <c r="R607" s="21" t="s">
        <v>30</v>
      </c>
      <c r="S607" s="21">
        <v>1392</v>
      </c>
      <c r="T607" s="21"/>
      <c r="U607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07" s="15">
        <f>Table3[[#This Row],[Price per board]]*$N$3</f>
        <v>0</v>
      </c>
      <c r="W607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07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08" spans="2:24" x14ac:dyDescent="0.25">
      <c r="B608" s="12">
        <f t="shared" ca="1" si="9"/>
        <v>602</v>
      </c>
      <c r="C60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608" s="26"/>
      <c r="E608" s="14" t="str">
        <f>IF(COUNTA(Table3[[#This Row],[Schematic Ref]]),LEN(Table3[[#This Row],[Schematic Ref]])-(LEN(SUBSTITUTE(Table3[[#This Row],[Schematic Ref]],",","")))+1,"")</f>
        <v/>
      </c>
      <c r="F608" s="21"/>
      <c r="G608" s="21"/>
      <c r="H608" s="21"/>
      <c r="I608" s="21"/>
      <c r="J608" s="22"/>
      <c r="K608" s="21"/>
      <c r="L608" s="31"/>
      <c r="M608" s="32"/>
      <c r="N608" s="21"/>
      <c r="O608" s="32"/>
      <c r="P608" s="30"/>
      <c r="Q608" s="33"/>
      <c r="R608" s="21" t="s">
        <v>30</v>
      </c>
      <c r="S608" s="21">
        <v>1393</v>
      </c>
      <c r="T608" s="21"/>
      <c r="U608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08" s="15">
        <f>Table3[[#This Row],[Price per board]]*$N$3</f>
        <v>0</v>
      </c>
      <c r="W608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08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09" spans="2:24" x14ac:dyDescent="0.25">
      <c r="B609" s="12">
        <f t="shared" ca="1" si="9"/>
        <v>603</v>
      </c>
      <c r="C60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609" s="26"/>
      <c r="E609" s="14" t="str">
        <f>IF(COUNTA(Table3[[#This Row],[Schematic Ref]]),LEN(Table3[[#This Row],[Schematic Ref]])-(LEN(SUBSTITUTE(Table3[[#This Row],[Schematic Ref]],",","")))+1,"")</f>
        <v/>
      </c>
      <c r="F609" s="21"/>
      <c r="G609" s="21"/>
      <c r="H609" s="21"/>
      <c r="I609" s="21"/>
      <c r="J609" s="22"/>
      <c r="K609" s="21"/>
      <c r="L609" s="31"/>
      <c r="M609" s="32"/>
      <c r="N609" s="21"/>
      <c r="O609" s="32"/>
      <c r="P609" s="30"/>
      <c r="Q609" s="33"/>
      <c r="R609" s="21" t="s">
        <v>30</v>
      </c>
      <c r="S609" s="21">
        <v>1394</v>
      </c>
      <c r="T609" s="21"/>
      <c r="U609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09" s="15">
        <f>Table3[[#This Row],[Price per board]]*$N$3</f>
        <v>0</v>
      </c>
      <c r="W609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09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10" spans="2:24" x14ac:dyDescent="0.25">
      <c r="B610" s="12">
        <f t="shared" ca="1" si="9"/>
        <v>604</v>
      </c>
      <c r="C61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610" s="26"/>
      <c r="E610" s="14" t="str">
        <f>IF(COUNTA(Table3[[#This Row],[Schematic Ref]]),LEN(Table3[[#This Row],[Schematic Ref]])-(LEN(SUBSTITUTE(Table3[[#This Row],[Schematic Ref]],",","")))+1,"")</f>
        <v/>
      </c>
      <c r="F610" s="21"/>
      <c r="G610" s="21"/>
      <c r="H610" s="21"/>
      <c r="I610" s="21"/>
      <c r="J610" s="22"/>
      <c r="K610" s="21"/>
      <c r="L610" s="31"/>
      <c r="M610" s="32"/>
      <c r="N610" s="21"/>
      <c r="O610" s="32"/>
      <c r="P610" s="30"/>
      <c r="Q610" s="33"/>
      <c r="R610" s="21" t="s">
        <v>30</v>
      </c>
      <c r="S610" s="21">
        <v>1395</v>
      </c>
      <c r="T610" s="21"/>
      <c r="U610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10" s="15">
        <f>Table3[[#This Row],[Price per board]]*$N$3</f>
        <v>0</v>
      </c>
      <c r="W610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10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11" spans="2:24" x14ac:dyDescent="0.25">
      <c r="B611" s="12">
        <f t="shared" ca="1" si="9"/>
        <v>605</v>
      </c>
      <c r="C61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611" s="26"/>
      <c r="E611" s="14" t="str">
        <f>IF(COUNTA(Table3[[#This Row],[Schematic Ref]]),LEN(Table3[[#This Row],[Schematic Ref]])-(LEN(SUBSTITUTE(Table3[[#This Row],[Schematic Ref]],",","")))+1,"")</f>
        <v/>
      </c>
      <c r="F611" s="21"/>
      <c r="G611" s="21"/>
      <c r="H611" s="21"/>
      <c r="I611" s="21"/>
      <c r="J611" s="22"/>
      <c r="K611" s="21"/>
      <c r="L611" s="31"/>
      <c r="M611" s="32"/>
      <c r="N611" s="21"/>
      <c r="O611" s="32"/>
      <c r="P611" s="30"/>
      <c r="Q611" s="33"/>
      <c r="R611" s="21" t="s">
        <v>30</v>
      </c>
      <c r="S611" s="21">
        <v>1396</v>
      </c>
      <c r="T611" s="21"/>
      <c r="U611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11" s="15">
        <f>Table3[[#This Row],[Price per board]]*$N$3</f>
        <v>0</v>
      </c>
      <c r="W611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11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12" spans="2:24" x14ac:dyDescent="0.25">
      <c r="B612" s="12">
        <f t="shared" ca="1" si="9"/>
        <v>606</v>
      </c>
      <c r="C61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612" s="26"/>
      <c r="E612" s="14" t="str">
        <f>IF(COUNTA(Table3[[#This Row],[Schematic Ref]]),LEN(Table3[[#This Row],[Schematic Ref]])-(LEN(SUBSTITUTE(Table3[[#This Row],[Schematic Ref]],",","")))+1,"")</f>
        <v/>
      </c>
      <c r="F612" s="21"/>
      <c r="G612" s="21"/>
      <c r="H612" s="21"/>
      <c r="I612" s="21"/>
      <c r="J612" s="22"/>
      <c r="K612" s="21"/>
      <c r="L612" s="31"/>
      <c r="M612" s="32"/>
      <c r="N612" s="21"/>
      <c r="O612" s="32"/>
      <c r="P612" s="30"/>
      <c r="Q612" s="33"/>
      <c r="R612" s="21" t="s">
        <v>30</v>
      </c>
      <c r="S612" s="21">
        <v>1397</v>
      </c>
      <c r="T612" s="21"/>
      <c r="U612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12" s="15">
        <f>Table3[[#This Row],[Price per board]]*$N$3</f>
        <v>0</v>
      </c>
      <c r="W612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12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13" spans="2:24" x14ac:dyDescent="0.25">
      <c r="B613" s="12">
        <f t="shared" ca="1" si="9"/>
        <v>607</v>
      </c>
      <c r="C61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613" s="26"/>
      <c r="E613" s="14" t="str">
        <f>IF(COUNTA(Table3[[#This Row],[Schematic Ref]]),LEN(Table3[[#This Row],[Schematic Ref]])-(LEN(SUBSTITUTE(Table3[[#This Row],[Schematic Ref]],",","")))+1,"")</f>
        <v/>
      </c>
      <c r="F613" s="21"/>
      <c r="G613" s="21"/>
      <c r="H613" s="21"/>
      <c r="I613" s="21"/>
      <c r="J613" s="22"/>
      <c r="K613" s="21"/>
      <c r="L613" s="31"/>
      <c r="M613" s="32"/>
      <c r="N613" s="21"/>
      <c r="O613" s="32"/>
      <c r="P613" s="30"/>
      <c r="Q613" s="33"/>
      <c r="R613" s="21" t="s">
        <v>30</v>
      </c>
      <c r="S613" s="21">
        <v>1398</v>
      </c>
      <c r="T613" s="21"/>
      <c r="U613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13" s="15">
        <f>Table3[[#This Row],[Price per board]]*$N$3</f>
        <v>0</v>
      </c>
      <c r="W613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13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14" spans="2:24" x14ac:dyDescent="0.25">
      <c r="B614" s="12">
        <f t="shared" ca="1" si="9"/>
        <v>608</v>
      </c>
      <c r="C61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614" s="26"/>
      <c r="E614" s="14" t="str">
        <f>IF(COUNTA(Table3[[#This Row],[Schematic Ref]]),LEN(Table3[[#This Row],[Schematic Ref]])-(LEN(SUBSTITUTE(Table3[[#This Row],[Schematic Ref]],",","")))+1,"")</f>
        <v/>
      </c>
      <c r="F614" s="21"/>
      <c r="G614" s="21"/>
      <c r="H614" s="21"/>
      <c r="I614" s="21"/>
      <c r="J614" s="22"/>
      <c r="K614" s="21"/>
      <c r="L614" s="31"/>
      <c r="M614" s="32"/>
      <c r="N614" s="21"/>
      <c r="O614" s="32"/>
      <c r="P614" s="30"/>
      <c r="Q614" s="33"/>
      <c r="R614" s="21" t="s">
        <v>30</v>
      </c>
      <c r="S614" s="21">
        <v>1399</v>
      </c>
      <c r="T614" s="21"/>
      <c r="U614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14" s="15">
        <f>Table3[[#This Row],[Price per board]]*$N$3</f>
        <v>0</v>
      </c>
      <c r="W614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14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15" spans="2:24" x14ac:dyDescent="0.25">
      <c r="B615" s="12">
        <f t="shared" ca="1" si="9"/>
        <v>609</v>
      </c>
      <c r="C61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615" s="26"/>
      <c r="E615" s="14" t="str">
        <f>IF(COUNTA(Table3[[#This Row],[Schematic Ref]]),LEN(Table3[[#This Row],[Schematic Ref]])-(LEN(SUBSTITUTE(Table3[[#This Row],[Schematic Ref]],",","")))+1,"")</f>
        <v/>
      </c>
      <c r="F615" s="21"/>
      <c r="G615" s="21"/>
      <c r="H615" s="21"/>
      <c r="I615" s="21"/>
      <c r="J615" s="22"/>
      <c r="K615" s="21"/>
      <c r="L615" s="31"/>
      <c r="M615" s="32"/>
      <c r="N615" s="21"/>
      <c r="O615" s="32"/>
      <c r="P615" s="30"/>
      <c r="Q615" s="33"/>
      <c r="R615" s="21" t="s">
        <v>30</v>
      </c>
      <c r="S615" s="21">
        <v>1400</v>
      </c>
      <c r="T615" s="21"/>
      <c r="U615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15" s="15">
        <f>Table3[[#This Row],[Price per board]]*$N$3</f>
        <v>0</v>
      </c>
      <c r="W615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15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16" spans="2:24" x14ac:dyDescent="0.25">
      <c r="B616" s="12">
        <f t="shared" ca="1" si="9"/>
        <v>610</v>
      </c>
      <c r="C61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616" s="26"/>
      <c r="E616" s="14" t="str">
        <f>IF(COUNTA(Table3[[#This Row],[Schematic Ref]]),LEN(Table3[[#This Row],[Schematic Ref]])-(LEN(SUBSTITUTE(Table3[[#This Row],[Schematic Ref]],",","")))+1,"")</f>
        <v/>
      </c>
      <c r="F616" s="21"/>
      <c r="G616" s="21"/>
      <c r="H616" s="21"/>
      <c r="I616" s="21"/>
      <c r="J616" s="22"/>
      <c r="K616" s="21"/>
      <c r="L616" s="31"/>
      <c r="M616" s="32"/>
      <c r="N616" s="21"/>
      <c r="O616" s="32"/>
      <c r="P616" s="30"/>
      <c r="Q616" s="33"/>
      <c r="R616" s="21" t="s">
        <v>30</v>
      </c>
      <c r="S616" s="21">
        <v>1401</v>
      </c>
      <c r="T616" s="21"/>
      <c r="U616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16" s="15">
        <f>Table3[[#This Row],[Price per board]]*$N$3</f>
        <v>0</v>
      </c>
      <c r="W616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16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17" spans="2:24" x14ac:dyDescent="0.25">
      <c r="B617" s="12">
        <f t="shared" ca="1" si="9"/>
        <v>611</v>
      </c>
      <c r="C61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617" s="26"/>
      <c r="E617" s="14" t="str">
        <f>IF(COUNTA(Table3[[#This Row],[Schematic Ref]]),LEN(Table3[[#This Row],[Schematic Ref]])-(LEN(SUBSTITUTE(Table3[[#This Row],[Schematic Ref]],",","")))+1,"")</f>
        <v/>
      </c>
      <c r="F617" s="21"/>
      <c r="G617" s="21"/>
      <c r="H617" s="21"/>
      <c r="I617" s="21"/>
      <c r="J617" s="22"/>
      <c r="K617" s="21"/>
      <c r="L617" s="31"/>
      <c r="M617" s="32"/>
      <c r="N617" s="21"/>
      <c r="O617" s="32"/>
      <c r="P617" s="30"/>
      <c r="Q617" s="33"/>
      <c r="R617" s="21" t="s">
        <v>30</v>
      </c>
      <c r="S617" s="21">
        <v>1402</v>
      </c>
      <c r="T617" s="21"/>
      <c r="U617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17" s="15">
        <f>Table3[[#This Row],[Price per board]]*$N$3</f>
        <v>0</v>
      </c>
      <c r="W617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17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18" spans="2:24" x14ac:dyDescent="0.25">
      <c r="B618" s="12">
        <f t="shared" ca="1" si="9"/>
        <v>612</v>
      </c>
      <c r="C61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618" s="26"/>
      <c r="E618" s="14" t="str">
        <f>IF(COUNTA(Table3[[#This Row],[Schematic Ref]]),LEN(Table3[[#This Row],[Schematic Ref]])-(LEN(SUBSTITUTE(Table3[[#This Row],[Schematic Ref]],",","")))+1,"")</f>
        <v/>
      </c>
      <c r="F618" s="21"/>
      <c r="G618" s="21"/>
      <c r="H618" s="21"/>
      <c r="I618" s="21"/>
      <c r="J618" s="22"/>
      <c r="K618" s="21"/>
      <c r="L618" s="31"/>
      <c r="M618" s="32"/>
      <c r="N618" s="21"/>
      <c r="O618" s="32"/>
      <c r="P618" s="30"/>
      <c r="Q618" s="33"/>
      <c r="R618" s="21" t="s">
        <v>30</v>
      </c>
      <c r="S618" s="21">
        <v>1403</v>
      </c>
      <c r="T618" s="21"/>
      <c r="U618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18" s="15">
        <f>Table3[[#This Row],[Price per board]]*$N$3</f>
        <v>0</v>
      </c>
      <c r="W618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18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19" spans="2:24" x14ac:dyDescent="0.25">
      <c r="B619" s="12">
        <f t="shared" ca="1" si="9"/>
        <v>613</v>
      </c>
      <c r="C61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619" s="26"/>
      <c r="E619" s="14" t="str">
        <f>IF(COUNTA(Table3[[#This Row],[Schematic Ref]]),LEN(Table3[[#This Row],[Schematic Ref]])-(LEN(SUBSTITUTE(Table3[[#This Row],[Schematic Ref]],",","")))+1,"")</f>
        <v/>
      </c>
      <c r="F619" s="21"/>
      <c r="G619" s="21"/>
      <c r="H619" s="21"/>
      <c r="I619" s="21"/>
      <c r="J619" s="22"/>
      <c r="K619" s="21"/>
      <c r="L619" s="31"/>
      <c r="M619" s="32"/>
      <c r="N619" s="21"/>
      <c r="O619" s="32"/>
      <c r="P619" s="30"/>
      <c r="Q619" s="33"/>
      <c r="R619" s="21" t="s">
        <v>30</v>
      </c>
      <c r="S619" s="21">
        <v>1404</v>
      </c>
      <c r="T619" s="21"/>
      <c r="U619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19" s="15">
        <f>Table3[[#This Row],[Price per board]]*$N$3</f>
        <v>0</v>
      </c>
      <c r="W619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19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20" spans="2:24" x14ac:dyDescent="0.25">
      <c r="B620" s="12">
        <f t="shared" ca="1" si="9"/>
        <v>614</v>
      </c>
      <c r="C62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620" s="26"/>
      <c r="E620" s="14" t="str">
        <f>IF(COUNTA(Table3[[#This Row],[Schematic Ref]]),LEN(Table3[[#This Row],[Schematic Ref]])-(LEN(SUBSTITUTE(Table3[[#This Row],[Schematic Ref]],",","")))+1,"")</f>
        <v/>
      </c>
      <c r="F620" s="21"/>
      <c r="G620" s="21"/>
      <c r="H620" s="21"/>
      <c r="I620" s="21"/>
      <c r="J620" s="22"/>
      <c r="K620" s="21"/>
      <c r="L620" s="31"/>
      <c r="M620" s="32"/>
      <c r="N620" s="21"/>
      <c r="O620" s="32"/>
      <c r="P620" s="30"/>
      <c r="Q620" s="33"/>
      <c r="R620" s="21" t="s">
        <v>30</v>
      </c>
      <c r="S620" s="21">
        <v>1405</v>
      </c>
      <c r="T620" s="21"/>
      <c r="U620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20" s="15">
        <f>Table3[[#This Row],[Price per board]]*$N$3</f>
        <v>0</v>
      </c>
      <c r="W620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20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21" spans="2:24" x14ac:dyDescent="0.25">
      <c r="B621" s="12">
        <f t="shared" ca="1" si="9"/>
        <v>615</v>
      </c>
      <c r="C62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621" s="26"/>
      <c r="E621" s="14" t="str">
        <f>IF(COUNTA(Table3[[#This Row],[Schematic Ref]]),LEN(Table3[[#This Row],[Schematic Ref]])-(LEN(SUBSTITUTE(Table3[[#This Row],[Schematic Ref]],",","")))+1,"")</f>
        <v/>
      </c>
      <c r="F621" s="21"/>
      <c r="G621" s="21"/>
      <c r="H621" s="21"/>
      <c r="I621" s="21"/>
      <c r="J621" s="22"/>
      <c r="K621" s="21"/>
      <c r="L621" s="31"/>
      <c r="M621" s="32"/>
      <c r="N621" s="21"/>
      <c r="O621" s="32"/>
      <c r="P621" s="30"/>
      <c r="Q621" s="33"/>
      <c r="R621" s="21" t="s">
        <v>30</v>
      </c>
      <c r="S621" s="21">
        <v>1406</v>
      </c>
      <c r="T621" s="21"/>
      <c r="U621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21" s="15">
        <f>Table3[[#This Row],[Price per board]]*$N$3</f>
        <v>0</v>
      </c>
      <c r="W621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21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22" spans="2:24" x14ac:dyDescent="0.25">
      <c r="B622" s="12">
        <f t="shared" ca="1" si="9"/>
        <v>616</v>
      </c>
      <c r="C62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622" s="26"/>
      <c r="E622" s="14" t="str">
        <f>IF(COUNTA(Table3[[#This Row],[Schematic Ref]]),LEN(Table3[[#This Row],[Schematic Ref]])-(LEN(SUBSTITUTE(Table3[[#This Row],[Schematic Ref]],",","")))+1,"")</f>
        <v/>
      </c>
      <c r="F622" s="21"/>
      <c r="G622" s="21"/>
      <c r="H622" s="21"/>
      <c r="I622" s="21"/>
      <c r="J622" s="22"/>
      <c r="K622" s="21"/>
      <c r="L622" s="31"/>
      <c r="M622" s="32"/>
      <c r="N622" s="21"/>
      <c r="O622" s="32"/>
      <c r="P622" s="30"/>
      <c r="Q622" s="33"/>
      <c r="R622" s="21" t="s">
        <v>30</v>
      </c>
      <c r="S622" s="21">
        <v>1407</v>
      </c>
      <c r="T622" s="21"/>
      <c r="U622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22" s="15">
        <f>Table3[[#This Row],[Price per board]]*$N$3</f>
        <v>0</v>
      </c>
      <c r="W622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22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23" spans="2:24" x14ac:dyDescent="0.25">
      <c r="B623" s="12">
        <f t="shared" ca="1" si="9"/>
        <v>617</v>
      </c>
      <c r="C62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623" s="26"/>
      <c r="E623" s="14" t="str">
        <f>IF(COUNTA(Table3[[#This Row],[Schematic Ref]]),LEN(Table3[[#This Row],[Schematic Ref]])-(LEN(SUBSTITUTE(Table3[[#This Row],[Schematic Ref]],",","")))+1,"")</f>
        <v/>
      </c>
      <c r="F623" s="21"/>
      <c r="G623" s="21"/>
      <c r="H623" s="21"/>
      <c r="I623" s="21"/>
      <c r="J623" s="22"/>
      <c r="K623" s="21"/>
      <c r="L623" s="31"/>
      <c r="M623" s="32"/>
      <c r="N623" s="21"/>
      <c r="O623" s="32"/>
      <c r="P623" s="30"/>
      <c r="Q623" s="33"/>
      <c r="R623" s="21" t="s">
        <v>30</v>
      </c>
      <c r="S623" s="21">
        <v>1408</v>
      </c>
      <c r="T623" s="21"/>
      <c r="U623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23" s="15">
        <f>Table3[[#This Row],[Price per board]]*$N$3</f>
        <v>0</v>
      </c>
      <c r="W623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23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24" spans="2:24" x14ac:dyDescent="0.25">
      <c r="B624" s="12">
        <f t="shared" ca="1" si="9"/>
        <v>618</v>
      </c>
      <c r="C62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624" s="26"/>
      <c r="E624" s="14" t="str">
        <f>IF(COUNTA(Table3[[#This Row],[Schematic Ref]]),LEN(Table3[[#This Row],[Schematic Ref]])-(LEN(SUBSTITUTE(Table3[[#This Row],[Schematic Ref]],",","")))+1,"")</f>
        <v/>
      </c>
      <c r="F624" s="21"/>
      <c r="G624" s="21"/>
      <c r="H624" s="21"/>
      <c r="I624" s="21"/>
      <c r="J624" s="22"/>
      <c r="K624" s="21"/>
      <c r="L624" s="31"/>
      <c r="M624" s="32"/>
      <c r="N624" s="21"/>
      <c r="O624" s="32"/>
      <c r="P624" s="30"/>
      <c r="Q624" s="33"/>
      <c r="R624" s="21" t="s">
        <v>30</v>
      </c>
      <c r="S624" s="21">
        <v>1409</v>
      </c>
      <c r="T624" s="21"/>
      <c r="U624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24" s="15">
        <f>Table3[[#This Row],[Price per board]]*$N$3</f>
        <v>0</v>
      </c>
      <c r="W624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24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25" spans="2:24" x14ac:dyDescent="0.25">
      <c r="B625" s="12">
        <f t="shared" ca="1" si="9"/>
        <v>619</v>
      </c>
      <c r="C62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625" s="26"/>
      <c r="E625" s="14" t="str">
        <f>IF(COUNTA(Table3[[#This Row],[Schematic Ref]]),LEN(Table3[[#This Row],[Schematic Ref]])-(LEN(SUBSTITUTE(Table3[[#This Row],[Schematic Ref]],",","")))+1,"")</f>
        <v/>
      </c>
      <c r="F625" s="21"/>
      <c r="G625" s="21"/>
      <c r="H625" s="21"/>
      <c r="I625" s="21"/>
      <c r="J625" s="22"/>
      <c r="K625" s="21"/>
      <c r="L625" s="31"/>
      <c r="M625" s="32"/>
      <c r="N625" s="21"/>
      <c r="O625" s="32"/>
      <c r="P625" s="30"/>
      <c r="Q625" s="33"/>
      <c r="R625" s="21" t="s">
        <v>30</v>
      </c>
      <c r="S625" s="21">
        <v>1410</v>
      </c>
      <c r="T625" s="21"/>
      <c r="U625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25" s="15">
        <f>Table3[[#This Row],[Price per board]]*$N$3</f>
        <v>0</v>
      </c>
      <c r="W625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25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26" spans="2:24" x14ac:dyDescent="0.25">
      <c r="B626" s="12">
        <f t="shared" ca="1" si="9"/>
        <v>620</v>
      </c>
      <c r="C62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626" s="26"/>
      <c r="E626" s="14" t="str">
        <f>IF(COUNTA(Table3[[#This Row],[Schematic Ref]]),LEN(Table3[[#This Row],[Schematic Ref]])-(LEN(SUBSTITUTE(Table3[[#This Row],[Schematic Ref]],",","")))+1,"")</f>
        <v/>
      </c>
      <c r="F626" s="21"/>
      <c r="G626" s="21"/>
      <c r="H626" s="21"/>
      <c r="I626" s="21"/>
      <c r="J626" s="22"/>
      <c r="K626" s="21"/>
      <c r="L626" s="31"/>
      <c r="M626" s="32"/>
      <c r="N626" s="21"/>
      <c r="O626" s="32"/>
      <c r="P626" s="30"/>
      <c r="Q626" s="33"/>
      <c r="R626" s="21" t="s">
        <v>30</v>
      </c>
      <c r="S626" s="21">
        <v>1411</v>
      </c>
      <c r="T626" s="21"/>
      <c r="U626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26" s="15">
        <f>Table3[[#This Row],[Price per board]]*$N$3</f>
        <v>0</v>
      </c>
      <c r="W626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26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27" spans="2:24" x14ac:dyDescent="0.25">
      <c r="B627" s="12">
        <f t="shared" ca="1" si="9"/>
        <v>621</v>
      </c>
      <c r="C62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627" s="26"/>
      <c r="E627" s="14" t="str">
        <f>IF(COUNTA(Table3[[#This Row],[Schematic Ref]]),LEN(Table3[[#This Row],[Schematic Ref]])-(LEN(SUBSTITUTE(Table3[[#This Row],[Schematic Ref]],",","")))+1,"")</f>
        <v/>
      </c>
      <c r="F627" s="21"/>
      <c r="G627" s="21"/>
      <c r="H627" s="21"/>
      <c r="I627" s="21"/>
      <c r="J627" s="22"/>
      <c r="K627" s="21"/>
      <c r="L627" s="31"/>
      <c r="M627" s="32"/>
      <c r="N627" s="21"/>
      <c r="O627" s="32"/>
      <c r="P627" s="30"/>
      <c r="Q627" s="33"/>
      <c r="R627" s="21" t="s">
        <v>30</v>
      </c>
      <c r="S627" s="21">
        <v>1412</v>
      </c>
      <c r="T627" s="21"/>
      <c r="U627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27" s="15">
        <f>Table3[[#This Row],[Price per board]]*$N$3</f>
        <v>0</v>
      </c>
      <c r="W627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27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28" spans="2:24" x14ac:dyDescent="0.25">
      <c r="B628" s="12">
        <f t="shared" ca="1" si="9"/>
        <v>622</v>
      </c>
      <c r="C62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628" s="26"/>
      <c r="E628" s="14" t="str">
        <f>IF(COUNTA(Table3[[#This Row],[Schematic Ref]]),LEN(Table3[[#This Row],[Schematic Ref]])-(LEN(SUBSTITUTE(Table3[[#This Row],[Schematic Ref]],",","")))+1,"")</f>
        <v/>
      </c>
      <c r="F628" s="21"/>
      <c r="G628" s="21"/>
      <c r="H628" s="21"/>
      <c r="I628" s="21"/>
      <c r="J628" s="22"/>
      <c r="K628" s="21"/>
      <c r="L628" s="31"/>
      <c r="M628" s="32"/>
      <c r="N628" s="21"/>
      <c r="O628" s="32"/>
      <c r="P628" s="30"/>
      <c r="Q628" s="33"/>
      <c r="R628" s="21" t="s">
        <v>30</v>
      </c>
      <c r="S628" s="21">
        <v>1413</v>
      </c>
      <c r="T628" s="21"/>
      <c r="U628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28" s="15">
        <f>Table3[[#This Row],[Price per board]]*$N$3</f>
        <v>0</v>
      </c>
      <c r="W628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28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29" spans="2:24" x14ac:dyDescent="0.25">
      <c r="B629" s="12">
        <f t="shared" ca="1" si="9"/>
        <v>623</v>
      </c>
      <c r="C62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629" s="26"/>
      <c r="E629" s="14" t="str">
        <f>IF(COUNTA(Table3[[#This Row],[Schematic Ref]]),LEN(Table3[[#This Row],[Schematic Ref]])-(LEN(SUBSTITUTE(Table3[[#This Row],[Schematic Ref]],",","")))+1,"")</f>
        <v/>
      </c>
      <c r="F629" s="21"/>
      <c r="G629" s="21"/>
      <c r="H629" s="21"/>
      <c r="I629" s="21"/>
      <c r="J629" s="22"/>
      <c r="K629" s="21"/>
      <c r="L629" s="31"/>
      <c r="M629" s="32"/>
      <c r="N629" s="21"/>
      <c r="O629" s="32"/>
      <c r="P629" s="30"/>
      <c r="Q629" s="33"/>
      <c r="R629" s="21" t="s">
        <v>30</v>
      </c>
      <c r="S629" s="21">
        <v>1414</v>
      </c>
      <c r="T629" s="21"/>
      <c r="U629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29" s="15">
        <f>Table3[[#This Row],[Price per board]]*$N$3</f>
        <v>0</v>
      </c>
      <c r="W629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29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30" spans="2:24" x14ac:dyDescent="0.25">
      <c r="B630" s="12">
        <f t="shared" ca="1" si="9"/>
        <v>624</v>
      </c>
      <c r="C63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630" s="26"/>
      <c r="E630" s="14" t="str">
        <f>IF(COUNTA(Table3[[#This Row],[Schematic Ref]]),LEN(Table3[[#This Row],[Schematic Ref]])-(LEN(SUBSTITUTE(Table3[[#This Row],[Schematic Ref]],",","")))+1,"")</f>
        <v/>
      </c>
      <c r="F630" s="21"/>
      <c r="G630" s="21"/>
      <c r="H630" s="21"/>
      <c r="I630" s="21"/>
      <c r="J630" s="22"/>
      <c r="K630" s="21"/>
      <c r="L630" s="31"/>
      <c r="M630" s="32"/>
      <c r="N630" s="21"/>
      <c r="O630" s="32"/>
      <c r="P630" s="30"/>
      <c r="Q630" s="33"/>
      <c r="R630" s="21" t="s">
        <v>30</v>
      </c>
      <c r="S630" s="21">
        <v>1415</v>
      </c>
      <c r="T630" s="21"/>
      <c r="U630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30" s="15">
        <f>Table3[[#This Row],[Price per board]]*$N$3</f>
        <v>0</v>
      </c>
      <c r="W630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30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31" spans="2:24" x14ac:dyDescent="0.25">
      <c r="B631" s="12">
        <f t="shared" ca="1" si="9"/>
        <v>625</v>
      </c>
      <c r="C63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631" s="26"/>
      <c r="E631" s="14" t="str">
        <f>IF(COUNTA(Table3[[#This Row],[Schematic Ref]]),LEN(Table3[[#This Row],[Schematic Ref]])-(LEN(SUBSTITUTE(Table3[[#This Row],[Schematic Ref]],",","")))+1,"")</f>
        <v/>
      </c>
      <c r="F631" s="21"/>
      <c r="G631" s="21"/>
      <c r="H631" s="21"/>
      <c r="I631" s="21"/>
      <c r="J631" s="22"/>
      <c r="K631" s="21"/>
      <c r="L631" s="31"/>
      <c r="M631" s="32"/>
      <c r="N631" s="21"/>
      <c r="O631" s="32"/>
      <c r="P631" s="30"/>
      <c r="Q631" s="33"/>
      <c r="R631" s="21" t="s">
        <v>30</v>
      </c>
      <c r="S631" s="21">
        <v>1416</v>
      </c>
      <c r="T631" s="21"/>
      <c r="U631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31" s="15">
        <f>Table3[[#This Row],[Price per board]]*$N$3</f>
        <v>0</v>
      </c>
      <c r="W631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31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32" spans="2:24" x14ac:dyDescent="0.25">
      <c r="B632" s="12">
        <f t="shared" ca="1" si="9"/>
        <v>626</v>
      </c>
      <c r="C63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632" s="26"/>
      <c r="E632" s="14" t="str">
        <f>IF(COUNTA(Table3[[#This Row],[Schematic Ref]]),LEN(Table3[[#This Row],[Schematic Ref]])-(LEN(SUBSTITUTE(Table3[[#This Row],[Schematic Ref]],",","")))+1,"")</f>
        <v/>
      </c>
      <c r="F632" s="21"/>
      <c r="G632" s="21"/>
      <c r="H632" s="21"/>
      <c r="I632" s="21"/>
      <c r="J632" s="22"/>
      <c r="K632" s="21"/>
      <c r="L632" s="31"/>
      <c r="M632" s="32"/>
      <c r="N632" s="21"/>
      <c r="O632" s="32"/>
      <c r="P632" s="30"/>
      <c r="Q632" s="33"/>
      <c r="R632" s="21" t="s">
        <v>30</v>
      </c>
      <c r="S632" s="21">
        <v>1417</v>
      </c>
      <c r="T632" s="21"/>
      <c r="U632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32" s="15">
        <f>Table3[[#This Row],[Price per board]]*$N$3</f>
        <v>0</v>
      </c>
      <c r="W632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32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33" spans="2:24" x14ac:dyDescent="0.25">
      <c r="B633" s="12">
        <f t="shared" ca="1" si="9"/>
        <v>627</v>
      </c>
      <c r="C63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633" s="26"/>
      <c r="E633" s="14" t="str">
        <f>IF(COUNTA(Table3[[#This Row],[Schematic Ref]]),LEN(Table3[[#This Row],[Schematic Ref]])-(LEN(SUBSTITUTE(Table3[[#This Row],[Schematic Ref]],",","")))+1,"")</f>
        <v/>
      </c>
      <c r="F633" s="21"/>
      <c r="G633" s="21"/>
      <c r="H633" s="21"/>
      <c r="I633" s="21"/>
      <c r="J633" s="22"/>
      <c r="K633" s="21"/>
      <c r="L633" s="31"/>
      <c r="M633" s="32"/>
      <c r="N633" s="21"/>
      <c r="O633" s="32"/>
      <c r="P633" s="30"/>
      <c r="Q633" s="33"/>
      <c r="R633" s="21" t="s">
        <v>30</v>
      </c>
      <c r="S633" s="21">
        <v>1418</v>
      </c>
      <c r="T633" s="21"/>
      <c r="U633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33" s="15">
        <f>Table3[[#This Row],[Price per board]]*$N$3</f>
        <v>0</v>
      </c>
      <c r="W633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33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34" spans="2:24" x14ac:dyDescent="0.25">
      <c r="B634" s="12">
        <f t="shared" ca="1" si="9"/>
        <v>628</v>
      </c>
      <c r="C63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634" s="26"/>
      <c r="E634" s="14" t="str">
        <f>IF(COUNTA(Table3[[#This Row],[Schematic Ref]]),LEN(Table3[[#This Row],[Schematic Ref]])-(LEN(SUBSTITUTE(Table3[[#This Row],[Schematic Ref]],",","")))+1,"")</f>
        <v/>
      </c>
      <c r="F634" s="21"/>
      <c r="G634" s="21"/>
      <c r="H634" s="21"/>
      <c r="I634" s="21"/>
      <c r="J634" s="22"/>
      <c r="K634" s="21"/>
      <c r="L634" s="31"/>
      <c r="M634" s="32"/>
      <c r="N634" s="21"/>
      <c r="O634" s="32"/>
      <c r="P634" s="30"/>
      <c r="Q634" s="33"/>
      <c r="R634" s="21" t="s">
        <v>30</v>
      </c>
      <c r="S634" s="21">
        <v>1419</v>
      </c>
      <c r="T634" s="21"/>
      <c r="U634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34" s="15">
        <f>Table3[[#This Row],[Price per board]]*$N$3</f>
        <v>0</v>
      </c>
      <c r="W634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34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35" spans="2:24" x14ac:dyDescent="0.25">
      <c r="B635" s="12">
        <f t="shared" ca="1" si="9"/>
        <v>629</v>
      </c>
      <c r="C63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635" s="26"/>
      <c r="E635" s="14" t="str">
        <f>IF(COUNTA(Table3[[#This Row],[Schematic Ref]]),LEN(Table3[[#This Row],[Schematic Ref]])-(LEN(SUBSTITUTE(Table3[[#This Row],[Schematic Ref]],",","")))+1,"")</f>
        <v/>
      </c>
      <c r="F635" s="21"/>
      <c r="G635" s="21"/>
      <c r="H635" s="21"/>
      <c r="I635" s="21"/>
      <c r="J635" s="22"/>
      <c r="K635" s="21"/>
      <c r="L635" s="31"/>
      <c r="M635" s="32"/>
      <c r="N635" s="21"/>
      <c r="O635" s="32"/>
      <c r="P635" s="30"/>
      <c r="Q635" s="33"/>
      <c r="R635" s="21" t="s">
        <v>30</v>
      </c>
      <c r="S635" s="21">
        <v>1420</v>
      </c>
      <c r="T635" s="21"/>
      <c r="U635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35" s="15">
        <f>Table3[[#This Row],[Price per board]]*$N$3</f>
        <v>0</v>
      </c>
      <c r="W635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35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36" spans="2:24" x14ac:dyDescent="0.25">
      <c r="B636" s="12">
        <f t="shared" ca="1" si="9"/>
        <v>630</v>
      </c>
      <c r="C63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636" s="26"/>
      <c r="E636" s="14" t="str">
        <f>IF(COUNTA(Table3[[#This Row],[Schematic Ref]]),LEN(Table3[[#This Row],[Schematic Ref]])-(LEN(SUBSTITUTE(Table3[[#This Row],[Schematic Ref]],",","")))+1,"")</f>
        <v/>
      </c>
      <c r="F636" s="21"/>
      <c r="G636" s="21"/>
      <c r="H636" s="21"/>
      <c r="I636" s="21"/>
      <c r="J636" s="22"/>
      <c r="K636" s="21"/>
      <c r="L636" s="31"/>
      <c r="M636" s="32"/>
      <c r="N636" s="21"/>
      <c r="O636" s="32"/>
      <c r="P636" s="30"/>
      <c r="Q636" s="33"/>
      <c r="R636" s="21" t="s">
        <v>30</v>
      </c>
      <c r="S636" s="21">
        <v>1421</v>
      </c>
      <c r="T636" s="21"/>
      <c r="U636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36" s="15">
        <f>Table3[[#This Row],[Price per board]]*$N$3</f>
        <v>0</v>
      </c>
      <c r="W636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36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37" spans="2:24" x14ac:dyDescent="0.25">
      <c r="B637" s="12">
        <f t="shared" ca="1" si="9"/>
        <v>631</v>
      </c>
      <c r="C63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637" s="26"/>
      <c r="E637" s="14" t="str">
        <f>IF(COUNTA(Table3[[#This Row],[Schematic Ref]]),LEN(Table3[[#This Row],[Schematic Ref]])-(LEN(SUBSTITUTE(Table3[[#This Row],[Schematic Ref]],",","")))+1,"")</f>
        <v/>
      </c>
      <c r="F637" s="21"/>
      <c r="G637" s="21"/>
      <c r="H637" s="21"/>
      <c r="I637" s="21"/>
      <c r="J637" s="22"/>
      <c r="K637" s="21"/>
      <c r="L637" s="31"/>
      <c r="M637" s="32"/>
      <c r="N637" s="21"/>
      <c r="O637" s="32"/>
      <c r="P637" s="30"/>
      <c r="Q637" s="33"/>
      <c r="R637" s="21" t="s">
        <v>30</v>
      </c>
      <c r="S637" s="21">
        <v>1422</v>
      </c>
      <c r="T637" s="21"/>
      <c r="U637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37" s="15">
        <f>Table3[[#This Row],[Price per board]]*$N$3</f>
        <v>0</v>
      </c>
      <c r="W637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37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38" spans="2:24" x14ac:dyDescent="0.25">
      <c r="B638" s="12">
        <f t="shared" ca="1" si="9"/>
        <v>632</v>
      </c>
      <c r="C63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638" s="26"/>
      <c r="E638" s="14" t="str">
        <f>IF(COUNTA(Table3[[#This Row],[Schematic Ref]]),LEN(Table3[[#This Row],[Schematic Ref]])-(LEN(SUBSTITUTE(Table3[[#This Row],[Schematic Ref]],",","")))+1,"")</f>
        <v/>
      </c>
      <c r="F638" s="21"/>
      <c r="G638" s="21"/>
      <c r="H638" s="21"/>
      <c r="I638" s="21"/>
      <c r="J638" s="22"/>
      <c r="K638" s="21"/>
      <c r="L638" s="31"/>
      <c r="M638" s="32"/>
      <c r="N638" s="21"/>
      <c r="O638" s="32"/>
      <c r="P638" s="30"/>
      <c r="Q638" s="33"/>
      <c r="R638" s="21" t="s">
        <v>30</v>
      </c>
      <c r="S638" s="21">
        <v>1423</v>
      </c>
      <c r="T638" s="21"/>
      <c r="U638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38" s="15">
        <f>Table3[[#This Row],[Price per board]]*$N$3</f>
        <v>0</v>
      </c>
      <c r="W638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38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39" spans="2:24" x14ac:dyDescent="0.25">
      <c r="B639" s="12">
        <f t="shared" ca="1" si="9"/>
        <v>633</v>
      </c>
      <c r="C63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639" s="26"/>
      <c r="E639" s="14" t="str">
        <f>IF(COUNTA(Table3[[#This Row],[Schematic Ref]]),LEN(Table3[[#This Row],[Schematic Ref]])-(LEN(SUBSTITUTE(Table3[[#This Row],[Schematic Ref]],",","")))+1,"")</f>
        <v/>
      </c>
      <c r="F639" s="21"/>
      <c r="G639" s="21"/>
      <c r="H639" s="21"/>
      <c r="I639" s="21"/>
      <c r="J639" s="22"/>
      <c r="K639" s="21"/>
      <c r="L639" s="31"/>
      <c r="M639" s="32"/>
      <c r="N639" s="21"/>
      <c r="O639" s="32"/>
      <c r="P639" s="30"/>
      <c r="Q639" s="33"/>
      <c r="R639" s="21" t="s">
        <v>30</v>
      </c>
      <c r="S639" s="21">
        <v>1424</v>
      </c>
      <c r="T639" s="21"/>
      <c r="U639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39" s="15">
        <f>Table3[[#This Row],[Price per board]]*$N$3</f>
        <v>0</v>
      </c>
      <c r="W639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39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40" spans="2:24" x14ac:dyDescent="0.25">
      <c r="B640" s="12">
        <f t="shared" ca="1" si="9"/>
        <v>634</v>
      </c>
      <c r="C64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640" s="26"/>
      <c r="E640" s="14" t="str">
        <f>IF(COUNTA(Table3[[#This Row],[Schematic Ref]]),LEN(Table3[[#This Row],[Schematic Ref]])-(LEN(SUBSTITUTE(Table3[[#This Row],[Schematic Ref]],",","")))+1,"")</f>
        <v/>
      </c>
      <c r="F640" s="21"/>
      <c r="G640" s="21"/>
      <c r="H640" s="21"/>
      <c r="I640" s="21"/>
      <c r="J640" s="22"/>
      <c r="K640" s="21"/>
      <c r="L640" s="31"/>
      <c r="M640" s="32"/>
      <c r="N640" s="21"/>
      <c r="O640" s="32"/>
      <c r="P640" s="30"/>
      <c r="Q640" s="33"/>
      <c r="R640" s="21" t="s">
        <v>30</v>
      </c>
      <c r="S640" s="21">
        <v>1425</v>
      </c>
      <c r="T640" s="21"/>
      <c r="U640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40" s="15">
        <f>Table3[[#This Row],[Price per board]]*$N$3</f>
        <v>0</v>
      </c>
      <c r="W640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40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41" spans="2:24" x14ac:dyDescent="0.25">
      <c r="B641" s="12">
        <f t="shared" ca="1" si="9"/>
        <v>635</v>
      </c>
      <c r="C64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641" s="26"/>
      <c r="E641" s="14" t="str">
        <f>IF(COUNTA(Table3[[#This Row],[Schematic Ref]]),LEN(Table3[[#This Row],[Schematic Ref]])-(LEN(SUBSTITUTE(Table3[[#This Row],[Schematic Ref]],",","")))+1,"")</f>
        <v/>
      </c>
      <c r="F641" s="21"/>
      <c r="G641" s="21"/>
      <c r="H641" s="21"/>
      <c r="I641" s="21"/>
      <c r="J641" s="22"/>
      <c r="K641" s="21"/>
      <c r="L641" s="31"/>
      <c r="M641" s="32"/>
      <c r="N641" s="21"/>
      <c r="O641" s="32"/>
      <c r="P641" s="30"/>
      <c r="Q641" s="33"/>
      <c r="R641" s="21" t="s">
        <v>30</v>
      </c>
      <c r="S641" s="21">
        <v>1426</v>
      </c>
      <c r="T641" s="21"/>
      <c r="U641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41" s="15">
        <f>Table3[[#This Row],[Price per board]]*$N$3</f>
        <v>0</v>
      </c>
      <c r="W641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41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42" spans="2:24" x14ac:dyDescent="0.25">
      <c r="B642" s="12">
        <f t="shared" ca="1" si="9"/>
        <v>636</v>
      </c>
      <c r="C64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642" s="26"/>
      <c r="E642" s="14" t="str">
        <f>IF(COUNTA(Table3[[#This Row],[Schematic Ref]]),LEN(Table3[[#This Row],[Schematic Ref]])-(LEN(SUBSTITUTE(Table3[[#This Row],[Schematic Ref]],",","")))+1,"")</f>
        <v/>
      </c>
      <c r="F642" s="21"/>
      <c r="G642" s="21"/>
      <c r="H642" s="21"/>
      <c r="I642" s="21"/>
      <c r="J642" s="22"/>
      <c r="K642" s="21"/>
      <c r="L642" s="31"/>
      <c r="M642" s="32"/>
      <c r="N642" s="21"/>
      <c r="O642" s="32"/>
      <c r="P642" s="30"/>
      <c r="Q642" s="33"/>
      <c r="R642" s="21" t="s">
        <v>30</v>
      </c>
      <c r="S642" s="21">
        <v>1427</v>
      </c>
      <c r="T642" s="21"/>
      <c r="U642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42" s="15">
        <f>Table3[[#This Row],[Price per board]]*$N$3</f>
        <v>0</v>
      </c>
      <c r="W642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42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43" spans="2:24" x14ac:dyDescent="0.25">
      <c r="B643" s="12">
        <f t="shared" ca="1" si="9"/>
        <v>637</v>
      </c>
      <c r="C64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643" s="26"/>
      <c r="E643" s="14" t="str">
        <f>IF(COUNTA(Table3[[#This Row],[Schematic Ref]]),LEN(Table3[[#This Row],[Schematic Ref]])-(LEN(SUBSTITUTE(Table3[[#This Row],[Schematic Ref]],",","")))+1,"")</f>
        <v/>
      </c>
      <c r="F643" s="21"/>
      <c r="G643" s="21"/>
      <c r="H643" s="21"/>
      <c r="I643" s="21"/>
      <c r="J643" s="22"/>
      <c r="K643" s="21"/>
      <c r="L643" s="31"/>
      <c r="M643" s="32"/>
      <c r="N643" s="21"/>
      <c r="O643" s="32"/>
      <c r="P643" s="30"/>
      <c r="Q643" s="33"/>
      <c r="R643" s="21" t="s">
        <v>30</v>
      </c>
      <c r="S643" s="21">
        <v>1428</v>
      </c>
      <c r="T643" s="21"/>
      <c r="U643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43" s="15">
        <f>Table3[[#This Row],[Price per board]]*$N$3</f>
        <v>0</v>
      </c>
      <c r="W643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43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44" spans="2:24" x14ac:dyDescent="0.25">
      <c r="B644" s="12">
        <f t="shared" ca="1" si="9"/>
        <v>638</v>
      </c>
      <c r="C64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644" s="26"/>
      <c r="E644" s="14" t="str">
        <f>IF(COUNTA(Table3[[#This Row],[Schematic Ref]]),LEN(Table3[[#This Row],[Schematic Ref]])-(LEN(SUBSTITUTE(Table3[[#This Row],[Schematic Ref]],",","")))+1,"")</f>
        <v/>
      </c>
      <c r="F644" s="21"/>
      <c r="G644" s="21"/>
      <c r="H644" s="21"/>
      <c r="I644" s="21"/>
      <c r="J644" s="22"/>
      <c r="K644" s="21"/>
      <c r="L644" s="31"/>
      <c r="M644" s="32"/>
      <c r="N644" s="21"/>
      <c r="O644" s="32"/>
      <c r="P644" s="30"/>
      <c r="Q644" s="33"/>
      <c r="R644" s="21" t="s">
        <v>30</v>
      </c>
      <c r="S644" s="21">
        <v>1429</v>
      </c>
      <c r="T644" s="21"/>
      <c r="U644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44" s="15">
        <f>Table3[[#This Row],[Price per board]]*$N$3</f>
        <v>0</v>
      </c>
      <c r="W644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44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45" spans="2:24" x14ac:dyDescent="0.25">
      <c r="B645" s="12">
        <f t="shared" ca="1" si="9"/>
        <v>639</v>
      </c>
      <c r="C64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645" s="26"/>
      <c r="E645" s="14" t="str">
        <f>IF(COUNTA(Table3[[#This Row],[Schematic Ref]]),LEN(Table3[[#This Row],[Schematic Ref]])-(LEN(SUBSTITUTE(Table3[[#This Row],[Schematic Ref]],",","")))+1,"")</f>
        <v/>
      </c>
      <c r="F645" s="21"/>
      <c r="G645" s="21"/>
      <c r="H645" s="21"/>
      <c r="I645" s="21"/>
      <c r="J645" s="22"/>
      <c r="K645" s="21"/>
      <c r="L645" s="31"/>
      <c r="M645" s="32"/>
      <c r="N645" s="21"/>
      <c r="O645" s="32"/>
      <c r="P645" s="30"/>
      <c r="Q645" s="33"/>
      <c r="R645" s="21" t="s">
        <v>30</v>
      </c>
      <c r="S645" s="21">
        <v>1430</v>
      </c>
      <c r="T645" s="21"/>
      <c r="U645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45" s="15">
        <f>Table3[[#This Row],[Price per board]]*$N$3</f>
        <v>0</v>
      </c>
      <c r="W645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45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46" spans="2:24" x14ac:dyDescent="0.25">
      <c r="B646" s="12">
        <f t="shared" ref="B646:B709" ca="1" si="10">IF(ISNUMBER(INDIRECT("B"&amp;ROW()-1)),INDIRECT("B"&amp;ROW()-1)+1,0)</f>
        <v>640</v>
      </c>
      <c r="C64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646" s="26"/>
      <c r="E646" s="14" t="str">
        <f>IF(COUNTA(Table3[[#This Row],[Schematic Ref]]),LEN(Table3[[#This Row],[Schematic Ref]])-(LEN(SUBSTITUTE(Table3[[#This Row],[Schematic Ref]],",","")))+1,"")</f>
        <v/>
      </c>
      <c r="F646" s="21"/>
      <c r="G646" s="21"/>
      <c r="H646" s="21"/>
      <c r="I646" s="21"/>
      <c r="J646" s="22"/>
      <c r="K646" s="21"/>
      <c r="L646" s="31"/>
      <c r="M646" s="32"/>
      <c r="N646" s="21"/>
      <c r="O646" s="32"/>
      <c r="P646" s="30"/>
      <c r="Q646" s="33"/>
      <c r="R646" s="21" t="s">
        <v>30</v>
      </c>
      <c r="S646" s="21">
        <v>1431</v>
      </c>
      <c r="T646" s="21"/>
      <c r="U646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46" s="15">
        <f>Table3[[#This Row],[Price per board]]*$N$3</f>
        <v>0</v>
      </c>
      <c r="W646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46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47" spans="2:24" x14ac:dyDescent="0.25">
      <c r="B647" s="12">
        <f t="shared" ca="1" si="10"/>
        <v>641</v>
      </c>
      <c r="C64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647" s="26"/>
      <c r="E647" s="14" t="str">
        <f>IF(COUNTA(Table3[[#This Row],[Schematic Ref]]),LEN(Table3[[#This Row],[Schematic Ref]])-(LEN(SUBSTITUTE(Table3[[#This Row],[Schematic Ref]],",","")))+1,"")</f>
        <v/>
      </c>
      <c r="F647" s="21"/>
      <c r="G647" s="21"/>
      <c r="H647" s="21"/>
      <c r="I647" s="21"/>
      <c r="J647" s="22"/>
      <c r="K647" s="21"/>
      <c r="L647" s="31"/>
      <c r="M647" s="32"/>
      <c r="N647" s="21"/>
      <c r="O647" s="32"/>
      <c r="P647" s="30"/>
      <c r="Q647" s="33"/>
      <c r="R647" s="21" t="s">
        <v>30</v>
      </c>
      <c r="S647" s="21">
        <v>1432</v>
      </c>
      <c r="T647" s="21"/>
      <c r="U647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47" s="15">
        <f>Table3[[#This Row],[Price per board]]*$N$3</f>
        <v>0</v>
      </c>
      <c r="W647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47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48" spans="2:24" x14ac:dyDescent="0.25">
      <c r="B648" s="12">
        <f t="shared" ca="1" si="10"/>
        <v>642</v>
      </c>
      <c r="C64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648" s="26"/>
      <c r="E648" s="14" t="str">
        <f>IF(COUNTA(Table3[[#This Row],[Schematic Ref]]),LEN(Table3[[#This Row],[Schematic Ref]])-(LEN(SUBSTITUTE(Table3[[#This Row],[Schematic Ref]],",","")))+1,"")</f>
        <v/>
      </c>
      <c r="F648" s="21"/>
      <c r="G648" s="21"/>
      <c r="H648" s="21"/>
      <c r="I648" s="21"/>
      <c r="J648" s="22"/>
      <c r="K648" s="21"/>
      <c r="L648" s="31"/>
      <c r="M648" s="32"/>
      <c r="N648" s="21"/>
      <c r="O648" s="32"/>
      <c r="P648" s="30"/>
      <c r="Q648" s="33"/>
      <c r="R648" s="21" t="s">
        <v>30</v>
      </c>
      <c r="S648" s="21">
        <v>1433</v>
      </c>
      <c r="T648" s="21"/>
      <c r="U648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48" s="15">
        <f>Table3[[#This Row],[Price per board]]*$N$3</f>
        <v>0</v>
      </c>
      <c r="W648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48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49" spans="2:24" x14ac:dyDescent="0.25">
      <c r="B649" s="12">
        <f t="shared" ca="1" si="10"/>
        <v>643</v>
      </c>
      <c r="C64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649" s="26"/>
      <c r="E649" s="14" t="str">
        <f>IF(COUNTA(Table3[[#This Row],[Schematic Ref]]),LEN(Table3[[#This Row],[Schematic Ref]])-(LEN(SUBSTITUTE(Table3[[#This Row],[Schematic Ref]],",","")))+1,"")</f>
        <v/>
      </c>
      <c r="F649" s="21"/>
      <c r="G649" s="21"/>
      <c r="H649" s="21"/>
      <c r="I649" s="21"/>
      <c r="J649" s="22"/>
      <c r="K649" s="21"/>
      <c r="L649" s="31"/>
      <c r="M649" s="32"/>
      <c r="N649" s="21"/>
      <c r="O649" s="32"/>
      <c r="P649" s="30"/>
      <c r="Q649" s="33"/>
      <c r="R649" s="21" t="s">
        <v>30</v>
      </c>
      <c r="S649" s="21">
        <v>1434</v>
      </c>
      <c r="T649" s="21"/>
      <c r="U649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49" s="15">
        <f>Table3[[#This Row],[Price per board]]*$N$3</f>
        <v>0</v>
      </c>
      <c r="W649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49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50" spans="2:24" x14ac:dyDescent="0.25">
      <c r="B650" s="12">
        <f t="shared" ca="1" si="10"/>
        <v>644</v>
      </c>
      <c r="C65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650" s="26"/>
      <c r="E650" s="14" t="str">
        <f>IF(COUNTA(Table3[[#This Row],[Schematic Ref]]),LEN(Table3[[#This Row],[Schematic Ref]])-(LEN(SUBSTITUTE(Table3[[#This Row],[Schematic Ref]],",","")))+1,"")</f>
        <v/>
      </c>
      <c r="F650" s="21"/>
      <c r="G650" s="21"/>
      <c r="H650" s="21"/>
      <c r="I650" s="21"/>
      <c r="J650" s="22"/>
      <c r="K650" s="21"/>
      <c r="L650" s="31"/>
      <c r="M650" s="32"/>
      <c r="N650" s="21"/>
      <c r="O650" s="32"/>
      <c r="P650" s="30"/>
      <c r="Q650" s="33"/>
      <c r="R650" s="21" t="s">
        <v>30</v>
      </c>
      <c r="S650" s="21">
        <v>1435</v>
      </c>
      <c r="T650" s="21"/>
      <c r="U650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50" s="15">
        <f>Table3[[#This Row],[Price per board]]*$N$3</f>
        <v>0</v>
      </c>
      <c r="W650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50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51" spans="2:24" x14ac:dyDescent="0.25">
      <c r="B651" s="12">
        <f t="shared" ca="1" si="10"/>
        <v>645</v>
      </c>
      <c r="C65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651" s="26"/>
      <c r="E651" s="14" t="str">
        <f>IF(COUNTA(Table3[[#This Row],[Schematic Ref]]),LEN(Table3[[#This Row],[Schematic Ref]])-(LEN(SUBSTITUTE(Table3[[#This Row],[Schematic Ref]],",","")))+1,"")</f>
        <v/>
      </c>
      <c r="F651" s="21"/>
      <c r="G651" s="21"/>
      <c r="H651" s="21"/>
      <c r="I651" s="21"/>
      <c r="J651" s="22"/>
      <c r="K651" s="21"/>
      <c r="L651" s="31"/>
      <c r="M651" s="32"/>
      <c r="N651" s="21"/>
      <c r="O651" s="32"/>
      <c r="P651" s="30"/>
      <c r="Q651" s="33"/>
      <c r="R651" s="21" t="s">
        <v>30</v>
      </c>
      <c r="S651" s="21">
        <v>1436</v>
      </c>
      <c r="T651" s="21"/>
      <c r="U651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51" s="15">
        <f>Table3[[#This Row],[Price per board]]*$N$3</f>
        <v>0</v>
      </c>
      <c r="W651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51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52" spans="2:24" x14ac:dyDescent="0.25">
      <c r="B652" s="12">
        <f t="shared" ca="1" si="10"/>
        <v>646</v>
      </c>
      <c r="C65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652" s="26"/>
      <c r="E652" s="14" t="str">
        <f>IF(COUNTA(Table3[[#This Row],[Schematic Ref]]),LEN(Table3[[#This Row],[Schematic Ref]])-(LEN(SUBSTITUTE(Table3[[#This Row],[Schematic Ref]],",","")))+1,"")</f>
        <v/>
      </c>
      <c r="F652" s="21"/>
      <c r="G652" s="21"/>
      <c r="H652" s="21"/>
      <c r="I652" s="21"/>
      <c r="J652" s="22"/>
      <c r="K652" s="21"/>
      <c r="L652" s="31"/>
      <c r="M652" s="32"/>
      <c r="N652" s="21"/>
      <c r="O652" s="32"/>
      <c r="P652" s="30"/>
      <c r="Q652" s="33"/>
      <c r="R652" s="21" t="s">
        <v>30</v>
      </c>
      <c r="S652" s="21">
        <v>1437</v>
      </c>
      <c r="T652" s="21"/>
      <c r="U652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52" s="15">
        <f>Table3[[#This Row],[Price per board]]*$N$3</f>
        <v>0</v>
      </c>
      <c r="W652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52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53" spans="2:24" x14ac:dyDescent="0.25">
      <c r="B653" s="12">
        <f t="shared" ca="1" si="10"/>
        <v>647</v>
      </c>
      <c r="C65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653" s="26"/>
      <c r="E653" s="14" t="str">
        <f>IF(COUNTA(Table3[[#This Row],[Schematic Ref]]),LEN(Table3[[#This Row],[Schematic Ref]])-(LEN(SUBSTITUTE(Table3[[#This Row],[Schematic Ref]],",","")))+1,"")</f>
        <v/>
      </c>
      <c r="F653" s="21"/>
      <c r="G653" s="21"/>
      <c r="H653" s="21"/>
      <c r="I653" s="21"/>
      <c r="J653" s="22"/>
      <c r="K653" s="21"/>
      <c r="L653" s="31"/>
      <c r="M653" s="32"/>
      <c r="N653" s="21"/>
      <c r="O653" s="32"/>
      <c r="P653" s="30"/>
      <c r="Q653" s="33"/>
      <c r="R653" s="21" t="s">
        <v>30</v>
      </c>
      <c r="S653" s="21">
        <v>1438</v>
      </c>
      <c r="T653" s="21"/>
      <c r="U653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53" s="15">
        <f>Table3[[#This Row],[Price per board]]*$N$3</f>
        <v>0</v>
      </c>
      <c r="W653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53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54" spans="2:24" x14ac:dyDescent="0.25">
      <c r="B654" s="12">
        <f t="shared" ca="1" si="10"/>
        <v>648</v>
      </c>
      <c r="C65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654" s="26"/>
      <c r="E654" s="14" t="str">
        <f>IF(COUNTA(Table3[[#This Row],[Schematic Ref]]),LEN(Table3[[#This Row],[Schematic Ref]])-(LEN(SUBSTITUTE(Table3[[#This Row],[Schematic Ref]],",","")))+1,"")</f>
        <v/>
      </c>
      <c r="F654" s="21"/>
      <c r="G654" s="21"/>
      <c r="H654" s="21"/>
      <c r="I654" s="21"/>
      <c r="J654" s="22"/>
      <c r="K654" s="21"/>
      <c r="L654" s="31"/>
      <c r="M654" s="32"/>
      <c r="N654" s="21"/>
      <c r="O654" s="32"/>
      <c r="P654" s="30"/>
      <c r="Q654" s="33"/>
      <c r="R654" s="21" t="s">
        <v>30</v>
      </c>
      <c r="S654" s="21">
        <v>1439</v>
      </c>
      <c r="T654" s="21"/>
      <c r="U654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54" s="15">
        <f>Table3[[#This Row],[Price per board]]*$N$3</f>
        <v>0</v>
      </c>
      <c r="W654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54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55" spans="2:24" x14ac:dyDescent="0.25">
      <c r="B655" s="12">
        <f t="shared" ca="1" si="10"/>
        <v>649</v>
      </c>
      <c r="C65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655" s="26"/>
      <c r="E655" s="14" t="str">
        <f>IF(COUNTA(Table3[[#This Row],[Schematic Ref]]),LEN(Table3[[#This Row],[Schematic Ref]])-(LEN(SUBSTITUTE(Table3[[#This Row],[Schematic Ref]],",","")))+1,"")</f>
        <v/>
      </c>
      <c r="F655" s="21"/>
      <c r="G655" s="21"/>
      <c r="H655" s="21"/>
      <c r="I655" s="21"/>
      <c r="J655" s="22"/>
      <c r="K655" s="21"/>
      <c r="L655" s="31"/>
      <c r="M655" s="32"/>
      <c r="N655" s="21"/>
      <c r="O655" s="32"/>
      <c r="P655" s="30"/>
      <c r="Q655" s="33"/>
      <c r="R655" s="21" t="s">
        <v>30</v>
      </c>
      <c r="S655" s="21">
        <v>1440</v>
      </c>
      <c r="T655" s="21"/>
      <c r="U655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55" s="15">
        <f>Table3[[#This Row],[Price per board]]*$N$3</f>
        <v>0</v>
      </c>
      <c r="W655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55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56" spans="2:24" x14ac:dyDescent="0.25">
      <c r="B656" s="12">
        <f t="shared" ca="1" si="10"/>
        <v>650</v>
      </c>
      <c r="C65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656" s="26"/>
      <c r="E656" s="14" t="str">
        <f>IF(COUNTA(Table3[[#This Row],[Schematic Ref]]),LEN(Table3[[#This Row],[Schematic Ref]])-(LEN(SUBSTITUTE(Table3[[#This Row],[Schematic Ref]],",","")))+1,"")</f>
        <v/>
      </c>
      <c r="F656" s="21"/>
      <c r="G656" s="21"/>
      <c r="H656" s="21"/>
      <c r="I656" s="21"/>
      <c r="J656" s="22"/>
      <c r="K656" s="21"/>
      <c r="L656" s="31"/>
      <c r="M656" s="32"/>
      <c r="N656" s="21"/>
      <c r="O656" s="32"/>
      <c r="P656" s="30"/>
      <c r="Q656" s="33"/>
      <c r="R656" s="21" t="s">
        <v>30</v>
      </c>
      <c r="S656" s="21">
        <v>1441</v>
      </c>
      <c r="T656" s="21"/>
      <c r="U656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56" s="15">
        <f>Table3[[#This Row],[Price per board]]*$N$3</f>
        <v>0</v>
      </c>
      <c r="W656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56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57" spans="2:24" x14ac:dyDescent="0.25">
      <c r="B657" s="12">
        <f t="shared" ca="1" si="10"/>
        <v>651</v>
      </c>
      <c r="C65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657" s="26"/>
      <c r="E657" s="14" t="str">
        <f>IF(COUNTA(Table3[[#This Row],[Schematic Ref]]),LEN(Table3[[#This Row],[Schematic Ref]])-(LEN(SUBSTITUTE(Table3[[#This Row],[Schematic Ref]],",","")))+1,"")</f>
        <v/>
      </c>
      <c r="F657" s="21"/>
      <c r="G657" s="21"/>
      <c r="H657" s="21"/>
      <c r="I657" s="21"/>
      <c r="J657" s="22"/>
      <c r="K657" s="21"/>
      <c r="L657" s="31"/>
      <c r="M657" s="32"/>
      <c r="N657" s="21"/>
      <c r="O657" s="32"/>
      <c r="P657" s="30"/>
      <c r="Q657" s="33"/>
      <c r="R657" s="21" t="s">
        <v>30</v>
      </c>
      <c r="S657" s="21">
        <v>1442</v>
      </c>
      <c r="T657" s="21"/>
      <c r="U657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57" s="15">
        <f>Table3[[#This Row],[Price per board]]*$N$3</f>
        <v>0</v>
      </c>
      <c r="W657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57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58" spans="2:24" x14ac:dyDescent="0.25">
      <c r="B658" s="12">
        <f t="shared" ca="1" si="10"/>
        <v>652</v>
      </c>
      <c r="C65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658" s="26"/>
      <c r="E658" s="14" t="str">
        <f>IF(COUNTA(Table3[[#This Row],[Schematic Ref]]),LEN(Table3[[#This Row],[Schematic Ref]])-(LEN(SUBSTITUTE(Table3[[#This Row],[Schematic Ref]],",","")))+1,"")</f>
        <v/>
      </c>
      <c r="F658" s="21"/>
      <c r="G658" s="21"/>
      <c r="H658" s="21"/>
      <c r="I658" s="21"/>
      <c r="J658" s="22"/>
      <c r="K658" s="21"/>
      <c r="L658" s="31"/>
      <c r="M658" s="32"/>
      <c r="N658" s="21"/>
      <c r="O658" s="32"/>
      <c r="P658" s="30"/>
      <c r="Q658" s="33"/>
      <c r="R658" s="21" t="s">
        <v>30</v>
      </c>
      <c r="S658" s="21">
        <v>1443</v>
      </c>
      <c r="T658" s="21"/>
      <c r="U658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58" s="15">
        <f>Table3[[#This Row],[Price per board]]*$N$3</f>
        <v>0</v>
      </c>
      <c r="W658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58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59" spans="2:24" x14ac:dyDescent="0.25">
      <c r="B659" s="12">
        <f t="shared" ca="1" si="10"/>
        <v>653</v>
      </c>
      <c r="C65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659" s="26"/>
      <c r="E659" s="14" t="str">
        <f>IF(COUNTA(Table3[[#This Row],[Schematic Ref]]),LEN(Table3[[#This Row],[Schematic Ref]])-(LEN(SUBSTITUTE(Table3[[#This Row],[Schematic Ref]],",","")))+1,"")</f>
        <v/>
      </c>
      <c r="F659" s="21"/>
      <c r="G659" s="21"/>
      <c r="H659" s="21"/>
      <c r="I659" s="21"/>
      <c r="J659" s="22"/>
      <c r="K659" s="21"/>
      <c r="L659" s="31"/>
      <c r="M659" s="32"/>
      <c r="N659" s="21"/>
      <c r="O659" s="32"/>
      <c r="P659" s="30"/>
      <c r="Q659" s="33"/>
      <c r="R659" s="21" t="s">
        <v>30</v>
      </c>
      <c r="S659" s="21">
        <v>1444</v>
      </c>
      <c r="T659" s="21"/>
      <c r="U659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59" s="15">
        <f>Table3[[#This Row],[Price per board]]*$N$3</f>
        <v>0</v>
      </c>
      <c r="W659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59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60" spans="2:24" x14ac:dyDescent="0.25">
      <c r="B660" s="12">
        <f t="shared" ca="1" si="10"/>
        <v>654</v>
      </c>
      <c r="C66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660" s="26"/>
      <c r="E660" s="14" t="str">
        <f>IF(COUNTA(Table3[[#This Row],[Schematic Ref]]),LEN(Table3[[#This Row],[Schematic Ref]])-(LEN(SUBSTITUTE(Table3[[#This Row],[Schematic Ref]],",","")))+1,"")</f>
        <v/>
      </c>
      <c r="F660" s="21"/>
      <c r="G660" s="21"/>
      <c r="H660" s="21"/>
      <c r="I660" s="21"/>
      <c r="J660" s="22"/>
      <c r="K660" s="21"/>
      <c r="L660" s="31"/>
      <c r="M660" s="32"/>
      <c r="N660" s="21"/>
      <c r="O660" s="32"/>
      <c r="P660" s="30"/>
      <c r="Q660" s="33"/>
      <c r="R660" s="21" t="s">
        <v>30</v>
      </c>
      <c r="S660" s="21">
        <v>1445</v>
      </c>
      <c r="T660" s="21"/>
      <c r="U660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60" s="15">
        <f>Table3[[#This Row],[Price per board]]*$N$3</f>
        <v>0</v>
      </c>
      <c r="W660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60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61" spans="2:24" x14ac:dyDescent="0.25">
      <c r="B661" s="12">
        <f t="shared" ca="1" si="10"/>
        <v>655</v>
      </c>
      <c r="C66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661" s="26"/>
      <c r="E661" s="14" t="str">
        <f>IF(COUNTA(Table3[[#This Row],[Schematic Ref]]),LEN(Table3[[#This Row],[Schematic Ref]])-(LEN(SUBSTITUTE(Table3[[#This Row],[Schematic Ref]],",","")))+1,"")</f>
        <v/>
      </c>
      <c r="F661" s="21"/>
      <c r="G661" s="21"/>
      <c r="H661" s="21"/>
      <c r="I661" s="21"/>
      <c r="J661" s="22"/>
      <c r="K661" s="21"/>
      <c r="L661" s="31"/>
      <c r="M661" s="32"/>
      <c r="N661" s="21"/>
      <c r="O661" s="32"/>
      <c r="P661" s="30"/>
      <c r="Q661" s="33"/>
      <c r="R661" s="21" t="s">
        <v>30</v>
      </c>
      <c r="S661" s="21">
        <v>1446</v>
      </c>
      <c r="T661" s="21"/>
      <c r="U661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61" s="15">
        <f>Table3[[#This Row],[Price per board]]*$N$3</f>
        <v>0</v>
      </c>
      <c r="W661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61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62" spans="2:24" x14ac:dyDescent="0.25">
      <c r="B662" s="12">
        <f t="shared" ca="1" si="10"/>
        <v>656</v>
      </c>
      <c r="C66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662" s="26"/>
      <c r="E662" s="14" t="str">
        <f>IF(COUNTA(Table3[[#This Row],[Schematic Ref]]),LEN(Table3[[#This Row],[Schematic Ref]])-(LEN(SUBSTITUTE(Table3[[#This Row],[Schematic Ref]],",","")))+1,"")</f>
        <v/>
      </c>
      <c r="F662" s="21"/>
      <c r="G662" s="21"/>
      <c r="H662" s="21"/>
      <c r="I662" s="21"/>
      <c r="J662" s="22"/>
      <c r="K662" s="21"/>
      <c r="L662" s="31"/>
      <c r="M662" s="32"/>
      <c r="N662" s="21"/>
      <c r="O662" s="32"/>
      <c r="P662" s="30"/>
      <c r="Q662" s="33"/>
      <c r="R662" s="21" t="s">
        <v>30</v>
      </c>
      <c r="S662" s="21">
        <v>1447</v>
      </c>
      <c r="T662" s="21"/>
      <c r="U662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62" s="15">
        <f>Table3[[#This Row],[Price per board]]*$N$3</f>
        <v>0</v>
      </c>
      <c r="W662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62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63" spans="2:24" x14ac:dyDescent="0.25">
      <c r="B663" s="12">
        <f t="shared" ca="1" si="10"/>
        <v>657</v>
      </c>
      <c r="C66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663" s="26"/>
      <c r="E663" s="14" t="str">
        <f>IF(COUNTA(Table3[[#This Row],[Schematic Ref]]),LEN(Table3[[#This Row],[Schematic Ref]])-(LEN(SUBSTITUTE(Table3[[#This Row],[Schematic Ref]],",","")))+1,"")</f>
        <v/>
      </c>
      <c r="F663" s="21"/>
      <c r="G663" s="21"/>
      <c r="H663" s="21"/>
      <c r="I663" s="21"/>
      <c r="J663" s="22"/>
      <c r="K663" s="21"/>
      <c r="L663" s="31"/>
      <c r="M663" s="32"/>
      <c r="N663" s="21"/>
      <c r="O663" s="32"/>
      <c r="P663" s="30"/>
      <c r="Q663" s="33"/>
      <c r="R663" s="21" t="s">
        <v>30</v>
      </c>
      <c r="S663" s="21">
        <v>1448</v>
      </c>
      <c r="T663" s="21"/>
      <c r="U663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63" s="15">
        <f>Table3[[#This Row],[Price per board]]*$N$3</f>
        <v>0</v>
      </c>
      <c r="W663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63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64" spans="2:24" x14ac:dyDescent="0.25">
      <c r="B664" s="12">
        <f t="shared" ca="1" si="10"/>
        <v>658</v>
      </c>
      <c r="C66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664" s="26"/>
      <c r="E664" s="14" t="str">
        <f>IF(COUNTA(Table3[[#This Row],[Schematic Ref]]),LEN(Table3[[#This Row],[Schematic Ref]])-(LEN(SUBSTITUTE(Table3[[#This Row],[Schematic Ref]],",","")))+1,"")</f>
        <v/>
      </c>
      <c r="F664" s="21"/>
      <c r="G664" s="21"/>
      <c r="H664" s="21"/>
      <c r="I664" s="21"/>
      <c r="J664" s="22"/>
      <c r="K664" s="21"/>
      <c r="L664" s="31"/>
      <c r="M664" s="32"/>
      <c r="N664" s="21"/>
      <c r="O664" s="32"/>
      <c r="P664" s="30"/>
      <c r="Q664" s="33"/>
      <c r="R664" s="21" t="s">
        <v>30</v>
      </c>
      <c r="S664" s="21">
        <v>1449</v>
      </c>
      <c r="T664" s="21"/>
      <c r="U664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64" s="15">
        <f>Table3[[#This Row],[Price per board]]*$N$3</f>
        <v>0</v>
      </c>
      <c r="W664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64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65" spans="2:24" x14ac:dyDescent="0.25">
      <c r="B665" s="12">
        <f t="shared" ca="1" si="10"/>
        <v>659</v>
      </c>
      <c r="C66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665" s="26"/>
      <c r="E665" s="14" t="str">
        <f>IF(COUNTA(Table3[[#This Row],[Schematic Ref]]),LEN(Table3[[#This Row],[Schematic Ref]])-(LEN(SUBSTITUTE(Table3[[#This Row],[Schematic Ref]],",","")))+1,"")</f>
        <v/>
      </c>
      <c r="F665" s="21"/>
      <c r="G665" s="21"/>
      <c r="H665" s="21"/>
      <c r="I665" s="21"/>
      <c r="J665" s="22"/>
      <c r="K665" s="21"/>
      <c r="L665" s="31"/>
      <c r="M665" s="32"/>
      <c r="N665" s="21"/>
      <c r="O665" s="32"/>
      <c r="P665" s="30"/>
      <c r="Q665" s="33"/>
      <c r="R665" s="21" t="s">
        <v>30</v>
      </c>
      <c r="S665" s="21">
        <v>1450</v>
      </c>
      <c r="T665" s="21"/>
      <c r="U665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65" s="15">
        <f>Table3[[#This Row],[Price per board]]*$N$3</f>
        <v>0</v>
      </c>
      <c r="W665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65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66" spans="2:24" x14ac:dyDescent="0.25">
      <c r="B666" s="12">
        <f t="shared" ca="1" si="10"/>
        <v>660</v>
      </c>
      <c r="C66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666" s="26"/>
      <c r="E666" s="14" t="str">
        <f>IF(COUNTA(Table3[[#This Row],[Schematic Ref]]),LEN(Table3[[#This Row],[Schematic Ref]])-(LEN(SUBSTITUTE(Table3[[#This Row],[Schematic Ref]],",","")))+1,"")</f>
        <v/>
      </c>
      <c r="F666" s="21"/>
      <c r="G666" s="21"/>
      <c r="H666" s="21"/>
      <c r="I666" s="21"/>
      <c r="J666" s="22"/>
      <c r="K666" s="21"/>
      <c r="L666" s="31"/>
      <c r="M666" s="32"/>
      <c r="N666" s="21"/>
      <c r="O666" s="32"/>
      <c r="P666" s="30"/>
      <c r="Q666" s="33"/>
      <c r="R666" s="21" t="s">
        <v>30</v>
      </c>
      <c r="S666" s="21">
        <v>1451</v>
      </c>
      <c r="T666" s="21"/>
      <c r="U666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66" s="15">
        <f>Table3[[#This Row],[Price per board]]*$N$3</f>
        <v>0</v>
      </c>
      <c r="W666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66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67" spans="2:24" x14ac:dyDescent="0.25">
      <c r="B667" s="12">
        <f t="shared" ca="1" si="10"/>
        <v>661</v>
      </c>
      <c r="C66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667" s="26"/>
      <c r="E667" s="14" t="str">
        <f>IF(COUNTA(Table3[[#This Row],[Schematic Ref]]),LEN(Table3[[#This Row],[Schematic Ref]])-(LEN(SUBSTITUTE(Table3[[#This Row],[Schematic Ref]],",","")))+1,"")</f>
        <v/>
      </c>
      <c r="F667" s="21"/>
      <c r="G667" s="21"/>
      <c r="H667" s="21"/>
      <c r="I667" s="21"/>
      <c r="J667" s="22"/>
      <c r="K667" s="21"/>
      <c r="L667" s="31"/>
      <c r="M667" s="32"/>
      <c r="N667" s="21"/>
      <c r="O667" s="32"/>
      <c r="P667" s="30"/>
      <c r="Q667" s="33"/>
      <c r="R667" s="21" t="s">
        <v>30</v>
      </c>
      <c r="S667" s="21">
        <v>1452</v>
      </c>
      <c r="T667" s="21"/>
      <c r="U667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67" s="15">
        <f>Table3[[#This Row],[Price per board]]*$N$3</f>
        <v>0</v>
      </c>
      <c r="W667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67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68" spans="2:24" x14ac:dyDescent="0.25">
      <c r="B668" s="12">
        <f t="shared" ca="1" si="10"/>
        <v>662</v>
      </c>
      <c r="C66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668" s="26"/>
      <c r="E668" s="14" t="str">
        <f>IF(COUNTA(Table3[[#This Row],[Schematic Ref]]),LEN(Table3[[#This Row],[Schematic Ref]])-(LEN(SUBSTITUTE(Table3[[#This Row],[Schematic Ref]],",","")))+1,"")</f>
        <v/>
      </c>
      <c r="F668" s="21"/>
      <c r="G668" s="21"/>
      <c r="H668" s="21"/>
      <c r="I668" s="21"/>
      <c r="J668" s="22"/>
      <c r="K668" s="21"/>
      <c r="L668" s="31"/>
      <c r="M668" s="32"/>
      <c r="N668" s="21"/>
      <c r="O668" s="32"/>
      <c r="P668" s="30"/>
      <c r="Q668" s="33"/>
      <c r="R668" s="21" t="s">
        <v>30</v>
      </c>
      <c r="S668" s="21">
        <v>1453</v>
      </c>
      <c r="T668" s="21"/>
      <c r="U668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68" s="15">
        <f>Table3[[#This Row],[Price per board]]*$N$3</f>
        <v>0</v>
      </c>
      <c r="W668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68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69" spans="2:24" x14ac:dyDescent="0.25">
      <c r="B669" s="12">
        <f t="shared" ca="1" si="10"/>
        <v>663</v>
      </c>
      <c r="C66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669" s="26"/>
      <c r="E669" s="14" t="str">
        <f>IF(COUNTA(Table3[[#This Row],[Schematic Ref]]),LEN(Table3[[#This Row],[Schematic Ref]])-(LEN(SUBSTITUTE(Table3[[#This Row],[Schematic Ref]],",","")))+1,"")</f>
        <v/>
      </c>
      <c r="F669" s="21"/>
      <c r="G669" s="21"/>
      <c r="H669" s="21"/>
      <c r="I669" s="21"/>
      <c r="J669" s="22"/>
      <c r="K669" s="21"/>
      <c r="L669" s="31"/>
      <c r="M669" s="32"/>
      <c r="N669" s="21"/>
      <c r="O669" s="32"/>
      <c r="P669" s="30"/>
      <c r="Q669" s="33"/>
      <c r="R669" s="21" t="s">
        <v>30</v>
      </c>
      <c r="S669" s="21">
        <v>1454</v>
      </c>
      <c r="T669" s="21"/>
      <c r="U669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69" s="15">
        <f>Table3[[#This Row],[Price per board]]*$N$3</f>
        <v>0</v>
      </c>
      <c r="W669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69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70" spans="2:24" x14ac:dyDescent="0.25">
      <c r="B670" s="12">
        <f t="shared" ca="1" si="10"/>
        <v>664</v>
      </c>
      <c r="C67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670" s="26"/>
      <c r="E670" s="14" t="str">
        <f>IF(COUNTA(Table3[[#This Row],[Schematic Ref]]),LEN(Table3[[#This Row],[Schematic Ref]])-(LEN(SUBSTITUTE(Table3[[#This Row],[Schematic Ref]],",","")))+1,"")</f>
        <v/>
      </c>
      <c r="F670" s="21"/>
      <c r="G670" s="21"/>
      <c r="H670" s="21"/>
      <c r="I670" s="21"/>
      <c r="J670" s="22"/>
      <c r="K670" s="21"/>
      <c r="L670" s="31"/>
      <c r="M670" s="32"/>
      <c r="N670" s="21"/>
      <c r="O670" s="32"/>
      <c r="P670" s="30"/>
      <c r="Q670" s="33"/>
      <c r="R670" s="21" t="s">
        <v>30</v>
      </c>
      <c r="S670" s="21">
        <v>1455</v>
      </c>
      <c r="T670" s="21"/>
      <c r="U670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70" s="15">
        <f>Table3[[#This Row],[Price per board]]*$N$3</f>
        <v>0</v>
      </c>
      <c r="W670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70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71" spans="2:24" x14ac:dyDescent="0.25">
      <c r="B671" s="12">
        <f t="shared" ca="1" si="10"/>
        <v>665</v>
      </c>
      <c r="C67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671" s="26"/>
      <c r="E671" s="14" t="str">
        <f>IF(COUNTA(Table3[[#This Row],[Schematic Ref]]),LEN(Table3[[#This Row],[Schematic Ref]])-(LEN(SUBSTITUTE(Table3[[#This Row],[Schematic Ref]],",","")))+1,"")</f>
        <v/>
      </c>
      <c r="F671" s="21"/>
      <c r="G671" s="21"/>
      <c r="H671" s="21"/>
      <c r="I671" s="21"/>
      <c r="J671" s="22"/>
      <c r="K671" s="21"/>
      <c r="L671" s="31"/>
      <c r="M671" s="32"/>
      <c r="N671" s="21"/>
      <c r="O671" s="32"/>
      <c r="P671" s="30"/>
      <c r="Q671" s="33"/>
      <c r="R671" s="21" t="s">
        <v>30</v>
      </c>
      <c r="S671" s="21">
        <v>1456</v>
      </c>
      <c r="T671" s="21"/>
      <c r="U671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71" s="15">
        <f>Table3[[#This Row],[Price per board]]*$N$3</f>
        <v>0</v>
      </c>
      <c r="W671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71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72" spans="2:24" x14ac:dyDescent="0.25">
      <c r="B672" s="12">
        <f t="shared" ca="1" si="10"/>
        <v>666</v>
      </c>
      <c r="C67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672" s="26"/>
      <c r="E672" s="14" t="str">
        <f>IF(COUNTA(Table3[[#This Row],[Schematic Ref]]),LEN(Table3[[#This Row],[Schematic Ref]])-(LEN(SUBSTITUTE(Table3[[#This Row],[Schematic Ref]],",","")))+1,"")</f>
        <v/>
      </c>
      <c r="F672" s="21"/>
      <c r="G672" s="21"/>
      <c r="H672" s="21"/>
      <c r="I672" s="21"/>
      <c r="J672" s="22"/>
      <c r="K672" s="21"/>
      <c r="L672" s="31"/>
      <c r="M672" s="32"/>
      <c r="N672" s="21"/>
      <c r="O672" s="32"/>
      <c r="P672" s="30"/>
      <c r="Q672" s="33"/>
      <c r="R672" s="21" t="s">
        <v>30</v>
      </c>
      <c r="S672" s="21">
        <v>1457</v>
      </c>
      <c r="T672" s="21"/>
      <c r="U672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72" s="15">
        <f>Table3[[#This Row],[Price per board]]*$N$3</f>
        <v>0</v>
      </c>
      <c r="W672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72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73" spans="2:24" x14ac:dyDescent="0.25">
      <c r="B673" s="12">
        <f t="shared" ca="1" si="10"/>
        <v>667</v>
      </c>
      <c r="C67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673" s="26"/>
      <c r="E673" s="14" t="str">
        <f>IF(COUNTA(Table3[[#This Row],[Schematic Ref]]),LEN(Table3[[#This Row],[Schematic Ref]])-(LEN(SUBSTITUTE(Table3[[#This Row],[Schematic Ref]],",","")))+1,"")</f>
        <v/>
      </c>
      <c r="F673" s="21"/>
      <c r="G673" s="21"/>
      <c r="H673" s="21"/>
      <c r="I673" s="21"/>
      <c r="J673" s="22"/>
      <c r="K673" s="21"/>
      <c r="L673" s="31"/>
      <c r="M673" s="32"/>
      <c r="N673" s="21"/>
      <c r="O673" s="32"/>
      <c r="P673" s="30"/>
      <c r="Q673" s="33"/>
      <c r="R673" s="21" t="s">
        <v>30</v>
      </c>
      <c r="S673" s="21">
        <v>1458</v>
      </c>
      <c r="T673" s="21"/>
      <c r="U673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73" s="15">
        <f>Table3[[#This Row],[Price per board]]*$N$3</f>
        <v>0</v>
      </c>
      <c r="W673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73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74" spans="2:24" x14ac:dyDescent="0.25">
      <c r="B674" s="12">
        <f t="shared" ca="1" si="10"/>
        <v>668</v>
      </c>
      <c r="C67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674" s="26"/>
      <c r="E674" s="14" t="str">
        <f>IF(COUNTA(Table3[[#This Row],[Schematic Ref]]),LEN(Table3[[#This Row],[Schematic Ref]])-(LEN(SUBSTITUTE(Table3[[#This Row],[Schematic Ref]],",","")))+1,"")</f>
        <v/>
      </c>
      <c r="F674" s="21"/>
      <c r="G674" s="21"/>
      <c r="H674" s="21"/>
      <c r="I674" s="21"/>
      <c r="J674" s="22"/>
      <c r="K674" s="21"/>
      <c r="L674" s="31"/>
      <c r="M674" s="32"/>
      <c r="N674" s="21"/>
      <c r="O674" s="32"/>
      <c r="P674" s="30"/>
      <c r="Q674" s="33"/>
      <c r="R674" s="21" t="s">
        <v>30</v>
      </c>
      <c r="S674" s="21">
        <v>1459</v>
      </c>
      <c r="T674" s="21"/>
      <c r="U674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74" s="15">
        <f>Table3[[#This Row],[Price per board]]*$N$3</f>
        <v>0</v>
      </c>
      <c r="W674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74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75" spans="2:24" x14ac:dyDescent="0.25">
      <c r="B675" s="12">
        <f t="shared" ca="1" si="10"/>
        <v>669</v>
      </c>
      <c r="C67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675" s="26"/>
      <c r="E675" s="14" t="str">
        <f>IF(COUNTA(Table3[[#This Row],[Schematic Ref]]),LEN(Table3[[#This Row],[Schematic Ref]])-(LEN(SUBSTITUTE(Table3[[#This Row],[Schematic Ref]],",","")))+1,"")</f>
        <v/>
      </c>
      <c r="F675" s="21"/>
      <c r="G675" s="21"/>
      <c r="H675" s="21"/>
      <c r="I675" s="21"/>
      <c r="J675" s="22"/>
      <c r="K675" s="21"/>
      <c r="L675" s="31"/>
      <c r="M675" s="32"/>
      <c r="N675" s="21"/>
      <c r="O675" s="32"/>
      <c r="P675" s="30"/>
      <c r="Q675" s="33"/>
      <c r="R675" s="21" t="s">
        <v>30</v>
      </c>
      <c r="S675" s="21">
        <v>1460</v>
      </c>
      <c r="T675" s="21"/>
      <c r="U675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75" s="15">
        <f>Table3[[#This Row],[Price per board]]*$N$3</f>
        <v>0</v>
      </c>
      <c r="W675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75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76" spans="2:24" x14ac:dyDescent="0.25">
      <c r="B676" s="12">
        <f t="shared" ca="1" si="10"/>
        <v>670</v>
      </c>
      <c r="C67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676" s="26"/>
      <c r="E676" s="14" t="str">
        <f>IF(COUNTA(Table3[[#This Row],[Schematic Ref]]),LEN(Table3[[#This Row],[Schematic Ref]])-(LEN(SUBSTITUTE(Table3[[#This Row],[Schematic Ref]],",","")))+1,"")</f>
        <v/>
      </c>
      <c r="F676" s="21"/>
      <c r="G676" s="21"/>
      <c r="H676" s="21"/>
      <c r="I676" s="21"/>
      <c r="J676" s="22"/>
      <c r="K676" s="21"/>
      <c r="L676" s="31"/>
      <c r="M676" s="32"/>
      <c r="N676" s="21"/>
      <c r="O676" s="32"/>
      <c r="P676" s="30"/>
      <c r="Q676" s="33"/>
      <c r="R676" s="21" t="s">
        <v>30</v>
      </c>
      <c r="S676" s="21">
        <v>1461</v>
      </c>
      <c r="T676" s="21"/>
      <c r="U676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76" s="15">
        <f>Table3[[#This Row],[Price per board]]*$N$3</f>
        <v>0</v>
      </c>
      <c r="W676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76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77" spans="2:24" x14ac:dyDescent="0.25">
      <c r="B677" s="12">
        <f t="shared" ca="1" si="10"/>
        <v>671</v>
      </c>
      <c r="C67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677" s="26"/>
      <c r="E677" s="14" t="str">
        <f>IF(COUNTA(Table3[[#This Row],[Schematic Ref]]),LEN(Table3[[#This Row],[Schematic Ref]])-(LEN(SUBSTITUTE(Table3[[#This Row],[Schematic Ref]],",","")))+1,"")</f>
        <v/>
      </c>
      <c r="F677" s="21"/>
      <c r="G677" s="21"/>
      <c r="H677" s="21"/>
      <c r="I677" s="21"/>
      <c r="J677" s="22"/>
      <c r="K677" s="21"/>
      <c r="L677" s="31"/>
      <c r="M677" s="32"/>
      <c r="N677" s="21"/>
      <c r="O677" s="32"/>
      <c r="P677" s="30"/>
      <c r="Q677" s="33"/>
      <c r="R677" s="21" t="s">
        <v>30</v>
      </c>
      <c r="S677" s="21">
        <v>1462</v>
      </c>
      <c r="T677" s="21"/>
      <c r="U677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77" s="15">
        <f>Table3[[#This Row],[Price per board]]*$N$3</f>
        <v>0</v>
      </c>
      <c r="W677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77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78" spans="2:24" x14ac:dyDescent="0.25">
      <c r="B678" s="12">
        <f t="shared" ca="1" si="10"/>
        <v>672</v>
      </c>
      <c r="C67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678" s="26"/>
      <c r="E678" s="14" t="str">
        <f>IF(COUNTA(Table3[[#This Row],[Schematic Ref]]),LEN(Table3[[#This Row],[Schematic Ref]])-(LEN(SUBSTITUTE(Table3[[#This Row],[Schematic Ref]],",","")))+1,"")</f>
        <v/>
      </c>
      <c r="F678" s="21"/>
      <c r="G678" s="21"/>
      <c r="H678" s="21"/>
      <c r="I678" s="21"/>
      <c r="J678" s="22"/>
      <c r="K678" s="21"/>
      <c r="L678" s="31"/>
      <c r="M678" s="32"/>
      <c r="N678" s="21"/>
      <c r="O678" s="32"/>
      <c r="P678" s="30"/>
      <c r="Q678" s="33"/>
      <c r="R678" s="21" t="s">
        <v>30</v>
      </c>
      <c r="S678" s="21">
        <v>1463</v>
      </c>
      <c r="T678" s="21"/>
      <c r="U678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78" s="15">
        <f>Table3[[#This Row],[Price per board]]*$N$3</f>
        <v>0</v>
      </c>
      <c r="W678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78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79" spans="2:24" x14ac:dyDescent="0.25">
      <c r="B679" s="12">
        <f t="shared" ca="1" si="10"/>
        <v>673</v>
      </c>
      <c r="C67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679" s="26"/>
      <c r="E679" s="14" t="str">
        <f>IF(COUNTA(Table3[[#This Row],[Schematic Ref]]),LEN(Table3[[#This Row],[Schematic Ref]])-(LEN(SUBSTITUTE(Table3[[#This Row],[Schematic Ref]],",","")))+1,"")</f>
        <v/>
      </c>
      <c r="F679" s="21"/>
      <c r="G679" s="21"/>
      <c r="H679" s="21"/>
      <c r="I679" s="21"/>
      <c r="J679" s="22"/>
      <c r="K679" s="21"/>
      <c r="L679" s="31"/>
      <c r="M679" s="32"/>
      <c r="N679" s="21"/>
      <c r="O679" s="32"/>
      <c r="P679" s="30"/>
      <c r="Q679" s="33"/>
      <c r="R679" s="21" t="s">
        <v>30</v>
      </c>
      <c r="S679" s="21">
        <v>1464</v>
      </c>
      <c r="T679" s="21"/>
      <c r="U679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79" s="15">
        <f>Table3[[#This Row],[Price per board]]*$N$3</f>
        <v>0</v>
      </c>
      <c r="W679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79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80" spans="2:24" x14ac:dyDescent="0.25">
      <c r="B680" s="12">
        <f t="shared" ca="1" si="10"/>
        <v>674</v>
      </c>
      <c r="C68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680" s="26"/>
      <c r="E680" s="14" t="str">
        <f>IF(COUNTA(Table3[[#This Row],[Schematic Ref]]),LEN(Table3[[#This Row],[Schematic Ref]])-(LEN(SUBSTITUTE(Table3[[#This Row],[Schematic Ref]],",","")))+1,"")</f>
        <v/>
      </c>
      <c r="F680" s="21"/>
      <c r="G680" s="21"/>
      <c r="H680" s="21"/>
      <c r="I680" s="21"/>
      <c r="J680" s="22"/>
      <c r="K680" s="21"/>
      <c r="L680" s="31"/>
      <c r="M680" s="32"/>
      <c r="N680" s="21"/>
      <c r="O680" s="32"/>
      <c r="P680" s="30"/>
      <c r="Q680" s="33"/>
      <c r="R680" s="21" t="s">
        <v>30</v>
      </c>
      <c r="S680" s="21">
        <v>1465</v>
      </c>
      <c r="T680" s="21"/>
      <c r="U680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80" s="15">
        <f>Table3[[#This Row],[Price per board]]*$N$3</f>
        <v>0</v>
      </c>
      <c r="W680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80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81" spans="2:24" x14ac:dyDescent="0.25">
      <c r="B681" s="12">
        <f t="shared" ca="1" si="10"/>
        <v>675</v>
      </c>
      <c r="C68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681" s="26"/>
      <c r="E681" s="14" t="str">
        <f>IF(COUNTA(Table3[[#This Row],[Schematic Ref]]),LEN(Table3[[#This Row],[Schematic Ref]])-(LEN(SUBSTITUTE(Table3[[#This Row],[Schematic Ref]],",","")))+1,"")</f>
        <v/>
      </c>
      <c r="F681" s="21"/>
      <c r="G681" s="21"/>
      <c r="H681" s="21"/>
      <c r="I681" s="21"/>
      <c r="J681" s="22"/>
      <c r="K681" s="21"/>
      <c r="L681" s="31"/>
      <c r="M681" s="32"/>
      <c r="N681" s="21"/>
      <c r="O681" s="32"/>
      <c r="P681" s="30"/>
      <c r="Q681" s="33"/>
      <c r="R681" s="21" t="s">
        <v>30</v>
      </c>
      <c r="S681" s="21">
        <v>1466</v>
      </c>
      <c r="T681" s="21"/>
      <c r="U681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81" s="15">
        <f>Table3[[#This Row],[Price per board]]*$N$3</f>
        <v>0</v>
      </c>
      <c r="W681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81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82" spans="2:24" x14ac:dyDescent="0.25">
      <c r="B682" s="12">
        <f t="shared" ca="1" si="10"/>
        <v>676</v>
      </c>
      <c r="C68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682" s="26"/>
      <c r="E682" s="14" t="str">
        <f>IF(COUNTA(Table3[[#This Row],[Schematic Ref]]),LEN(Table3[[#This Row],[Schematic Ref]])-(LEN(SUBSTITUTE(Table3[[#This Row],[Schematic Ref]],",","")))+1,"")</f>
        <v/>
      </c>
      <c r="F682" s="21"/>
      <c r="G682" s="21"/>
      <c r="H682" s="21"/>
      <c r="I682" s="21"/>
      <c r="J682" s="22"/>
      <c r="K682" s="21"/>
      <c r="L682" s="31"/>
      <c r="M682" s="32"/>
      <c r="N682" s="21"/>
      <c r="O682" s="32"/>
      <c r="P682" s="30"/>
      <c r="Q682" s="33"/>
      <c r="R682" s="21" t="s">
        <v>30</v>
      </c>
      <c r="S682" s="21">
        <v>1467</v>
      </c>
      <c r="T682" s="21"/>
      <c r="U682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82" s="15">
        <f>Table3[[#This Row],[Price per board]]*$N$3</f>
        <v>0</v>
      </c>
      <c r="W682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82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83" spans="2:24" x14ac:dyDescent="0.25">
      <c r="B683" s="12">
        <f t="shared" ca="1" si="10"/>
        <v>677</v>
      </c>
      <c r="C68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683" s="26"/>
      <c r="E683" s="14" t="str">
        <f>IF(COUNTA(Table3[[#This Row],[Schematic Ref]]),LEN(Table3[[#This Row],[Schematic Ref]])-(LEN(SUBSTITUTE(Table3[[#This Row],[Schematic Ref]],",","")))+1,"")</f>
        <v/>
      </c>
      <c r="F683" s="21"/>
      <c r="G683" s="21"/>
      <c r="H683" s="21"/>
      <c r="I683" s="21"/>
      <c r="J683" s="22"/>
      <c r="K683" s="21"/>
      <c r="L683" s="31"/>
      <c r="M683" s="32"/>
      <c r="N683" s="21"/>
      <c r="O683" s="32"/>
      <c r="P683" s="30"/>
      <c r="Q683" s="33"/>
      <c r="R683" s="21" t="s">
        <v>30</v>
      </c>
      <c r="S683" s="21">
        <v>1468</v>
      </c>
      <c r="T683" s="21"/>
      <c r="U683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83" s="15">
        <f>Table3[[#This Row],[Price per board]]*$N$3</f>
        <v>0</v>
      </c>
      <c r="W683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83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84" spans="2:24" x14ac:dyDescent="0.25">
      <c r="B684" s="12">
        <f t="shared" ca="1" si="10"/>
        <v>678</v>
      </c>
      <c r="C68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684" s="26"/>
      <c r="E684" s="14" t="str">
        <f>IF(COUNTA(Table3[[#This Row],[Schematic Ref]]),LEN(Table3[[#This Row],[Schematic Ref]])-(LEN(SUBSTITUTE(Table3[[#This Row],[Schematic Ref]],",","")))+1,"")</f>
        <v/>
      </c>
      <c r="F684" s="21"/>
      <c r="G684" s="21"/>
      <c r="H684" s="21"/>
      <c r="I684" s="21"/>
      <c r="J684" s="22"/>
      <c r="K684" s="21"/>
      <c r="L684" s="31"/>
      <c r="M684" s="32"/>
      <c r="N684" s="21"/>
      <c r="O684" s="32"/>
      <c r="P684" s="30"/>
      <c r="Q684" s="33"/>
      <c r="R684" s="21" t="s">
        <v>30</v>
      </c>
      <c r="S684" s="21">
        <v>1469</v>
      </c>
      <c r="T684" s="21"/>
      <c r="U684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84" s="15">
        <f>Table3[[#This Row],[Price per board]]*$N$3</f>
        <v>0</v>
      </c>
      <c r="W684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84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85" spans="2:24" x14ac:dyDescent="0.25">
      <c r="B685" s="12">
        <f t="shared" ca="1" si="10"/>
        <v>679</v>
      </c>
      <c r="C68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685" s="26"/>
      <c r="E685" s="14" t="str">
        <f>IF(COUNTA(Table3[[#This Row],[Schematic Ref]]),LEN(Table3[[#This Row],[Schematic Ref]])-(LEN(SUBSTITUTE(Table3[[#This Row],[Schematic Ref]],",","")))+1,"")</f>
        <v/>
      </c>
      <c r="F685" s="21"/>
      <c r="G685" s="21"/>
      <c r="H685" s="21"/>
      <c r="I685" s="21"/>
      <c r="J685" s="22"/>
      <c r="K685" s="21"/>
      <c r="L685" s="31"/>
      <c r="M685" s="32"/>
      <c r="N685" s="21"/>
      <c r="O685" s="32"/>
      <c r="P685" s="30"/>
      <c r="Q685" s="33"/>
      <c r="R685" s="21" t="s">
        <v>30</v>
      </c>
      <c r="S685" s="21">
        <v>1470</v>
      </c>
      <c r="T685" s="21"/>
      <c r="U685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85" s="15">
        <f>Table3[[#This Row],[Price per board]]*$N$3</f>
        <v>0</v>
      </c>
      <c r="W685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85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86" spans="2:24" x14ac:dyDescent="0.25">
      <c r="B686" s="12">
        <f t="shared" ca="1" si="10"/>
        <v>680</v>
      </c>
      <c r="C68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686" s="26"/>
      <c r="E686" s="14" t="str">
        <f>IF(COUNTA(Table3[[#This Row],[Schematic Ref]]),LEN(Table3[[#This Row],[Schematic Ref]])-(LEN(SUBSTITUTE(Table3[[#This Row],[Schematic Ref]],",","")))+1,"")</f>
        <v/>
      </c>
      <c r="F686" s="21"/>
      <c r="G686" s="21"/>
      <c r="H686" s="21"/>
      <c r="I686" s="21"/>
      <c r="J686" s="22"/>
      <c r="K686" s="21"/>
      <c r="L686" s="31"/>
      <c r="M686" s="32"/>
      <c r="N686" s="21"/>
      <c r="O686" s="32"/>
      <c r="P686" s="30"/>
      <c r="Q686" s="33"/>
      <c r="R686" s="21" t="s">
        <v>30</v>
      </c>
      <c r="S686" s="21">
        <v>1471</v>
      </c>
      <c r="T686" s="21"/>
      <c r="U686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86" s="15">
        <f>Table3[[#This Row],[Price per board]]*$N$3</f>
        <v>0</v>
      </c>
      <c r="W686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86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87" spans="2:24" x14ac:dyDescent="0.25">
      <c r="B687" s="12">
        <f t="shared" ca="1" si="10"/>
        <v>681</v>
      </c>
      <c r="C68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687" s="26"/>
      <c r="E687" s="14" t="str">
        <f>IF(COUNTA(Table3[[#This Row],[Schematic Ref]]),LEN(Table3[[#This Row],[Schematic Ref]])-(LEN(SUBSTITUTE(Table3[[#This Row],[Schematic Ref]],",","")))+1,"")</f>
        <v/>
      </c>
      <c r="F687" s="21"/>
      <c r="G687" s="21"/>
      <c r="H687" s="21"/>
      <c r="I687" s="21"/>
      <c r="J687" s="22"/>
      <c r="K687" s="21"/>
      <c r="L687" s="31"/>
      <c r="M687" s="32"/>
      <c r="N687" s="21"/>
      <c r="O687" s="32"/>
      <c r="P687" s="30"/>
      <c r="Q687" s="33"/>
      <c r="R687" s="21" t="s">
        <v>30</v>
      </c>
      <c r="S687" s="21">
        <v>1472</v>
      </c>
      <c r="T687" s="21"/>
      <c r="U687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87" s="15">
        <f>Table3[[#This Row],[Price per board]]*$N$3</f>
        <v>0</v>
      </c>
      <c r="W687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87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88" spans="2:24" x14ac:dyDescent="0.25">
      <c r="B688" s="12">
        <f t="shared" ca="1" si="10"/>
        <v>682</v>
      </c>
      <c r="C68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688" s="26"/>
      <c r="E688" s="14" t="str">
        <f>IF(COUNTA(Table3[[#This Row],[Schematic Ref]]),LEN(Table3[[#This Row],[Schematic Ref]])-(LEN(SUBSTITUTE(Table3[[#This Row],[Schematic Ref]],",","")))+1,"")</f>
        <v/>
      </c>
      <c r="F688" s="21"/>
      <c r="G688" s="21"/>
      <c r="H688" s="21"/>
      <c r="I688" s="21"/>
      <c r="J688" s="22"/>
      <c r="K688" s="21"/>
      <c r="L688" s="31"/>
      <c r="M688" s="32"/>
      <c r="N688" s="21"/>
      <c r="O688" s="32"/>
      <c r="P688" s="30"/>
      <c r="Q688" s="33"/>
      <c r="R688" s="21" t="s">
        <v>30</v>
      </c>
      <c r="S688" s="21">
        <v>1473</v>
      </c>
      <c r="T688" s="21"/>
      <c r="U688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88" s="15">
        <f>Table3[[#This Row],[Price per board]]*$N$3</f>
        <v>0</v>
      </c>
      <c r="W688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88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89" spans="2:24" x14ac:dyDescent="0.25">
      <c r="B689" s="12">
        <f t="shared" ca="1" si="10"/>
        <v>683</v>
      </c>
      <c r="C68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689" s="26"/>
      <c r="E689" s="14" t="str">
        <f>IF(COUNTA(Table3[[#This Row],[Schematic Ref]]),LEN(Table3[[#This Row],[Schematic Ref]])-(LEN(SUBSTITUTE(Table3[[#This Row],[Schematic Ref]],",","")))+1,"")</f>
        <v/>
      </c>
      <c r="F689" s="21"/>
      <c r="G689" s="21"/>
      <c r="H689" s="21"/>
      <c r="I689" s="21"/>
      <c r="J689" s="22"/>
      <c r="K689" s="21"/>
      <c r="L689" s="31"/>
      <c r="M689" s="32"/>
      <c r="N689" s="21"/>
      <c r="O689" s="32"/>
      <c r="P689" s="30"/>
      <c r="Q689" s="33"/>
      <c r="R689" s="21" t="s">
        <v>30</v>
      </c>
      <c r="S689" s="21">
        <v>1474</v>
      </c>
      <c r="T689" s="21"/>
      <c r="U689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89" s="15">
        <f>Table3[[#This Row],[Price per board]]*$N$3</f>
        <v>0</v>
      </c>
      <c r="W689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89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90" spans="2:24" x14ac:dyDescent="0.25">
      <c r="B690" s="12">
        <f t="shared" ca="1" si="10"/>
        <v>684</v>
      </c>
      <c r="C69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690" s="26"/>
      <c r="E690" s="14" t="str">
        <f>IF(COUNTA(Table3[[#This Row],[Schematic Ref]]),LEN(Table3[[#This Row],[Schematic Ref]])-(LEN(SUBSTITUTE(Table3[[#This Row],[Schematic Ref]],",","")))+1,"")</f>
        <v/>
      </c>
      <c r="F690" s="21"/>
      <c r="G690" s="21"/>
      <c r="H690" s="21"/>
      <c r="I690" s="21"/>
      <c r="J690" s="22"/>
      <c r="K690" s="21"/>
      <c r="L690" s="31"/>
      <c r="M690" s="32"/>
      <c r="N690" s="21"/>
      <c r="O690" s="32"/>
      <c r="P690" s="30"/>
      <c r="Q690" s="33"/>
      <c r="R690" s="21" t="s">
        <v>30</v>
      </c>
      <c r="S690" s="21">
        <v>1475</v>
      </c>
      <c r="T690" s="21"/>
      <c r="U690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90" s="15">
        <f>Table3[[#This Row],[Price per board]]*$N$3</f>
        <v>0</v>
      </c>
      <c r="W690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90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91" spans="2:24" x14ac:dyDescent="0.25">
      <c r="B691" s="12">
        <f t="shared" ca="1" si="10"/>
        <v>685</v>
      </c>
      <c r="C69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691" s="26"/>
      <c r="E691" s="14" t="str">
        <f>IF(COUNTA(Table3[[#This Row],[Schematic Ref]]),LEN(Table3[[#This Row],[Schematic Ref]])-(LEN(SUBSTITUTE(Table3[[#This Row],[Schematic Ref]],",","")))+1,"")</f>
        <v/>
      </c>
      <c r="F691" s="21"/>
      <c r="G691" s="21"/>
      <c r="H691" s="21"/>
      <c r="I691" s="21"/>
      <c r="J691" s="22"/>
      <c r="K691" s="21"/>
      <c r="L691" s="31"/>
      <c r="M691" s="32"/>
      <c r="N691" s="21"/>
      <c r="O691" s="32"/>
      <c r="P691" s="30"/>
      <c r="Q691" s="33"/>
      <c r="R691" s="21" t="s">
        <v>30</v>
      </c>
      <c r="S691" s="21">
        <v>1476</v>
      </c>
      <c r="T691" s="21"/>
      <c r="U691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91" s="15">
        <f>Table3[[#This Row],[Price per board]]*$N$3</f>
        <v>0</v>
      </c>
      <c r="W691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91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92" spans="2:24" x14ac:dyDescent="0.25">
      <c r="B692" s="12">
        <f t="shared" ca="1" si="10"/>
        <v>686</v>
      </c>
      <c r="C69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692" s="26"/>
      <c r="E692" s="14" t="str">
        <f>IF(COUNTA(Table3[[#This Row],[Schematic Ref]]),LEN(Table3[[#This Row],[Schematic Ref]])-(LEN(SUBSTITUTE(Table3[[#This Row],[Schematic Ref]],",","")))+1,"")</f>
        <v/>
      </c>
      <c r="F692" s="21"/>
      <c r="G692" s="21"/>
      <c r="H692" s="21"/>
      <c r="I692" s="21"/>
      <c r="J692" s="22"/>
      <c r="K692" s="21"/>
      <c r="L692" s="31"/>
      <c r="M692" s="32"/>
      <c r="N692" s="21"/>
      <c r="O692" s="32"/>
      <c r="P692" s="30"/>
      <c r="Q692" s="33"/>
      <c r="R692" s="21" t="s">
        <v>30</v>
      </c>
      <c r="S692" s="21">
        <v>1477</v>
      </c>
      <c r="T692" s="21"/>
      <c r="U692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92" s="15">
        <f>Table3[[#This Row],[Price per board]]*$N$3</f>
        <v>0</v>
      </c>
      <c r="W692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92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93" spans="2:24" x14ac:dyDescent="0.25">
      <c r="B693" s="12">
        <f t="shared" ca="1" si="10"/>
        <v>687</v>
      </c>
      <c r="C69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693" s="26"/>
      <c r="E693" s="14" t="str">
        <f>IF(COUNTA(Table3[[#This Row],[Schematic Ref]]),LEN(Table3[[#This Row],[Schematic Ref]])-(LEN(SUBSTITUTE(Table3[[#This Row],[Schematic Ref]],",","")))+1,"")</f>
        <v/>
      </c>
      <c r="F693" s="21"/>
      <c r="G693" s="21"/>
      <c r="H693" s="21"/>
      <c r="I693" s="21"/>
      <c r="J693" s="22"/>
      <c r="K693" s="21"/>
      <c r="L693" s="31"/>
      <c r="M693" s="32"/>
      <c r="N693" s="21"/>
      <c r="O693" s="32"/>
      <c r="P693" s="30"/>
      <c r="Q693" s="33"/>
      <c r="R693" s="21" t="s">
        <v>30</v>
      </c>
      <c r="S693" s="21">
        <v>1478</v>
      </c>
      <c r="T693" s="21"/>
      <c r="U693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93" s="15">
        <f>Table3[[#This Row],[Price per board]]*$N$3</f>
        <v>0</v>
      </c>
      <c r="W693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93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94" spans="2:24" x14ac:dyDescent="0.25">
      <c r="B694" s="12">
        <f t="shared" ca="1" si="10"/>
        <v>688</v>
      </c>
      <c r="C69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694" s="26"/>
      <c r="E694" s="14" t="str">
        <f>IF(COUNTA(Table3[[#This Row],[Schematic Ref]]),LEN(Table3[[#This Row],[Schematic Ref]])-(LEN(SUBSTITUTE(Table3[[#This Row],[Schematic Ref]],",","")))+1,"")</f>
        <v/>
      </c>
      <c r="F694" s="21"/>
      <c r="G694" s="21"/>
      <c r="H694" s="21"/>
      <c r="I694" s="21"/>
      <c r="J694" s="22"/>
      <c r="K694" s="21"/>
      <c r="L694" s="31"/>
      <c r="M694" s="32"/>
      <c r="N694" s="21"/>
      <c r="O694" s="32"/>
      <c r="P694" s="30"/>
      <c r="Q694" s="33"/>
      <c r="R694" s="21" t="s">
        <v>30</v>
      </c>
      <c r="S694" s="21">
        <v>1479</v>
      </c>
      <c r="T694" s="21"/>
      <c r="U694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94" s="15">
        <f>Table3[[#This Row],[Price per board]]*$N$3</f>
        <v>0</v>
      </c>
      <c r="W694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94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95" spans="2:24" x14ac:dyDescent="0.25">
      <c r="B695" s="12">
        <f t="shared" ca="1" si="10"/>
        <v>689</v>
      </c>
      <c r="C69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695" s="26"/>
      <c r="E695" s="14" t="str">
        <f>IF(COUNTA(Table3[[#This Row],[Schematic Ref]]),LEN(Table3[[#This Row],[Schematic Ref]])-(LEN(SUBSTITUTE(Table3[[#This Row],[Schematic Ref]],",","")))+1,"")</f>
        <v/>
      </c>
      <c r="F695" s="21"/>
      <c r="G695" s="21"/>
      <c r="H695" s="21"/>
      <c r="I695" s="21"/>
      <c r="J695" s="22"/>
      <c r="K695" s="21"/>
      <c r="L695" s="31"/>
      <c r="M695" s="32"/>
      <c r="N695" s="21"/>
      <c r="O695" s="32"/>
      <c r="P695" s="30"/>
      <c r="Q695" s="33"/>
      <c r="R695" s="21" t="s">
        <v>30</v>
      </c>
      <c r="S695" s="21">
        <v>1480</v>
      </c>
      <c r="T695" s="21"/>
      <c r="U695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95" s="15">
        <f>Table3[[#This Row],[Price per board]]*$N$3</f>
        <v>0</v>
      </c>
      <c r="W695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95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96" spans="2:24" x14ac:dyDescent="0.25">
      <c r="B696" s="12">
        <f t="shared" ca="1" si="10"/>
        <v>690</v>
      </c>
      <c r="C69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696" s="26"/>
      <c r="E696" s="14" t="str">
        <f>IF(COUNTA(Table3[[#This Row],[Schematic Ref]]),LEN(Table3[[#This Row],[Schematic Ref]])-(LEN(SUBSTITUTE(Table3[[#This Row],[Schematic Ref]],",","")))+1,"")</f>
        <v/>
      </c>
      <c r="F696" s="21"/>
      <c r="G696" s="21"/>
      <c r="H696" s="21"/>
      <c r="I696" s="21"/>
      <c r="J696" s="22"/>
      <c r="K696" s="21"/>
      <c r="L696" s="31"/>
      <c r="M696" s="32"/>
      <c r="N696" s="21"/>
      <c r="O696" s="32"/>
      <c r="P696" s="30"/>
      <c r="Q696" s="33"/>
      <c r="R696" s="21" t="s">
        <v>30</v>
      </c>
      <c r="S696" s="21">
        <v>1481</v>
      </c>
      <c r="T696" s="21"/>
      <c r="U696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96" s="15">
        <f>Table3[[#This Row],[Price per board]]*$N$3</f>
        <v>0</v>
      </c>
      <c r="W696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96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97" spans="2:24" x14ac:dyDescent="0.25">
      <c r="B697" s="12">
        <f t="shared" ca="1" si="10"/>
        <v>691</v>
      </c>
      <c r="C69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697" s="26"/>
      <c r="E697" s="14" t="str">
        <f>IF(COUNTA(Table3[[#This Row],[Schematic Ref]]),LEN(Table3[[#This Row],[Schematic Ref]])-(LEN(SUBSTITUTE(Table3[[#This Row],[Schematic Ref]],",","")))+1,"")</f>
        <v/>
      </c>
      <c r="F697" s="21"/>
      <c r="G697" s="21"/>
      <c r="H697" s="21"/>
      <c r="I697" s="21"/>
      <c r="J697" s="22"/>
      <c r="K697" s="21"/>
      <c r="L697" s="31"/>
      <c r="M697" s="32"/>
      <c r="N697" s="21"/>
      <c r="O697" s="32"/>
      <c r="P697" s="30"/>
      <c r="Q697" s="33"/>
      <c r="R697" s="21" t="s">
        <v>30</v>
      </c>
      <c r="S697" s="21">
        <v>1482</v>
      </c>
      <c r="T697" s="21"/>
      <c r="U697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97" s="15">
        <f>Table3[[#This Row],[Price per board]]*$N$3</f>
        <v>0</v>
      </c>
      <c r="W697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97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98" spans="2:24" x14ac:dyDescent="0.25">
      <c r="B698" s="12">
        <f t="shared" ca="1" si="10"/>
        <v>692</v>
      </c>
      <c r="C69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698" s="26"/>
      <c r="E698" s="14" t="str">
        <f>IF(COUNTA(Table3[[#This Row],[Schematic Ref]]),LEN(Table3[[#This Row],[Schematic Ref]])-(LEN(SUBSTITUTE(Table3[[#This Row],[Schematic Ref]],",","")))+1,"")</f>
        <v/>
      </c>
      <c r="F698" s="21"/>
      <c r="G698" s="21"/>
      <c r="H698" s="21"/>
      <c r="I698" s="21"/>
      <c r="J698" s="22"/>
      <c r="K698" s="21"/>
      <c r="L698" s="31"/>
      <c r="M698" s="32"/>
      <c r="N698" s="21"/>
      <c r="O698" s="32"/>
      <c r="P698" s="30"/>
      <c r="Q698" s="33"/>
      <c r="R698" s="21" t="s">
        <v>30</v>
      </c>
      <c r="S698" s="21">
        <v>1483</v>
      </c>
      <c r="T698" s="21"/>
      <c r="U698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98" s="15">
        <f>Table3[[#This Row],[Price per board]]*$N$3</f>
        <v>0</v>
      </c>
      <c r="W698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98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99" spans="2:24" x14ac:dyDescent="0.25">
      <c r="B699" s="12">
        <f t="shared" ca="1" si="10"/>
        <v>693</v>
      </c>
      <c r="C69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699" s="26"/>
      <c r="E699" s="14" t="str">
        <f>IF(COUNTA(Table3[[#This Row],[Schematic Ref]]),LEN(Table3[[#This Row],[Schematic Ref]])-(LEN(SUBSTITUTE(Table3[[#This Row],[Schematic Ref]],",","")))+1,"")</f>
        <v/>
      </c>
      <c r="F699" s="21"/>
      <c r="G699" s="21"/>
      <c r="H699" s="21"/>
      <c r="I699" s="21"/>
      <c r="J699" s="22"/>
      <c r="K699" s="21"/>
      <c r="L699" s="31"/>
      <c r="M699" s="32"/>
      <c r="N699" s="21"/>
      <c r="O699" s="32"/>
      <c r="P699" s="30"/>
      <c r="Q699" s="33"/>
      <c r="R699" s="21" t="s">
        <v>30</v>
      </c>
      <c r="S699" s="21">
        <v>1484</v>
      </c>
      <c r="T699" s="21"/>
      <c r="U699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99" s="15">
        <f>Table3[[#This Row],[Price per board]]*$N$3</f>
        <v>0</v>
      </c>
      <c r="W699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99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00" spans="2:24" x14ac:dyDescent="0.25">
      <c r="B700" s="12">
        <f t="shared" ca="1" si="10"/>
        <v>694</v>
      </c>
      <c r="C70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700" s="26"/>
      <c r="E700" s="14" t="str">
        <f>IF(COUNTA(Table3[[#This Row],[Schematic Ref]]),LEN(Table3[[#This Row],[Schematic Ref]])-(LEN(SUBSTITUTE(Table3[[#This Row],[Schematic Ref]],",","")))+1,"")</f>
        <v/>
      </c>
      <c r="F700" s="21"/>
      <c r="G700" s="21"/>
      <c r="H700" s="21"/>
      <c r="I700" s="21"/>
      <c r="J700" s="22"/>
      <c r="K700" s="21"/>
      <c r="L700" s="31"/>
      <c r="M700" s="32"/>
      <c r="N700" s="21"/>
      <c r="O700" s="32"/>
      <c r="P700" s="30"/>
      <c r="Q700" s="33"/>
      <c r="R700" s="21" t="s">
        <v>30</v>
      </c>
      <c r="S700" s="21">
        <v>1485</v>
      </c>
      <c r="T700" s="21"/>
      <c r="U700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00" s="15">
        <f>Table3[[#This Row],[Price per board]]*$N$3</f>
        <v>0</v>
      </c>
      <c r="W700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00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01" spans="2:24" x14ac:dyDescent="0.25">
      <c r="B701" s="12">
        <f t="shared" ca="1" si="10"/>
        <v>695</v>
      </c>
      <c r="C70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701" s="26"/>
      <c r="E701" s="14" t="str">
        <f>IF(COUNTA(Table3[[#This Row],[Schematic Ref]]),LEN(Table3[[#This Row],[Schematic Ref]])-(LEN(SUBSTITUTE(Table3[[#This Row],[Schematic Ref]],",","")))+1,"")</f>
        <v/>
      </c>
      <c r="F701" s="21"/>
      <c r="G701" s="21"/>
      <c r="H701" s="21"/>
      <c r="I701" s="21"/>
      <c r="J701" s="22"/>
      <c r="K701" s="21"/>
      <c r="L701" s="31"/>
      <c r="M701" s="32"/>
      <c r="N701" s="21"/>
      <c r="O701" s="32"/>
      <c r="P701" s="30"/>
      <c r="Q701" s="33"/>
      <c r="R701" s="21" t="s">
        <v>30</v>
      </c>
      <c r="S701" s="21">
        <v>1486</v>
      </c>
      <c r="T701" s="21"/>
      <c r="U701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01" s="15">
        <f>Table3[[#This Row],[Price per board]]*$N$3</f>
        <v>0</v>
      </c>
      <c r="W701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01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02" spans="2:24" x14ac:dyDescent="0.25">
      <c r="B702" s="12">
        <f t="shared" ca="1" si="10"/>
        <v>696</v>
      </c>
      <c r="C70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702" s="26"/>
      <c r="E702" s="14" t="str">
        <f>IF(COUNTA(Table3[[#This Row],[Schematic Ref]]),LEN(Table3[[#This Row],[Schematic Ref]])-(LEN(SUBSTITUTE(Table3[[#This Row],[Schematic Ref]],",","")))+1,"")</f>
        <v/>
      </c>
      <c r="F702" s="21"/>
      <c r="G702" s="21"/>
      <c r="H702" s="21"/>
      <c r="I702" s="21"/>
      <c r="J702" s="22"/>
      <c r="K702" s="21"/>
      <c r="L702" s="31"/>
      <c r="M702" s="32"/>
      <c r="N702" s="21"/>
      <c r="O702" s="32"/>
      <c r="P702" s="30"/>
      <c r="Q702" s="33"/>
      <c r="R702" s="21" t="s">
        <v>30</v>
      </c>
      <c r="S702" s="21">
        <v>1487</v>
      </c>
      <c r="T702" s="21"/>
      <c r="U702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02" s="15">
        <f>Table3[[#This Row],[Price per board]]*$N$3</f>
        <v>0</v>
      </c>
      <c r="W702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02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03" spans="2:24" x14ac:dyDescent="0.25">
      <c r="B703" s="12">
        <f t="shared" ca="1" si="10"/>
        <v>697</v>
      </c>
      <c r="C70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703" s="26"/>
      <c r="E703" s="14" t="str">
        <f>IF(COUNTA(Table3[[#This Row],[Schematic Ref]]),LEN(Table3[[#This Row],[Schematic Ref]])-(LEN(SUBSTITUTE(Table3[[#This Row],[Schematic Ref]],",","")))+1,"")</f>
        <v/>
      </c>
      <c r="F703" s="21"/>
      <c r="G703" s="21"/>
      <c r="H703" s="21"/>
      <c r="I703" s="21"/>
      <c r="J703" s="22"/>
      <c r="K703" s="21"/>
      <c r="L703" s="31"/>
      <c r="M703" s="32"/>
      <c r="N703" s="21"/>
      <c r="O703" s="32"/>
      <c r="P703" s="30"/>
      <c r="Q703" s="33"/>
      <c r="R703" s="21" t="s">
        <v>30</v>
      </c>
      <c r="S703" s="21">
        <v>1488</v>
      </c>
      <c r="T703" s="21"/>
      <c r="U703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03" s="15">
        <f>Table3[[#This Row],[Price per board]]*$N$3</f>
        <v>0</v>
      </c>
      <c r="W703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03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04" spans="2:24" x14ac:dyDescent="0.25">
      <c r="B704" s="12">
        <f t="shared" ca="1" si="10"/>
        <v>698</v>
      </c>
      <c r="C70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704" s="26"/>
      <c r="E704" s="14" t="str">
        <f>IF(COUNTA(Table3[[#This Row],[Schematic Ref]]),LEN(Table3[[#This Row],[Schematic Ref]])-(LEN(SUBSTITUTE(Table3[[#This Row],[Schematic Ref]],",","")))+1,"")</f>
        <v/>
      </c>
      <c r="F704" s="21"/>
      <c r="G704" s="21"/>
      <c r="H704" s="21"/>
      <c r="I704" s="21"/>
      <c r="J704" s="22"/>
      <c r="K704" s="21"/>
      <c r="L704" s="31"/>
      <c r="M704" s="32"/>
      <c r="N704" s="21"/>
      <c r="O704" s="32"/>
      <c r="P704" s="30"/>
      <c r="Q704" s="33"/>
      <c r="R704" s="21" t="s">
        <v>30</v>
      </c>
      <c r="S704" s="21">
        <v>1489</v>
      </c>
      <c r="T704" s="21"/>
      <c r="U704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04" s="15">
        <f>Table3[[#This Row],[Price per board]]*$N$3</f>
        <v>0</v>
      </c>
      <c r="W704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04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05" spans="2:24" x14ac:dyDescent="0.25">
      <c r="B705" s="12">
        <f t="shared" ca="1" si="10"/>
        <v>699</v>
      </c>
      <c r="C70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705" s="26"/>
      <c r="E705" s="14" t="str">
        <f>IF(COUNTA(Table3[[#This Row],[Schematic Ref]]),LEN(Table3[[#This Row],[Schematic Ref]])-(LEN(SUBSTITUTE(Table3[[#This Row],[Schematic Ref]],",","")))+1,"")</f>
        <v/>
      </c>
      <c r="F705" s="21"/>
      <c r="G705" s="21"/>
      <c r="H705" s="21"/>
      <c r="I705" s="21"/>
      <c r="J705" s="22"/>
      <c r="K705" s="21"/>
      <c r="L705" s="31"/>
      <c r="M705" s="32"/>
      <c r="N705" s="21"/>
      <c r="O705" s="32"/>
      <c r="P705" s="30"/>
      <c r="Q705" s="33"/>
      <c r="R705" s="21" t="s">
        <v>30</v>
      </c>
      <c r="S705" s="21">
        <v>1490</v>
      </c>
      <c r="T705" s="21"/>
      <c r="U705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05" s="15">
        <f>Table3[[#This Row],[Price per board]]*$N$3</f>
        <v>0</v>
      </c>
      <c r="W705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05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06" spans="2:24" x14ac:dyDescent="0.25">
      <c r="B706" s="12">
        <f t="shared" ca="1" si="10"/>
        <v>700</v>
      </c>
      <c r="C70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706" s="26"/>
      <c r="E706" s="14" t="str">
        <f>IF(COUNTA(Table3[[#This Row],[Schematic Ref]]),LEN(Table3[[#This Row],[Schematic Ref]])-(LEN(SUBSTITUTE(Table3[[#This Row],[Schematic Ref]],",","")))+1,"")</f>
        <v/>
      </c>
      <c r="F706" s="21"/>
      <c r="G706" s="21"/>
      <c r="H706" s="21"/>
      <c r="I706" s="21"/>
      <c r="J706" s="22"/>
      <c r="K706" s="21"/>
      <c r="L706" s="31"/>
      <c r="M706" s="32"/>
      <c r="N706" s="21"/>
      <c r="O706" s="32"/>
      <c r="P706" s="30"/>
      <c r="Q706" s="33"/>
      <c r="R706" s="21" t="s">
        <v>30</v>
      </c>
      <c r="S706" s="21">
        <v>1491</v>
      </c>
      <c r="T706" s="21"/>
      <c r="U706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06" s="15">
        <f>Table3[[#This Row],[Price per board]]*$N$3</f>
        <v>0</v>
      </c>
      <c r="W706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06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07" spans="2:24" x14ac:dyDescent="0.25">
      <c r="B707" s="12">
        <f t="shared" ca="1" si="10"/>
        <v>701</v>
      </c>
      <c r="C70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707" s="26"/>
      <c r="E707" s="14" t="str">
        <f>IF(COUNTA(Table3[[#This Row],[Schematic Ref]]),LEN(Table3[[#This Row],[Schematic Ref]])-(LEN(SUBSTITUTE(Table3[[#This Row],[Schematic Ref]],",","")))+1,"")</f>
        <v/>
      </c>
      <c r="F707" s="21"/>
      <c r="G707" s="21"/>
      <c r="H707" s="21"/>
      <c r="I707" s="21"/>
      <c r="J707" s="22"/>
      <c r="K707" s="21"/>
      <c r="L707" s="31"/>
      <c r="M707" s="32"/>
      <c r="N707" s="21"/>
      <c r="O707" s="32"/>
      <c r="P707" s="30"/>
      <c r="Q707" s="33"/>
      <c r="R707" s="21" t="s">
        <v>30</v>
      </c>
      <c r="S707" s="21">
        <v>1492</v>
      </c>
      <c r="T707" s="21"/>
      <c r="U707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07" s="15">
        <f>Table3[[#This Row],[Price per board]]*$N$3</f>
        <v>0</v>
      </c>
      <c r="W707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07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08" spans="2:24" x14ac:dyDescent="0.25">
      <c r="B708" s="12">
        <f t="shared" ca="1" si="10"/>
        <v>702</v>
      </c>
      <c r="C70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708" s="26"/>
      <c r="E708" s="14" t="str">
        <f>IF(COUNTA(Table3[[#This Row],[Schematic Ref]]),LEN(Table3[[#This Row],[Schematic Ref]])-(LEN(SUBSTITUTE(Table3[[#This Row],[Schematic Ref]],",","")))+1,"")</f>
        <v/>
      </c>
      <c r="F708" s="21"/>
      <c r="G708" s="21"/>
      <c r="H708" s="21"/>
      <c r="I708" s="21"/>
      <c r="J708" s="22"/>
      <c r="K708" s="21"/>
      <c r="L708" s="31"/>
      <c r="M708" s="32"/>
      <c r="N708" s="21"/>
      <c r="O708" s="32"/>
      <c r="P708" s="30"/>
      <c r="Q708" s="33"/>
      <c r="R708" s="21" t="s">
        <v>30</v>
      </c>
      <c r="S708" s="21">
        <v>1493</v>
      </c>
      <c r="T708" s="21"/>
      <c r="U708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08" s="15">
        <f>Table3[[#This Row],[Price per board]]*$N$3</f>
        <v>0</v>
      </c>
      <c r="W708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08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09" spans="2:24" x14ac:dyDescent="0.25">
      <c r="B709" s="12">
        <f t="shared" ca="1" si="10"/>
        <v>703</v>
      </c>
      <c r="C70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709" s="26"/>
      <c r="E709" s="14" t="str">
        <f>IF(COUNTA(Table3[[#This Row],[Schematic Ref]]),LEN(Table3[[#This Row],[Schematic Ref]])-(LEN(SUBSTITUTE(Table3[[#This Row],[Schematic Ref]],",","")))+1,"")</f>
        <v/>
      </c>
      <c r="F709" s="21"/>
      <c r="G709" s="21"/>
      <c r="H709" s="21"/>
      <c r="I709" s="21"/>
      <c r="J709" s="22"/>
      <c r="K709" s="21"/>
      <c r="L709" s="31"/>
      <c r="M709" s="32"/>
      <c r="N709" s="21"/>
      <c r="O709" s="32"/>
      <c r="P709" s="30"/>
      <c r="Q709" s="33"/>
      <c r="R709" s="21" t="s">
        <v>30</v>
      </c>
      <c r="S709" s="21">
        <v>1494</v>
      </c>
      <c r="T709" s="21"/>
      <c r="U709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09" s="15">
        <f>Table3[[#This Row],[Price per board]]*$N$3</f>
        <v>0</v>
      </c>
      <c r="W709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09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10" spans="2:24" x14ac:dyDescent="0.25">
      <c r="B710" s="12">
        <f t="shared" ref="B710:B773" ca="1" si="11">IF(ISNUMBER(INDIRECT("B"&amp;ROW()-1)),INDIRECT("B"&amp;ROW()-1)+1,0)</f>
        <v>704</v>
      </c>
      <c r="C71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710" s="26"/>
      <c r="E710" s="14" t="str">
        <f>IF(COUNTA(Table3[[#This Row],[Schematic Ref]]),LEN(Table3[[#This Row],[Schematic Ref]])-(LEN(SUBSTITUTE(Table3[[#This Row],[Schematic Ref]],",","")))+1,"")</f>
        <v/>
      </c>
      <c r="F710" s="21"/>
      <c r="G710" s="21"/>
      <c r="H710" s="21"/>
      <c r="I710" s="21"/>
      <c r="J710" s="22"/>
      <c r="K710" s="21"/>
      <c r="L710" s="31"/>
      <c r="M710" s="32"/>
      <c r="N710" s="21"/>
      <c r="O710" s="32"/>
      <c r="P710" s="30"/>
      <c r="Q710" s="33"/>
      <c r="R710" s="21" t="s">
        <v>30</v>
      </c>
      <c r="S710" s="21">
        <v>1495</v>
      </c>
      <c r="T710" s="21"/>
      <c r="U710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10" s="15">
        <f>Table3[[#This Row],[Price per board]]*$N$3</f>
        <v>0</v>
      </c>
      <c r="W710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10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11" spans="2:24" x14ac:dyDescent="0.25">
      <c r="B711" s="12">
        <f t="shared" ca="1" si="11"/>
        <v>705</v>
      </c>
      <c r="C71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711" s="26"/>
      <c r="E711" s="14" t="str">
        <f>IF(COUNTA(Table3[[#This Row],[Schematic Ref]]),LEN(Table3[[#This Row],[Schematic Ref]])-(LEN(SUBSTITUTE(Table3[[#This Row],[Schematic Ref]],",","")))+1,"")</f>
        <v/>
      </c>
      <c r="F711" s="21"/>
      <c r="G711" s="21"/>
      <c r="H711" s="21"/>
      <c r="I711" s="21"/>
      <c r="J711" s="22"/>
      <c r="K711" s="21"/>
      <c r="L711" s="31"/>
      <c r="M711" s="32"/>
      <c r="N711" s="21"/>
      <c r="O711" s="32"/>
      <c r="P711" s="30"/>
      <c r="Q711" s="33"/>
      <c r="R711" s="21" t="s">
        <v>30</v>
      </c>
      <c r="S711" s="21">
        <v>1496</v>
      </c>
      <c r="T711" s="21"/>
      <c r="U711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11" s="15">
        <f>Table3[[#This Row],[Price per board]]*$N$3</f>
        <v>0</v>
      </c>
      <c r="W711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11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12" spans="2:24" x14ac:dyDescent="0.25">
      <c r="B712" s="12">
        <f t="shared" ca="1" si="11"/>
        <v>706</v>
      </c>
      <c r="C71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712" s="26"/>
      <c r="E712" s="14" t="str">
        <f>IF(COUNTA(Table3[[#This Row],[Schematic Ref]]),LEN(Table3[[#This Row],[Schematic Ref]])-(LEN(SUBSTITUTE(Table3[[#This Row],[Schematic Ref]],",","")))+1,"")</f>
        <v/>
      </c>
      <c r="F712" s="21"/>
      <c r="G712" s="21"/>
      <c r="H712" s="21"/>
      <c r="I712" s="21"/>
      <c r="J712" s="22"/>
      <c r="K712" s="21"/>
      <c r="L712" s="31"/>
      <c r="M712" s="32"/>
      <c r="N712" s="21"/>
      <c r="O712" s="32"/>
      <c r="P712" s="30"/>
      <c r="Q712" s="33"/>
      <c r="R712" s="21" t="s">
        <v>30</v>
      </c>
      <c r="S712" s="21">
        <v>1497</v>
      </c>
      <c r="T712" s="21"/>
      <c r="U712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12" s="15">
        <f>Table3[[#This Row],[Price per board]]*$N$3</f>
        <v>0</v>
      </c>
      <c r="W712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12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13" spans="2:24" x14ac:dyDescent="0.25">
      <c r="B713" s="12">
        <f t="shared" ca="1" si="11"/>
        <v>707</v>
      </c>
      <c r="C71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713" s="26"/>
      <c r="E713" s="14" t="str">
        <f>IF(COUNTA(Table3[[#This Row],[Schematic Ref]]),LEN(Table3[[#This Row],[Schematic Ref]])-(LEN(SUBSTITUTE(Table3[[#This Row],[Schematic Ref]],",","")))+1,"")</f>
        <v/>
      </c>
      <c r="F713" s="21"/>
      <c r="G713" s="21"/>
      <c r="H713" s="21"/>
      <c r="I713" s="21"/>
      <c r="J713" s="22"/>
      <c r="K713" s="21"/>
      <c r="L713" s="31"/>
      <c r="M713" s="32"/>
      <c r="N713" s="21"/>
      <c r="O713" s="32"/>
      <c r="P713" s="30"/>
      <c r="Q713" s="33"/>
      <c r="R713" s="21" t="s">
        <v>30</v>
      </c>
      <c r="S713" s="21">
        <v>1498</v>
      </c>
      <c r="T713" s="21"/>
      <c r="U713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13" s="15">
        <f>Table3[[#This Row],[Price per board]]*$N$3</f>
        <v>0</v>
      </c>
      <c r="W713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13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14" spans="2:24" x14ac:dyDescent="0.25">
      <c r="B714" s="12">
        <f t="shared" ca="1" si="11"/>
        <v>708</v>
      </c>
      <c r="C71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714" s="26"/>
      <c r="E714" s="14" t="str">
        <f>IF(COUNTA(Table3[[#This Row],[Schematic Ref]]),LEN(Table3[[#This Row],[Schematic Ref]])-(LEN(SUBSTITUTE(Table3[[#This Row],[Schematic Ref]],",","")))+1,"")</f>
        <v/>
      </c>
      <c r="F714" s="21"/>
      <c r="G714" s="21"/>
      <c r="H714" s="21"/>
      <c r="I714" s="21"/>
      <c r="J714" s="22"/>
      <c r="K714" s="21"/>
      <c r="L714" s="31"/>
      <c r="M714" s="32"/>
      <c r="N714" s="21"/>
      <c r="O714" s="32"/>
      <c r="P714" s="30"/>
      <c r="Q714" s="33"/>
      <c r="R714" s="21" t="s">
        <v>30</v>
      </c>
      <c r="S714" s="21">
        <v>1499</v>
      </c>
      <c r="T714" s="21"/>
      <c r="U714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14" s="15">
        <f>Table3[[#This Row],[Price per board]]*$N$3</f>
        <v>0</v>
      </c>
      <c r="W714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14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15" spans="2:24" x14ac:dyDescent="0.25">
      <c r="B715" s="12">
        <f t="shared" ca="1" si="11"/>
        <v>709</v>
      </c>
      <c r="C71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715" s="26"/>
      <c r="E715" s="14" t="str">
        <f>IF(COUNTA(Table3[[#This Row],[Schematic Ref]]),LEN(Table3[[#This Row],[Schematic Ref]])-(LEN(SUBSTITUTE(Table3[[#This Row],[Schematic Ref]],",","")))+1,"")</f>
        <v/>
      </c>
      <c r="F715" s="21"/>
      <c r="G715" s="21"/>
      <c r="H715" s="21"/>
      <c r="I715" s="21"/>
      <c r="J715" s="22"/>
      <c r="K715" s="21"/>
      <c r="L715" s="31"/>
      <c r="M715" s="32"/>
      <c r="N715" s="21"/>
      <c r="O715" s="32"/>
      <c r="P715" s="30"/>
      <c r="Q715" s="33"/>
      <c r="R715" s="21" t="s">
        <v>30</v>
      </c>
      <c r="S715" s="21">
        <v>1500</v>
      </c>
      <c r="T715" s="21"/>
      <c r="U715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15" s="15">
        <f>Table3[[#This Row],[Price per board]]*$N$3</f>
        <v>0</v>
      </c>
      <c r="W715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15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16" spans="2:24" x14ac:dyDescent="0.25">
      <c r="B716" s="12">
        <f t="shared" ca="1" si="11"/>
        <v>710</v>
      </c>
      <c r="C71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716" s="26"/>
      <c r="E716" s="14" t="str">
        <f>IF(COUNTA(Table3[[#This Row],[Schematic Ref]]),LEN(Table3[[#This Row],[Schematic Ref]])-(LEN(SUBSTITUTE(Table3[[#This Row],[Schematic Ref]],",","")))+1,"")</f>
        <v/>
      </c>
      <c r="F716" s="21"/>
      <c r="G716" s="21"/>
      <c r="H716" s="21"/>
      <c r="I716" s="21"/>
      <c r="J716" s="22"/>
      <c r="K716" s="21"/>
      <c r="L716" s="31"/>
      <c r="M716" s="32"/>
      <c r="N716" s="21"/>
      <c r="O716" s="32"/>
      <c r="P716" s="30"/>
      <c r="Q716" s="33"/>
      <c r="R716" s="21" t="s">
        <v>30</v>
      </c>
      <c r="S716" s="21">
        <v>1501</v>
      </c>
      <c r="T716" s="21"/>
      <c r="U716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16" s="15">
        <f>Table3[[#This Row],[Price per board]]*$N$3</f>
        <v>0</v>
      </c>
      <c r="W716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16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17" spans="2:24" x14ac:dyDescent="0.25">
      <c r="B717" s="12">
        <f t="shared" ca="1" si="11"/>
        <v>711</v>
      </c>
      <c r="C71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717" s="26"/>
      <c r="E717" s="14" t="str">
        <f>IF(COUNTA(Table3[[#This Row],[Schematic Ref]]),LEN(Table3[[#This Row],[Schematic Ref]])-(LEN(SUBSTITUTE(Table3[[#This Row],[Schematic Ref]],",","")))+1,"")</f>
        <v/>
      </c>
      <c r="F717" s="21"/>
      <c r="G717" s="21"/>
      <c r="H717" s="21"/>
      <c r="I717" s="21"/>
      <c r="J717" s="22"/>
      <c r="K717" s="21"/>
      <c r="L717" s="31"/>
      <c r="M717" s="32"/>
      <c r="N717" s="21"/>
      <c r="O717" s="32"/>
      <c r="P717" s="30"/>
      <c r="Q717" s="33"/>
      <c r="R717" s="21" t="s">
        <v>30</v>
      </c>
      <c r="S717" s="21">
        <v>1502</v>
      </c>
      <c r="T717" s="21"/>
      <c r="U717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17" s="15">
        <f>Table3[[#This Row],[Price per board]]*$N$3</f>
        <v>0</v>
      </c>
      <c r="W717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17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18" spans="2:24" x14ac:dyDescent="0.25">
      <c r="B718" s="12">
        <f t="shared" ca="1" si="11"/>
        <v>712</v>
      </c>
      <c r="C71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718" s="26"/>
      <c r="E718" s="14" t="str">
        <f>IF(COUNTA(Table3[[#This Row],[Schematic Ref]]),LEN(Table3[[#This Row],[Schematic Ref]])-(LEN(SUBSTITUTE(Table3[[#This Row],[Schematic Ref]],",","")))+1,"")</f>
        <v/>
      </c>
      <c r="F718" s="21"/>
      <c r="G718" s="21"/>
      <c r="H718" s="21"/>
      <c r="I718" s="21"/>
      <c r="J718" s="22"/>
      <c r="K718" s="21"/>
      <c r="L718" s="31"/>
      <c r="M718" s="32"/>
      <c r="N718" s="21"/>
      <c r="O718" s="32"/>
      <c r="P718" s="30"/>
      <c r="Q718" s="33"/>
      <c r="R718" s="21" t="s">
        <v>30</v>
      </c>
      <c r="S718" s="21">
        <v>1503</v>
      </c>
      <c r="T718" s="21"/>
      <c r="U718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18" s="15">
        <f>Table3[[#This Row],[Price per board]]*$N$3</f>
        <v>0</v>
      </c>
      <c r="W718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18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19" spans="2:24" x14ac:dyDescent="0.25">
      <c r="B719" s="12">
        <f t="shared" ca="1" si="11"/>
        <v>713</v>
      </c>
      <c r="C71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719" s="26"/>
      <c r="E719" s="14" t="str">
        <f>IF(COUNTA(Table3[[#This Row],[Schematic Ref]]),LEN(Table3[[#This Row],[Schematic Ref]])-(LEN(SUBSTITUTE(Table3[[#This Row],[Schematic Ref]],",","")))+1,"")</f>
        <v/>
      </c>
      <c r="F719" s="21"/>
      <c r="G719" s="21"/>
      <c r="H719" s="21"/>
      <c r="I719" s="21"/>
      <c r="J719" s="22"/>
      <c r="K719" s="21"/>
      <c r="L719" s="31"/>
      <c r="M719" s="32"/>
      <c r="N719" s="21"/>
      <c r="O719" s="32"/>
      <c r="P719" s="30"/>
      <c r="Q719" s="33"/>
      <c r="R719" s="21" t="s">
        <v>30</v>
      </c>
      <c r="S719" s="21">
        <v>1504</v>
      </c>
      <c r="T719" s="21"/>
      <c r="U719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19" s="15">
        <f>Table3[[#This Row],[Price per board]]*$N$3</f>
        <v>0</v>
      </c>
      <c r="W719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19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20" spans="2:24" x14ac:dyDescent="0.25">
      <c r="B720" s="12">
        <f t="shared" ca="1" si="11"/>
        <v>714</v>
      </c>
      <c r="C72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720" s="26"/>
      <c r="E720" s="14" t="str">
        <f>IF(COUNTA(Table3[[#This Row],[Schematic Ref]]),LEN(Table3[[#This Row],[Schematic Ref]])-(LEN(SUBSTITUTE(Table3[[#This Row],[Schematic Ref]],",","")))+1,"")</f>
        <v/>
      </c>
      <c r="F720" s="21"/>
      <c r="G720" s="21"/>
      <c r="H720" s="21"/>
      <c r="I720" s="21"/>
      <c r="J720" s="22"/>
      <c r="K720" s="21"/>
      <c r="L720" s="31"/>
      <c r="M720" s="32"/>
      <c r="N720" s="21"/>
      <c r="O720" s="32"/>
      <c r="P720" s="30"/>
      <c r="Q720" s="33"/>
      <c r="R720" s="21" t="s">
        <v>30</v>
      </c>
      <c r="S720" s="21">
        <v>1505</v>
      </c>
      <c r="T720" s="21"/>
      <c r="U720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20" s="15">
        <f>Table3[[#This Row],[Price per board]]*$N$3</f>
        <v>0</v>
      </c>
      <c r="W720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20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21" spans="2:24" x14ac:dyDescent="0.25">
      <c r="B721" s="12">
        <f t="shared" ca="1" si="11"/>
        <v>715</v>
      </c>
      <c r="C72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721" s="26"/>
      <c r="E721" s="14" t="str">
        <f>IF(COUNTA(Table3[[#This Row],[Schematic Ref]]),LEN(Table3[[#This Row],[Schematic Ref]])-(LEN(SUBSTITUTE(Table3[[#This Row],[Schematic Ref]],",","")))+1,"")</f>
        <v/>
      </c>
      <c r="F721" s="21"/>
      <c r="G721" s="21"/>
      <c r="H721" s="21"/>
      <c r="I721" s="21"/>
      <c r="J721" s="22"/>
      <c r="K721" s="21"/>
      <c r="L721" s="31"/>
      <c r="M721" s="32"/>
      <c r="N721" s="21"/>
      <c r="O721" s="32"/>
      <c r="P721" s="30"/>
      <c r="Q721" s="33"/>
      <c r="R721" s="21" t="s">
        <v>30</v>
      </c>
      <c r="S721" s="21">
        <v>1506</v>
      </c>
      <c r="T721" s="21"/>
      <c r="U721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21" s="15">
        <f>Table3[[#This Row],[Price per board]]*$N$3</f>
        <v>0</v>
      </c>
      <c r="W721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21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22" spans="2:24" x14ac:dyDescent="0.25">
      <c r="B722" s="12">
        <f t="shared" ca="1" si="11"/>
        <v>716</v>
      </c>
      <c r="C72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722" s="26"/>
      <c r="E722" s="14" t="str">
        <f>IF(COUNTA(Table3[[#This Row],[Schematic Ref]]),LEN(Table3[[#This Row],[Schematic Ref]])-(LEN(SUBSTITUTE(Table3[[#This Row],[Schematic Ref]],",","")))+1,"")</f>
        <v/>
      </c>
      <c r="F722" s="21"/>
      <c r="G722" s="21"/>
      <c r="H722" s="21"/>
      <c r="I722" s="21"/>
      <c r="J722" s="22"/>
      <c r="K722" s="21"/>
      <c r="L722" s="31"/>
      <c r="M722" s="32"/>
      <c r="N722" s="21"/>
      <c r="O722" s="32"/>
      <c r="P722" s="30"/>
      <c r="Q722" s="33"/>
      <c r="R722" s="21" t="s">
        <v>30</v>
      </c>
      <c r="S722" s="21">
        <v>1507</v>
      </c>
      <c r="T722" s="21"/>
      <c r="U722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22" s="15">
        <f>Table3[[#This Row],[Price per board]]*$N$3</f>
        <v>0</v>
      </c>
      <c r="W722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22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23" spans="2:24" x14ac:dyDescent="0.25">
      <c r="B723" s="12">
        <f t="shared" ca="1" si="11"/>
        <v>717</v>
      </c>
      <c r="C72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723" s="26"/>
      <c r="E723" s="14" t="str">
        <f>IF(COUNTA(Table3[[#This Row],[Schematic Ref]]),LEN(Table3[[#This Row],[Schematic Ref]])-(LEN(SUBSTITUTE(Table3[[#This Row],[Schematic Ref]],",","")))+1,"")</f>
        <v/>
      </c>
      <c r="F723" s="21"/>
      <c r="G723" s="21"/>
      <c r="H723" s="21"/>
      <c r="I723" s="21"/>
      <c r="J723" s="22"/>
      <c r="K723" s="21"/>
      <c r="L723" s="31"/>
      <c r="M723" s="32"/>
      <c r="N723" s="21"/>
      <c r="O723" s="32"/>
      <c r="P723" s="30"/>
      <c r="Q723" s="33"/>
      <c r="R723" s="21" t="s">
        <v>30</v>
      </c>
      <c r="S723" s="21">
        <v>1508</v>
      </c>
      <c r="T723" s="21"/>
      <c r="U723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23" s="15">
        <f>Table3[[#This Row],[Price per board]]*$N$3</f>
        <v>0</v>
      </c>
      <c r="W723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23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24" spans="2:24" x14ac:dyDescent="0.25">
      <c r="B724" s="12">
        <f t="shared" ca="1" si="11"/>
        <v>718</v>
      </c>
      <c r="C72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724" s="26"/>
      <c r="E724" s="14" t="str">
        <f>IF(COUNTA(Table3[[#This Row],[Schematic Ref]]),LEN(Table3[[#This Row],[Schematic Ref]])-(LEN(SUBSTITUTE(Table3[[#This Row],[Schematic Ref]],",","")))+1,"")</f>
        <v/>
      </c>
      <c r="F724" s="21"/>
      <c r="G724" s="21"/>
      <c r="H724" s="21"/>
      <c r="I724" s="21"/>
      <c r="J724" s="22"/>
      <c r="K724" s="21"/>
      <c r="L724" s="31"/>
      <c r="M724" s="32"/>
      <c r="N724" s="21"/>
      <c r="O724" s="32"/>
      <c r="P724" s="30"/>
      <c r="Q724" s="33"/>
      <c r="R724" s="21" t="s">
        <v>30</v>
      </c>
      <c r="S724" s="21">
        <v>1509</v>
      </c>
      <c r="T724" s="21"/>
      <c r="U724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24" s="15">
        <f>Table3[[#This Row],[Price per board]]*$N$3</f>
        <v>0</v>
      </c>
      <c r="W724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24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25" spans="2:24" x14ac:dyDescent="0.25">
      <c r="B725" s="12">
        <f t="shared" ca="1" si="11"/>
        <v>719</v>
      </c>
      <c r="C72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725" s="26"/>
      <c r="E725" s="14" t="str">
        <f>IF(COUNTA(Table3[[#This Row],[Schematic Ref]]),LEN(Table3[[#This Row],[Schematic Ref]])-(LEN(SUBSTITUTE(Table3[[#This Row],[Schematic Ref]],",","")))+1,"")</f>
        <v/>
      </c>
      <c r="F725" s="21"/>
      <c r="G725" s="21"/>
      <c r="H725" s="21"/>
      <c r="I725" s="21"/>
      <c r="J725" s="22"/>
      <c r="K725" s="21"/>
      <c r="L725" s="31"/>
      <c r="M725" s="32"/>
      <c r="N725" s="21"/>
      <c r="O725" s="32"/>
      <c r="P725" s="30"/>
      <c r="Q725" s="33"/>
      <c r="R725" s="21" t="s">
        <v>30</v>
      </c>
      <c r="S725" s="21">
        <v>1510</v>
      </c>
      <c r="T725" s="21"/>
      <c r="U725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25" s="15">
        <f>Table3[[#This Row],[Price per board]]*$N$3</f>
        <v>0</v>
      </c>
      <c r="W725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25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26" spans="2:24" x14ac:dyDescent="0.25">
      <c r="B726" s="12">
        <f t="shared" ca="1" si="11"/>
        <v>720</v>
      </c>
      <c r="C72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726" s="26"/>
      <c r="E726" s="14" t="str">
        <f>IF(COUNTA(Table3[[#This Row],[Schematic Ref]]),LEN(Table3[[#This Row],[Schematic Ref]])-(LEN(SUBSTITUTE(Table3[[#This Row],[Schematic Ref]],",","")))+1,"")</f>
        <v/>
      </c>
      <c r="F726" s="21"/>
      <c r="G726" s="21"/>
      <c r="H726" s="21"/>
      <c r="I726" s="21"/>
      <c r="J726" s="22"/>
      <c r="K726" s="21"/>
      <c r="L726" s="31"/>
      <c r="M726" s="32"/>
      <c r="N726" s="21"/>
      <c r="O726" s="32"/>
      <c r="P726" s="30"/>
      <c r="Q726" s="33"/>
      <c r="R726" s="21" t="s">
        <v>30</v>
      </c>
      <c r="S726" s="21">
        <v>1511</v>
      </c>
      <c r="T726" s="21"/>
      <c r="U726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26" s="15">
        <f>Table3[[#This Row],[Price per board]]*$N$3</f>
        <v>0</v>
      </c>
      <c r="W726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26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27" spans="2:24" x14ac:dyDescent="0.25">
      <c r="B727" s="12">
        <f t="shared" ca="1" si="11"/>
        <v>721</v>
      </c>
      <c r="C72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727" s="26"/>
      <c r="E727" s="14" t="str">
        <f>IF(COUNTA(Table3[[#This Row],[Schematic Ref]]),LEN(Table3[[#This Row],[Schematic Ref]])-(LEN(SUBSTITUTE(Table3[[#This Row],[Schematic Ref]],",","")))+1,"")</f>
        <v/>
      </c>
      <c r="F727" s="21"/>
      <c r="G727" s="21"/>
      <c r="H727" s="21"/>
      <c r="I727" s="21"/>
      <c r="J727" s="22"/>
      <c r="K727" s="21"/>
      <c r="L727" s="31"/>
      <c r="M727" s="32"/>
      <c r="N727" s="21"/>
      <c r="O727" s="32"/>
      <c r="P727" s="30"/>
      <c r="Q727" s="33"/>
      <c r="R727" s="21" t="s">
        <v>30</v>
      </c>
      <c r="S727" s="21">
        <v>1512</v>
      </c>
      <c r="T727" s="21"/>
      <c r="U727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27" s="15">
        <f>Table3[[#This Row],[Price per board]]*$N$3</f>
        <v>0</v>
      </c>
      <c r="W727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27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28" spans="2:24" x14ac:dyDescent="0.25">
      <c r="B728" s="12">
        <f t="shared" ca="1" si="11"/>
        <v>722</v>
      </c>
      <c r="C72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728" s="26"/>
      <c r="E728" s="14" t="str">
        <f>IF(COUNTA(Table3[[#This Row],[Schematic Ref]]),LEN(Table3[[#This Row],[Schematic Ref]])-(LEN(SUBSTITUTE(Table3[[#This Row],[Schematic Ref]],",","")))+1,"")</f>
        <v/>
      </c>
      <c r="F728" s="21"/>
      <c r="G728" s="21"/>
      <c r="H728" s="21"/>
      <c r="I728" s="21"/>
      <c r="J728" s="22"/>
      <c r="K728" s="21"/>
      <c r="L728" s="31"/>
      <c r="M728" s="32"/>
      <c r="N728" s="21"/>
      <c r="O728" s="32"/>
      <c r="P728" s="30"/>
      <c r="Q728" s="33"/>
      <c r="R728" s="21" t="s">
        <v>30</v>
      </c>
      <c r="S728" s="21">
        <v>1513</v>
      </c>
      <c r="T728" s="21"/>
      <c r="U728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28" s="15">
        <f>Table3[[#This Row],[Price per board]]*$N$3</f>
        <v>0</v>
      </c>
      <c r="W728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28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29" spans="2:24" x14ac:dyDescent="0.25">
      <c r="B729" s="12">
        <f t="shared" ca="1" si="11"/>
        <v>723</v>
      </c>
      <c r="C72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729" s="26"/>
      <c r="E729" s="14" t="str">
        <f>IF(COUNTA(Table3[[#This Row],[Schematic Ref]]),LEN(Table3[[#This Row],[Schematic Ref]])-(LEN(SUBSTITUTE(Table3[[#This Row],[Schematic Ref]],",","")))+1,"")</f>
        <v/>
      </c>
      <c r="F729" s="21"/>
      <c r="G729" s="21"/>
      <c r="H729" s="21"/>
      <c r="I729" s="21"/>
      <c r="J729" s="22"/>
      <c r="K729" s="21"/>
      <c r="L729" s="31"/>
      <c r="M729" s="32"/>
      <c r="N729" s="21"/>
      <c r="O729" s="32"/>
      <c r="P729" s="30"/>
      <c r="Q729" s="33"/>
      <c r="R729" s="21" t="s">
        <v>30</v>
      </c>
      <c r="S729" s="21">
        <v>1514</v>
      </c>
      <c r="T729" s="21"/>
      <c r="U729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29" s="15">
        <f>Table3[[#This Row],[Price per board]]*$N$3</f>
        <v>0</v>
      </c>
      <c r="W729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29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30" spans="2:24" x14ac:dyDescent="0.25">
      <c r="B730" s="12">
        <f t="shared" ca="1" si="11"/>
        <v>724</v>
      </c>
      <c r="C73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730" s="26"/>
      <c r="E730" s="14" t="str">
        <f>IF(COUNTA(Table3[[#This Row],[Schematic Ref]]),LEN(Table3[[#This Row],[Schematic Ref]])-(LEN(SUBSTITUTE(Table3[[#This Row],[Schematic Ref]],",","")))+1,"")</f>
        <v/>
      </c>
      <c r="F730" s="21"/>
      <c r="G730" s="21"/>
      <c r="H730" s="21"/>
      <c r="I730" s="21"/>
      <c r="J730" s="22"/>
      <c r="K730" s="21"/>
      <c r="L730" s="31"/>
      <c r="M730" s="32"/>
      <c r="N730" s="21"/>
      <c r="O730" s="32"/>
      <c r="P730" s="30"/>
      <c r="Q730" s="33"/>
      <c r="R730" s="21" t="s">
        <v>30</v>
      </c>
      <c r="S730" s="21">
        <v>1515</v>
      </c>
      <c r="T730" s="21"/>
      <c r="U730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30" s="15">
        <f>Table3[[#This Row],[Price per board]]*$N$3</f>
        <v>0</v>
      </c>
      <c r="W730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30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31" spans="2:24" x14ac:dyDescent="0.25">
      <c r="B731" s="12">
        <f t="shared" ca="1" si="11"/>
        <v>725</v>
      </c>
      <c r="C73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731" s="26"/>
      <c r="E731" s="14" t="str">
        <f>IF(COUNTA(Table3[[#This Row],[Schematic Ref]]),LEN(Table3[[#This Row],[Schematic Ref]])-(LEN(SUBSTITUTE(Table3[[#This Row],[Schematic Ref]],",","")))+1,"")</f>
        <v/>
      </c>
      <c r="F731" s="21"/>
      <c r="G731" s="21"/>
      <c r="H731" s="21"/>
      <c r="I731" s="21"/>
      <c r="J731" s="22"/>
      <c r="K731" s="21"/>
      <c r="L731" s="31"/>
      <c r="M731" s="32"/>
      <c r="N731" s="21"/>
      <c r="O731" s="32"/>
      <c r="P731" s="30"/>
      <c r="Q731" s="33"/>
      <c r="R731" s="21" t="s">
        <v>30</v>
      </c>
      <c r="S731" s="21">
        <v>1516</v>
      </c>
      <c r="T731" s="21"/>
      <c r="U731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31" s="15">
        <f>Table3[[#This Row],[Price per board]]*$N$3</f>
        <v>0</v>
      </c>
      <c r="W731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31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32" spans="2:24" x14ac:dyDescent="0.25">
      <c r="B732" s="12">
        <f t="shared" ca="1" si="11"/>
        <v>726</v>
      </c>
      <c r="C73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732" s="26"/>
      <c r="E732" s="14" t="str">
        <f>IF(COUNTA(Table3[[#This Row],[Schematic Ref]]),LEN(Table3[[#This Row],[Schematic Ref]])-(LEN(SUBSTITUTE(Table3[[#This Row],[Schematic Ref]],",","")))+1,"")</f>
        <v/>
      </c>
      <c r="F732" s="21"/>
      <c r="G732" s="21"/>
      <c r="H732" s="21"/>
      <c r="I732" s="21"/>
      <c r="J732" s="22"/>
      <c r="K732" s="21"/>
      <c r="L732" s="31"/>
      <c r="M732" s="32"/>
      <c r="N732" s="21"/>
      <c r="O732" s="32"/>
      <c r="P732" s="30"/>
      <c r="Q732" s="33"/>
      <c r="R732" s="21" t="s">
        <v>30</v>
      </c>
      <c r="S732" s="21">
        <v>1517</v>
      </c>
      <c r="T732" s="21"/>
      <c r="U732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32" s="15">
        <f>Table3[[#This Row],[Price per board]]*$N$3</f>
        <v>0</v>
      </c>
      <c r="W732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32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33" spans="2:24" x14ac:dyDescent="0.25">
      <c r="B733" s="12">
        <f t="shared" ca="1" si="11"/>
        <v>727</v>
      </c>
      <c r="C73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733" s="26"/>
      <c r="E733" s="14" t="str">
        <f>IF(COUNTA(Table3[[#This Row],[Schematic Ref]]),LEN(Table3[[#This Row],[Schematic Ref]])-(LEN(SUBSTITUTE(Table3[[#This Row],[Schematic Ref]],",","")))+1,"")</f>
        <v/>
      </c>
      <c r="F733" s="21"/>
      <c r="G733" s="21"/>
      <c r="H733" s="21"/>
      <c r="I733" s="21"/>
      <c r="J733" s="22"/>
      <c r="K733" s="21"/>
      <c r="L733" s="31"/>
      <c r="M733" s="32"/>
      <c r="N733" s="21"/>
      <c r="O733" s="32"/>
      <c r="P733" s="30"/>
      <c r="Q733" s="33"/>
      <c r="R733" s="21" t="s">
        <v>30</v>
      </c>
      <c r="S733" s="21">
        <v>1518</v>
      </c>
      <c r="T733" s="21"/>
      <c r="U733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33" s="15">
        <f>Table3[[#This Row],[Price per board]]*$N$3</f>
        <v>0</v>
      </c>
      <c r="W733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33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34" spans="2:24" x14ac:dyDescent="0.25">
      <c r="B734" s="12">
        <f t="shared" ca="1" si="11"/>
        <v>728</v>
      </c>
      <c r="C73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734" s="26"/>
      <c r="E734" s="14" t="str">
        <f>IF(COUNTA(Table3[[#This Row],[Schematic Ref]]),LEN(Table3[[#This Row],[Schematic Ref]])-(LEN(SUBSTITUTE(Table3[[#This Row],[Schematic Ref]],",","")))+1,"")</f>
        <v/>
      </c>
      <c r="F734" s="21"/>
      <c r="G734" s="21"/>
      <c r="H734" s="21"/>
      <c r="I734" s="21"/>
      <c r="J734" s="22"/>
      <c r="K734" s="21"/>
      <c r="L734" s="31"/>
      <c r="M734" s="32"/>
      <c r="N734" s="21"/>
      <c r="O734" s="32"/>
      <c r="P734" s="30"/>
      <c r="Q734" s="33"/>
      <c r="R734" s="21" t="s">
        <v>30</v>
      </c>
      <c r="S734" s="21">
        <v>1519</v>
      </c>
      <c r="T734" s="21"/>
      <c r="U734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34" s="15">
        <f>Table3[[#This Row],[Price per board]]*$N$3</f>
        <v>0</v>
      </c>
      <c r="W734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34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35" spans="2:24" x14ac:dyDescent="0.25">
      <c r="B735" s="12">
        <f t="shared" ca="1" si="11"/>
        <v>729</v>
      </c>
      <c r="C73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735" s="26"/>
      <c r="E735" s="14" t="str">
        <f>IF(COUNTA(Table3[[#This Row],[Schematic Ref]]),LEN(Table3[[#This Row],[Schematic Ref]])-(LEN(SUBSTITUTE(Table3[[#This Row],[Schematic Ref]],",","")))+1,"")</f>
        <v/>
      </c>
      <c r="F735" s="21"/>
      <c r="G735" s="21"/>
      <c r="H735" s="21"/>
      <c r="I735" s="21"/>
      <c r="J735" s="22"/>
      <c r="K735" s="21"/>
      <c r="L735" s="31"/>
      <c r="M735" s="32"/>
      <c r="N735" s="21"/>
      <c r="O735" s="32"/>
      <c r="P735" s="30"/>
      <c r="Q735" s="33"/>
      <c r="R735" s="21" t="s">
        <v>30</v>
      </c>
      <c r="S735" s="21">
        <v>1520</v>
      </c>
      <c r="T735" s="21"/>
      <c r="U735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35" s="15">
        <f>Table3[[#This Row],[Price per board]]*$N$3</f>
        <v>0</v>
      </c>
      <c r="W735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35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36" spans="2:24" x14ac:dyDescent="0.25">
      <c r="B736" s="12">
        <f t="shared" ca="1" si="11"/>
        <v>730</v>
      </c>
      <c r="C73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736" s="26"/>
      <c r="E736" s="14" t="str">
        <f>IF(COUNTA(Table3[[#This Row],[Schematic Ref]]),LEN(Table3[[#This Row],[Schematic Ref]])-(LEN(SUBSTITUTE(Table3[[#This Row],[Schematic Ref]],",","")))+1,"")</f>
        <v/>
      </c>
      <c r="F736" s="21"/>
      <c r="G736" s="21"/>
      <c r="H736" s="21"/>
      <c r="I736" s="21"/>
      <c r="J736" s="22"/>
      <c r="K736" s="21"/>
      <c r="L736" s="31"/>
      <c r="M736" s="32"/>
      <c r="N736" s="21"/>
      <c r="O736" s="32"/>
      <c r="P736" s="30"/>
      <c r="Q736" s="33"/>
      <c r="R736" s="21" t="s">
        <v>30</v>
      </c>
      <c r="S736" s="21">
        <v>1521</v>
      </c>
      <c r="T736" s="21"/>
      <c r="U736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36" s="15">
        <f>Table3[[#This Row],[Price per board]]*$N$3</f>
        <v>0</v>
      </c>
      <c r="W736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36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37" spans="2:24" x14ac:dyDescent="0.25">
      <c r="B737" s="12">
        <f t="shared" ca="1" si="11"/>
        <v>731</v>
      </c>
      <c r="C73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737" s="26"/>
      <c r="E737" s="14" t="str">
        <f>IF(COUNTA(Table3[[#This Row],[Schematic Ref]]),LEN(Table3[[#This Row],[Schematic Ref]])-(LEN(SUBSTITUTE(Table3[[#This Row],[Schematic Ref]],",","")))+1,"")</f>
        <v/>
      </c>
      <c r="F737" s="21"/>
      <c r="G737" s="21"/>
      <c r="H737" s="21"/>
      <c r="I737" s="21"/>
      <c r="J737" s="22"/>
      <c r="K737" s="21"/>
      <c r="L737" s="31"/>
      <c r="M737" s="32"/>
      <c r="N737" s="21"/>
      <c r="O737" s="32"/>
      <c r="P737" s="30"/>
      <c r="Q737" s="33"/>
      <c r="R737" s="21" t="s">
        <v>30</v>
      </c>
      <c r="S737" s="21">
        <v>1522</v>
      </c>
      <c r="T737" s="21"/>
      <c r="U737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37" s="15">
        <f>Table3[[#This Row],[Price per board]]*$N$3</f>
        <v>0</v>
      </c>
      <c r="W737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37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38" spans="2:24" x14ac:dyDescent="0.25">
      <c r="B738" s="12">
        <f t="shared" ca="1" si="11"/>
        <v>732</v>
      </c>
      <c r="C73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738" s="26"/>
      <c r="E738" s="14" t="str">
        <f>IF(COUNTA(Table3[[#This Row],[Schematic Ref]]),LEN(Table3[[#This Row],[Schematic Ref]])-(LEN(SUBSTITUTE(Table3[[#This Row],[Schematic Ref]],",","")))+1,"")</f>
        <v/>
      </c>
      <c r="F738" s="21"/>
      <c r="G738" s="21"/>
      <c r="H738" s="21"/>
      <c r="I738" s="21"/>
      <c r="J738" s="22"/>
      <c r="K738" s="21"/>
      <c r="L738" s="31"/>
      <c r="M738" s="32"/>
      <c r="N738" s="21"/>
      <c r="O738" s="32"/>
      <c r="P738" s="30"/>
      <c r="Q738" s="33"/>
      <c r="R738" s="21" t="s">
        <v>30</v>
      </c>
      <c r="S738" s="21">
        <v>1523</v>
      </c>
      <c r="T738" s="21"/>
      <c r="U738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38" s="15">
        <f>Table3[[#This Row],[Price per board]]*$N$3</f>
        <v>0</v>
      </c>
      <c r="W738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38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39" spans="2:24" x14ac:dyDescent="0.25">
      <c r="B739" s="12">
        <f t="shared" ca="1" si="11"/>
        <v>733</v>
      </c>
      <c r="C73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739" s="26"/>
      <c r="E739" s="14" t="str">
        <f>IF(COUNTA(Table3[[#This Row],[Schematic Ref]]),LEN(Table3[[#This Row],[Schematic Ref]])-(LEN(SUBSTITUTE(Table3[[#This Row],[Schematic Ref]],",","")))+1,"")</f>
        <v/>
      </c>
      <c r="F739" s="21"/>
      <c r="G739" s="21"/>
      <c r="H739" s="21"/>
      <c r="I739" s="21"/>
      <c r="J739" s="22"/>
      <c r="K739" s="21"/>
      <c r="L739" s="31"/>
      <c r="M739" s="32"/>
      <c r="N739" s="21"/>
      <c r="O739" s="32"/>
      <c r="P739" s="30"/>
      <c r="Q739" s="33"/>
      <c r="R739" s="21" t="s">
        <v>30</v>
      </c>
      <c r="S739" s="21">
        <v>1524</v>
      </c>
      <c r="T739" s="21"/>
      <c r="U739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39" s="15">
        <f>Table3[[#This Row],[Price per board]]*$N$3</f>
        <v>0</v>
      </c>
      <c r="W739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39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40" spans="2:24" x14ac:dyDescent="0.25">
      <c r="B740" s="12">
        <f t="shared" ca="1" si="11"/>
        <v>734</v>
      </c>
      <c r="C74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740" s="26"/>
      <c r="E740" s="14" t="str">
        <f>IF(COUNTA(Table3[[#This Row],[Schematic Ref]]),LEN(Table3[[#This Row],[Schematic Ref]])-(LEN(SUBSTITUTE(Table3[[#This Row],[Schematic Ref]],",","")))+1,"")</f>
        <v/>
      </c>
      <c r="F740" s="21"/>
      <c r="G740" s="21"/>
      <c r="H740" s="21"/>
      <c r="I740" s="21"/>
      <c r="J740" s="22"/>
      <c r="K740" s="21"/>
      <c r="L740" s="31"/>
      <c r="M740" s="32"/>
      <c r="N740" s="21"/>
      <c r="O740" s="32"/>
      <c r="P740" s="30"/>
      <c r="Q740" s="33"/>
      <c r="R740" s="21" t="s">
        <v>30</v>
      </c>
      <c r="S740" s="21">
        <v>1525</v>
      </c>
      <c r="T740" s="21"/>
      <c r="U740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40" s="15">
        <f>Table3[[#This Row],[Price per board]]*$N$3</f>
        <v>0</v>
      </c>
      <c r="W740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40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41" spans="2:24" x14ac:dyDescent="0.25">
      <c r="B741" s="12">
        <f t="shared" ca="1" si="11"/>
        <v>735</v>
      </c>
      <c r="C74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741" s="26"/>
      <c r="E741" s="14" t="str">
        <f>IF(COUNTA(Table3[[#This Row],[Schematic Ref]]),LEN(Table3[[#This Row],[Schematic Ref]])-(LEN(SUBSTITUTE(Table3[[#This Row],[Schematic Ref]],",","")))+1,"")</f>
        <v/>
      </c>
      <c r="F741" s="21"/>
      <c r="G741" s="21"/>
      <c r="H741" s="21"/>
      <c r="I741" s="21"/>
      <c r="J741" s="22"/>
      <c r="K741" s="21"/>
      <c r="L741" s="31"/>
      <c r="M741" s="32"/>
      <c r="N741" s="21"/>
      <c r="O741" s="32"/>
      <c r="P741" s="30"/>
      <c r="Q741" s="33"/>
      <c r="R741" s="21" t="s">
        <v>30</v>
      </c>
      <c r="S741" s="21">
        <v>1526</v>
      </c>
      <c r="T741" s="21"/>
      <c r="U741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41" s="15">
        <f>Table3[[#This Row],[Price per board]]*$N$3</f>
        <v>0</v>
      </c>
      <c r="W741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41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42" spans="2:24" x14ac:dyDescent="0.25">
      <c r="B742" s="12">
        <f t="shared" ca="1" si="11"/>
        <v>736</v>
      </c>
      <c r="C74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742" s="26"/>
      <c r="E742" s="14" t="str">
        <f>IF(COUNTA(Table3[[#This Row],[Schematic Ref]]),LEN(Table3[[#This Row],[Schematic Ref]])-(LEN(SUBSTITUTE(Table3[[#This Row],[Schematic Ref]],",","")))+1,"")</f>
        <v/>
      </c>
      <c r="F742" s="21"/>
      <c r="G742" s="21"/>
      <c r="H742" s="21"/>
      <c r="I742" s="21"/>
      <c r="J742" s="22"/>
      <c r="K742" s="21"/>
      <c r="L742" s="31"/>
      <c r="M742" s="32"/>
      <c r="N742" s="21"/>
      <c r="O742" s="32"/>
      <c r="P742" s="30"/>
      <c r="Q742" s="33"/>
      <c r="R742" s="21" t="s">
        <v>30</v>
      </c>
      <c r="S742" s="21">
        <v>1527</v>
      </c>
      <c r="T742" s="21"/>
      <c r="U742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42" s="15">
        <f>Table3[[#This Row],[Price per board]]*$N$3</f>
        <v>0</v>
      </c>
      <c r="W742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42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43" spans="2:24" x14ac:dyDescent="0.25">
      <c r="B743" s="12">
        <f t="shared" ca="1" si="11"/>
        <v>737</v>
      </c>
      <c r="C74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743" s="26"/>
      <c r="E743" s="14" t="str">
        <f>IF(COUNTA(Table3[[#This Row],[Schematic Ref]]),LEN(Table3[[#This Row],[Schematic Ref]])-(LEN(SUBSTITUTE(Table3[[#This Row],[Schematic Ref]],",","")))+1,"")</f>
        <v/>
      </c>
      <c r="F743" s="21"/>
      <c r="G743" s="21"/>
      <c r="H743" s="21"/>
      <c r="I743" s="21"/>
      <c r="J743" s="22"/>
      <c r="K743" s="21"/>
      <c r="L743" s="31"/>
      <c r="M743" s="32"/>
      <c r="N743" s="21"/>
      <c r="O743" s="32"/>
      <c r="P743" s="30"/>
      <c r="Q743" s="33"/>
      <c r="R743" s="21" t="s">
        <v>30</v>
      </c>
      <c r="S743" s="21">
        <v>1528</v>
      </c>
      <c r="T743" s="21"/>
      <c r="U743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43" s="15">
        <f>Table3[[#This Row],[Price per board]]*$N$3</f>
        <v>0</v>
      </c>
      <c r="W743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43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44" spans="2:24" x14ac:dyDescent="0.25">
      <c r="B744" s="12">
        <f t="shared" ca="1" si="11"/>
        <v>738</v>
      </c>
      <c r="C74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744" s="26"/>
      <c r="E744" s="14" t="str">
        <f>IF(COUNTA(Table3[[#This Row],[Schematic Ref]]),LEN(Table3[[#This Row],[Schematic Ref]])-(LEN(SUBSTITUTE(Table3[[#This Row],[Schematic Ref]],",","")))+1,"")</f>
        <v/>
      </c>
      <c r="F744" s="21"/>
      <c r="G744" s="21"/>
      <c r="H744" s="21"/>
      <c r="I744" s="21"/>
      <c r="J744" s="22"/>
      <c r="K744" s="21"/>
      <c r="L744" s="31"/>
      <c r="M744" s="32"/>
      <c r="N744" s="21"/>
      <c r="O744" s="32"/>
      <c r="P744" s="30"/>
      <c r="Q744" s="33"/>
      <c r="R744" s="21" t="s">
        <v>30</v>
      </c>
      <c r="S744" s="21">
        <v>1529</v>
      </c>
      <c r="T744" s="21"/>
      <c r="U744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44" s="15">
        <f>Table3[[#This Row],[Price per board]]*$N$3</f>
        <v>0</v>
      </c>
      <c r="W744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44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45" spans="2:24" x14ac:dyDescent="0.25">
      <c r="B745" s="12">
        <f t="shared" ca="1" si="11"/>
        <v>739</v>
      </c>
      <c r="C74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745" s="26"/>
      <c r="E745" s="14" t="str">
        <f>IF(COUNTA(Table3[[#This Row],[Schematic Ref]]),LEN(Table3[[#This Row],[Schematic Ref]])-(LEN(SUBSTITUTE(Table3[[#This Row],[Schematic Ref]],",","")))+1,"")</f>
        <v/>
      </c>
      <c r="F745" s="21"/>
      <c r="G745" s="21"/>
      <c r="H745" s="21"/>
      <c r="I745" s="21"/>
      <c r="J745" s="22"/>
      <c r="K745" s="21"/>
      <c r="L745" s="31"/>
      <c r="M745" s="32"/>
      <c r="N745" s="21"/>
      <c r="O745" s="32"/>
      <c r="P745" s="30"/>
      <c r="Q745" s="33"/>
      <c r="R745" s="21" t="s">
        <v>30</v>
      </c>
      <c r="S745" s="21">
        <v>1530</v>
      </c>
      <c r="T745" s="21"/>
      <c r="U745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45" s="15">
        <f>Table3[[#This Row],[Price per board]]*$N$3</f>
        <v>0</v>
      </c>
      <c r="W745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45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46" spans="2:24" x14ac:dyDescent="0.25">
      <c r="B746" s="12">
        <f t="shared" ca="1" si="11"/>
        <v>740</v>
      </c>
      <c r="C74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746" s="26"/>
      <c r="E746" s="14" t="str">
        <f>IF(COUNTA(Table3[[#This Row],[Schematic Ref]]),LEN(Table3[[#This Row],[Schematic Ref]])-(LEN(SUBSTITUTE(Table3[[#This Row],[Schematic Ref]],",","")))+1,"")</f>
        <v/>
      </c>
      <c r="F746" s="21"/>
      <c r="G746" s="21"/>
      <c r="H746" s="21"/>
      <c r="I746" s="21"/>
      <c r="J746" s="22"/>
      <c r="K746" s="21"/>
      <c r="L746" s="31"/>
      <c r="M746" s="32"/>
      <c r="N746" s="21"/>
      <c r="O746" s="32"/>
      <c r="P746" s="30"/>
      <c r="Q746" s="33"/>
      <c r="R746" s="21" t="s">
        <v>30</v>
      </c>
      <c r="S746" s="21">
        <v>1531</v>
      </c>
      <c r="T746" s="21"/>
      <c r="U746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46" s="15">
        <f>Table3[[#This Row],[Price per board]]*$N$3</f>
        <v>0</v>
      </c>
      <c r="W746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46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47" spans="2:24" x14ac:dyDescent="0.25">
      <c r="B747" s="12">
        <f t="shared" ca="1" si="11"/>
        <v>741</v>
      </c>
      <c r="C74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747" s="26"/>
      <c r="E747" s="14" t="str">
        <f>IF(COUNTA(Table3[[#This Row],[Schematic Ref]]),LEN(Table3[[#This Row],[Schematic Ref]])-(LEN(SUBSTITUTE(Table3[[#This Row],[Schematic Ref]],",","")))+1,"")</f>
        <v/>
      </c>
      <c r="F747" s="21"/>
      <c r="G747" s="21"/>
      <c r="H747" s="21"/>
      <c r="I747" s="21"/>
      <c r="J747" s="22"/>
      <c r="K747" s="21"/>
      <c r="L747" s="31"/>
      <c r="M747" s="32"/>
      <c r="N747" s="21"/>
      <c r="O747" s="32"/>
      <c r="P747" s="30"/>
      <c r="Q747" s="33"/>
      <c r="R747" s="21" t="s">
        <v>30</v>
      </c>
      <c r="S747" s="21">
        <v>1532</v>
      </c>
      <c r="T747" s="21"/>
      <c r="U747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47" s="15">
        <f>Table3[[#This Row],[Price per board]]*$N$3</f>
        <v>0</v>
      </c>
      <c r="W747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47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48" spans="2:24" x14ac:dyDescent="0.25">
      <c r="B748" s="12">
        <f t="shared" ca="1" si="11"/>
        <v>742</v>
      </c>
      <c r="C74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748" s="26"/>
      <c r="E748" s="14" t="str">
        <f>IF(COUNTA(Table3[[#This Row],[Schematic Ref]]),LEN(Table3[[#This Row],[Schematic Ref]])-(LEN(SUBSTITUTE(Table3[[#This Row],[Schematic Ref]],",","")))+1,"")</f>
        <v/>
      </c>
      <c r="F748" s="21"/>
      <c r="G748" s="21"/>
      <c r="H748" s="21"/>
      <c r="I748" s="21"/>
      <c r="J748" s="22"/>
      <c r="K748" s="21"/>
      <c r="L748" s="31"/>
      <c r="M748" s="32"/>
      <c r="N748" s="21"/>
      <c r="O748" s="32"/>
      <c r="P748" s="30"/>
      <c r="Q748" s="33"/>
      <c r="R748" s="21" t="s">
        <v>30</v>
      </c>
      <c r="S748" s="21">
        <v>1533</v>
      </c>
      <c r="T748" s="21"/>
      <c r="U748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48" s="15">
        <f>Table3[[#This Row],[Price per board]]*$N$3</f>
        <v>0</v>
      </c>
      <c r="W748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48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49" spans="2:24" x14ac:dyDescent="0.25">
      <c r="B749" s="12">
        <f t="shared" ca="1" si="11"/>
        <v>743</v>
      </c>
      <c r="C74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749" s="26"/>
      <c r="E749" s="14" t="str">
        <f>IF(COUNTA(Table3[[#This Row],[Schematic Ref]]),LEN(Table3[[#This Row],[Schematic Ref]])-(LEN(SUBSTITUTE(Table3[[#This Row],[Schematic Ref]],",","")))+1,"")</f>
        <v/>
      </c>
      <c r="F749" s="21"/>
      <c r="G749" s="21"/>
      <c r="H749" s="21"/>
      <c r="I749" s="21"/>
      <c r="J749" s="22"/>
      <c r="K749" s="21"/>
      <c r="L749" s="31"/>
      <c r="M749" s="32"/>
      <c r="N749" s="21"/>
      <c r="O749" s="32"/>
      <c r="P749" s="30"/>
      <c r="Q749" s="33"/>
      <c r="R749" s="21" t="s">
        <v>30</v>
      </c>
      <c r="S749" s="21">
        <v>1534</v>
      </c>
      <c r="T749" s="21"/>
      <c r="U749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49" s="15">
        <f>Table3[[#This Row],[Price per board]]*$N$3</f>
        <v>0</v>
      </c>
      <c r="W749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49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50" spans="2:24" x14ac:dyDescent="0.25">
      <c r="B750" s="12">
        <f t="shared" ca="1" si="11"/>
        <v>744</v>
      </c>
      <c r="C75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750" s="26"/>
      <c r="E750" s="14" t="str">
        <f>IF(COUNTA(Table3[[#This Row],[Schematic Ref]]),LEN(Table3[[#This Row],[Schematic Ref]])-(LEN(SUBSTITUTE(Table3[[#This Row],[Schematic Ref]],",","")))+1,"")</f>
        <v/>
      </c>
      <c r="F750" s="21"/>
      <c r="G750" s="21"/>
      <c r="H750" s="21"/>
      <c r="I750" s="21"/>
      <c r="J750" s="22"/>
      <c r="K750" s="21"/>
      <c r="L750" s="31"/>
      <c r="M750" s="32"/>
      <c r="N750" s="21"/>
      <c r="O750" s="32"/>
      <c r="P750" s="30"/>
      <c r="Q750" s="33"/>
      <c r="R750" s="21" t="s">
        <v>30</v>
      </c>
      <c r="S750" s="21">
        <v>1535</v>
      </c>
      <c r="T750" s="21"/>
      <c r="U750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50" s="15">
        <f>Table3[[#This Row],[Price per board]]*$N$3</f>
        <v>0</v>
      </c>
      <c r="W750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50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51" spans="2:24" x14ac:dyDescent="0.25">
      <c r="B751" s="12">
        <f t="shared" ca="1" si="11"/>
        <v>745</v>
      </c>
      <c r="C75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751" s="26"/>
      <c r="E751" s="14" t="str">
        <f>IF(COUNTA(Table3[[#This Row],[Schematic Ref]]),LEN(Table3[[#This Row],[Schematic Ref]])-(LEN(SUBSTITUTE(Table3[[#This Row],[Schematic Ref]],",","")))+1,"")</f>
        <v/>
      </c>
      <c r="F751" s="21"/>
      <c r="G751" s="21"/>
      <c r="H751" s="21"/>
      <c r="I751" s="21"/>
      <c r="J751" s="22"/>
      <c r="K751" s="21"/>
      <c r="L751" s="31"/>
      <c r="M751" s="32"/>
      <c r="N751" s="21"/>
      <c r="O751" s="32"/>
      <c r="P751" s="30"/>
      <c r="Q751" s="33"/>
      <c r="R751" s="21" t="s">
        <v>30</v>
      </c>
      <c r="S751" s="21">
        <v>1536</v>
      </c>
      <c r="T751" s="21"/>
      <c r="U751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51" s="15">
        <f>Table3[[#This Row],[Price per board]]*$N$3</f>
        <v>0</v>
      </c>
      <c r="W751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51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52" spans="2:24" x14ac:dyDescent="0.25">
      <c r="B752" s="12">
        <f t="shared" ca="1" si="11"/>
        <v>746</v>
      </c>
      <c r="C75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752" s="26"/>
      <c r="E752" s="14" t="str">
        <f>IF(COUNTA(Table3[[#This Row],[Schematic Ref]]),LEN(Table3[[#This Row],[Schematic Ref]])-(LEN(SUBSTITUTE(Table3[[#This Row],[Schematic Ref]],",","")))+1,"")</f>
        <v/>
      </c>
      <c r="F752" s="21"/>
      <c r="G752" s="21"/>
      <c r="H752" s="21"/>
      <c r="I752" s="21"/>
      <c r="J752" s="22"/>
      <c r="K752" s="21"/>
      <c r="L752" s="31"/>
      <c r="M752" s="32"/>
      <c r="N752" s="21"/>
      <c r="O752" s="32"/>
      <c r="P752" s="30"/>
      <c r="Q752" s="33"/>
      <c r="R752" s="21" t="s">
        <v>30</v>
      </c>
      <c r="S752" s="21">
        <v>1537</v>
      </c>
      <c r="T752" s="21"/>
      <c r="U752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52" s="15">
        <f>Table3[[#This Row],[Price per board]]*$N$3</f>
        <v>0</v>
      </c>
      <c r="W752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52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53" spans="2:24" x14ac:dyDescent="0.25">
      <c r="B753" s="12">
        <f t="shared" ca="1" si="11"/>
        <v>747</v>
      </c>
      <c r="C75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753" s="26"/>
      <c r="E753" s="14" t="str">
        <f>IF(COUNTA(Table3[[#This Row],[Schematic Ref]]),LEN(Table3[[#This Row],[Schematic Ref]])-(LEN(SUBSTITUTE(Table3[[#This Row],[Schematic Ref]],",","")))+1,"")</f>
        <v/>
      </c>
      <c r="F753" s="21"/>
      <c r="G753" s="21"/>
      <c r="H753" s="21"/>
      <c r="I753" s="21"/>
      <c r="J753" s="22"/>
      <c r="K753" s="21"/>
      <c r="L753" s="31"/>
      <c r="M753" s="32"/>
      <c r="N753" s="21"/>
      <c r="O753" s="32"/>
      <c r="P753" s="30"/>
      <c r="Q753" s="33"/>
      <c r="R753" s="21" t="s">
        <v>30</v>
      </c>
      <c r="S753" s="21">
        <v>1538</v>
      </c>
      <c r="T753" s="21"/>
      <c r="U753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53" s="15">
        <f>Table3[[#This Row],[Price per board]]*$N$3</f>
        <v>0</v>
      </c>
      <c r="W753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53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54" spans="2:24" x14ac:dyDescent="0.25">
      <c r="B754" s="12">
        <f t="shared" ca="1" si="11"/>
        <v>748</v>
      </c>
      <c r="C75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754" s="26"/>
      <c r="E754" s="14" t="str">
        <f>IF(COUNTA(Table3[[#This Row],[Schematic Ref]]),LEN(Table3[[#This Row],[Schematic Ref]])-(LEN(SUBSTITUTE(Table3[[#This Row],[Schematic Ref]],",","")))+1,"")</f>
        <v/>
      </c>
      <c r="F754" s="21"/>
      <c r="G754" s="21"/>
      <c r="H754" s="21"/>
      <c r="I754" s="21"/>
      <c r="J754" s="22"/>
      <c r="K754" s="21"/>
      <c r="L754" s="31"/>
      <c r="M754" s="32"/>
      <c r="N754" s="21"/>
      <c r="O754" s="32"/>
      <c r="P754" s="30"/>
      <c r="Q754" s="33"/>
      <c r="R754" s="21" t="s">
        <v>30</v>
      </c>
      <c r="S754" s="21">
        <v>1539</v>
      </c>
      <c r="T754" s="21"/>
      <c r="U754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54" s="15">
        <f>Table3[[#This Row],[Price per board]]*$N$3</f>
        <v>0</v>
      </c>
      <c r="W754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54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55" spans="2:24" x14ac:dyDescent="0.25">
      <c r="B755" s="12">
        <f t="shared" ca="1" si="11"/>
        <v>749</v>
      </c>
      <c r="C75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755" s="26"/>
      <c r="E755" s="14" t="str">
        <f>IF(COUNTA(Table3[[#This Row],[Schematic Ref]]),LEN(Table3[[#This Row],[Schematic Ref]])-(LEN(SUBSTITUTE(Table3[[#This Row],[Schematic Ref]],",","")))+1,"")</f>
        <v/>
      </c>
      <c r="F755" s="21"/>
      <c r="G755" s="21"/>
      <c r="H755" s="21"/>
      <c r="I755" s="21"/>
      <c r="J755" s="22"/>
      <c r="K755" s="21"/>
      <c r="L755" s="31"/>
      <c r="M755" s="32"/>
      <c r="N755" s="21"/>
      <c r="O755" s="32"/>
      <c r="P755" s="30"/>
      <c r="Q755" s="33"/>
      <c r="R755" s="21" t="s">
        <v>30</v>
      </c>
      <c r="S755" s="21">
        <v>1540</v>
      </c>
      <c r="T755" s="21"/>
      <c r="U755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55" s="15">
        <f>Table3[[#This Row],[Price per board]]*$N$3</f>
        <v>0</v>
      </c>
      <c r="W755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55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56" spans="2:24" x14ac:dyDescent="0.25">
      <c r="B756" s="12">
        <f t="shared" ca="1" si="11"/>
        <v>750</v>
      </c>
      <c r="C75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756" s="26"/>
      <c r="E756" s="14" t="str">
        <f>IF(COUNTA(Table3[[#This Row],[Schematic Ref]]),LEN(Table3[[#This Row],[Schematic Ref]])-(LEN(SUBSTITUTE(Table3[[#This Row],[Schematic Ref]],",","")))+1,"")</f>
        <v/>
      </c>
      <c r="F756" s="21"/>
      <c r="G756" s="21"/>
      <c r="H756" s="21"/>
      <c r="I756" s="21"/>
      <c r="J756" s="22"/>
      <c r="K756" s="21"/>
      <c r="L756" s="31"/>
      <c r="M756" s="32"/>
      <c r="N756" s="21"/>
      <c r="O756" s="32"/>
      <c r="P756" s="30"/>
      <c r="Q756" s="33"/>
      <c r="R756" s="21" t="s">
        <v>30</v>
      </c>
      <c r="S756" s="21">
        <v>1541</v>
      </c>
      <c r="T756" s="21"/>
      <c r="U756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56" s="15">
        <f>Table3[[#This Row],[Price per board]]*$N$3</f>
        <v>0</v>
      </c>
      <c r="W756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56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57" spans="2:24" x14ac:dyDescent="0.25">
      <c r="B757" s="12">
        <f t="shared" ca="1" si="11"/>
        <v>751</v>
      </c>
      <c r="C75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757" s="26"/>
      <c r="E757" s="14" t="str">
        <f>IF(COUNTA(Table3[[#This Row],[Schematic Ref]]),LEN(Table3[[#This Row],[Schematic Ref]])-(LEN(SUBSTITUTE(Table3[[#This Row],[Schematic Ref]],",","")))+1,"")</f>
        <v/>
      </c>
      <c r="F757" s="21"/>
      <c r="G757" s="21"/>
      <c r="H757" s="21"/>
      <c r="I757" s="21"/>
      <c r="J757" s="22"/>
      <c r="K757" s="21"/>
      <c r="L757" s="31"/>
      <c r="M757" s="32"/>
      <c r="N757" s="21"/>
      <c r="O757" s="32"/>
      <c r="P757" s="30"/>
      <c r="Q757" s="33"/>
      <c r="R757" s="21" t="s">
        <v>30</v>
      </c>
      <c r="S757" s="21">
        <v>1542</v>
      </c>
      <c r="T757" s="21"/>
      <c r="U757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57" s="15">
        <f>Table3[[#This Row],[Price per board]]*$N$3</f>
        <v>0</v>
      </c>
      <c r="W757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57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58" spans="2:24" x14ac:dyDescent="0.25">
      <c r="B758" s="12">
        <f t="shared" ca="1" si="11"/>
        <v>752</v>
      </c>
      <c r="C75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758" s="26"/>
      <c r="E758" s="14" t="str">
        <f>IF(COUNTA(Table3[[#This Row],[Schematic Ref]]),LEN(Table3[[#This Row],[Schematic Ref]])-(LEN(SUBSTITUTE(Table3[[#This Row],[Schematic Ref]],",","")))+1,"")</f>
        <v/>
      </c>
      <c r="F758" s="21"/>
      <c r="G758" s="21"/>
      <c r="H758" s="21"/>
      <c r="I758" s="21"/>
      <c r="J758" s="22"/>
      <c r="K758" s="21"/>
      <c r="L758" s="31"/>
      <c r="M758" s="32"/>
      <c r="N758" s="21"/>
      <c r="O758" s="32"/>
      <c r="P758" s="30"/>
      <c r="Q758" s="33"/>
      <c r="R758" s="21" t="s">
        <v>30</v>
      </c>
      <c r="S758" s="21">
        <v>1543</v>
      </c>
      <c r="T758" s="21"/>
      <c r="U758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58" s="15">
        <f>Table3[[#This Row],[Price per board]]*$N$3</f>
        <v>0</v>
      </c>
      <c r="W758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58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59" spans="2:24" x14ac:dyDescent="0.25">
      <c r="B759" s="12">
        <f t="shared" ca="1" si="11"/>
        <v>753</v>
      </c>
      <c r="C75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759" s="26"/>
      <c r="E759" s="14" t="str">
        <f>IF(COUNTA(Table3[[#This Row],[Schematic Ref]]),LEN(Table3[[#This Row],[Schematic Ref]])-(LEN(SUBSTITUTE(Table3[[#This Row],[Schematic Ref]],",","")))+1,"")</f>
        <v/>
      </c>
      <c r="F759" s="21"/>
      <c r="G759" s="21"/>
      <c r="H759" s="21"/>
      <c r="I759" s="21"/>
      <c r="J759" s="22"/>
      <c r="K759" s="21"/>
      <c r="L759" s="31"/>
      <c r="M759" s="32"/>
      <c r="N759" s="21"/>
      <c r="O759" s="32"/>
      <c r="P759" s="30"/>
      <c r="Q759" s="33"/>
      <c r="R759" s="21" t="s">
        <v>30</v>
      </c>
      <c r="S759" s="21">
        <v>1544</v>
      </c>
      <c r="T759" s="21"/>
      <c r="U759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59" s="15">
        <f>Table3[[#This Row],[Price per board]]*$N$3</f>
        <v>0</v>
      </c>
      <c r="W759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59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60" spans="2:24" x14ac:dyDescent="0.25">
      <c r="B760" s="12">
        <f t="shared" ca="1" si="11"/>
        <v>754</v>
      </c>
      <c r="C76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760" s="26"/>
      <c r="E760" s="14" t="str">
        <f>IF(COUNTA(Table3[[#This Row],[Schematic Ref]]),LEN(Table3[[#This Row],[Schematic Ref]])-(LEN(SUBSTITUTE(Table3[[#This Row],[Schematic Ref]],",","")))+1,"")</f>
        <v/>
      </c>
      <c r="F760" s="21"/>
      <c r="G760" s="21"/>
      <c r="H760" s="21"/>
      <c r="I760" s="21"/>
      <c r="J760" s="22"/>
      <c r="K760" s="21"/>
      <c r="L760" s="31"/>
      <c r="M760" s="32"/>
      <c r="N760" s="21"/>
      <c r="O760" s="32"/>
      <c r="P760" s="30"/>
      <c r="Q760" s="33"/>
      <c r="R760" s="21" t="s">
        <v>30</v>
      </c>
      <c r="S760" s="21">
        <v>1545</v>
      </c>
      <c r="T760" s="21"/>
      <c r="U760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60" s="15">
        <f>Table3[[#This Row],[Price per board]]*$N$3</f>
        <v>0</v>
      </c>
      <c r="W760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60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61" spans="2:24" x14ac:dyDescent="0.25">
      <c r="B761" s="12">
        <f t="shared" ca="1" si="11"/>
        <v>755</v>
      </c>
      <c r="C76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761" s="26"/>
      <c r="E761" s="14" t="str">
        <f>IF(COUNTA(Table3[[#This Row],[Schematic Ref]]),LEN(Table3[[#This Row],[Schematic Ref]])-(LEN(SUBSTITUTE(Table3[[#This Row],[Schematic Ref]],",","")))+1,"")</f>
        <v/>
      </c>
      <c r="F761" s="21"/>
      <c r="G761" s="21"/>
      <c r="H761" s="21"/>
      <c r="I761" s="21"/>
      <c r="J761" s="22"/>
      <c r="K761" s="21"/>
      <c r="L761" s="31"/>
      <c r="M761" s="32"/>
      <c r="N761" s="21"/>
      <c r="O761" s="32"/>
      <c r="P761" s="30"/>
      <c r="Q761" s="33"/>
      <c r="R761" s="21" t="s">
        <v>30</v>
      </c>
      <c r="S761" s="21">
        <v>1546</v>
      </c>
      <c r="T761" s="21"/>
      <c r="U761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61" s="15">
        <f>Table3[[#This Row],[Price per board]]*$N$3</f>
        <v>0</v>
      </c>
      <c r="W761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61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62" spans="2:24" x14ac:dyDescent="0.25">
      <c r="B762" s="12">
        <f t="shared" ca="1" si="11"/>
        <v>756</v>
      </c>
      <c r="C76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762" s="26"/>
      <c r="E762" s="14" t="str">
        <f>IF(COUNTA(Table3[[#This Row],[Schematic Ref]]),LEN(Table3[[#This Row],[Schematic Ref]])-(LEN(SUBSTITUTE(Table3[[#This Row],[Schematic Ref]],",","")))+1,"")</f>
        <v/>
      </c>
      <c r="F762" s="21"/>
      <c r="G762" s="21"/>
      <c r="H762" s="21"/>
      <c r="I762" s="21"/>
      <c r="J762" s="22"/>
      <c r="K762" s="21"/>
      <c r="L762" s="31"/>
      <c r="M762" s="32"/>
      <c r="N762" s="21"/>
      <c r="O762" s="32"/>
      <c r="P762" s="30"/>
      <c r="Q762" s="33"/>
      <c r="R762" s="21" t="s">
        <v>30</v>
      </c>
      <c r="S762" s="21">
        <v>1547</v>
      </c>
      <c r="T762" s="21"/>
      <c r="U762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62" s="15">
        <f>Table3[[#This Row],[Price per board]]*$N$3</f>
        <v>0</v>
      </c>
      <c r="W762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62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63" spans="2:24" x14ac:dyDescent="0.25">
      <c r="B763" s="12">
        <f t="shared" ca="1" si="11"/>
        <v>757</v>
      </c>
      <c r="C76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763" s="26"/>
      <c r="E763" s="14" t="str">
        <f>IF(COUNTA(Table3[[#This Row],[Schematic Ref]]),LEN(Table3[[#This Row],[Schematic Ref]])-(LEN(SUBSTITUTE(Table3[[#This Row],[Schematic Ref]],",","")))+1,"")</f>
        <v/>
      </c>
      <c r="F763" s="21"/>
      <c r="G763" s="21"/>
      <c r="H763" s="21"/>
      <c r="I763" s="21"/>
      <c r="J763" s="22"/>
      <c r="K763" s="21"/>
      <c r="L763" s="31"/>
      <c r="M763" s="32"/>
      <c r="N763" s="21"/>
      <c r="O763" s="32"/>
      <c r="P763" s="30"/>
      <c r="Q763" s="33"/>
      <c r="R763" s="21" t="s">
        <v>30</v>
      </c>
      <c r="S763" s="21">
        <v>1548</v>
      </c>
      <c r="T763" s="21"/>
      <c r="U763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63" s="15">
        <f>Table3[[#This Row],[Price per board]]*$N$3</f>
        <v>0</v>
      </c>
      <c r="W763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63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64" spans="2:24" x14ac:dyDescent="0.25">
      <c r="B764" s="12">
        <f t="shared" ca="1" si="11"/>
        <v>758</v>
      </c>
      <c r="C76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764" s="26"/>
      <c r="E764" s="14" t="str">
        <f>IF(COUNTA(Table3[[#This Row],[Schematic Ref]]),LEN(Table3[[#This Row],[Schematic Ref]])-(LEN(SUBSTITUTE(Table3[[#This Row],[Schematic Ref]],",","")))+1,"")</f>
        <v/>
      </c>
      <c r="F764" s="21"/>
      <c r="G764" s="21"/>
      <c r="H764" s="21"/>
      <c r="I764" s="21"/>
      <c r="J764" s="22"/>
      <c r="K764" s="21"/>
      <c r="L764" s="31"/>
      <c r="M764" s="32"/>
      <c r="N764" s="21"/>
      <c r="O764" s="32"/>
      <c r="P764" s="30"/>
      <c r="Q764" s="33"/>
      <c r="R764" s="21" t="s">
        <v>30</v>
      </c>
      <c r="S764" s="21">
        <v>1549</v>
      </c>
      <c r="T764" s="21"/>
      <c r="U764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64" s="15">
        <f>Table3[[#This Row],[Price per board]]*$N$3</f>
        <v>0</v>
      </c>
      <c r="W764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64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65" spans="2:24" x14ac:dyDescent="0.25">
      <c r="B765" s="12">
        <f t="shared" ca="1" si="11"/>
        <v>759</v>
      </c>
      <c r="C76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765" s="26"/>
      <c r="E765" s="14" t="str">
        <f>IF(COUNTA(Table3[[#This Row],[Schematic Ref]]),LEN(Table3[[#This Row],[Schematic Ref]])-(LEN(SUBSTITUTE(Table3[[#This Row],[Schematic Ref]],",","")))+1,"")</f>
        <v/>
      </c>
      <c r="F765" s="21"/>
      <c r="G765" s="21"/>
      <c r="H765" s="21"/>
      <c r="I765" s="21"/>
      <c r="J765" s="22"/>
      <c r="K765" s="21"/>
      <c r="L765" s="31"/>
      <c r="M765" s="32"/>
      <c r="N765" s="21"/>
      <c r="O765" s="32"/>
      <c r="P765" s="30"/>
      <c r="Q765" s="33"/>
      <c r="R765" s="21" t="s">
        <v>30</v>
      </c>
      <c r="S765" s="21">
        <v>1550</v>
      </c>
      <c r="T765" s="21"/>
      <c r="U765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65" s="15">
        <f>Table3[[#This Row],[Price per board]]*$N$3</f>
        <v>0</v>
      </c>
      <c r="W765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65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66" spans="2:24" x14ac:dyDescent="0.25">
      <c r="B766" s="12">
        <f t="shared" ca="1" si="11"/>
        <v>760</v>
      </c>
      <c r="C76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766" s="26"/>
      <c r="E766" s="14" t="str">
        <f>IF(COUNTA(Table3[[#This Row],[Schematic Ref]]),LEN(Table3[[#This Row],[Schematic Ref]])-(LEN(SUBSTITUTE(Table3[[#This Row],[Schematic Ref]],",","")))+1,"")</f>
        <v/>
      </c>
      <c r="F766" s="21"/>
      <c r="G766" s="21"/>
      <c r="H766" s="21"/>
      <c r="I766" s="21"/>
      <c r="J766" s="22"/>
      <c r="K766" s="21"/>
      <c r="L766" s="31"/>
      <c r="M766" s="32"/>
      <c r="N766" s="21"/>
      <c r="O766" s="32"/>
      <c r="P766" s="30"/>
      <c r="Q766" s="33"/>
      <c r="R766" s="21" t="s">
        <v>30</v>
      </c>
      <c r="S766" s="21">
        <v>1551</v>
      </c>
      <c r="T766" s="21"/>
      <c r="U766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66" s="15">
        <f>Table3[[#This Row],[Price per board]]*$N$3</f>
        <v>0</v>
      </c>
      <c r="W766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66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67" spans="2:24" x14ac:dyDescent="0.25">
      <c r="B767" s="12">
        <f t="shared" ca="1" si="11"/>
        <v>761</v>
      </c>
      <c r="C76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767" s="26"/>
      <c r="E767" s="14" t="str">
        <f>IF(COUNTA(Table3[[#This Row],[Schematic Ref]]),LEN(Table3[[#This Row],[Schematic Ref]])-(LEN(SUBSTITUTE(Table3[[#This Row],[Schematic Ref]],",","")))+1,"")</f>
        <v/>
      </c>
      <c r="F767" s="21"/>
      <c r="G767" s="21"/>
      <c r="H767" s="21"/>
      <c r="I767" s="21"/>
      <c r="J767" s="22"/>
      <c r="K767" s="21"/>
      <c r="L767" s="31"/>
      <c r="M767" s="32"/>
      <c r="N767" s="21"/>
      <c r="O767" s="32"/>
      <c r="P767" s="30"/>
      <c r="Q767" s="33"/>
      <c r="R767" s="21" t="s">
        <v>30</v>
      </c>
      <c r="S767" s="21">
        <v>1552</v>
      </c>
      <c r="T767" s="21"/>
      <c r="U767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67" s="15">
        <f>Table3[[#This Row],[Price per board]]*$N$3</f>
        <v>0</v>
      </c>
      <c r="W767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67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68" spans="2:24" x14ac:dyDescent="0.25">
      <c r="B768" s="12">
        <f t="shared" ca="1" si="11"/>
        <v>762</v>
      </c>
      <c r="C76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768" s="26"/>
      <c r="E768" s="14" t="str">
        <f>IF(COUNTA(Table3[[#This Row],[Schematic Ref]]),LEN(Table3[[#This Row],[Schematic Ref]])-(LEN(SUBSTITUTE(Table3[[#This Row],[Schematic Ref]],",","")))+1,"")</f>
        <v/>
      </c>
      <c r="F768" s="21"/>
      <c r="G768" s="21"/>
      <c r="H768" s="21"/>
      <c r="I768" s="21"/>
      <c r="J768" s="22"/>
      <c r="K768" s="21"/>
      <c r="L768" s="31"/>
      <c r="M768" s="32"/>
      <c r="N768" s="21"/>
      <c r="O768" s="32"/>
      <c r="P768" s="30"/>
      <c r="Q768" s="33"/>
      <c r="R768" s="21" t="s">
        <v>30</v>
      </c>
      <c r="S768" s="21">
        <v>1553</v>
      </c>
      <c r="T768" s="21"/>
      <c r="U768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68" s="15">
        <f>Table3[[#This Row],[Price per board]]*$N$3</f>
        <v>0</v>
      </c>
      <c r="W768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68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69" spans="2:24" x14ac:dyDescent="0.25">
      <c r="B769" s="12">
        <f t="shared" ca="1" si="11"/>
        <v>763</v>
      </c>
      <c r="C76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769" s="26"/>
      <c r="E769" s="14" t="str">
        <f>IF(COUNTA(Table3[[#This Row],[Schematic Ref]]),LEN(Table3[[#This Row],[Schematic Ref]])-(LEN(SUBSTITUTE(Table3[[#This Row],[Schematic Ref]],",","")))+1,"")</f>
        <v/>
      </c>
      <c r="F769" s="21"/>
      <c r="G769" s="21"/>
      <c r="H769" s="21"/>
      <c r="I769" s="21"/>
      <c r="J769" s="22"/>
      <c r="K769" s="21"/>
      <c r="L769" s="31"/>
      <c r="M769" s="32"/>
      <c r="N769" s="21"/>
      <c r="O769" s="32"/>
      <c r="P769" s="30"/>
      <c r="Q769" s="33"/>
      <c r="R769" s="21" t="s">
        <v>30</v>
      </c>
      <c r="S769" s="21">
        <v>1554</v>
      </c>
      <c r="T769" s="21"/>
      <c r="U769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69" s="15">
        <f>Table3[[#This Row],[Price per board]]*$N$3</f>
        <v>0</v>
      </c>
      <c r="W769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69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70" spans="2:24" x14ac:dyDescent="0.25">
      <c r="B770" s="12">
        <f t="shared" ca="1" si="11"/>
        <v>764</v>
      </c>
      <c r="C77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770" s="26"/>
      <c r="E770" s="14" t="str">
        <f>IF(COUNTA(Table3[[#This Row],[Schematic Ref]]),LEN(Table3[[#This Row],[Schematic Ref]])-(LEN(SUBSTITUTE(Table3[[#This Row],[Schematic Ref]],",","")))+1,"")</f>
        <v/>
      </c>
      <c r="F770" s="21"/>
      <c r="G770" s="21"/>
      <c r="H770" s="21"/>
      <c r="I770" s="21"/>
      <c r="J770" s="22"/>
      <c r="K770" s="21"/>
      <c r="L770" s="31"/>
      <c r="M770" s="32"/>
      <c r="N770" s="21"/>
      <c r="O770" s="32"/>
      <c r="P770" s="30"/>
      <c r="Q770" s="33"/>
      <c r="R770" s="21" t="s">
        <v>30</v>
      </c>
      <c r="S770" s="21">
        <v>1555</v>
      </c>
      <c r="T770" s="21"/>
      <c r="U770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70" s="15">
        <f>Table3[[#This Row],[Price per board]]*$N$3</f>
        <v>0</v>
      </c>
      <c r="W770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70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71" spans="2:24" x14ac:dyDescent="0.25">
      <c r="B771" s="12">
        <f t="shared" ca="1" si="11"/>
        <v>765</v>
      </c>
      <c r="C77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771" s="26"/>
      <c r="E771" s="14" t="str">
        <f>IF(COUNTA(Table3[[#This Row],[Schematic Ref]]),LEN(Table3[[#This Row],[Schematic Ref]])-(LEN(SUBSTITUTE(Table3[[#This Row],[Schematic Ref]],",","")))+1,"")</f>
        <v/>
      </c>
      <c r="F771" s="21"/>
      <c r="G771" s="21"/>
      <c r="H771" s="21"/>
      <c r="I771" s="21"/>
      <c r="J771" s="22"/>
      <c r="K771" s="21"/>
      <c r="L771" s="31"/>
      <c r="M771" s="32"/>
      <c r="N771" s="21"/>
      <c r="O771" s="32"/>
      <c r="P771" s="30"/>
      <c r="Q771" s="33"/>
      <c r="R771" s="21" t="s">
        <v>30</v>
      </c>
      <c r="S771" s="21">
        <v>1556</v>
      </c>
      <c r="T771" s="21"/>
      <c r="U771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71" s="15">
        <f>Table3[[#This Row],[Price per board]]*$N$3</f>
        <v>0</v>
      </c>
      <c r="W771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71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72" spans="2:24" x14ac:dyDescent="0.25">
      <c r="B772" s="12">
        <f t="shared" ca="1" si="11"/>
        <v>766</v>
      </c>
      <c r="C77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772" s="26"/>
      <c r="E772" s="14" t="str">
        <f>IF(COUNTA(Table3[[#This Row],[Schematic Ref]]),LEN(Table3[[#This Row],[Schematic Ref]])-(LEN(SUBSTITUTE(Table3[[#This Row],[Schematic Ref]],",","")))+1,"")</f>
        <v/>
      </c>
      <c r="F772" s="21"/>
      <c r="G772" s="21"/>
      <c r="H772" s="21"/>
      <c r="I772" s="21"/>
      <c r="J772" s="22"/>
      <c r="K772" s="21"/>
      <c r="L772" s="31"/>
      <c r="M772" s="32"/>
      <c r="N772" s="21"/>
      <c r="O772" s="32"/>
      <c r="P772" s="30"/>
      <c r="Q772" s="33"/>
      <c r="R772" s="21" t="s">
        <v>30</v>
      </c>
      <c r="S772" s="21">
        <v>1557</v>
      </c>
      <c r="T772" s="21"/>
      <c r="U772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72" s="15">
        <f>Table3[[#This Row],[Price per board]]*$N$3</f>
        <v>0</v>
      </c>
      <c r="W772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72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73" spans="2:24" x14ac:dyDescent="0.25">
      <c r="B773" s="12">
        <f t="shared" ca="1" si="11"/>
        <v>767</v>
      </c>
      <c r="C77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773" s="26"/>
      <c r="E773" s="14" t="str">
        <f>IF(COUNTA(Table3[[#This Row],[Schematic Ref]]),LEN(Table3[[#This Row],[Schematic Ref]])-(LEN(SUBSTITUTE(Table3[[#This Row],[Schematic Ref]],",","")))+1,"")</f>
        <v/>
      </c>
      <c r="F773" s="21"/>
      <c r="G773" s="21"/>
      <c r="H773" s="21"/>
      <c r="I773" s="21"/>
      <c r="J773" s="22"/>
      <c r="K773" s="21"/>
      <c r="L773" s="31"/>
      <c r="M773" s="32"/>
      <c r="N773" s="21"/>
      <c r="O773" s="32"/>
      <c r="P773" s="30"/>
      <c r="Q773" s="33"/>
      <c r="R773" s="21" t="s">
        <v>30</v>
      </c>
      <c r="S773" s="21">
        <v>1558</v>
      </c>
      <c r="T773" s="21"/>
      <c r="U773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73" s="15">
        <f>Table3[[#This Row],[Price per board]]*$N$3</f>
        <v>0</v>
      </c>
      <c r="W773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73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74" spans="2:24" x14ac:dyDescent="0.25">
      <c r="B774" s="12">
        <f t="shared" ref="B774:B837" ca="1" si="12">IF(ISNUMBER(INDIRECT("B"&amp;ROW()-1)),INDIRECT("B"&amp;ROW()-1)+1,0)</f>
        <v>768</v>
      </c>
      <c r="C77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774" s="26"/>
      <c r="E774" s="14" t="str">
        <f>IF(COUNTA(Table3[[#This Row],[Schematic Ref]]),LEN(Table3[[#This Row],[Schematic Ref]])-(LEN(SUBSTITUTE(Table3[[#This Row],[Schematic Ref]],",","")))+1,"")</f>
        <v/>
      </c>
      <c r="F774" s="21"/>
      <c r="G774" s="21"/>
      <c r="H774" s="21"/>
      <c r="I774" s="21"/>
      <c r="J774" s="22"/>
      <c r="K774" s="21"/>
      <c r="L774" s="31"/>
      <c r="M774" s="32"/>
      <c r="N774" s="21"/>
      <c r="O774" s="32"/>
      <c r="P774" s="30"/>
      <c r="Q774" s="33"/>
      <c r="R774" s="21" t="s">
        <v>30</v>
      </c>
      <c r="S774" s="21">
        <v>1559</v>
      </c>
      <c r="T774" s="21"/>
      <c r="U774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74" s="15">
        <f>Table3[[#This Row],[Price per board]]*$N$3</f>
        <v>0</v>
      </c>
      <c r="W774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74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75" spans="2:24" x14ac:dyDescent="0.25">
      <c r="B775" s="12">
        <f t="shared" ca="1" si="12"/>
        <v>769</v>
      </c>
      <c r="C77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775" s="26"/>
      <c r="E775" s="14" t="str">
        <f>IF(COUNTA(Table3[[#This Row],[Schematic Ref]]),LEN(Table3[[#This Row],[Schematic Ref]])-(LEN(SUBSTITUTE(Table3[[#This Row],[Schematic Ref]],",","")))+1,"")</f>
        <v/>
      </c>
      <c r="F775" s="21"/>
      <c r="G775" s="21"/>
      <c r="H775" s="21"/>
      <c r="I775" s="21"/>
      <c r="J775" s="22"/>
      <c r="K775" s="21"/>
      <c r="L775" s="31"/>
      <c r="M775" s="32"/>
      <c r="N775" s="21"/>
      <c r="O775" s="32"/>
      <c r="P775" s="30"/>
      <c r="Q775" s="33"/>
      <c r="R775" s="21" t="s">
        <v>30</v>
      </c>
      <c r="S775" s="21">
        <v>1560</v>
      </c>
      <c r="T775" s="21"/>
      <c r="U775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75" s="15">
        <f>Table3[[#This Row],[Price per board]]*$N$3</f>
        <v>0</v>
      </c>
      <c r="W775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75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76" spans="2:24" x14ac:dyDescent="0.25">
      <c r="B776" s="12">
        <f t="shared" ca="1" si="12"/>
        <v>770</v>
      </c>
      <c r="C77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776" s="26"/>
      <c r="E776" s="14" t="str">
        <f>IF(COUNTA(Table3[[#This Row],[Schematic Ref]]),LEN(Table3[[#This Row],[Schematic Ref]])-(LEN(SUBSTITUTE(Table3[[#This Row],[Schematic Ref]],",","")))+1,"")</f>
        <v/>
      </c>
      <c r="F776" s="21"/>
      <c r="G776" s="21"/>
      <c r="H776" s="21"/>
      <c r="I776" s="21"/>
      <c r="J776" s="22"/>
      <c r="K776" s="21"/>
      <c r="L776" s="31"/>
      <c r="M776" s="32"/>
      <c r="N776" s="21"/>
      <c r="O776" s="32"/>
      <c r="P776" s="30"/>
      <c r="Q776" s="33"/>
      <c r="R776" s="21" t="s">
        <v>30</v>
      </c>
      <c r="S776" s="21">
        <v>1561</v>
      </c>
      <c r="T776" s="21"/>
      <c r="U776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76" s="15">
        <f>Table3[[#This Row],[Price per board]]*$N$3</f>
        <v>0</v>
      </c>
      <c r="W776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76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77" spans="2:24" x14ac:dyDescent="0.25">
      <c r="B777" s="12">
        <f t="shared" ca="1" si="12"/>
        <v>771</v>
      </c>
      <c r="C77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777" s="26"/>
      <c r="E777" s="14" t="str">
        <f>IF(COUNTA(Table3[[#This Row],[Schematic Ref]]),LEN(Table3[[#This Row],[Schematic Ref]])-(LEN(SUBSTITUTE(Table3[[#This Row],[Schematic Ref]],",","")))+1,"")</f>
        <v/>
      </c>
      <c r="F777" s="21"/>
      <c r="G777" s="21"/>
      <c r="H777" s="21"/>
      <c r="I777" s="21"/>
      <c r="J777" s="22"/>
      <c r="K777" s="21"/>
      <c r="L777" s="31"/>
      <c r="M777" s="32"/>
      <c r="N777" s="21"/>
      <c r="O777" s="32"/>
      <c r="P777" s="30"/>
      <c r="Q777" s="33"/>
      <c r="R777" s="21" t="s">
        <v>30</v>
      </c>
      <c r="S777" s="21">
        <v>1562</v>
      </c>
      <c r="T777" s="21"/>
      <c r="U777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77" s="15">
        <f>Table3[[#This Row],[Price per board]]*$N$3</f>
        <v>0</v>
      </c>
      <c r="W777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77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78" spans="2:24" x14ac:dyDescent="0.25">
      <c r="B778" s="12">
        <f t="shared" ca="1" si="12"/>
        <v>772</v>
      </c>
      <c r="C77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778" s="26"/>
      <c r="E778" s="14" t="str">
        <f>IF(COUNTA(Table3[[#This Row],[Schematic Ref]]),LEN(Table3[[#This Row],[Schematic Ref]])-(LEN(SUBSTITUTE(Table3[[#This Row],[Schematic Ref]],",","")))+1,"")</f>
        <v/>
      </c>
      <c r="F778" s="21"/>
      <c r="G778" s="21"/>
      <c r="H778" s="21"/>
      <c r="I778" s="21"/>
      <c r="J778" s="22"/>
      <c r="K778" s="21"/>
      <c r="L778" s="31"/>
      <c r="M778" s="32"/>
      <c r="N778" s="21"/>
      <c r="O778" s="32"/>
      <c r="P778" s="30"/>
      <c r="Q778" s="33"/>
      <c r="R778" s="21" t="s">
        <v>30</v>
      </c>
      <c r="S778" s="21">
        <v>1563</v>
      </c>
      <c r="T778" s="21"/>
      <c r="U778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78" s="15">
        <f>Table3[[#This Row],[Price per board]]*$N$3</f>
        <v>0</v>
      </c>
      <c r="W778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78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79" spans="2:24" x14ac:dyDescent="0.25">
      <c r="B779" s="12">
        <f t="shared" ca="1" si="12"/>
        <v>773</v>
      </c>
      <c r="C77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779" s="26"/>
      <c r="E779" s="14" t="str">
        <f>IF(COUNTA(Table3[[#This Row],[Schematic Ref]]),LEN(Table3[[#This Row],[Schematic Ref]])-(LEN(SUBSTITUTE(Table3[[#This Row],[Schematic Ref]],",","")))+1,"")</f>
        <v/>
      </c>
      <c r="F779" s="21"/>
      <c r="G779" s="21"/>
      <c r="H779" s="21"/>
      <c r="I779" s="21"/>
      <c r="J779" s="22"/>
      <c r="K779" s="21"/>
      <c r="L779" s="31"/>
      <c r="M779" s="32"/>
      <c r="N779" s="21"/>
      <c r="O779" s="32"/>
      <c r="P779" s="30"/>
      <c r="Q779" s="33"/>
      <c r="R779" s="21" t="s">
        <v>30</v>
      </c>
      <c r="S779" s="21">
        <v>1564</v>
      </c>
      <c r="T779" s="21"/>
      <c r="U779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79" s="15">
        <f>Table3[[#This Row],[Price per board]]*$N$3</f>
        <v>0</v>
      </c>
      <c r="W779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79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80" spans="2:24" x14ac:dyDescent="0.25">
      <c r="B780" s="12">
        <f t="shared" ca="1" si="12"/>
        <v>774</v>
      </c>
      <c r="C78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780" s="26"/>
      <c r="E780" s="14" t="str">
        <f>IF(COUNTA(Table3[[#This Row],[Schematic Ref]]),LEN(Table3[[#This Row],[Schematic Ref]])-(LEN(SUBSTITUTE(Table3[[#This Row],[Schematic Ref]],",","")))+1,"")</f>
        <v/>
      </c>
      <c r="F780" s="21"/>
      <c r="G780" s="21"/>
      <c r="H780" s="21"/>
      <c r="I780" s="21"/>
      <c r="J780" s="22"/>
      <c r="K780" s="21"/>
      <c r="L780" s="31"/>
      <c r="M780" s="32"/>
      <c r="N780" s="21"/>
      <c r="O780" s="32"/>
      <c r="P780" s="30"/>
      <c r="Q780" s="33"/>
      <c r="R780" s="21" t="s">
        <v>30</v>
      </c>
      <c r="S780" s="21">
        <v>1565</v>
      </c>
      <c r="T780" s="21"/>
      <c r="U780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80" s="15">
        <f>Table3[[#This Row],[Price per board]]*$N$3</f>
        <v>0</v>
      </c>
      <c r="W780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80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81" spans="2:24" x14ac:dyDescent="0.25">
      <c r="B781" s="12">
        <f t="shared" ca="1" si="12"/>
        <v>775</v>
      </c>
      <c r="C78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781" s="26"/>
      <c r="E781" s="14" t="str">
        <f>IF(COUNTA(Table3[[#This Row],[Schematic Ref]]),LEN(Table3[[#This Row],[Schematic Ref]])-(LEN(SUBSTITUTE(Table3[[#This Row],[Schematic Ref]],",","")))+1,"")</f>
        <v/>
      </c>
      <c r="F781" s="21"/>
      <c r="G781" s="21"/>
      <c r="H781" s="21"/>
      <c r="I781" s="21"/>
      <c r="J781" s="22"/>
      <c r="K781" s="21"/>
      <c r="L781" s="31"/>
      <c r="M781" s="32"/>
      <c r="N781" s="21"/>
      <c r="O781" s="32"/>
      <c r="P781" s="30"/>
      <c r="Q781" s="33"/>
      <c r="R781" s="21" t="s">
        <v>30</v>
      </c>
      <c r="S781" s="21">
        <v>1566</v>
      </c>
      <c r="T781" s="21"/>
      <c r="U781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81" s="15">
        <f>Table3[[#This Row],[Price per board]]*$N$3</f>
        <v>0</v>
      </c>
      <c r="W781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81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82" spans="2:24" x14ac:dyDescent="0.25">
      <c r="B782" s="12">
        <f t="shared" ca="1" si="12"/>
        <v>776</v>
      </c>
      <c r="C78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782" s="26"/>
      <c r="E782" s="14" t="str">
        <f>IF(COUNTA(Table3[[#This Row],[Schematic Ref]]),LEN(Table3[[#This Row],[Schematic Ref]])-(LEN(SUBSTITUTE(Table3[[#This Row],[Schematic Ref]],",","")))+1,"")</f>
        <v/>
      </c>
      <c r="F782" s="21"/>
      <c r="G782" s="21"/>
      <c r="H782" s="21"/>
      <c r="I782" s="21"/>
      <c r="J782" s="22"/>
      <c r="K782" s="21"/>
      <c r="L782" s="31"/>
      <c r="M782" s="32"/>
      <c r="N782" s="21"/>
      <c r="O782" s="32"/>
      <c r="P782" s="30"/>
      <c r="Q782" s="33"/>
      <c r="R782" s="21" t="s">
        <v>30</v>
      </c>
      <c r="S782" s="21">
        <v>1567</v>
      </c>
      <c r="T782" s="21"/>
      <c r="U782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82" s="15">
        <f>Table3[[#This Row],[Price per board]]*$N$3</f>
        <v>0</v>
      </c>
      <c r="W782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82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83" spans="2:24" x14ac:dyDescent="0.25">
      <c r="B783" s="12">
        <f t="shared" ca="1" si="12"/>
        <v>777</v>
      </c>
      <c r="C78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783" s="26"/>
      <c r="E783" s="14" t="str">
        <f>IF(COUNTA(Table3[[#This Row],[Schematic Ref]]),LEN(Table3[[#This Row],[Schematic Ref]])-(LEN(SUBSTITUTE(Table3[[#This Row],[Schematic Ref]],",","")))+1,"")</f>
        <v/>
      </c>
      <c r="F783" s="21"/>
      <c r="G783" s="21"/>
      <c r="H783" s="21"/>
      <c r="I783" s="21"/>
      <c r="J783" s="22"/>
      <c r="K783" s="21"/>
      <c r="L783" s="31"/>
      <c r="M783" s="32"/>
      <c r="N783" s="21"/>
      <c r="O783" s="32"/>
      <c r="P783" s="30"/>
      <c r="Q783" s="33"/>
      <c r="R783" s="21" t="s">
        <v>30</v>
      </c>
      <c r="S783" s="21">
        <v>1568</v>
      </c>
      <c r="T783" s="21"/>
      <c r="U783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83" s="15">
        <f>Table3[[#This Row],[Price per board]]*$N$3</f>
        <v>0</v>
      </c>
      <c r="W783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83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84" spans="2:24" x14ac:dyDescent="0.25">
      <c r="B784" s="12">
        <f t="shared" ca="1" si="12"/>
        <v>778</v>
      </c>
      <c r="C78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784" s="26"/>
      <c r="E784" s="14" t="str">
        <f>IF(COUNTA(Table3[[#This Row],[Schematic Ref]]),LEN(Table3[[#This Row],[Schematic Ref]])-(LEN(SUBSTITUTE(Table3[[#This Row],[Schematic Ref]],",","")))+1,"")</f>
        <v/>
      </c>
      <c r="F784" s="21"/>
      <c r="G784" s="21"/>
      <c r="H784" s="21"/>
      <c r="I784" s="21"/>
      <c r="J784" s="22"/>
      <c r="K784" s="21"/>
      <c r="L784" s="31"/>
      <c r="M784" s="32"/>
      <c r="N784" s="21"/>
      <c r="O784" s="32"/>
      <c r="P784" s="30"/>
      <c r="Q784" s="33"/>
      <c r="R784" s="21" t="s">
        <v>30</v>
      </c>
      <c r="S784" s="21">
        <v>1569</v>
      </c>
      <c r="T784" s="21"/>
      <c r="U784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84" s="15">
        <f>Table3[[#This Row],[Price per board]]*$N$3</f>
        <v>0</v>
      </c>
      <c r="W784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84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85" spans="2:24" x14ac:dyDescent="0.25">
      <c r="B785" s="12">
        <f t="shared" ca="1" si="12"/>
        <v>779</v>
      </c>
      <c r="C78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785" s="26"/>
      <c r="E785" s="14" t="str">
        <f>IF(COUNTA(Table3[[#This Row],[Schematic Ref]]),LEN(Table3[[#This Row],[Schematic Ref]])-(LEN(SUBSTITUTE(Table3[[#This Row],[Schematic Ref]],",","")))+1,"")</f>
        <v/>
      </c>
      <c r="F785" s="21"/>
      <c r="G785" s="21"/>
      <c r="H785" s="21"/>
      <c r="I785" s="21"/>
      <c r="J785" s="22"/>
      <c r="K785" s="21"/>
      <c r="L785" s="31"/>
      <c r="M785" s="32"/>
      <c r="N785" s="21"/>
      <c r="O785" s="32"/>
      <c r="P785" s="30"/>
      <c r="Q785" s="33"/>
      <c r="R785" s="21" t="s">
        <v>30</v>
      </c>
      <c r="S785" s="21">
        <v>1570</v>
      </c>
      <c r="T785" s="21"/>
      <c r="U785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85" s="15">
        <f>Table3[[#This Row],[Price per board]]*$N$3</f>
        <v>0</v>
      </c>
      <c r="W785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85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86" spans="2:24" x14ac:dyDescent="0.25">
      <c r="B786" s="12">
        <f t="shared" ca="1" si="12"/>
        <v>780</v>
      </c>
      <c r="C78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786" s="26"/>
      <c r="E786" s="14" t="str">
        <f>IF(COUNTA(Table3[[#This Row],[Schematic Ref]]),LEN(Table3[[#This Row],[Schematic Ref]])-(LEN(SUBSTITUTE(Table3[[#This Row],[Schematic Ref]],",","")))+1,"")</f>
        <v/>
      </c>
      <c r="F786" s="21"/>
      <c r="G786" s="21"/>
      <c r="H786" s="21"/>
      <c r="I786" s="21"/>
      <c r="J786" s="22"/>
      <c r="K786" s="21"/>
      <c r="L786" s="31"/>
      <c r="M786" s="32"/>
      <c r="N786" s="21"/>
      <c r="O786" s="32"/>
      <c r="P786" s="30"/>
      <c r="Q786" s="33"/>
      <c r="R786" s="21" t="s">
        <v>30</v>
      </c>
      <c r="S786" s="21">
        <v>1571</v>
      </c>
      <c r="T786" s="21"/>
      <c r="U786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86" s="15">
        <f>Table3[[#This Row],[Price per board]]*$N$3</f>
        <v>0</v>
      </c>
      <c r="W786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86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87" spans="2:24" x14ac:dyDescent="0.25">
      <c r="B787" s="12">
        <f t="shared" ca="1" si="12"/>
        <v>781</v>
      </c>
      <c r="C78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787" s="26"/>
      <c r="E787" s="14" t="str">
        <f>IF(COUNTA(Table3[[#This Row],[Schematic Ref]]),LEN(Table3[[#This Row],[Schematic Ref]])-(LEN(SUBSTITUTE(Table3[[#This Row],[Schematic Ref]],",","")))+1,"")</f>
        <v/>
      </c>
      <c r="F787" s="21"/>
      <c r="G787" s="21"/>
      <c r="H787" s="21"/>
      <c r="I787" s="21"/>
      <c r="J787" s="22"/>
      <c r="K787" s="21"/>
      <c r="L787" s="31"/>
      <c r="M787" s="32"/>
      <c r="N787" s="21"/>
      <c r="O787" s="32"/>
      <c r="P787" s="30"/>
      <c r="Q787" s="33"/>
      <c r="R787" s="21" t="s">
        <v>30</v>
      </c>
      <c r="S787" s="21">
        <v>1572</v>
      </c>
      <c r="T787" s="21"/>
      <c r="U787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87" s="15">
        <f>Table3[[#This Row],[Price per board]]*$N$3</f>
        <v>0</v>
      </c>
      <c r="W787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87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88" spans="2:24" x14ac:dyDescent="0.25">
      <c r="B788" s="12">
        <f t="shared" ca="1" si="12"/>
        <v>782</v>
      </c>
      <c r="C78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788" s="26"/>
      <c r="E788" s="14" t="str">
        <f>IF(COUNTA(Table3[[#This Row],[Schematic Ref]]),LEN(Table3[[#This Row],[Schematic Ref]])-(LEN(SUBSTITUTE(Table3[[#This Row],[Schematic Ref]],",","")))+1,"")</f>
        <v/>
      </c>
      <c r="F788" s="21"/>
      <c r="G788" s="21"/>
      <c r="H788" s="21"/>
      <c r="I788" s="21"/>
      <c r="J788" s="22"/>
      <c r="K788" s="21"/>
      <c r="L788" s="31"/>
      <c r="M788" s="32"/>
      <c r="N788" s="21"/>
      <c r="O788" s="32"/>
      <c r="P788" s="30"/>
      <c r="Q788" s="33"/>
      <c r="R788" s="21" t="s">
        <v>30</v>
      </c>
      <c r="S788" s="21">
        <v>1573</v>
      </c>
      <c r="T788" s="21"/>
      <c r="U788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88" s="15">
        <f>Table3[[#This Row],[Price per board]]*$N$3</f>
        <v>0</v>
      </c>
      <c r="W788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88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89" spans="2:24" x14ac:dyDescent="0.25">
      <c r="B789" s="12">
        <f t="shared" ca="1" si="12"/>
        <v>783</v>
      </c>
      <c r="C78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789" s="26"/>
      <c r="E789" s="14" t="str">
        <f>IF(COUNTA(Table3[[#This Row],[Schematic Ref]]),LEN(Table3[[#This Row],[Schematic Ref]])-(LEN(SUBSTITUTE(Table3[[#This Row],[Schematic Ref]],",","")))+1,"")</f>
        <v/>
      </c>
      <c r="F789" s="21"/>
      <c r="G789" s="21"/>
      <c r="H789" s="21"/>
      <c r="I789" s="21"/>
      <c r="J789" s="22"/>
      <c r="K789" s="21"/>
      <c r="L789" s="31"/>
      <c r="M789" s="32"/>
      <c r="N789" s="21"/>
      <c r="O789" s="32"/>
      <c r="P789" s="30"/>
      <c r="Q789" s="33"/>
      <c r="R789" s="21" t="s">
        <v>30</v>
      </c>
      <c r="S789" s="21">
        <v>1574</v>
      </c>
      <c r="T789" s="21"/>
      <c r="U789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89" s="15">
        <f>Table3[[#This Row],[Price per board]]*$N$3</f>
        <v>0</v>
      </c>
      <c r="W789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89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90" spans="2:24" x14ac:dyDescent="0.25">
      <c r="B790" s="12">
        <f t="shared" ca="1" si="12"/>
        <v>784</v>
      </c>
      <c r="C79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790" s="26"/>
      <c r="E790" s="14" t="str">
        <f>IF(COUNTA(Table3[[#This Row],[Schematic Ref]]),LEN(Table3[[#This Row],[Schematic Ref]])-(LEN(SUBSTITUTE(Table3[[#This Row],[Schematic Ref]],",","")))+1,"")</f>
        <v/>
      </c>
      <c r="F790" s="21"/>
      <c r="G790" s="21"/>
      <c r="H790" s="21"/>
      <c r="I790" s="21"/>
      <c r="J790" s="22"/>
      <c r="K790" s="21"/>
      <c r="L790" s="31"/>
      <c r="M790" s="32"/>
      <c r="N790" s="21"/>
      <c r="O790" s="32"/>
      <c r="P790" s="30"/>
      <c r="Q790" s="33"/>
      <c r="R790" s="21" t="s">
        <v>30</v>
      </c>
      <c r="S790" s="21">
        <v>1575</v>
      </c>
      <c r="T790" s="21"/>
      <c r="U790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90" s="15">
        <f>Table3[[#This Row],[Price per board]]*$N$3</f>
        <v>0</v>
      </c>
      <c r="W790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90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91" spans="2:24" x14ac:dyDescent="0.25">
      <c r="B791" s="12">
        <f t="shared" ca="1" si="12"/>
        <v>785</v>
      </c>
      <c r="C79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791" s="26"/>
      <c r="E791" s="14" t="str">
        <f>IF(COUNTA(Table3[[#This Row],[Schematic Ref]]),LEN(Table3[[#This Row],[Schematic Ref]])-(LEN(SUBSTITUTE(Table3[[#This Row],[Schematic Ref]],",","")))+1,"")</f>
        <v/>
      </c>
      <c r="F791" s="21"/>
      <c r="G791" s="21"/>
      <c r="H791" s="21"/>
      <c r="I791" s="21"/>
      <c r="J791" s="22"/>
      <c r="K791" s="21"/>
      <c r="L791" s="31"/>
      <c r="M791" s="32"/>
      <c r="N791" s="21"/>
      <c r="O791" s="32"/>
      <c r="P791" s="30"/>
      <c r="Q791" s="33"/>
      <c r="R791" s="21" t="s">
        <v>30</v>
      </c>
      <c r="S791" s="21">
        <v>1576</v>
      </c>
      <c r="T791" s="21"/>
      <c r="U791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91" s="15">
        <f>Table3[[#This Row],[Price per board]]*$N$3</f>
        <v>0</v>
      </c>
      <c r="W791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91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92" spans="2:24" x14ac:dyDescent="0.25">
      <c r="B792" s="12">
        <f t="shared" ca="1" si="12"/>
        <v>786</v>
      </c>
      <c r="C79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792" s="26"/>
      <c r="E792" s="14" t="str">
        <f>IF(COUNTA(Table3[[#This Row],[Schematic Ref]]),LEN(Table3[[#This Row],[Schematic Ref]])-(LEN(SUBSTITUTE(Table3[[#This Row],[Schematic Ref]],",","")))+1,"")</f>
        <v/>
      </c>
      <c r="F792" s="21"/>
      <c r="G792" s="21"/>
      <c r="H792" s="21"/>
      <c r="I792" s="21"/>
      <c r="J792" s="22"/>
      <c r="K792" s="21"/>
      <c r="L792" s="31"/>
      <c r="M792" s="32"/>
      <c r="N792" s="21"/>
      <c r="O792" s="32"/>
      <c r="P792" s="30"/>
      <c r="Q792" s="33"/>
      <c r="R792" s="21" t="s">
        <v>30</v>
      </c>
      <c r="S792" s="21">
        <v>1577</v>
      </c>
      <c r="T792" s="21"/>
      <c r="U792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92" s="15">
        <f>Table3[[#This Row],[Price per board]]*$N$3</f>
        <v>0</v>
      </c>
      <c r="W792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92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93" spans="2:24" x14ac:dyDescent="0.25">
      <c r="B793" s="12">
        <f t="shared" ca="1" si="12"/>
        <v>787</v>
      </c>
      <c r="C79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793" s="26"/>
      <c r="E793" s="14" t="str">
        <f>IF(COUNTA(Table3[[#This Row],[Schematic Ref]]),LEN(Table3[[#This Row],[Schematic Ref]])-(LEN(SUBSTITUTE(Table3[[#This Row],[Schematic Ref]],",","")))+1,"")</f>
        <v/>
      </c>
      <c r="F793" s="21"/>
      <c r="G793" s="21"/>
      <c r="H793" s="21"/>
      <c r="I793" s="21"/>
      <c r="J793" s="22"/>
      <c r="K793" s="21"/>
      <c r="L793" s="31"/>
      <c r="M793" s="32"/>
      <c r="N793" s="21"/>
      <c r="O793" s="32"/>
      <c r="P793" s="30"/>
      <c r="Q793" s="33"/>
      <c r="R793" s="21" t="s">
        <v>30</v>
      </c>
      <c r="S793" s="21">
        <v>1578</v>
      </c>
      <c r="T793" s="21"/>
      <c r="U793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93" s="15">
        <f>Table3[[#This Row],[Price per board]]*$N$3</f>
        <v>0</v>
      </c>
      <c r="W793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93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94" spans="2:24" x14ac:dyDescent="0.25">
      <c r="B794" s="12">
        <f t="shared" ca="1" si="12"/>
        <v>788</v>
      </c>
      <c r="C79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794" s="26"/>
      <c r="E794" s="14" t="str">
        <f>IF(COUNTA(Table3[[#This Row],[Schematic Ref]]),LEN(Table3[[#This Row],[Schematic Ref]])-(LEN(SUBSTITUTE(Table3[[#This Row],[Schematic Ref]],",","")))+1,"")</f>
        <v/>
      </c>
      <c r="F794" s="21"/>
      <c r="G794" s="21"/>
      <c r="H794" s="21"/>
      <c r="I794" s="21"/>
      <c r="J794" s="22"/>
      <c r="K794" s="21"/>
      <c r="L794" s="31"/>
      <c r="M794" s="32"/>
      <c r="N794" s="21"/>
      <c r="O794" s="32"/>
      <c r="P794" s="30"/>
      <c r="Q794" s="33"/>
      <c r="R794" s="21" t="s">
        <v>30</v>
      </c>
      <c r="S794" s="21">
        <v>1579</v>
      </c>
      <c r="T794" s="21"/>
      <c r="U794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94" s="15">
        <f>Table3[[#This Row],[Price per board]]*$N$3</f>
        <v>0</v>
      </c>
      <c r="W794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94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95" spans="2:24" x14ac:dyDescent="0.25">
      <c r="B795" s="12">
        <f t="shared" ca="1" si="12"/>
        <v>789</v>
      </c>
      <c r="C79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795" s="26"/>
      <c r="E795" s="14" t="str">
        <f>IF(COUNTA(Table3[[#This Row],[Schematic Ref]]),LEN(Table3[[#This Row],[Schematic Ref]])-(LEN(SUBSTITUTE(Table3[[#This Row],[Schematic Ref]],",","")))+1,"")</f>
        <v/>
      </c>
      <c r="F795" s="21"/>
      <c r="G795" s="21"/>
      <c r="H795" s="21"/>
      <c r="I795" s="21"/>
      <c r="J795" s="22"/>
      <c r="K795" s="21"/>
      <c r="L795" s="31"/>
      <c r="M795" s="32"/>
      <c r="N795" s="21"/>
      <c r="O795" s="32"/>
      <c r="P795" s="30"/>
      <c r="Q795" s="33"/>
      <c r="R795" s="21" t="s">
        <v>30</v>
      </c>
      <c r="S795" s="21">
        <v>1580</v>
      </c>
      <c r="T795" s="21"/>
      <c r="U795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95" s="15">
        <f>Table3[[#This Row],[Price per board]]*$N$3</f>
        <v>0</v>
      </c>
      <c r="W795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95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96" spans="2:24" x14ac:dyDescent="0.25">
      <c r="B796" s="12">
        <f t="shared" ca="1" si="12"/>
        <v>790</v>
      </c>
      <c r="C79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796" s="26"/>
      <c r="E796" s="14" t="str">
        <f>IF(COUNTA(Table3[[#This Row],[Schematic Ref]]),LEN(Table3[[#This Row],[Schematic Ref]])-(LEN(SUBSTITUTE(Table3[[#This Row],[Schematic Ref]],",","")))+1,"")</f>
        <v/>
      </c>
      <c r="F796" s="21"/>
      <c r="G796" s="21"/>
      <c r="H796" s="21"/>
      <c r="I796" s="21"/>
      <c r="J796" s="22"/>
      <c r="K796" s="21"/>
      <c r="L796" s="31"/>
      <c r="M796" s="32"/>
      <c r="N796" s="21"/>
      <c r="O796" s="32"/>
      <c r="P796" s="30"/>
      <c r="Q796" s="33"/>
      <c r="R796" s="21" t="s">
        <v>30</v>
      </c>
      <c r="S796" s="21">
        <v>1581</v>
      </c>
      <c r="T796" s="21"/>
      <c r="U796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96" s="15">
        <f>Table3[[#This Row],[Price per board]]*$N$3</f>
        <v>0</v>
      </c>
      <c r="W796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96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97" spans="2:24" x14ac:dyDescent="0.25">
      <c r="B797" s="12">
        <f t="shared" ca="1" si="12"/>
        <v>791</v>
      </c>
      <c r="C79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797" s="26"/>
      <c r="E797" s="14" t="str">
        <f>IF(COUNTA(Table3[[#This Row],[Schematic Ref]]),LEN(Table3[[#This Row],[Schematic Ref]])-(LEN(SUBSTITUTE(Table3[[#This Row],[Schematic Ref]],",","")))+1,"")</f>
        <v/>
      </c>
      <c r="F797" s="21"/>
      <c r="G797" s="21"/>
      <c r="H797" s="21"/>
      <c r="I797" s="21"/>
      <c r="J797" s="22"/>
      <c r="K797" s="21"/>
      <c r="L797" s="31"/>
      <c r="M797" s="32"/>
      <c r="N797" s="21"/>
      <c r="O797" s="32"/>
      <c r="P797" s="30"/>
      <c r="Q797" s="33"/>
      <c r="R797" s="21" t="s">
        <v>30</v>
      </c>
      <c r="S797" s="21">
        <v>1582</v>
      </c>
      <c r="T797" s="21"/>
      <c r="U797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97" s="15">
        <f>Table3[[#This Row],[Price per board]]*$N$3</f>
        <v>0</v>
      </c>
      <c r="W797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97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98" spans="2:24" x14ac:dyDescent="0.25">
      <c r="B798" s="12">
        <f t="shared" ca="1" si="12"/>
        <v>792</v>
      </c>
      <c r="C79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798" s="26"/>
      <c r="E798" s="14" t="str">
        <f>IF(COUNTA(Table3[[#This Row],[Schematic Ref]]),LEN(Table3[[#This Row],[Schematic Ref]])-(LEN(SUBSTITUTE(Table3[[#This Row],[Schematic Ref]],",","")))+1,"")</f>
        <v/>
      </c>
      <c r="F798" s="21"/>
      <c r="G798" s="21"/>
      <c r="H798" s="21"/>
      <c r="I798" s="21"/>
      <c r="J798" s="22"/>
      <c r="K798" s="21"/>
      <c r="L798" s="31"/>
      <c r="M798" s="32"/>
      <c r="N798" s="21"/>
      <c r="O798" s="32"/>
      <c r="P798" s="30"/>
      <c r="Q798" s="33"/>
      <c r="R798" s="21" t="s">
        <v>30</v>
      </c>
      <c r="S798" s="21">
        <v>1583</v>
      </c>
      <c r="T798" s="21"/>
      <c r="U798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98" s="15">
        <f>Table3[[#This Row],[Price per board]]*$N$3</f>
        <v>0</v>
      </c>
      <c r="W798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98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99" spans="2:24" x14ac:dyDescent="0.25">
      <c r="B799" s="12">
        <f t="shared" ca="1" si="12"/>
        <v>793</v>
      </c>
      <c r="C79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799" s="26"/>
      <c r="E799" s="14" t="str">
        <f>IF(COUNTA(Table3[[#This Row],[Schematic Ref]]),LEN(Table3[[#This Row],[Schematic Ref]])-(LEN(SUBSTITUTE(Table3[[#This Row],[Schematic Ref]],",","")))+1,"")</f>
        <v/>
      </c>
      <c r="F799" s="21"/>
      <c r="G799" s="21"/>
      <c r="H799" s="21"/>
      <c r="I799" s="21"/>
      <c r="J799" s="22"/>
      <c r="K799" s="21"/>
      <c r="L799" s="31"/>
      <c r="M799" s="32"/>
      <c r="N799" s="21"/>
      <c r="O799" s="32"/>
      <c r="P799" s="30"/>
      <c r="Q799" s="33"/>
      <c r="R799" s="21" t="s">
        <v>30</v>
      </c>
      <c r="S799" s="21">
        <v>1584</v>
      </c>
      <c r="T799" s="21"/>
      <c r="U799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99" s="15">
        <f>Table3[[#This Row],[Price per board]]*$N$3</f>
        <v>0</v>
      </c>
      <c r="W799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99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00" spans="2:24" x14ac:dyDescent="0.25">
      <c r="B800" s="12">
        <f t="shared" ca="1" si="12"/>
        <v>794</v>
      </c>
      <c r="C80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800" s="26"/>
      <c r="E800" s="14" t="str">
        <f>IF(COUNTA(Table3[[#This Row],[Schematic Ref]]),LEN(Table3[[#This Row],[Schematic Ref]])-(LEN(SUBSTITUTE(Table3[[#This Row],[Schematic Ref]],",","")))+1,"")</f>
        <v/>
      </c>
      <c r="F800" s="21"/>
      <c r="G800" s="21"/>
      <c r="H800" s="21"/>
      <c r="I800" s="21"/>
      <c r="J800" s="22"/>
      <c r="K800" s="21"/>
      <c r="L800" s="31"/>
      <c r="M800" s="32"/>
      <c r="N800" s="21"/>
      <c r="O800" s="32"/>
      <c r="P800" s="30"/>
      <c r="Q800" s="33"/>
      <c r="R800" s="21" t="s">
        <v>30</v>
      </c>
      <c r="S800" s="21">
        <v>1585</v>
      </c>
      <c r="T800" s="21"/>
      <c r="U800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00" s="15">
        <f>Table3[[#This Row],[Price per board]]*$N$3</f>
        <v>0</v>
      </c>
      <c r="W800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00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01" spans="2:24" x14ac:dyDescent="0.25">
      <c r="B801" s="12">
        <f t="shared" ca="1" si="12"/>
        <v>795</v>
      </c>
      <c r="C80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801" s="26"/>
      <c r="E801" s="14" t="str">
        <f>IF(COUNTA(Table3[[#This Row],[Schematic Ref]]),LEN(Table3[[#This Row],[Schematic Ref]])-(LEN(SUBSTITUTE(Table3[[#This Row],[Schematic Ref]],",","")))+1,"")</f>
        <v/>
      </c>
      <c r="F801" s="21"/>
      <c r="G801" s="21"/>
      <c r="H801" s="21"/>
      <c r="I801" s="21"/>
      <c r="J801" s="22"/>
      <c r="K801" s="21"/>
      <c r="L801" s="31"/>
      <c r="M801" s="32"/>
      <c r="N801" s="21"/>
      <c r="O801" s="32"/>
      <c r="P801" s="30"/>
      <c r="Q801" s="33"/>
      <c r="R801" s="21" t="s">
        <v>30</v>
      </c>
      <c r="S801" s="21">
        <v>1586</v>
      </c>
      <c r="T801" s="21"/>
      <c r="U801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01" s="15">
        <f>Table3[[#This Row],[Price per board]]*$N$3</f>
        <v>0</v>
      </c>
      <c r="W801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01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02" spans="2:24" x14ac:dyDescent="0.25">
      <c r="B802" s="12">
        <f t="shared" ca="1" si="12"/>
        <v>796</v>
      </c>
      <c r="C80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802" s="26"/>
      <c r="E802" s="14" t="str">
        <f>IF(COUNTA(Table3[[#This Row],[Schematic Ref]]),LEN(Table3[[#This Row],[Schematic Ref]])-(LEN(SUBSTITUTE(Table3[[#This Row],[Schematic Ref]],",","")))+1,"")</f>
        <v/>
      </c>
      <c r="F802" s="21"/>
      <c r="G802" s="21"/>
      <c r="H802" s="21"/>
      <c r="I802" s="21"/>
      <c r="J802" s="22"/>
      <c r="K802" s="21"/>
      <c r="L802" s="31"/>
      <c r="M802" s="32"/>
      <c r="N802" s="21"/>
      <c r="O802" s="32"/>
      <c r="P802" s="30"/>
      <c r="Q802" s="33"/>
      <c r="R802" s="21" t="s">
        <v>30</v>
      </c>
      <c r="S802" s="21">
        <v>1587</v>
      </c>
      <c r="T802" s="21"/>
      <c r="U802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02" s="15">
        <f>Table3[[#This Row],[Price per board]]*$N$3</f>
        <v>0</v>
      </c>
      <c r="W802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02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03" spans="2:24" x14ac:dyDescent="0.25">
      <c r="B803" s="12">
        <f t="shared" ca="1" si="12"/>
        <v>797</v>
      </c>
      <c r="C80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803" s="26"/>
      <c r="E803" s="14" t="str">
        <f>IF(COUNTA(Table3[[#This Row],[Schematic Ref]]),LEN(Table3[[#This Row],[Schematic Ref]])-(LEN(SUBSTITUTE(Table3[[#This Row],[Schematic Ref]],",","")))+1,"")</f>
        <v/>
      </c>
      <c r="F803" s="21"/>
      <c r="G803" s="21"/>
      <c r="H803" s="21"/>
      <c r="I803" s="21"/>
      <c r="J803" s="22"/>
      <c r="K803" s="21"/>
      <c r="L803" s="31"/>
      <c r="M803" s="32"/>
      <c r="N803" s="21"/>
      <c r="O803" s="32"/>
      <c r="P803" s="30"/>
      <c r="Q803" s="33"/>
      <c r="R803" s="21" t="s">
        <v>30</v>
      </c>
      <c r="S803" s="21">
        <v>1588</v>
      </c>
      <c r="T803" s="21"/>
      <c r="U803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03" s="15">
        <f>Table3[[#This Row],[Price per board]]*$N$3</f>
        <v>0</v>
      </c>
      <c r="W803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03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04" spans="2:24" x14ac:dyDescent="0.25">
      <c r="B804" s="12">
        <f t="shared" ca="1" si="12"/>
        <v>798</v>
      </c>
      <c r="C80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804" s="26"/>
      <c r="E804" s="14" t="str">
        <f>IF(COUNTA(Table3[[#This Row],[Schematic Ref]]),LEN(Table3[[#This Row],[Schematic Ref]])-(LEN(SUBSTITUTE(Table3[[#This Row],[Schematic Ref]],",","")))+1,"")</f>
        <v/>
      </c>
      <c r="F804" s="21"/>
      <c r="G804" s="21"/>
      <c r="H804" s="21"/>
      <c r="I804" s="21"/>
      <c r="J804" s="22"/>
      <c r="K804" s="21"/>
      <c r="L804" s="31"/>
      <c r="M804" s="32"/>
      <c r="N804" s="21"/>
      <c r="O804" s="32"/>
      <c r="P804" s="30"/>
      <c r="Q804" s="33"/>
      <c r="R804" s="21" t="s">
        <v>30</v>
      </c>
      <c r="S804" s="21">
        <v>1589</v>
      </c>
      <c r="T804" s="21"/>
      <c r="U804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04" s="15">
        <f>Table3[[#This Row],[Price per board]]*$N$3</f>
        <v>0</v>
      </c>
      <c r="W804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04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05" spans="2:24" x14ac:dyDescent="0.25">
      <c r="B805" s="12">
        <f t="shared" ca="1" si="12"/>
        <v>799</v>
      </c>
      <c r="C80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805" s="26"/>
      <c r="E805" s="14" t="str">
        <f>IF(COUNTA(Table3[[#This Row],[Schematic Ref]]),LEN(Table3[[#This Row],[Schematic Ref]])-(LEN(SUBSTITUTE(Table3[[#This Row],[Schematic Ref]],",","")))+1,"")</f>
        <v/>
      </c>
      <c r="F805" s="21"/>
      <c r="G805" s="21"/>
      <c r="H805" s="21"/>
      <c r="I805" s="21"/>
      <c r="J805" s="22"/>
      <c r="K805" s="21"/>
      <c r="L805" s="31"/>
      <c r="M805" s="32"/>
      <c r="N805" s="21"/>
      <c r="O805" s="32"/>
      <c r="P805" s="30"/>
      <c r="Q805" s="33"/>
      <c r="R805" s="21" t="s">
        <v>30</v>
      </c>
      <c r="S805" s="21">
        <v>1590</v>
      </c>
      <c r="T805" s="21"/>
      <c r="U805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05" s="15">
        <f>Table3[[#This Row],[Price per board]]*$N$3</f>
        <v>0</v>
      </c>
      <c r="W805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05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06" spans="2:24" x14ac:dyDescent="0.25">
      <c r="B806" s="12">
        <f t="shared" ca="1" si="12"/>
        <v>800</v>
      </c>
      <c r="C80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806" s="26"/>
      <c r="E806" s="14" t="str">
        <f>IF(COUNTA(Table3[[#This Row],[Schematic Ref]]),LEN(Table3[[#This Row],[Schematic Ref]])-(LEN(SUBSTITUTE(Table3[[#This Row],[Schematic Ref]],",","")))+1,"")</f>
        <v/>
      </c>
      <c r="F806" s="21"/>
      <c r="G806" s="21"/>
      <c r="H806" s="21"/>
      <c r="I806" s="21"/>
      <c r="J806" s="22"/>
      <c r="K806" s="21"/>
      <c r="L806" s="31"/>
      <c r="M806" s="32"/>
      <c r="N806" s="21"/>
      <c r="O806" s="32"/>
      <c r="P806" s="30"/>
      <c r="Q806" s="33"/>
      <c r="R806" s="21" t="s">
        <v>30</v>
      </c>
      <c r="S806" s="21">
        <v>1591</v>
      </c>
      <c r="T806" s="21"/>
      <c r="U806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06" s="15">
        <f>Table3[[#This Row],[Price per board]]*$N$3</f>
        <v>0</v>
      </c>
      <c r="W806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06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07" spans="2:24" x14ac:dyDescent="0.25">
      <c r="B807" s="12">
        <f t="shared" ca="1" si="12"/>
        <v>801</v>
      </c>
      <c r="C80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807" s="26"/>
      <c r="E807" s="14" t="str">
        <f>IF(COUNTA(Table3[[#This Row],[Schematic Ref]]),LEN(Table3[[#This Row],[Schematic Ref]])-(LEN(SUBSTITUTE(Table3[[#This Row],[Schematic Ref]],",","")))+1,"")</f>
        <v/>
      </c>
      <c r="F807" s="21"/>
      <c r="G807" s="21"/>
      <c r="H807" s="21"/>
      <c r="I807" s="21"/>
      <c r="J807" s="22"/>
      <c r="K807" s="21"/>
      <c r="L807" s="31"/>
      <c r="M807" s="32"/>
      <c r="N807" s="21"/>
      <c r="O807" s="32"/>
      <c r="P807" s="30"/>
      <c r="Q807" s="33"/>
      <c r="R807" s="21" t="s">
        <v>30</v>
      </c>
      <c r="S807" s="21">
        <v>1592</v>
      </c>
      <c r="T807" s="21"/>
      <c r="U807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07" s="15">
        <f>Table3[[#This Row],[Price per board]]*$N$3</f>
        <v>0</v>
      </c>
      <c r="W807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07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08" spans="2:24" x14ac:dyDescent="0.25">
      <c r="B808" s="12">
        <f t="shared" ca="1" si="12"/>
        <v>802</v>
      </c>
      <c r="C80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808" s="26"/>
      <c r="E808" s="14" t="str">
        <f>IF(COUNTA(Table3[[#This Row],[Schematic Ref]]),LEN(Table3[[#This Row],[Schematic Ref]])-(LEN(SUBSTITUTE(Table3[[#This Row],[Schematic Ref]],",","")))+1,"")</f>
        <v/>
      </c>
      <c r="F808" s="21"/>
      <c r="G808" s="21"/>
      <c r="H808" s="21"/>
      <c r="I808" s="21"/>
      <c r="J808" s="22"/>
      <c r="K808" s="21"/>
      <c r="L808" s="31"/>
      <c r="M808" s="32"/>
      <c r="N808" s="21"/>
      <c r="O808" s="32"/>
      <c r="P808" s="30"/>
      <c r="Q808" s="33"/>
      <c r="R808" s="21" t="s">
        <v>30</v>
      </c>
      <c r="S808" s="21">
        <v>1593</v>
      </c>
      <c r="T808" s="21"/>
      <c r="U808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08" s="15">
        <f>Table3[[#This Row],[Price per board]]*$N$3</f>
        <v>0</v>
      </c>
      <c r="W808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08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09" spans="2:24" x14ac:dyDescent="0.25">
      <c r="B809" s="12">
        <f t="shared" ca="1" si="12"/>
        <v>803</v>
      </c>
      <c r="C80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809" s="26"/>
      <c r="E809" s="14" t="str">
        <f>IF(COUNTA(Table3[[#This Row],[Schematic Ref]]),LEN(Table3[[#This Row],[Schematic Ref]])-(LEN(SUBSTITUTE(Table3[[#This Row],[Schematic Ref]],",","")))+1,"")</f>
        <v/>
      </c>
      <c r="F809" s="21"/>
      <c r="G809" s="21"/>
      <c r="H809" s="21"/>
      <c r="I809" s="21"/>
      <c r="J809" s="22"/>
      <c r="K809" s="21"/>
      <c r="L809" s="31"/>
      <c r="M809" s="32"/>
      <c r="N809" s="21"/>
      <c r="O809" s="32"/>
      <c r="P809" s="30"/>
      <c r="Q809" s="33"/>
      <c r="R809" s="21" t="s">
        <v>30</v>
      </c>
      <c r="S809" s="21">
        <v>1594</v>
      </c>
      <c r="T809" s="21"/>
      <c r="U809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09" s="15">
        <f>Table3[[#This Row],[Price per board]]*$N$3</f>
        <v>0</v>
      </c>
      <c r="W809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09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10" spans="2:24" x14ac:dyDescent="0.25">
      <c r="B810" s="12">
        <f t="shared" ca="1" si="12"/>
        <v>804</v>
      </c>
      <c r="C81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810" s="26"/>
      <c r="E810" s="14" t="str">
        <f>IF(COUNTA(Table3[[#This Row],[Schematic Ref]]),LEN(Table3[[#This Row],[Schematic Ref]])-(LEN(SUBSTITUTE(Table3[[#This Row],[Schematic Ref]],",","")))+1,"")</f>
        <v/>
      </c>
      <c r="F810" s="21"/>
      <c r="G810" s="21"/>
      <c r="H810" s="21"/>
      <c r="I810" s="21"/>
      <c r="J810" s="22"/>
      <c r="K810" s="21"/>
      <c r="L810" s="31"/>
      <c r="M810" s="32"/>
      <c r="N810" s="21"/>
      <c r="O810" s="32"/>
      <c r="P810" s="30"/>
      <c r="Q810" s="33"/>
      <c r="R810" s="21" t="s">
        <v>30</v>
      </c>
      <c r="S810" s="21">
        <v>1595</v>
      </c>
      <c r="T810" s="21"/>
      <c r="U810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10" s="15">
        <f>Table3[[#This Row],[Price per board]]*$N$3</f>
        <v>0</v>
      </c>
      <c r="W810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10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11" spans="2:24" x14ac:dyDescent="0.25">
      <c r="B811" s="12">
        <f t="shared" ca="1" si="12"/>
        <v>805</v>
      </c>
      <c r="C81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811" s="26"/>
      <c r="E811" s="14" t="str">
        <f>IF(COUNTA(Table3[[#This Row],[Schematic Ref]]),LEN(Table3[[#This Row],[Schematic Ref]])-(LEN(SUBSTITUTE(Table3[[#This Row],[Schematic Ref]],",","")))+1,"")</f>
        <v/>
      </c>
      <c r="F811" s="21"/>
      <c r="G811" s="21"/>
      <c r="H811" s="21"/>
      <c r="I811" s="21"/>
      <c r="J811" s="22"/>
      <c r="K811" s="21"/>
      <c r="L811" s="31"/>
      <c r="M811" s="32"/>
      <c r="N811" s="21"/>
      <c r="O811" s="32"/>
      <c r="P811" s="30"/>
      <c r="Q811" s="33"/>
      <c r="R811" s="21" t="s">
        <v>30</v>
      </c>
      <c r="S811" s="21">
        <v>1596</v>
      </c>
      <c r="T811" s="21"/>
      <c r="U811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11" s="15">
        <f>Table3[[#This Row],[Price per board]]*$N$3</f>
        <v>0</v>
      </c>
      <c r="W811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11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12" spans="2:24" x14ac:dyDescent="0.25">
      <c r="B812" s="12">
        <f t="shared" ca="1" si="12"/>
        <v>806</v>
      </c>
      <c r="C81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812" s="26"/>
      <c r="E812" s="14" t="str">
        <f>IF(COUNTA(Table3[[#This Row],[Schematic Ref]]),LEN(Table3[[#This Row],[Schematic Ref]])-(LEN(SUBSTITUTE(Table3[[#This Row],[Schematic Ref]],",","")))+1,"")</f>
        <v/>
      </c>
      <c r="F812" s="21"/>
      <c r="G812" s="21"/>
      <c r="H812" s="21"/>
      <c r="I812" s="21"/>
      <c r="J812" s="22"/>
      <c r="K812" s="21"/>
      <c r="L812" s="31"/>
      <c r="M812" s="32"/>
      <c r="N812" s="21"/>
      <c r="O812" s="32"/>
      <c r="P812" s="30"/>
      <c r="Q812" s="33"/>
      <c r="R812" s="21" t="s">
        <v>30</v>
      </c>
      <c r="S812" s="21">
        <v>1597</v>
      </c>
      <c r="T812" s="21"/>
      <c r="U812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12" s="15">
        <f>Table3[[#This Row],[Price per board]]*$N$3</f>
        <v>0</v>
      </c>
      <c r="W812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12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13" spans="2:24" x14ac:dyDescent="0.25">
      <c r="B813" s="12">
        <f t="shared" ca="1" si="12"/>
        <v>807</v>
      </c>
      <c r="C81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813" s="26"/>
      <c r="E813" s="14" t="str">
        <f>IF(COUNTA(Table3[[#This Row],[Schematic Ref]]),LEN(Table3[[#This Row],[Schematic Ref]])-(LEN(SUBSTITUTE(Table3[[#This Row],[Schematic Ref]],",","")))+1,"")</f>
        <v/>
      </c>
      <c r="F813" s="21"/>
      <c r="G813" s="21"/>
      <c r="H813" s="21"/>
      <c r="I813" s="21"/>
      <c r="J813" s="22"/>
      <c r="K813" s="21"/>
      <c r="L813" s="31"/>
      <c r="M813" s="32"/>
      <c r="N813" s="21"/>
      <c r="O813" s="32"/>
      <c r="P813" s="30"/>
      <c r="Q813" s="33"/>
      <c r="R813" s="21" t="s">
        <v>30</v>
      </c>
      <c r="S813" s="21">
        <v>1598</v>
      </c>
      <c r="T813" s="21"/>
      <c r="U813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13" s="15">
        <f>Table3[[#This Row],[Price per board]]*$N$3</f>
        <v>0</v>
      </c>
      <c r="W813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13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14" spans="2:24" x14ac:dyDescent="0.25">
      <c r="B814" s="12">
        <f t="shared" ca="1" si="12"/>
        <v>808</v>
      </c>
      <c r="C81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814" s="26"/>
      <c r="E814" s="14" t="str">
        <f>IF(COUNTA(Table3[[#This Row],[Schematic Ref]]),LEN(Table3[[#This Row],[Schematic Ref]])-(LEN(SUBSTITUTE(Table3[[#This Row],[Schematic Ref]],",","")))+1,"")</f>
        <v/>
      </c>
      <c r="F814" s="21"/>
      <c r="G814" s="21"/>
      <c r="H814" s="21"/>
      <c r="I814" s="21"/>
      <c r="J814" s="22"/>
      <c r="K814" s="21"/>
      <c r="L814" s="31"/>
      <c r="M814" s="32"/>
      <c r="N814" s="21"/>
      <c r="O814" s="32"/>
      <c r="P814" s="30"/>
      <c r="Q814" s="33"/>
      <c r="R814" s="21" t="s">
        <v>30</v>
      </c>
      <c r="S814" s="21">
        <v>1599</v>
      </c>
      <c r="T814" s="21"/>
      <c r="U814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14" s="15">
        <f>Table3[[#This Row],[Price per board]]*$N$3</f>
        <v>0</v>
      </c>
      <c r="W814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14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15" spans="2:24" x14ac:dyDescent="0.25">
      <c r="B815" s="12">
        <f t="shared" ca="1" si="12"/>
        <v>809</v>
      </c>
      <c r="C81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815" s="26"/>
      <c r="E815" s="14" t="str">
        <f>IF(COUNTA(Table3[[#This Row],[Schematic Ref]]),LEN(Table3[[#This Row],[Schematic Ref]])-(LEN(SUBSTITUTE(Table3[[#This Row],[Schematic Ref]],",","")))+1,"")</f>
        <v/>
      </c>
      <c r="F815" s="21"/>
      <c r="G815" s="21"/>
      <c r="H815" s="21"/>
      <c r="I815" s="21"/>
      <c r="J815" s="22"/>
      <c r="K815" s="21"/>
      <c r="L815" s="31"/>
      <c r="M815" s="32"/>
      <c r="N815" s="21"/>
      <c r="O815" s="32"/>
      <c r="P815" s="30"/>
      <c r="Q815" s="33"/>
      <c r="R815" s="21" t="s">
        <v>30</v>
      </c>
      <c r="S815" s="21">
        <v>1600</v>
      </c>
      <c r="T815" s="21"/>
      <c r="U815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15" s="15">
        <f>Table3[[#This Row],[Price per board]]*$N$3</f>
        <v>0</v>
      </c>
      <c r="W815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15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16" spans="2:24" x14ac:dyDescent="0.25">
      <c r="B816" s="12">
        <f t="shared" ca="1" si="12"/>
        <v>810</v>
      </c>
      <c r="C81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816" s="26"/>
      <c r="E816" s="14" t="str">
        <f>IF(COUNTA(Table3[[#This Row],[Schematic Ref]]),LEN(Table3[[#This Row],[Schematic Ref]])-(LEN(SUBSTITUTE(Table3[[#This Row],[Schematic Ref]],",","")))+1,"")</f>
        <v/>
      </c>
      <c r="F816" s="21"/>
      <c r="G816" s="21"/>
      <c r="H816" s="21"/>
      <c r="I816" s="21"/>
      <c r="J816" s="22"/>
      <c r="K816" s="21"/>
      <c r="L816" s="31"/>
      <c r="M816" s="32"/>
      <c r="N816" s="21"/>
      <c r="O816" s="32"/>
      <c r="P816" s="30"/>
      <c r="Q816" s="33"/>
      <c r="R816" s="21" t="s">
        <v>30</v>
      </c>
      <c r="S816" s="21">
        <v>1601</v>
      </c>
      <c r="T816" s="21"/>
      <c r="U816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16" s="15">
        <f>Table3[[#This Row],[Price per board]]*$N$3</f>
        <v>0</v>
      </c>
      <c r="W816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16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17" spans="2:24" x14ac:dyDescent="0.25">
      <c r="B817" s="12">
        <f t="shared" ca="1" si="12"/>
        <v>811</v>
      </c>
      <c r="C81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817" s="26"/>
      <c r="E817" s="14" t="str">
        <f>IF(COUNTA(Table3[[#This Row],[Schematic Ref]]),LEN(Table3[[#This Row],[Schematic Ref]])-(LEN(SUBSTITUTE(Table3[[#This Row],[Schematic Ref]],",","")))+1,"")</f>
        <v/>
      </c>
      <c r="F817" s="21"/>
      <c r="G817" s="21"/>
      <c r="H817" s="21"/>
      <c r="I817" s="21"/>
      <c r="J817" s="22"/>
      <c r="K817" s="21"/>
      <c r="L817" s="31"/>
      <c r="M817" s="32"/>
      <c r="N817" s="21"/>
      <c r="O817" s="32"/>
      <c r="P817" s="30"/>
      <c r="Q817" s="33"/>
      <c r="R817" s="21" t="s">
        <v>30</v>
      </c>
      <c r="S817" s="21">
        <v>1602</v>
      </c>
      <c r="T817" s="21"/>
      <c r="U817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17" s="15">
        <f>Table3[[#This Row],[Price per board]]*$N$3</f>
        <v>0</v>
      </c>
      <c r="W817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17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18" spans="2:24" x14ac:dyDescent="0.25">
      <c r="B818" s="12">
        <f t="shared" ca="1" si="12"/>
        <v>812</v>
      </c>
      <c r="C81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818" s="26"/>
      <c r="E818" s="14" t="str">
        <f>IF(COUNTA(Table3[[#This Row],[Schematic Ref]]),LEN(Table3[[#This Row],[Schematic Ref]])-(LEN(SUBSTITUTE(Table3[[#This Row],[Schematic Ref]],",","")))+1,"")</f>
        <v/>
      </c>
      <c r="F818" s="21"/>
      <c r="G818" s="21"/>
      <c r="H818" s="21"/>
      <c r="I818" s="21"/>
      <c r="J818" s="22"/>
      <c r="K818" s="21"/>
      <c r="L818" s="31"/>
      <c r="M818" s="32"/>
      <c r="N818" s="21"/>
      <c r="O818" s="32"/>
      <c r="P818" s="30"/>
      <c r="Q818" s="33"/>
      <c r="R818" s="21" t="s">
        <v>30</v>
      </c>
      <c r="S818" s="21">
        <v>1603</v>
      </c>
      <c r="T818" s="21"/>
      <c r="U818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18" s="15">
        <f>Table3[[#This Row],[Price per board]]*$N$3</f>
        <v>0</v>
      </c>
      <c r="W818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18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19" spans="2:24" x14ac:dyDescent="0.25">
      <c r="B819" s="12">
        <f t="shared" ca="1" si="12"/>
        <v>813</v>
      </c>
      <c r="C81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819" s="26"/>
      <c r="E819" s="14" t="str">
        <f>IF(COUNTA(Table3[[#This Row],[Schematic Ref]]),LEN(Table3[[#This Row],[Schematic Ref]])-(LEN(SUBSTITUTE(Table3[[#This Row],[Schematic Ref]],",","")))+1,"")</f>
        <v/>
      </c>
      <c r="F819" s="21"/>
      <c r="G819" s="21"/>
      <c r="H819" s="21"/>
      <c r="I819" s="21"/>
      <c r="J819" s="22"/>
      <c r="K819" s="21"/>
      <c r="L819" s="31"/>
      <c r="M819" s="32"/>
      <c r="N819" s="21"/>
      <c r="O819" s="32"/>
      <c r="P819" s="30"/>
      <c r="Q819" s="33"/>
      <c r="R819" s="21" t="s">
        <v>30</v>
      </c>
      <c r="S819" s="21">
        <v>1604</v>
      </c>
      <c r="T819" s="21"/>
      <c r="U819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19" s="15">
        <f>Table3[[#This Row],[Price per board]]*$N$3</f>
        <v>0</v>
      </c>
      <c r="W819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19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20" spans="2:24" x14ac:dyDescent="0.25">
      <c r="B820" s="12">
        <f t="shared" ca="1" si="12"/>
        <v>814</v>
      </c>
      <c r="C82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820" s="26"/>
      <c r="E820" s="14" t="str">
        <f>IF(COUNTA(Table3[[#This Row],[Schematic Ref]]),LEN(Table3[[#This Row],[Schematic Ref]])-(LEN(SUBSTITUTE(Table3[[#This Row],[Schematic Ref]],",","")))+1,"")</f>
        <v/>
      </c>
      <c r="F820" s="21"/>
      <c r="G820" s="21"/>
      <c r="H820" s="21"/>
      <c r="I820" s="21"/>
      <c r="J820" s="22"/>
      <c r="K820" s="21"/>
      <c r="L820" s="31"/>
      <c r="M820" s="32"/>
      <c r="N820" s="21"/>
      <c r="O820" s="32"/>
      <c r="P820" s="30"/>
      <c r="Q820" s="33"/>
      <c r="R820" s="21" t="s">
        <v>30</v>
      </c>
      <c r="S820" s="21">
        <v>1605</v>
      </c>
      <c r="T820" s="21"/>
      <c r="U820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20" s="15">
        <f>Table3[[#This Row],[Price per board]]*$N$3</f>
        <v>0</v>
      </c>
      <c r="W820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20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21" spans="2:24" x14ac:dyDescent="0.25">
      <c r="B821" s="12">
        <f t="shared" ca="1" si="12"/>
        <v>815</v>
      </c>
      <c r="C82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821" s="26"/>
      <c r="E821" s="14" t="str">
        <f>IF(COUNTA(Table3[[#This Row],[Schematic Ref]]),LEN(Table3[[#This Row],[Schematic Ref]])-(LEN(SUBSTITUTE(Table3[[#This Row],[Schematic Ref]],",","")))+1,"")</f>
        <v/>
      </c>
      <c r="F821" s="21"/>
      <c r="G821" s="21"/>
      <c r="H821" s="21"/>
      <c r="I821" s="21"/>
      <c r="J821" s="22"/>
      <c r="K821" s="21"/>
      <c r="L821" s="31"/>
      <c r="M821" s="32"/>
      <c r="N821" s="21"/>
      <c r="O821" s="32"/>
      <c r="P821" s="30"/>
      <c r="Q821" s="33"/>
      <c r="R821" s="21" t="s">
        <v>30</v>
      </c>
      <c r="S821" s="21">
        <v>1606</v>
      </c>
      <c r="T821" s="21"/>
      <c r="U821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21" s="15">
        <f>Table3[[#This Row],[Price per board]]*$N$3</f>
        <v>0</v>
      </c>
      <c r="W821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21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22" spans="2:24" x14ac:dyDescent="0.25">
      <c r="B822" s="12">
        <f t="shared" ca="1" si="12"/>
        <v>816</v>
      </c>
      <c r="C82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822" s="26"/>
      <c r="E822" s="14" t="str">
        <f>IF(COUNTA(Table3[[#This Row],[Schematic Ref]]),LEN(Table3[[#This Row],[Schematic Ref]])-(LEN(SUBSTITUTE(Table3[[#This Row],[Schematic Ref]],",","")))+1,"")</f>
        <v/>
      </c>
      <c r="F822" s="21"/>
      <c r="G822" s="21"/>
      <c r="H822" s="21"/>
      <c r="I822" s="21"/>
      <c r="J822" s="22"/>
      <c r="K822" s="21"/>
      <c r="L822" s="31"/>
      <c r="M822" s="32"/>
      <c r="N822" s="21"/>
      <c r="O822" s="32"/>
      <c r="P822" s="30"/>
      <c r="Q822" s="33"/>
      <c r="R822" s="21" t="s">
        <v>30</v>
      </c>
      <c r="S822" s="21">
        <v>1607</v>
      </c>
      <c r="T822" s="21"/>
      <c r="U822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22" s="15">
        <f>Table3[[#This Row],[Price per board]]*$N$3</f>
        <v>0</v>
      </c>
      <c r="W822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22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23" spans="2:24" x14ac:dyDescent="0.25">
      <c r="B823" s="12">
        <f t="shared" ca="1" si="12"/>
        <v>817</v>
      </c>
      <c r="C82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823" s="26"/>
      <c r="E823" s="14" t="str">
        <f>IF(COUNTA(Table3[[#This Row],[Schematic Ref]]),LEN(Table3[[#This Row],[Schematic Ref]])-(LEN(SUBSTITUTE(Table3[[#This Row],[Schematic Ref]],",","")))+1,"")</f>
        <v/>
      </c>
      <c r="F823" s="21"/>
      <c r="G823" s="21"/>
      <c r="H823" s="21"/>
      <c r="I823" s="21"/>
      <c r="J823" s="22"/>
      <c r="K823" s="21"/>
      <c r="L823" s="31"/>
      <c r="M823" s="32"/>
      <c r="N823" s="21"/>
      <c r="O823" s="32"/>
      <c r="P823" s="30"/>
      <c r="Q823" s="33"/>
      <c r="R823" s="21" t="s">
        <v>30</v>
      </c>
      <c r="S823" s="21">
        <v>1608</v>
      </c>
      <c r="T823" s="21"/>
      <c r="U823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23" s="15">
        <f>Table3[[#This Row],[Price per board]]*$N$3</f>
        <v>0</v>
      </c>
      <c r="W823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23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24" spans="2:24" x14ac:dyDescent="0.25">
      <c r="B824" s="12">
        <f t="shared" ca="1" si="12"/>
        <v>818</v>
      </c>
      <c r="C82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824" s="26"/>
      <c r="E824" s="14" t="str">
        <f>IF(COUNTA(Table3[[#This Row],[Schematic Ref]]),LEN(Table3[[#This Row],[Schematic Ref]])-(LEN(SUBSTITUTE(Table3[[#This Row],[Schematic Ref]],",","")))+1,"")</f>
        <v/>
      </c>
      <c r="F824" s="21"/>
      <c r="G824" s="21"/>
      <c r="H824" s="21"/>
      <c r="I824" s="21"/>
      <c r="J824" s="22"/>
      <c r="K824" s="21"/>
      <c r="L824" s="31"/>
      <c r="M824" s="32"/>
      <c r="N824" s="21"/>
      <c r="O824" s="32"/>
      <c r="P824" s="30"/>
      <c r="Q824" s="33"/>
      <c r="R824" s="21" t="s">
        <v>30</v>
      </c>
      <c r="S824" s="21">
        <v>1609</v>
      </c>
      <c r="T824" s="21"/>
      <c r="U824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24" s="15">
        <f>Table3[[#This Row],[Price per board]]*$N$3</f>
        <v>0</v>
      </c>
      <c r="W824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24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25" spans="2:24" x14ac:dyDescent="0.25">
      <c r="B825" s="12">
        <f t="shared" ca="1" si="12"/>
        <v>819</v>
      </c>
      <c r="C82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825" s="26"/>
      <c r="E825" s="14" t="str">
        <f>IF(COUNTA(Table3[[#This Row],[Schematic Ref]]),LEN(Table3[[#This Row],[Schematic Ref]])-(LEN(SUBSTITUTE(Table3[[#This Row],[Schematic Ref]],",","")))+1,"")</f>
        <v/>
      </c>
      <c r="F825" s="21"/>
      <c r="G825" s="21"/>
      <c r="H825" s="21"/>
      <c r="I825" s="21"/>
      <c r="J825" s="22"/>
      <c r="K825" s="21"/>
      <c r="L825" s="31"/>
      <c r="M825" s="32"/>
      <c r="N825" s="21"/>
      <c r="O825" s="32"/>
      <c r="P825" s="30"/>
      <c r="Q825" s="33"/>
      <c r="R825" s="21" t="s">
        <v>30</v>
      </c>
      <c r="S825" s="21">
        <v>1610</v>
      </c>
      <c r="T825" s="21"/>
      <c r="U825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25" s="15">
        <f>Table3[[#This Row],[Price per board]]*$N$3</f>
        <v>0</v>
      </c>
      <c r="W825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25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26" spans="2:24" x14ac:dyDescent="0.25">
      <c r="B826" s="12">
        <f t="shared" ca="1" si="12"/>
        <v>820</v>
      </c>
      <c r="C82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826" s="26"/>
      <c r="E826" s="14" t="str">
        <f>IF(COUNTA(Table3[[#This Row],[Schematic Ref]]),LEN(Table3[[#This Row],[Schematic Ref]])-(LEN(SUBSTITUTE(Table3[[#This Row],[Schematic Ref]],",","")))+1,"")</f>
        <v/>
      </c>
      <c r="F826" s="21"/>
      <c r="G826" s="21"/>
      <c r="H826" s="21"/>
      <c r="I826" s="21"/>
      <c r="J826" s="22"/>
      <c r="K826" s="21"/>
      <c r="L826" s="31"/>
      <c r="M826" s="32"/>
      <c r="N826" s="21"/>
      <c r="O826" s="32"/>
      <c r="P826" s="30"/>
      <c r="Q826" s="33"/>
      <c r="R826" s="21" t="s">
        <v>30</v>
      </c>
      <c r="S826" s="21">
        <v>1611</v>
      </c>
      <c r="T826" s="21"/>
      <c r="U826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26" s="15">
        <f>Table3[[#This Row],[Price per board]]*$N$3</f>
        <v>0</v>
      </c>
      <c r="W826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26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27" spans="2:24" x14ac:dyDescent="0.25">
      <c r="B827" s="12">
        <f t="shared" ca="1" si="12"/>
        <v>821</v>
      </c>
      <c r="C82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827" s="26"/>
      <c r="E827" s="14" t="str">
        <f>IF(COUNTA(Table3[[#This Row],[Schematic Ref]]),LEN(Table3[[#This Row],[Schematic Ref]])-(LEN(SUBSTITUTE(Table3[[#This Row],[Schematic Ref]],",","")))+1,"")</f>
        <v/>
      </c>
      <c r="F827" s="21"/>
      <c r="G827" s="21"/>
      <c r="H827" s="21"/>
      <c r="I827" s="21"/>
      <c r="J827" s="22"/>
      <c r="K827" s="21"/>
      <c r="L827" s="31"/>
      <c r="M827" s="32"/>
      <c r="N827" s="21"/>
      <c r="O827" s="32"/>
      <c r="P827" s="30"/>
      <c r="Q827" s="33"/>
      <c r="R827" s="21" t="s">
        <v>30</v>
      </c>
      <c r="S827" s="21">
        <v>1612</v>
      </c>
      <c r="T827" s="21"/>
      <c r="U827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27" s="15">
        <f>Table3[[#This Row],[Price per board]]*$N$3</f>
        <v>0</v>
      </c>
      <c r="W827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27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28" spans="2:24" x14ac:dyDescent="0.25">
      <c r="B828" s="12">
        <f t="shared" ca="1" si="12"/>
        <v>822</v>
      </c>
      <c r="C82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828" s="26"/>
      <c r="E828" s="14" t="str">
        <f>IF(COUNTA(Table3[[#This Row],[Schematic Ref]]),LEN(Table3[[#This Row],[Schematic Ref]])-(LEN(SUBSTITUTE(Table3[[#This Row],[Schematic Ref]],",","")))+1,"")</f>
        <v/>
      </c>
      <c r="F828" s="21"/>
      <c r="G828" s="21"/>
      <c r="H828" s="21"/>
      <c r="I828" s="21"/>
      <c r="J828" s="22"/>
      <c r="K828" s="21"/>
      <c r="L828" s="31"/>
      <c r="M828" s="32"/>
      <c r="N828" s="21"/>
      <c r="O828" s="32"/>
      <c r="P828" s="30"/>
      <c r="Q828" s="33"/>
      <c r="R828" s="21" t="s">
        <v>30</v>
      </c>
      <c r="S828" s="21">
        <v>1613</v>
      </c>
      <c r="T828" s="21"/>
      <c r="U828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28" s="15">
        <f>Table3[[#This Row],[Price per board]]*$N$3</f>
        <v>0</v>
      </c>
      <c r="W828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28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29" spans="2:24" x14ac:dyDescent="0.25">
      <c r="B829" s="12">
        <f t="shared" ca="1" si="12"/>
        <v>823</v>
      </c>
      <c r="C82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829" s="26"/>
      <c r="E829" s="14" t="str">
        <f>IF(COUNTA(Table3[[#This Row],[Schematic Ref]]),LEN(Table3[[#This Row],[Schematic Ref]])-(LEN(SUBSTITUTE(Table3[[#This Row],[Schematic Ref]],",","")))+1,"")</f>
        <v/>
      </c>
      <c r="F829" s="21"/>
      <c r="G829" s="21"/>
      <c r="H829" s="21"/>
      <c r="I829" s="21"/>
      <c r="J829" s="22"/>
      <c r="K829" s="21"/>
      <c r="L829" s="31"/>
      <c r="M829" s="32"/>
      <c r="N829" s="21"/>
      <c r="O829" s="32"/>
      <c r="P829" s="30"/>
      <c r="Q829" s="33"/>
      <c r="R829" s="21" t="s">
        <v>30</v>
      </c>
      <c r="S829" s="21">
        <v>1614</v>
      </c>
      <c r="T829" s="21"/>
      <c r="U829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29" s="15">
        <f>Table3[[#This Row],[Price per board]]*$N$3</f>
        <v>0</v>
      </c>
      <c r="W829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29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30" spans="2:24" x14ac:dyDescent="0.25">
      <c r="B830" s="12">
        <f t="shared" ca="1" si="12"/>
        <v>824</v>
      </c>
      <c r="C83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830" s="26"/>
      <c r="E830" s="14" t="str">
        <f>IF(COUNTA(Table3[[#This Row],[Schematic Ref]]),LEN(Table3[[#This Row],[Schematic Ref]])-(LEN(SUBSTITUTE(Table3[[#This Row],[Schematic Ref]],",","")))+1,"")</f>
        <v/>
      </c>
      <c r="F830" s="21"/>
      <c r="G830" s="21"/>
      <c r="H830" s="21"/>
      <c r="I830" s="21"/>
      <c r="J830" s="22"/>
      <c r="K830" s="21"/>
      <c r="L830" s="31"/>
      <c r="M830" s="32"/>
      <c r="N830" s="21"/>
      <c r="O830" s="32"/>
      <c r="P830" s="30"/>
      <c r="Q830" s="33"/>
      <c r="R830" s="21" t="s">
        <v>30</v>
      </c>
      <c r="S830" s="21">
        <v>1615</v>
      </c>
      <c r="T830" s="21"/>
      <c r="U830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30" s="15">
        <f>Table3[[#This Row],[Price per board]]*$N$3</f>
        <v>0</v>
      </c>
      <c r="W830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30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31" spans="2:24" x14ac:dyDescent="0.25">
      <c r="B831" s="12">
        <f t="shared" ca="1" si="12"/>
        <v>825</v>
      </c>
      <c r="C83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831" s="26"/>
      <c r="E831" s="14" t="str">
        <f>IF(COUNTA(Table3[[#This Row],[Schematic Ref]]),LEN(Table3[[#This Row],[Schematic Ref]])-(LEN(SUBSTITUTE(Table3[[#This Row],[Schematic Ref]],",","")))+1,"")</f>
        <v/>
      </c>
      <c r="F831" s="21"/>
      <c r="G831" s="21"/>
      <c r="H831" s="21"/>
      <c r="I831" s="21"/>
      <c r="J831" s="22"/>
      <c r="K831" s="21"/>
      <c r="L831" s="31"/>
      <c r="M831" s="32"/>
      <c r="N831" s="21"/>
      <c r="O831" s="32"/>
      <c r="P831" s="30"/>
      <c r="Q831" s="33"/>
      <c r="R831" s="21" t="s">
        <v>30</v>
      </c>
      <c r="S831" s="21">
        <v>1616</v>
      </c>
      <c r="T831" s="21"/>
      <c r="U831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31" s="15">
        <f>Table3[[#This Row],[Price per board]]*$N$3</f>
        <v>0</v>
      </c>
      <c r="W831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31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32" spans="2:24" x14ac:dyDescent="0.25">
      <c r="B832" s="12">
        <f t="shared" ca="1" si="12"/>
        <v>826</v>
      </c>
      <c r="C83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832" s="26"/>
      <c r="E832" s="14" t="str">
        <f>IF(COUNTA(Table3[[#This Row],[Schematic Ref]]),LEN(Table3[[#This Row],[Schematic Ref]])-(LEN(SUBSTITUTE(Table3[[#This Row],[Schematic Ref]],",","")))+1,"")</f>
        <v/>
      </c>
      <c r="F832" s="21"/>
      <c r="G832" s="21"/>
      <c r="H832" s="21"/>
      <c r="I832" s="21"/>
      <c r="J832" s="22"/>
      <c r="K832" s="21"/>
      <c r="L832" s="31"/>
      <c r="M832" s="32"/>
      <c r="N832" s="21"/>
      <c r="O832" s="32"/>
      <c r="P832" s="30"/>
      <c r="Q832" s="33"/>
      <c r="R832" s="21" t="s">
        <v>30</v>
      </c>
      <c r="S832" s="21">
        <v>1617</v>
      </c>
      <c r="T832" s="21"/>
      <c r="U832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32" s="15">
        <f>Table3[[#This Row],[Price per board]]*$N$3</f>
        <v>0</v>
      </c>
      <c r="W832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32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33" spans="2:24" x14ac:dyDescent="0.25">
      <c r="B833" s="12">
        <f t="shared" ca="1" si="12"/>
        <v>827</v>
      </c>
      <c r="C83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833" s="26"/>
      <c r="E833" s="14" t="str">
        <f>IF(COUNTA(Table3[[#This Row],[Schematic Ref]]),LEN(Table3[[#This Row],[Schematic Ref]])-(LEN(SUBSTITUTE(Table3[[#This Row],[Schematic Ref]],",","")))+1,"")</f>
        <v/>
      </c>
      <c r="F833" s="21"/>
      <c r="G833" s="21"/>
      <c r="H833" s="21"/>
      <c r="I833" s="21"/>
      <c r="J833" s="22"/>
      <c r="K833" s="21"/>
      <c r="L833" s="31"/>
      <c r="M833" s="32"/>
      <c r="N833" s="21"/>
      <c r="O833" s="32"/>
      <c r="P833" s="30"/>
      <c r="Q833" s="33"/>
      <c r="R833" s="21" t="s">
        <v>30</v>
      </c>
      <c r="S833" s="21">
        <v>1618</v>
      </c>
      <c r="T833" s="21"/>
      <c r="U833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33" s="15">
        <f>Table3[[#This Row],[Price per board]]*$N$3</f>
        <v>0</v>
      </c>
      <c r="W833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33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34" spans="2:24" x14ac:dyDescent="0.25">
      <c r="B834" s="12">
        <f t="shared" ca="1" si="12"/>
        <v>828</v>
      </c>
      <c r="C83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834" s="26"/>
      <c r="E834" s="14" t="str">
        <f>IF(COUNTA(Table3[[#This Row],[Schematic Ref]]),LEN(Table3[[#This Row],[Schematic Ref]])-(LEN(SUBSTITUTE(Table3[[#This Row],[Schematic Ref]],",","")))+1,"")</f>
        <v/>
      </c>
      <c r="F834" s="21"/>
      <c r="G834" s="21"/>
      <c r="H834" s="21"/>
      <c r="I834" s="21"/>
      <c r="J834" s="22"/>
      <c r="K834" s="21"/>
      <c r="L834" s="31"/>
      <c r="M834" s="32"/>
      <c r="N834" s="21"/>
      <c r="O834" s="32"/>
      <c r="P834" s="30"/>
      <c r="Q834" s="33"/>
      <c r="R834" s="21" t="s">
        <v>30</v>
      </c>
      <c r="S834" s="21">
        <v>1619</v>
      </c>
      <c r="T834" s="21"/>
      <c r="U834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34" s="15">
        <f>Table3[[#This Row],[Price per board]]*$N$3</f>
        <v>0</v>
      </c>
      <c r="W834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34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35" spans="2:24" x14ac:dyDescent="0.25">
      <c r="B835" s="12">
        <f t="shared" ca="1" si="12"/>
        <v>829</v>
      </c>
      <c r="C83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835" s="26"/>
      <c r="E835" s="14" t="str">
        <f>IF(COUNTA(Table3[[#This Row],[Schematic Ref]]),LEN(Table3[[#This Row],[Schematic Ref]])-(LEN(SUBSTITUTE(Table3[[#This Row],[Schematic Ref]],",","")))+1,"")</f>
        <v/>
      </c>
      <c r="F835" s="21"/>
      <c r="G835" s="21"/>
      <c r="H835" s="21"/>
      <c r="I835" s="21"/>
      <c r="J835" s="22"/>
      <c r="K835" s="21"/>
      <c r="L835" s="31"/>
      <c r="M835" s="32"/>
      <c r="N835" s="21"/>
      <c r="O835" s="32"/>
      <c r="P835" s="30"/>
      <c r="Q835" s="33"/>
      <c r="R835" s="21" t="s">
        <v>30</v>
      </c>
      <c r="S835" s="21">
        <v>1620</v>
      </c>
      <c r="T835" s="21"/>
      <c r="U835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35" s="15">
        <f>Table3[[#This Row],[Price per board]]*$N$3</f>
        <v>0</v>
      </c>
      <c r="W835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35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36" spans="2:24" x14ac:dyDescent="0.25">
      <c r="B836" s="12">
        <f t="shared" ca="1" si="12"/>
        <v>830</v>
      </c>
      <c r="C83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836" s="26"/>
      <c r="E836" s="14" t="str">
        <f>IF(COUNTA(Table3[[#This Row],[Schematic Ref]]),LEN(Table3[[#This Row],[Schematic Ref]])-(LEN(SUBSTITUTE(Table3[[#This Row],[Schematic Ref]],",","")))+1,"")</f>
        <v/>
      </c>
      <c r="F836" s="21"/>
      <c r="G836" s="21"/>
      <c r="H836" s="21"/>
      <c r="I836" s="21"/>
      <c r="J836" s="22"/>
      <c r="K836" s="21"/>
      <c r="L836" s="31"/>
      <c r="M836" s="32"/>
      <c r="N836" s="21"/>
      <c r="O836" s="32"/>
      <c r="P836" s="30"/>
      <c r="Q836" s="33"/>
      <c r="R836" s="21" t="s">
        <v>30</v>
      </c>
      <c r="S836" s="21">
        <v>1621</v>
      </c>
      <c r="T836" s="21"/>
      <c r="U836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36" s="15">
        <f>Table3[[#This Row],[Price per board]]*$N$3</f>
        <v>0</v>
      </c>
      <c r="W836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36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37" spans="2:24" x14ac:dyDescent="0.25">
      <c r="B837" s="12">
        <f t="shared" ca="1" si="12"/>
        <v>831</v>
      </c>
      <c r="C83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837" s="26"/>
      <c r="E837" s="14" t="str">
        <f>IF(COUNTA(Table3[[#This Row],[Schematic Ref]]),LEN(Table3[[#This Row],[Schematic Ref]])-(LEN(SUBSTITUTE(Table3[[#This Row],[Schematic Ref]],",","")))+1,"")</f>
        <v/>
      </c>
      <c r="F837" s="21"/>
      <c r="G837" s="21"/>
      <c r="H837" s="21"/>
      <c r="I837" s="21"/>
      <c r="J837" s="22"/>
      <c r="K837" s="21"/>
      <c r="L837" s="31"/>
      <c r="M837" s="32"/>
      <c r="N837" s="21"/>
      <c r="O837" s="32"/>
      <c r="P837" s="30"/>
      <c r="Q837" s="33"/>
      <c r="R837" s="21" t="s">
        <v>30</v>
      </c>
      <c r="S837" s="21">
        <v>1622</v>
      </c>
      <c r="T837" s="21"/>
      <c r="U837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37" s="15">
        <f>Table3[[#This Row],[Price per board]]*$N$3</f>
        <v>0</v>
      </c>
      <c r="W837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37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38" spans="2:24" x14ac:dyDescent="0.25">
      <c r="B838" s="12">
        <f t="shared" ref="B838:B901" ca="1" si="13">IF(ISNUMBER(INDIRECT("B"&amp;ROW()-1)),INDIRECT("B"&amp;ROW()-1)+1,0)</f>
        <v>832</v>
      </c>
      <c r="C83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838" s="26"/>
      <c r="E838" s="14" t="str">
        <f>IF(COUNTA(Table3[[#This Row],[Schematic Ref]]),LEN(Table3[[#This Row],[Schematic Ref]])-(LEN(SUBSTITUTE(Table3[[#This Row],[Schematic Ref]],",","")))+1,"")</f>
        <v/>
      </c>
      <c r="F838" s="21"/>
      <c r="G838" s="21"/>
      <c r="H838" s="21"/>
      <c r="I838" s="21"/>
      <c r="J838" s="22"/>
      <c r="K838" s="21"/>
      <c r="L838" s="31"/>
      <c r="M838" s="32"/>
      <c r="N838" s="21"/>
      <c r="O838" s="32"/>
      <c r="P838" s="30"/>
      <c r="Q838" s="33"/>
      <c r="R838" s="21" t="s">
        <v>30</v>
      </c>
      <c r="S838" s="21">
        <v>1623</v>
      </c>
      <c r="T838" s="21"/>
      <c r="U838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38" s="15">
        <f>Table3[[#This Row],[Price per board]]*$N$3</f>
        <v>0</v>
      </c>
      <c r="W838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38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39" spans="2:24" x14ac:dyDescent="0.25">
      <c r="B839" s="12">
        <f t="shared" ca="1" si="13"/>
        <v>833</v>
      </c>
      <c r="C83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839" s="26"/>
      <c r="E839" s="14" t="str">
        <f>IF(COUNTA(Table3[[#This Row],[Schematic Ref]]),LEN(Table3[[#This Row],[Schematic Ref]])-(LEN(SUBSTITUTE(Table3[[#This Row],[Schematic Ref]],",","")))+1,"")</f>
        <v/>
      </c>
      <c r="F839" s="21"/>
      <c r="G839" s="21"/>
      <c r="H839" s="21"/>
      <c r="I839" s="21"/>
      <c r="J839" s="22"/>
      <c r="K839" s="21"/>
      <c r="L839" s="31"/>
      <c r="M839" s="32"/>
      <c r="N839" s="21"/>
      <c r="O839" s="32"/>
      <c r="P839" s="30"/>
      <c r="Q839" s="33"/>
      <c r="R839" s="21" t="s">
        <v>30</v>
      </c>
      <c r="S839" s="21">
        <v>1624</v>
      </c>
      <c r="T839" s="21"/>
      <c r="U839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39" s="15">
        <f>Table3[[#This Row],[Price per board]]*$N$3</f>
        <v>0</v>
      </c>
      <c r="W839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39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40" spans="2:24" x14ac:dyDescent="0.25">
      <c r="B840" s="12">
        <f t="shared" ca="1" si="13"/>
        <v>834</v>
      </c>
      <c r="C84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840" s="26"/>
      <c r="E840" s="14" t="str">
        <f>IF(COUNTA(Table3[[#This Row],[Schematic Ref]]),LEN(Table3[[#This Row],[Schematic Ref]])-(LEN(SUBSTITUTE(Table3[[#This Row],[Schematic Ref]],",","")))+1,"")</f>
        <v/>
      </c>
      <c r="F840" s="21"/>
      <c r="G840" s="21"/>
      <c r="H840" s="21"/>
      <c r="I840" s="21"/>
      <c r="J840" s="22"/>
      <c r="K840" s="21"/>
      <c r="L840" s="31"/>
      <c r="M840" s="32"/>
      <c r="N840" s="21"/>
      <c r="O840" s="32"/>
      <c r="P840" s="30"/>
      <c r="Q840" s="33"/>
      <c r="R840" s="21" t="s">
        <v>30</v>
      </c>
      <c r="S840" s="21">
        <v>1625</v>
      </c>
      <c r="T840" s="21"/>
      <c r="U840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40" s="15">
        <f>Table3[[#This Row],[Price per board]]*$N$3</f>
        <v>0</v>
      </c>
      <c r="W840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40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41" spans="2:24" x14ac:dyDescent="0.25">
      <c r="B841" s="12">
        <f t="shared" ca="1" si="13"/>
        <v>835</v>
      </c>
      <c r="C84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841" s="26"/>
      <c r="E841" s="14" t="str">
        <f>IF(COUNTA(Table3[[#This Row],[Schematic Ref]]),LEN(Table3[[#This Row],[Schematic Ref]])-(LEN(SUBSTITUTE(Table3[[#This Row],[Schematic Ref]],",","")))+1,"")</f>
        <v/>
      </c>
      <c r="F841" s="21"/>
      <c r="G841" s="21"/>
      <c r="H841" s="21"/>
      <c r="I841" s="21"/>
      <c r="J841" s="22"/>
      <c r="K841" s="21"/>
      <c r="L841" s="31"/>
      <c r="M841" s="32"/>
      <c r="N841" s="21"/>
      <c r="O841" s="32"/>
      <c r="P841" s="30"/>
      <c r="Q841" s="33"/>
      <c r="R841" s="21" t="s">
        <v>30</v>
      </c>
      <c r="S841" s="21">
        <v>1626</v>
      </c>
      <c r="T841" s="21"/>
      <c r="U841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41" s="15">
        <f>Table3[[#This Row],[Price per board]]*$N$3</f>
        <v>0</v>
      </c>
      <c r="W841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41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42" spans="2:24" x14ac:dyDescent="0.25">
      <c r="B842" s="12">
        <f t="shared" ca="1" si="13"/>
        <v>836</v>
      </c>
      <c r="C84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842" s="26"/>
      <c r="E842" s="14" t="str">
        <f>IF(COUNTA(Table3[[#This Row],[Schematic Ref]]),LEN(Table3[[#This Row],[Schematic Ref]])-(LEN(SUBSTITUTE(Table3[[#This Row],[Schematic Ref]],",","")))+1,"")</f>
        <v/>
      </c>
      <c r="F842" s="21"/>
      <c r="G842" s="21"/>
      <c r="H842" s="21"/>
      <c r="I842" s="21"/>
      <c r="J842" s="22"/>
      <c r="K842" s="21"/>
      <c r="L842" s="31"/>
      <c r="M842" s="32"/>
      <c r="N842" s="21"/>
      <c r="O842" s="32"/>
      <c r="P842" s="30"/>
      <c r="Q842" s="33"/>
      <c r="R842" s="21" t="s">
        <v>30</v>
      </c>
      <c r="S842" s="21">
        <v>1627</v>
      </c>
      <c r="T842" s="21"/>
      <c r="U842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42" s="15">
        <f>Table3[[#This Row],[Price per board]]*$N$3</f>
        <v>0</v>
      </c>
      <c r="W842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42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43" spans="2:24" x14ac:dyDescent="0.25">
      <c r="B843" s="12">
        <f t="shared" ca="1" si="13"/>
        <v>837</v>
      </c>
      <c r="C84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843" s="26"/>
      <c r="E843" s="14" t="str">
        <f>IF(COUNTA(Table3[[#This Row],[Schematic Ref]]),LEN(Table3[[#This Row],[Schematic Ref]])-(LEN(SUBSTITUTE(Table3[[#This Row],[Schematic Ref]],",","")))+1,"")</f>
        <v/>
      </c>
      <c r="F843" s="21"/>
      <c r="G843" s="21"/>
      <c r="H843" s="21"/>
      <c r="I843" s="21"/>
      <c r="J843" s="22"/>
      <c r="K843" s="21"/>
      <c r="L843" s="31"/>
      <c r="M843" s="32"/>
      <c r="N843" s="21"/>
      <c r="O843" s="32"/>
      <c r="P843" s="30"/>
      <c r="Q843" s="33"/>
      <c r="R843" s="21" t="s">
        <v>30</v>
      </c>
      <c r="S843" s="21">
        <v>1628</v>
      </c>
      <c r="T843" s="21"/>
      <c r="U843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43" s="15">
        <f>Table3[[#This Row],[Price per board]]*$N$3</f>
        <v>0</v>
      </c>
      <c r="W843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43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44" spans="2:24" x14ac:dyDescent="0.25">
      <c r="B844" s="12">
        <f t="shared" ca="1" si="13"/>
        <v>838</v>
      </c>
      <c r="C84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844" s="26"/>
      <c r="E844" s="14" t="str">
        <f>IF(COUNTA(Table3[[#This Row],[Schematic Ref]]),LEN(Table3[[#This Row],[Schematic Ref]])-(LEN(SUBSTITUTE(Table3[[#This Row],[Schematic Ref]],",","")))+1,"")</f>
        <v/>
      </c>
      <c r="F844" s="21"/>
      <c r="G844" s="21"/>
      <c r="H844" s="21"/>
      <c r="I844" s="21"/>
      <c r="J844" s="22"/>
      <c r="K844" s="21"/>
      <c r="L844" s="31"/>
      <c r="M844" s="32"/>
      <c r="N844" s="21"/>
      <c r="O844" s="32"/>
      <c r="P844" s="30"/>
      <c r="Q844" s="33"/>
      <c r="R844" s="21" t="s">
        <v>30</v>
      </c>
      <c r="S844" s="21">
        <v>1629</v>
      </c>
      <c r="T844" s="21"/>
      <c r="U844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44" s="15">
        <f>Table3[[#This Row],[Price per board]]*$N$3</f>
        <v>0</v>
      </c>
      <c r="W844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44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45" spans="2:24" x14ac:dyDescent="0.25">
      <c r="B845" s="12">
        <f t="shared" ca="1" si="13"/>
        <v>839</v>
      </c>
      <c r="C84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845" s="26"/>
      <c r="E845" s="14" t="str">
        <f>IF(COUNTA(Table3[[#This Row],[Schematic Ref]]),LEN(Table3[[#This Row],[Schematic Ref]])-(LEN(SUBSTITUTE(Table3[[#This Row],[Schematic Ref]],",","")))+1,"")</f>
        <v/>
      </c>
      <c r="F845" s="21"/>
      <c r="G845" s="21"/>
      <c r="H845" s="21"/>
      <c r="I845" s="21"/>
      <c r="J845" s="22"/>
      <c r="K845" s="21"/>
      <c r="L845" s="31"/>
      <c r="M845" s="32"/>
      <c r="N845" s="21"/>
      <c r="O845" s="32"/>
      <c r="P845" s="30"/>
      <c r="Q845" s="33"/>
      <c r="R845" s="21" t="s">
        <v>30</v>
      </c>
      <c r="S845" s="21">
        <v>1630</v>
      </c>
      <c r="T845" s="21"/>
      <c r="U845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45" s="15">
        <f>Table3[[#This Row],[Price per board]]*$N$3</f>
        <v>0</v>
      </c>
      <c r="W845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45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46" spans="2:24" x14ac:dyDescent="0.25">
      <c r="B846" s="12">
        <f t="shared" ca="1" si="13"/>
        <v>840</v>
      </c>
      <c r="C84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846" s="26"/>
      <c r="E846" s="14" t="str">
        <f>IF(COUNTA(Table3[[#This Row],[Schematic Ref]]),LEN(Table3[[#This Row],[Schematic Ref]])-(LEN(SUBSTITUTE(Table3[[#This Row],[Schematic Ref]],",","")))+1,"")</f>
        <v/>
      </c>
      <c r="F846" s="21"/>
      <c r="G846" s="21"/>
      <c r="H846" s="21"/>
      <c r="I846" s="21"/>
      <c r="J846" s="22"/>
      <c r="K846" s="21"/>
      <c r="L846" s="31"/>
      <c r="M846" s="32"/>
      <c r="N846" s="21"/>
      <c r="O846" s="32"/>
      <c r="P846" s="30"/>
      <c r="Q846" s="33"/>
      <c r="R846" s="21" t="s">
        <v>30</v>
      </c>
      <c r="S846" s="21">
        <v>1631</v>
      </c>
      <c r="T846" s="21"/>
      <c r="U846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46" s="15">
        <f>Table3[[#This Row],[Price per board]]*$N$3</f>
        <v>0</v>
      </c>
      <c r="W846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46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47" spans="2:24" x14ac:dyDescent="0.25">
      <c r="B847" s="12">
        <f t="shared" ca="1" si="13"/>
        <v>841</v>
      </c>
      <c r="C84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847" s="26"/>
      <c r="E847" s="14" t="str">
        <f>IF(COUNTA(Table3[[#This Row],[Schematic Ref]]),LEN(Table3[[#This Row],[Schematic Ref]])-(LEN(SUBSTITUTE(Table3[[#This Row],[Schematic Ref]],",","")))+1,"")</f>
        <v/>
      </c>
      <c r="F847" s="21"/>
      <c r="G847" s="21"/>
      <c r="H847" s="21"/>
      <c r="I847" s="21"/>
      <c r="J847" s="22"/>
      <c r="K847" s="21"/>
      <c r="L847" s="31"/>
      <c r="M847" s="32"/>
      <c r="N847" s="21"/>
      <c r="O847" s="32"/>
      <c r="P847" s="30"/>
      <c r="Q847" s="33"/>
      <c r="R847" s="21" t="s">
        <v>30</v>
      </c>
      <c r="S847" s="21">
        <v>1632</v>
      </c>
      <c r="T847" s="21"/>
      <c r="U847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47" s="15">
        <f>Table3[[#This Row],[Price per board]]*$N$3</f>
        <v>0</v>
      </c>
      <c r="W847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47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48" spans="2:24" x14ac:dyDescent="0.25">
      <c r="B848" s="12">
        <f t="shared" ca="1" si="13"/>
        <v>842</v>
      </c>
      <c r="C84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848" s="26"/>
      <c r="E848" s="14" t="str">
        <f>IF(COUNTA(Table3[[#This Row],[Schematic Ref]]),LEN(Table3[[#This Row],[Schematic Ref]])-(LEN(SUBSTITUTE(Table3[[#This Row],[Schematic Ref]],",","")))+1,"")</f>
        <v/>
      </c>
      <c r="F848" s="21"/>
      <c r="G848" s="21"/>
      <c r="H848" s="21"/>
      <c r="I848" s="21"/>
      <c r="J848" s="22"/>
      <c r="K848" s="21"/>
      <c r="L848" s="31"/>
      <c r="M848" s="32"/>
      <c r="N848" s="21"/>
      <c r="O848" s="32"/>
      <c r="P848" s="30"/>
      <c r="Q848" s="33"/>
      <c r="R848" s="21" t="s">
        <v>30</v>
      </c>
      <c r="S848" s="21">
        <v>1633</v>
      </c>
      <c r="T848" s="21"/>
      <c r="U848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48" s="15">
        <f>Table3[[#This Row],[Price per board]]*$N$3</f>
        <v>0</v>
      </c>
      <c r="W848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48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49" spans="2:24" x14ac:dyDescent="0.25">
      <c r="B849" s="12">
        <f t="shared" ca="1" si="13"/>
        <v>843</v>
      </c>
      <c r="C84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849" s="26"/>
      <c r="E849" s="14" t="str">
        <f>IF(COUNTA(Table3[[#This Row],[Schematic Ref]]),LEN(Table3[[#This Row],[Schematic Ref]])-(LEN(SUBSTITUTE(Table3[[#This Row],[Schematic Ref]],",","")))+1,"")</f>
        <v/>
      </c>
      <c r="F849" s="21"/>
      <c r="G849" s="21"/>
      <c r="H849" s="21"/>
      <c r="I849" s="21"/>
      <c r="J849" s="22"/>
      <c r="K849" s="21"/>
      <c r="L849" s="31"/>
      <c r="M849" s="32"/>
      <c r="N849" s="21"/>
      <c r="O849" s="32"/>
      <c r="P849" s="30"/>
      <c r="Q849" s="33"/>
      <c r="R849" s="21" t="s">
        <v>30</v>
      </c>
      <c r="S849" s="21">
        <v>1634</v>
      </c>
      <c r="T849" s="21"/>
      <c r="U849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49" s="15">
        <f>Table3[[#This Row],[Price per board]]*$N$3</f>
        <v>0</v>
      </c>
      <c r="W849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49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50" spans="2:24" x14ac:dyDescent="0.25">
      <c r="B850" s="12">
        <f t="shared" ca="1" si="13"/>
        <v>844</v>
      </c>
      <c r="C85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850" s="26"/>
      <c r="E850" s="14" t="str">
        <f>IF(COUNTA(Table3[[#This Row],[Schematic Ref]]),LEN(Table3[[#This Row],[Schematic Ref]])-(LEN(SUBSTITUTE(Table3[[#This Row],[Schematic Ref]],",","")))+1,"")</f>
        <v/>
      </c>
      <c r="F850" s="21"/>
      <c r="G850" s="21"/>
      <c r="H850" s="21"/>
      <c r="I850" s="21"/>
      <c r="J850" s="22"/>
      <c r="K850" s="21"/>
      <c r="L850" s="31"/>
      <c r="M850" s="32"/>
      <c r="N850" s="21"/>
      <c r="O850" s="32"/>
      <c r="P850" s="30"/>
      <c r="Q850" s="33"/>
      <c r="R850" s="21" t="s">
        <v>30</v>
      </c>
      <c r="S850" s="21">
        <v>1635</v>
      </c>
      <c r="T850" s="21"/>
      <c r="U850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50" s="15">
        <f>Table3[[#This Row],[Price per board]]*$N$3</f>
        <v>0</v>
      </c>
      <c r="W850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50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51" spans="2:24" x14ac:dyDescent="0.25">
      <c r="B851" s="12">
        <f t="shared" ca="1" si="13"/>
        <v>845</v>
      </c>
      <c r="C85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851" s="26"/>
      <c r="E851" s="14" t="str">
        <f>IF(COUNTA(Table3[[#This Row],[Schematic Ref]]),LEN(Table3[[#This Row],[Schematic Ref]])-(LEN(SUBSTITUTE(Table3[[#This Row],[Schematic Ref]],",","")))+1,"")</f>
        <v/>
      </c>
      <c r="F851" s="21"/>
      <c r="G851" s="21"/>
      <c r="H851" s="21"/>
      <c r="I851" s="21"/>
      <c r="J851" s="22"/>
      <c r="K851" s="21"/>
      <c r="L851" s="31"/>
      <c r="M851" s="32"/>
      <c r="N851" s="21"/>
      <c r="O851" s="32"/>
      <c r="P851" s="30"/>
      <c r="Q851" s="33"/>
      <c r="R851" s="21" t="s">
        <v>30</v>
      </c>
      <c r="S851" s="21">
        <v>1636</v>
      </c>
      <c r="T851" s="21"/>
      <c r="U851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51" s="15">
        <f>Table3[[#This Row],[Price per board]]*$N$3</f>
        <v>0</v>
      </c>
      <c r="W851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51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52" spans="2:24" x14ac:dyDescent="0.25">
      <c r="B852" s="12">
        <f t="shared" ca="1" si="13"/>
        <v>846</v>
      </c>
      <c r="C85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852" s="26"/>
      <c r="E852" s="14" t="str">
        <f>IF(COUNTA(Table3[[#This Row],[Schematic Ref]]),LEN(Table3[[#This Row],[Schematic Ref]])-(LEN(SUBSTITUTE(Table3[[#This Row],[Schematic Ref]],",","")))+1,"")</f>
        <v/>
      </c>
      <c r="F852" s="21"/>
      <c r="G852" s="21"/>
      <c r="H852" s="21"/>
      <c r="I852" s="21"/>
      <c r="J852" s="22"/>
      <c r="K852" s="21"/>
      <c r="L852" s="31"/>
      <c r="M852" s="32"/>
      <c r="N852" s="21"/>
      <c r="O852" s="32"/>
      <c r="P852" s="30"/>
      <c r="Q852" s="33"/>
      <c r="R852" s="21" t="s">
        <v>30</v>
      </c>
      <c r="S852" s="21">
        <v>1637</v>
      </c>
      <c r="T852" s="21"/>
      <c r="U852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52" s="15">
        <f>Table3[[#This Row],[Price per board]]*$N$3</f>
        <v>0</v>
      </c>
      <c r="W852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52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53" spans="2:24" x14ac:dyDescent="0.25">
      <c r="B853" s="12">
        <f t="shared" ca="1" si="13"/>
        <v>847</v>
      </c>
      <c r="C85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853" s="26"/>
      <c r="E853" s="14" t="str">
        <f>IF(COUNTA(Table3[[#This Row],[Schematic Ref]]),LEN(Table3[[#This Row],[Schematic Ref]])-(LEN(SUBSTITUTE(Table3[[#This Row],[Schematic Ref]],",","")))+1,"")</f>
        <v/>
      </c>
      <c r="F853" s="21"/>
      <c r="G853" s="21"/>
      <c r="H853" s="21"/>
      <c r="I853" s="21"/>
      <c r="J853" s="22"/>
      <c r="K853" s="21"/>
      <c r="L853" s="31"/>
      <c r="M853" s="32"/>
      <c r="N853" s="21"/>
      <c r="O853" s="32"/>
      <c r="P853" s="30"/>
      <c r="Q853" s="33"/>
      <c r="R853" s="21" t="s">
        <v>30</v>
      </c>
      <c r="S853" s="21">
        <v>1638</v>
      </c>
      <c r="T853" s="21"/>
      <c r="U853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53" s="15">
        <f>Table3[[#This Row],[Price per board]]*$N$3</f>
        <v>0</v>
      </c>
      <c r="W853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53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54" spans="2:24" x14ac:dyDescent="0.25">
      <c r="B854" s="12">
        <f t="shared" ca="1" si="13"/>
        <v>848</v>
      </c>
      <c r="C85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854" s="26"/>
      <c r="E854" s="14" t="str">
        <f>IF(COUNTA(Table3[[#This Row],[Schematic Ref]]),LEN(Table3[[#This Row],[Schematic Ref]])-(LEN(SUBSTITUTE(Table3[[#This Row],[Schematic Ref]],",","")))+1,"")</f>
        <v/>
      </c>
      <c r="F854" s="21"/>
      <c r="G854" s="21"/>
      <c r="H854" s="21"/>
      <c r="I854" s="21"/>
      <c r="J854" s="22"/>
      <c r="K854" s="21"/>
      <c r="L854" s="31"/>
      <c r="M854" s="32"/>
      <c r="N854" s="21"/>
      <c r="O854" s="32"/>
      <c r="P854" s="30"/>
      <c r="Q854" s="33"/>
      <c r="R854" s="21" t="s">
        <v>30</v>
      </c>
      <c r="S854" s="21">
        <v>1639</v>
      </c>
      <c r="T854" s="21"/>
      <c r="U854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54" s="15">
        <f>Table3[[#This Row],[Price per board]]*$N$3</f>
        <v>0</v>
      </c>
      <c r="W854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54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55" spans="2:24" x14ac:dyDescent="0.25">
      <c r="B855" s="12">
        <f t="shared" ca="1" si="13"/>
        <v>849</v>
      </c>
      <c r="C85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855" s="26"/>
      <c r="E855" s="14" t="str">
        <f>IF(COUNTA(Table3[[#This Row],[Schematic Ref]]),LEN(Table3[[#This Row],[Schematic Ref]])-(LEN(SUBSTITUTE(Table3[[#This Row],[Schematic Ref]],",","")))+1,"")</f>
        <v/>
      </c>
      <c r="F855" s="21"/>
      <c r="G855" s="21"/>
      <c r="H855" s="21"/>
      <c r="I855" s="21"/>
      <c r="J855" s="22"/>
      <c r="K855" s="21"/>
      <c r="L855" s="31"/>
      <c r="M855" s="32"/>
      <c r="N855" s="21"/>
      <c r="O855" s="32"/>
      <c r="P855" s="30"/>
      <c r="Q855" s="33"/>
      <c r="R855" s="21" t="s">
        <v>30</v>
      </c>
      <c r="S855" s="21">
        <v>1640</v>
      </c>
      <c r="T855" s="21"/>
      <c r="U855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55" s="15">
        <f>Table3[[#This Row],[Price per board]]*$N$3</f>
        <v>0</v>
      </c>
      <c r="W855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55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56" spans="2:24" x14ac:dyDescent="0.25">
      <c r="B856" s="12">
        <f t="shared" ca="1" si="13"/>
        <v>850</v>
      </c>
      <c r="C85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856" s="26"/>
      <c r="E856" s="14" t="str">
        <f>IF(COUNTA(Table3[[#This Row],[Schematic Ref]]),LEN(Table3[[#This Row],[Schematic Ref]])-(LEN(SUBSTITUTE(Table3[[#This Row],[Schematic Ref]],",","")))+1,"")</f>
        <v/>
      </c>
      <c r="F856" s="21"/>
      <c r="G856" s="21"/>
      <c r="H856" s="21"/>
      <c r="I856" s="21"/>
      <c r="J856" s="22"/>
      <c r="K856" s="21"/>
      <c r="L856" s="31"/>
      <c r="M856" s="32"/>
      <c r="N856" s="21"/>
      <c r="O856" s="32"/>
      <c r="P856" s="30"/>
      <c r="Q856" s="33"/>
      <c r="R856" s="21" t="s">
        <v>30</v>
      </c>
      <c r="S856" s="21">
        <v>1641</v>
      </c>
      <c r="T856" s="21"/>
      <c r="U856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56" s="15">
        <f>Table3[[#This Row],[Price per board]]*$N$3</f>
        <v>0</v>
      </c>
      <c r="W856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56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57" spans="2:24" x14ac:dyDescent="0.25">
      <c r="B857" s="12">
        <f t="shared" ca="1" si="13"/>
        <v>851</v>
      </c>
      <c r="C85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857" s="26"/>
      <c r="E857" s="14" t="str">
        <f>IF(COUNTA(Table3[[#This Row],[Schematic Ref]]),LEN(Table3[[#This Row],[Schematic Ref]])-(LEN(SUBSTITUTE(Table3[[#This Row],[Schematic Ref]],",","")))+1,"")</f>
        <v/>
      </c>
      <c r="F857" s="21"/>
      <c r="G857" s="21"/>
      <c r="H857" s="21"/>
      <c r="I857" s="21"/>
      <c r="J857" s="22"/>
      <c r="K857" s="21"/>
      <c r="L857" s="31"/>
      <c r="M857" s="32"/>
      <c r="N857" s="21"/>
      <c r="O857" s="32"/>
      <c r="P857" s="30"/>
      <c r="Q857" s="33"/>
      <c r="R857" s="21" t="s">
        <v>30</v>
      </c>
      <c r="S857" s="21">
        <v>1642</v>
      </c>
      <c r="T857" s="21"/>
      <c r="U857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57" s="15">
        <f>Table3[[#This Row],[Price per board]]*$N$3</f>
        <v>0</v>
      </c>
      <c r="W857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57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58" spans="2:24" x14ac:dyDescent="0.25">
      <c r="B858" s="12">
        <f t="shared" ca="1" si="13"/>
        <v>852</v>
      </c>
      <c r="C85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858" s="26"/>
      <c r="E858" s="14" t="str">
        <f>IF(COUNTA(Table3[[#This Row],[Schematic Ref]]),LEN(Table3[[#This Row],[Schematic Ref]])-(LEN(SUBSTITUTE(Table3[[#This Row],[Schematic Ref]],",","")))+1,"")</f>
        <v/>
      </c>
      <c r="F858" s="21"/>
      <c r="G858" s="21"/>
      <c r="H858" s="21"/>
      <c r="I858" s="21"/>
      <c r="J858" s="22"/>
      <c r="K858" s="21"/>
      <c r="L858" s="31"/>
      <c r="M858" s="32"/>
      <c r="N858" s="21"/>
      <c r="O858" s="32"/>
      <c r="P858" s="30"/>
      <c r="Q858" s="33"/>
      <c r="R858" s="21" t="s">
        <v>30</v>
      </c>
      <c r="S858" s="21">
        <v>1643</v>
      </c>
      <c r="T858" s="21"/>
      <c r="U858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58" s="15">
        <f>Table3[[#This Row],[Price per board]]*$N$3</f>
        <v>0</v>
      </c>
      <c r="W858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58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59" spans="2:24" x14ac:dyDescent="0.25">
      <c r="B859" s="12">
        <f t="shared" ca="1" si="13"/>
        <v>853</v>
      </c>
      <c r="C85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859" s="26"/>
      <c r="E859" s="14" t="str">
        <f>IF(COUNTA(Table3[[#This Row],[Schematic Ref]]),LEN(Table3[[#This Row],[Schematic Ref]])-(LEN(SUBSTITUTE(Table3[[#This Row],[Schematic Ref]],",","")))+1,"")</f>
        <v/>
      </c>
      <c r="F859" s="21"/>
      <c r="G859" s="21"/>
      <c r="H859" s="21"/>
      <c r="I859" s="21"/>
      <c r="J859" s="22"/>
      <c r="K859" s="21"/>
      <c r="L859" s="31"/>
      <c r="M859" s="32"/>
      <c r="N859" s="21"/>
      <c r="O859" s="32"/>
      <c r="P859" s="30"/>
      <c r="Q859" s="33"/>
      <c r="R859" s="21" t="s">
        <v>30</v>
      </c>
      <c r="S859" s="21">
        <v>1644</v>
      </c>
      <c r="T859" s="21"/>
      <c r="U859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59" s="15">
        <f>Table3[[#This Row],[Price per board]]*$N$3</f>
        <v>0</v>
      </c>
      <c r="W859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59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60" spans="2:24" x14ac:dyDescent="0.25">
      <c r="B860" s="12">
        <f t="shared" ca="1" si="13"/>
        <v>854</v>
      </c>
      <c r="C86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860" s="26"/>
      <c r="E860" s="14" t="str">
        <f>IF(COUNTA(Table3[[#This Row],[Schematic Ref]]),LEN(Table3[[#This Row],[Schematic Ref]])-(LEN(SUBSTITUTE(Table3[[#This Row],[Schematic Ref]],",","")))+1,"")</f>
        <v/>
      </c>
      <c r="F860" s="21"/>
      <c r="G860" s="21"/>
      <c r="H860" s="21"/>
      <c r="I860" s="21"/>
      <c r="J860" s="22"/>
      <c r="K860" s="21"/>
      <c r="L860" s="31"/>
      <c r="M860" s="32"/>
      <c r="N860" s="21"/>
      <c r="O860" s="32"/>
      <c r="P860" s="30"/>
      <c r="Q860" s="33"/>
      <c r="R860" s="21" t="s">
        <v>30</v>
      </c>
      <c r="S860" s="21">
        <v>1645</v>
      </c>
      <c r="T860" s="21"/>
      <c r="U860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60" s="15">
        <f>Table3[[#This Row],[Price per board]]*$N$3</f>
        <v>0</v>
      </c>
      <c r="W860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60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61" spans="2:24" x14ac:dyDescent="0.25">
      <c r="B861" s="12">
        <f t="shared" ca="1" si="13"/>
        <v>855</v>
      </c>
      <c r="C86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861" s="26"/>
      <c r="E861" s="14" t="str">
        <f>IF(COUNTA(Table3[[#This Row],[Schematic Ref]]),LEN(Table3[[#This Row],[Schematic Ref]])-(LEN(SUBSTITUTE(Table3[[#This Row],[Schematic Ref]],",","")))+1,"")</f>
        <v/>
      </c>
      <c r="F861" s="21"/>
      <c r="G861" s="21"/>
      <c r="H861" s="21"/>
      <c r="I861" s="21"/>
      <c r="J861" s="22"/>
      <c r="K861" s="21"/>
      <c r="L861" s="31"/>
      <c r="M861" s="32"/>
      <c r="N861" s="21"/>
      <c r="O861" s="32"/>
      <c r="P861" s="30"/>
      <c r="Q861" s="33"/>
      <c r="R861" s="21" t="s">
        <v>30</v>
      </c>
      <c r="S861" s="21">
        <v>1646</v>
      </c>
      <c r="T861" s="21"/>
      <c r="U861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61" s="15">
        <f>Table3[[#This Row],[Price per board]]*$N$3</f>
        <v>0</v>
      </c>
      <c r="W861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61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62" spans="2:24" x14ac:dyDescent="0.25">
      <c r="B862" s="12">
        <f t="shared" ca="1" si="13"/>
        <v>856</v>
      </c>
      <c r="C86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862" s="26"/>
      <c r="E862" s="14" t="str">
        <f>IF(COUNTA(Table3[[#This Row],[Schematic Ref]]),LEN(Table3[[#This Row],[Schematic Ref]])-(LEN(SUBSTITUTE(Table3[[#This Row],[Schematic Ref]],",","")))+1,"")</f>
        <v/>
      </c>
      <c r="F862" s="21"/>
      <c r="G862" s="21"/>
      <c r="H862" s="21"/>
      <c r="I862" s="21"/>
      <c r="J862" s="22"/>
      <c r="K862" s="21"/>
      <c r="L862" s="31"/>
      <c r="M862" s="32"/>
      <c r="N862" s="21"/>
      <c r="O862" s="32"/>
      <c r="P862" s="30"/>
      <c r="Q862" s="33"/>
      <c r="R862" s="21" t="s">
        <v>30</v>
      </c>
      <c r="S862" s="21">
        <v>1647</v>
      </c>
      <c r="T862" s="21"/>
      <c r="U862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62" s="15">
        <f>Table3[[#This Row],[Price per board]]*$N$3</f>
        <v>0</v>
      </c>
      <c r="W862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62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63" spans="2:24" x14ac:dyDescent="0.25">
      <c r="B863" s="12">
        <f t="shared" ca="1" si="13"/>
        <v>857</v>
      </c>
      <c r="C86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863" s="26"/>
      <c r="E863" s="14" t="str">
        <f>IF(COUNTA(Table3[[#This Row],[Schematic Ref]]),LEN(Table3[[#This Row],[Schematic Ref]])-(LEN(SUBSTITUTE(Table3[[#This Row],[Schematic Ref]],",","")))+1,"")</f>
        <v/>
      </c>
      <c r="F863" s="21"/>
      <c r="G863" s="21"/>
      <c r="H863" s="21"/>
      <c r="I863" s="21"/>
      <c r="J863" s="22"/>
      <c r="K863" s="21"/>
      <c r="L863" s="31"/>
      <c r="M863" s="32"/>
      <c r="N863" s="21"/>
      <c r="O863" s="32"/>
      <c r="P863" s="30"/>
      <c r="Q863" s="33"/>
      <c r="R863" s="21" t="s">
        <v>30</v>
      </c>
      <c r="S863" s="21">
        <v>1648</v>
      </c>
      <c r="T863" s="21"/>
      <c r="U863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63" s="15">
        <f>Table3[[#This Row],[Price per board]]*$N$3</f>
        <v>0</v>
      </c>
      <c r="W863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63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64" spans="2:24" x14ac:dyDescent="0.25">
      <c r="B864" s="12">
        <f t="shared" ca="1" si="13"/>
        <v>858</v>
      </c>
      <c r="C86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864" s="26"/>
      <c r="E864" s="14" t="str">
        <f>IF(COUNTA(Table3[[#This Row],[Schematic Ref]]),LEN(Table3[[#This Row],[Schematic Ref]])-(LEN(SUBSTITUTE(Table3[[#This Row],[Schematic Ref]],",","")))+1,"")</f>
        <v/>
      </c>
      <c r="F864" s="21"/>
      <c r="G864" s="21"/>
      <c r="H864" s="21"/>
      <c r="I864" s="21"/>
      <c r="J864" s="22"/>
      <c r="K864" s="21"/>
      <c r="L864" s="31"/>
      <c r="M864" s="32"/>
      <c r="N864" s="21"/>
      <c r="O864" s="32"/>
      <c r="P864" s="30"/>
      <c r="Q864" s="33"/>
      <c r="R864" s="21" t="s">
        <v>30</v>
      </c>
      <c r="S864" s="21">
        <v>1649</v>
      </c>
      <c r="T864" s="21"/>
      <c r="U864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64" s="15">
        <f>Table3[[#This Row],[Price per board]]*$N$3</f>
        <v>0</v>
      </c>
      <c r="W864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64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65" spans="2:24" x14ac:dyDescent="0.25">
      <c r="B865" s="12">
        <f t="shared" ca="1" si="13"/>
        <v>859</v>
      </c>
      <c r="C86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865" s="26"/>
      <c r="E865" s="14" t="str">
        <f>IF(COUNTA(Table3[[#This Row],[Schematic Ref]]),LEN(Table3[[#This Row],[Schematic Ref]])-(LEN(SUBSTITUTE(Table3[[#This Row],[Schematic Ref]],",","")))+1,"")</f>
        <v/>
      </c>
      <c r="F865" s="21"/>
      <c r="G865" s="21"/>
      <c r="H865" s="21"/>
      <c r="I865" s="21"/>
      <c r="J865" s="22"/>
      <c r="K865" s="21"/>
      <c r="L865" s="31"/>
      <c r="M865" s="32"/>
      <c r="N865" s="21"/>
      <c r="O865" s="32"/>
      <c r="P865" s="30"/>
      <c r="Q865" s="33"/>
      <c r="R865" s="21" t="s">
        <v>30</v>
      </c>
      <c r="S865" s="21">
        <v>1650</v>
      </c>
      <c r="T865" s="21"/>
      <c r="U865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65" s="15">
        <f>Table3[[#This Row],[Price per board]]*$N$3</f>
        <v>0</v>
      </c>
      <c r="W865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65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66" spans="2:24" x14ac:dyDescent="0.25">
      <c r="B866" s="12">
        <f t="shared" ca="1" si="13"/>
        <v>860</v>
      </c>
      <c r="C86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866" s="26"/>
      <c r="E866" s="14" t="str">
        <f>IF(COUNTA(Table3[[#This Row],[Schematic Ref]]),LEN(Table3[[#This Row],[Schematic Ref]])-(LEN(SUBSTITUTE(Table3[[#This Row],[Schematic Ref]],",","")))+1,"")</f>
        <v/>
      </c>
      <c r="F866" s="21"/>
      <c r="G866" s="21"/>
      <c r="H866" s="21"/>
      <c r="I866" s="21"/>
      <c r="J866" s="22"/>
      <c r="K866" s="21"/>
      <c r="L866" s="31"/>
      <c r="M866" s="32"/>
      <c r="N866" s="21"/>
      <c r="O866" s="32"/>
      <c r="P866" s="30"/>
      <c r="Q866" s="33"/>
      <c r="R866" s="21" t="s">
        <v>30</v>
      </c>
      <c r="S866" s="21">
        <v>1651</v>
      </c>
      <c r="T866" s="21"/>
      <c r="U866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66" s="15">
        <f>Table3[[#This Row],[Price per board]]*$N$3</f>
        <v>0</v>
      </c>
      <c r="W866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66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67" spans="2:24" x14ac:dyDescent="0.25">
      <c r="B867" s="12">
        <f t="shared" ca="1" si="13"/>
        <v>861</v>
      </c>
      <c r="C86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867" s="26"/>
      <c r="E867" s="14" t="str">
        <f>IF(COUNTA(Table3[[#This Row],[Schematic Ref]]),LEN(Table3[[#This Row],[Schematic Ref]])-(LEN(SUBSTITUTE(Table3[[#This Row],[Schematic Ref]],",","")))+1,"")</f>
        <v/>
      </c>
      <c r="F867" s="21"/>
      <c r="G867" s="21"/>
      <c r="H867" s="21"/>
      <c r="I867" s="21"/>
      <c r="J867" s="22"/>
      <c r="K867" s="21"/>
      <c r="L867" s="31"/>
      <c r="M867" s="32"/>
      <c r="N867" s="21"/>
      <c r="O867" s="32"/>
      <c r="P867" s="30"/>
      <c r="Q867" s="33"/>
      <c r="R867" s="21" t="s">
        <v>30</v>
      </c>
      <c r="S867" s="21">
        <v>1652</v>
      </c>
      <c r="T867" s="21"/>
      <c r="U867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67" s="15">
        <f>Table3[[#This Row],[Price per board]]*$N$3</f>
        <v>0</v>
      </c>
      <c r="W867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67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68" spans="2:24" x14ac:dyDescent="0.25">
      <c r="B868" s="12">
        <f t="shared" ca="1" si="13"/>
        <v>862</v>
      </c>
      <c r="C86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868" s="26"/>
      <c r="E868" s="14" t="str">
        <f>IF(COUNTA(Table3[[#This Row],[Schematic Ref]]),LEN(Table3[[#This Row],[Schematic Ref]])-(LEN(SUBSTITUTE(Table3[[#This Row],[Schematic Ref]],",","")))+1,"")</f>
        <v/>
      </c>
      <c r="F868" s="21"/>
      <c r="G868" s="21"/>
      <c r="H868" s="21"/>
      <c r="I868" s="21"/>
      <c r="J868" s="22"/>
      <c r="K868" s="21"/>
      <c r="L868" s="31"/>
      <c r="M868" s="32"/>
      <c r="N868" s="21"/>
      <c r="O868" s="32"/>
      <c r="P868" s="30"/>
      <c r="Q868" s="33"/>
      <c r="R868" s="21" t="s">
        <v>30</v>
      </c>
      <c r="S868" s="21">
        <v>1653</v>
      </c>
      <c r="T868" s="21"/>
      <c r="U868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68" s="15">
        <f>Table3[[#This Row],[Price per board]]*$N$3</f>
        <v>0</v>
      </c>
      <c r="W868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68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69" spans="2:24" x14ac:dyDescent="0.25">
      <c r="B869" s="12">
        <f t="shared" ca="1" si="13"/>
        <v>863</v>
      </c>
      <c r="C86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869" s="26"/>
      <c r="E869" s="14" t="str">
        <f>IF(COUNTA(Table3[[#This Row],[Schematic Ref]]),LEN(Table3[[#This Row],[Schematic Ref]])-(LEN(SUBSTITUTE(Table3[[#This Row],[Schematic Ref]],",","")))+1,"")</f>
        <v/>
      </c>
      <c r="F869" s="21"/>
      <c r="G869" s="21"/>
      <c r="H869" s="21"/>
      <c r="I869" s="21"/>
      <c r="J869" s="22"/>
      <c r="K869" s="21"/>
      <c r="L869" s="31"/>
      <c r="M869" s="32"/>
      <c r="N869" s="21"/>
      <c r="O869" s="32"/>
      <c r="P869" s="30"/>
      <c r="Q869" s="33"/>
      <c r="R869" s="21" t="s">
        <v>30</v>
      </c>
      <c r="S869" s="21">
        <v>1654</v>
      </c>
      <c r="T869" s="21"/>
      <c r="U869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69" s="15">
        <f>Table3[[#This Row],[Price per board]]*$N$3</f>
        <v>0</v>
      </c>
      <c r="W869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69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70" spans="2:24" x14ac:dyDescent="0.25">
      <c r="B870" s="12">
        <f t="shared" ca="1" si="13"/>
        <v>864</v>
      </c>
      <c r="C87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870" s="26"/>
      <c r="E870" s="14" t="str">
        <f>IF(COUNTA(Table3[[#This Row],[Schematic Ref]]),LEN(Table3[[#This Row],[Schematic Ref]])-(LEN(SUBSTITUTE(Table3[[#This Row],[Schematic Ref]],",","")))+1,"")</f>
        <v/>
      </c>
      <c r="F870" s="21"/>
      <c r="G870" s="21"/>
      <c r="H870" s="21"/>
      <c r="I870" s="21"/>
      <c r="J870" s="22"/>
      <c r="K870" s="21"/>
      <c r="L870" s="31"/>
      <c r="M870" s="32"/>
      <c r="N870" s="21"/>
      <c r="O870" s="32"/>
      <c r="P870" s="30"/>
      <c r="Q870" s="33"/>
      <c r="R870" s="21" t="s">
        <v>30</v>
      </c>
      <c r="S870" s="21">
        <v>1655</v>
      </c>
      <c r="T870" s="21"/>
      <c r="U870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70" s="15">
        <f>Table3[[#This Row],[Price per board]]*$N$3</f>
        <v>0</v>
      </c>
      <c r="W870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70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71" spans="2:24" x14ac:dyDescent="0.25">
      <c r="B871" s="12">
        <f t="shared" ca="1" si="13"/>
        <v>865</v>
      </c>
      <c r="C87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871" s="26"/>
      <c r="E871" s="14" t="str">
        <f>IF(COUNTA(Table3[[#This Row],[Schematic Ref]]),LEN(Table3[[#This Row],[Schematic Ref]])-(LEN(SUBSTITUTE(Table3[[#This Row],[Schematic Ref]],",","")))+1,"")</f>
        <v/>
      </c>
      <c r="F871" s="21"/>
      <c r="G871" s="21"/>
      <c r="H871" s="21"/>
      <c r="I871" s="21"/>
      <c r="J871" s="22"/>
      <c r="K871" s="21"/>
      <c r="L871" s="31"/>
      <c r="M871" s="32"/>
      <c r="N871" s="21"/>
      <c r="O871" s="32"/>
      <c r="P871" s="30"/>
      <c r="Q871" s="33"/>
      <c r="R871" s="21" t="s">
        <v>30</v>
      </c>
      <c r="S871" s="21">
        <v>1656</v>
      </c>
      <c r="T871" s="21"/>
      <c r="U871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71" s="15">
        <f>Table3[[#This Row],[Price per board]]*$N$3</f>
        <v>0</v>
      </c>
      <c r="W871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71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72" spans="2:24" x14ac:dyDescent="0.25">
      <c r="B872" s="12">
        <f t="shared" ca="1" si="13"/>
        <v>866</v>
      </c>
      <c r="C87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872" s="26"/>
      <c r="E872" s="14" t="str">
        <f>IF(COUNTA(Table3[[#This Row],[Schematic Ref]]),LEN(Table3[[#This Row],[Schematic Ref]])-(LEN(SUBSTITUTE(Table3[[#This Row],[Schematic Ref]],",","")))+1,"")</f>
        <v/>
      </c>
      <c r="F872" s="21"/>
      <c r="G872" s="21"/>
      <c r="H872" s="21"/>
      <c r="I872" s="21"/>
      <c r="J872" s="22"/>
      <c r="K872" s="21"/>
      <c r="L872" s="31"/>
      <c r="M872" s="32"/>
      <c r="N872" s="21"/>
      <c r="O872" s="32"/>
      <c r="P872" s="30"/>
      <c r="Q872" s="33"/>
      <c r="R872" s="21" t="s">
        <v>30</v>
      </c>
      <c r="S872" s="21">
        <v>1657</v>
      </c>
      <c r="T872" s="21"/>
      <c r="U872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72" s="15">
        <f>Table3[[#This Row],[Price per board]]*$N$3</f>
        <v>0</v>
      </c>
      <c r="W872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72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73" spans="2:24" x14ac:dyDescent="0.25">
      <c r="B873" s="12">
        <f t="shared" ca="1" si="13"/>
        <v>867</v>
      </c>
      <c r="C87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873" s="26"/>
      <c r="E873" s="14" t="str">
        <f>IF(COUNTA(Table3[[#This Row],[Schematic Ref]]),LEN(Table3[[#This Row],[Schematic Ref]])-(LEN(SUBSTITUTE(Table3[[#This Row],[Schematic Ref]],",","")))+1,"")</f>
        <v/>
      </c>
      <c r="F873" s="21"/>
      <c r="G873" s="21"/>
      <c r="H873" s="21"/>
      <c r="I873" s="21"/>
      <c r="J873" s="22"/>
      <c r="K873" s="21"/>
      <c r="L873" s="31"/>
      <c r="M873" s="32"/>
      <c r="N873" s="21"/>
      <c r="O873" s="32"/>
      <c r="P873" s="30"/>
      <c r="Q873" s="33"/>
      <c r="R873" s="21" t="s">
        <v>30</v>
      </c>
      <c r="S873" s="21">
        <v>1658</v>
      </c>
      <c r="T873" s="21"/>
      <c r="U873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73" s="15">
        <f>Table3[[#This Row],[Price per board]]*$N$3</f>
        <v>0</v>
      </c>
      <c r="W873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73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74" spans="2:24" x14ac:dyDescent="0.25">
      <c r="B874" s="12">
        <f t="shared" ca="1" si="13"/>
        <v>868</v>
      </c>
      <c r="C87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874" s="26"/>
      <c r="E874" s="14" t="str">
        <f>IF(COUNTA(Table3[[#This Row],[Schematic Ref]]),LEN(Table3[[#This Row],[Schematic Ref]])-(LEN(SUBSTITUTE(Table3[[#This Row],[Schematic Ref]],",","")))+1,"")</f>
        <v/>
      </c>
      <c r="F874" s="21"/>
      <c r="G874" s="21"/>
      <c r="H874" s="21"/>
      <c r="I874" s="21"/>
      <c r="J874" s="22"/>
      <c r="K874" s="21"/>
      <c r="L874" s="31"/>
      <c r="M874" s="32"/>
      <c r="N874" s="21"/>
      <c r="O874" s="32"/>
      <c r="P874" s="30"/>
      <c r="Q874" s="33"/>
      <c r="R874" s="21" t="s">
        <v>30</v>
      </c>
      <c r="S874" s="21">
        <v>1659</v>
      </c>
      <c r="T874" s="21"/>
      <c r="U874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74" s="15">
        <f>Table3[[#This Row],[Price per board]]*$N$3</f>
        <v>0</v>
      </c>
      <c r="W874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74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75" spans="2:24" x14ac:dyDescent="0.25">
      <c r="B875" s="12">
        <f t="shared" ca="1" si="13"/>
        <v>869</v>
      </c>
      <c r="C87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875" s="26"/>
      <c r="E875" s="14" t="str">
        <f>IF(COUNTA(Table3[[#This Row],[Schematic Ref]]),LEN(Table3[[#This Row],[Schematic Ref]])-(LEN(SUBSTITUTE(Table3[[#This Row],[Schematic Ref]],",","")))+1,"")</f>
        <v/>
      </c>
      <c r="F875" s="21"/>
      <c r="G875" s="21"/>
      <c r="H875" s="21"/>
      <c r="I875" s="21"/>
      <c r="J875" s="22"/>
      <c r="K875" s="21"/>
      <c r="L875" s="31"/>
      <c r="M875" s="32"/>
      <c r="N875" s="21"/>
      <c r="O875" s="32"/>
      <c r="P875" s="30"/>
      <c r="Q875" s="33"/>
      <c r="R875" s="21" t="s">
        <v>30</v>
      </c>
      <c r="S875" s="21">
        <v>1660</v>
      </c>
      <c r="T875" s="21"/>
      <c r="U875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75" s="15">
        <f>Table3[[#This Row],[Price per board]]*$N$3</f>
        <v>0</v>
      </c>
      <c r="W875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75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76" spans="2:24" x14ac:dyDescent="0.25">
      <c r="B876" s="12">
        <f t="shared" ca="1" si="13"/>
        <v>870</v>
      </c>
      <c r="C87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876" s="26"/>
      <c r="E876" s="14" t="str">
        <f>IF(COUNTA(Table3[[#This Row],[Schematic Ref]]),LEN(Table3[[#This Row],[Schematic Ref]])-(LEN(SUBSTITUTE(Table3[[#This Row],[Schematic Ref]],",","")))+1,"")</f>
        <v/>
      </c>
      <c r="F876" s="21"/>
      <c r="G876" s="21"/>
      <c r="H876" s="21"/>
      <c r="I876" s="21"/>
      <c r="J876" s="22"/>
      <c r="K876" s="21"/>
      <c r="L876" s="31"/>
      <c r="M876" s="32"/>
      <c r="N876" s="21"/>
      <c r="O876" s="32"/>
      <c r="P876" s="30"/>
      <c r="Q876" s="33"/>
      <c r="R876" s="21" t="s">
        <v>30</v>
      </c>
      <c r="S876" s="21">
        <v>1661</v>
      </c>
      <c r="T876" s="21"/>
      <c r="U876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76" s="15">
        <f>Table3[[#This Row],[Price per board]]*$N$3</f>
        <v>0</v>
      </c>
      <c r="W876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76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77" spans="2:24" x14ac:dyDescent="0.25">
      <c r="B877" s="12">
        <f t="shared" ca="1" si="13"/>
        <v>871</v>
      </c>
      <c r="C87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877" s="26"/>
      <c r="E877" s="14" t="str">
        <f>IF(COUNTA(Table3[[#This Row],[Schematic Ref]]),LEN(Table3[[#This Row],[Schematic Ref]])-(LEN(SUBSTITUTE(Table3[[#This Row],[Schematic Ref]],",","")))+1,"")</f>
        <v/>
      </c>
      <c r="F877" s="21"/>
      <c r="G877" s="21"/>
      <c r="H877" s="21"/>
      <c r="I877" s="21"/>
      <c r="J877" s="22"/>
      <c r="K877" s="21"/>
      <c r="L877" s="31"/>
      <c r="M877" s="32"/>
      <c r="N877" s="21"/>
      <c r="O877" s="32"/>
      <c r="P877" s="30"/>
      <c r="Q877" s="33"/>
      <c r="R877" s="21" t="s">
        <v>30</v>
      </c>
      <c r="S877" s="21">
        <v>1662</v>
      </c>
      <c r="T877" s="21"/>
      <c r="U877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77" s="15">
        <f>Table3[[#This Row],[Price per board]]*$N$3</f>
        <v>0</v>
      </c>
      <c r="W877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77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78" spans="2:24" x14ac:dyDescent="0.25">
      <c r="B878" s="12">
        <f t="shared" ca="1" si="13"/>
        <v>872</v>
      </c>
      <c r="C87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878" s="26"/>
      <c r="E878" s="14" t="str">
        <f>IF(COUNTA(Table3[[#This Row],[Schematic Ref]]),LEN(Table3[[#This Row],[Schematic Ref]])-(LEN(SUBSTITUTE(Table3[[#This Row],[Schematic Ref]],",","")))+1,"")</f>
        <v/>
      </c>
      <c r="F878" s="21"/>
      <c r="G878" s="21"/>
      <c r="H878" s="21"/>
      <c r="I878" s="21"/>
      <c r="J878" s="22"/>
      <c r="K878" s="21"/>
      <c r="L878" s="31"/>
      <c r="M878" s="32"/>
      <c r="N878" s="21"/>
      <c r="O878" s="32"/>
      <c r="P878" s="30"/>
      <c r="Q878" s="33"/>
      <c r="R878" s="21" t="s">
        <v>30</v>
      </c>
      <c r="S878" s="21">
        <v>1663</v>
      </c>
      <c r="T878" s="21"/>
      <c r="U878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78" s="15">
        <f>Table3[[#This Row],[Price per board]]*$N$3</f>
        <v>0</v>
      </c>
      <c r="W878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78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79" spans="2:24" x14ac:dyDescent="0.25">
      <c r="B879" s="12">
        <f t="shared" ca="1" si="13"/>
        <v>873</v>
      </c>
      <c r="C87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879" s="26"/>
      <c r="E879" s="14" t="str">
        <f>IF(COUNTA(Table3[[#This Row],[Schematic Ref]]),LEN(Table3[[#This Row],[Schematic Ref]])-(LEN(SUBSTITUTE(Table3[[#This Row],[Schematic Ref]],",","")))+1,"")</f>
        <v/>
      </c>
      <c r="F879" s="21"/>
      <c r="G879" s="21"/>
      <c r="H879" s="21"/>
      <c r="I879" s="21"/>
      <c r="J879" s="22"/>
      <c r="K879" s="21"/>
      <c r="L879" s="31"/>
      <c r="M879" s="32"/>
      <c r="N879" s="21"/>
      <c r="O879" s="32"/>
      <c r="P879" s="30"/>
      <c r="Q879" s="33"/>
      <c r="R879" s="21" t="s">
        <v>30</v>
      </c>
      <c r="S879" s="21">
        <v>1664</v>
      </c>
      <c r="T879" s="21"/>
      <c r="U879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79" s="15">
        <f>Table3[[#This Row],[Price per board]]*$N$3</f>
        <v>0</v>
      </c>
      <c r="W879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79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80" spans="2:24" x14ac:dyDescent="0.25">
      <c r="B880" s="12">
        <f t="shared" ca="1" si="13"/>
        <v>874</v>
      </c>
      <c r="C88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880" s="26"/>
      <c r="E880" s="14" t="str">
        <f>IF(COUNTA(Table3[[#This Row],[Schematic Ref]]),LEN(Table3[[#This Row],[Schematic Ref]])-(LEN(SUBSTITUTE(Table3[[#This Row],[Schematic Ref]],",","")))+1,"")</f>
        <v/>
      </c>
      <c r="F880" s="21"/>
      <c r="G880" s="21"/>
      <c r="H880" s="21"/>
      <c r="I880" s="21"/>
      <c r="J880" s="22"/>
      <c r="K880" s="21"/>
      <c r="L880" s="31"/>
      <c r="M880" s="32"/>
      <c r="N880" s="21"/>
      <c r="O880" s="32"/>
      <c r="P880" s="30"/>
      <c r="Q880" s="33"/>
      <c r="R880" s="21" t="s">
        <v>30</v>
      </c>
      <c r="S880" s="21">
        <v>1665</v>
      </c>
      <c r="T880" s="21"/>
      <c r="U880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80" s="15">
        <f>Table3[[#This Row],[Price per board]]*$N$3</f>
        <v>0</v>
      </c>
      <c r="W880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80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81" spans="2:24" x14ac:dyDescent="0.25">
      <c r="B881" s="12">
        <f t="shared" ca="1" si="13"/>
        <v>875</v>
      </c>
      <c r="C88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881" s="26"/>
      <c r="E881" s="14" t="str">
        <f>IF(COUNTA(Table3[[#This Row],[Schematic Ref]]),LEN(Table3[[#This Row],[Schematic Ref]])-(LEN(SUBSTITUTE(Table3[[#This Row],[Schematic Ref]],",","")))+1,"")</f>
        <v/>
      </c>
      <c r="F881" s="21"/>
      <c r="G881" s="21"/>
      <c r="H881" s="21"/>
      <c r="I881" s="21"/>
      <c r="J881" s="22"/>
      <c r="K881" s="21"/>
      <c r="L881" s="31"/>
      <c r="M881" s="32"/>
      <c r="N881" s="21"/>
      <c r="O881" s="32"/>
      <c r="P881" s="30"/>
      <c r="Q881" s="33"/>
      <c r="R881" s="21" t="s">
        <v>30</v>
      </c>
      <c r="S881" s="21">
        <v>1666</v>
      </c>
      <c r="T881" s="21"/>
      <c r="U881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81" s="15">
        <f>Table3[[#This Row],[Price per board]]*$N$3</f>
        <v>0</v>
      </c>
      <c r="W881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81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82" spans="2:24" x14ac:dyDescent="0.25">
      <c r="B882" s="12">
        <f t="shared" ca="1" si="13"/>
        <v>876</v>
      </c>
      <c r="C88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882" s="26"/>
      <c r="E882" s="14" t="str">
        <f>IF(COUNTA(Table3[[#This Row],[Schematic Ref]]),LEN(Table3[[#This Row],[Schematic Ref]])-(LEN(SUBSTITUTE(Table3[[#This Row],[Schematic Ref]],",","")))+1,"")</f>
        <v/>
      </c>
      <c r="F882" s="21"/>
      <c r="G882" s="21"/>
      <c r="H882" s="21"/>
      <c r="I882" s="21"/>
      <c r="J882" s="22"/>
      <c r="K882" s="21"/>
      <c r="L882" s="31"/>
      <c r="M882" s="32"/>
      <c r="N882" s="21"/>
      <c r="O882" s="32"/>
      <c r="P882" s="30"/>
      <c r="Q882" s="33"/>
      <c r="R882" s="21" t="s">
        <v>30</v>
      </c>
      <c r="S882" s="21">
        <v>1667</v>
      </c>
      <c r="T882" s="21"/>
      <c r="U882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82" s="15">
        <f>Table3[[#This Row],[Price per board]]*$N$3</f>
        <v>0</v>
      </c>
      <c r="W882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82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83" spans="2:24" x14ac:dyDescent="0.25">
      <c r="B883" s="12">
        <f t="shared" ca="1" si="13"/>
        <v>877</v>
      </c>
      <c r="C88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883" s="26"/>
      <c r="E883" s="14" t="str">
        <f>IF(COUNTA(Table3[[#This Row],[Schematic Ref]]),LEN(Table3[[#This Row],[Schematic Ref]])-(LEN(SUBSTITUTE(Table3[[#This Row],[Schematic Ref]],",","")))+1,"")</f>
        <v/>
      </c>
      <c r="F883" s="21"/>
      <c r="G883" s="21"/>
      <c r="H883" s="21"/>
      <c r="I883" s="21"/>
      <c r="J883" s="22"/>
      <c r="K883" s="21"/>
      <c r="L883" s="31"/>
      <c r="M883" s="32"/>
      <c r="N883" s="21"/>
      <c r="O883" s="32"/>
      <c r="P883" s="30"/>
      <c r="Q883" s="33"/>
      <c r="R883" s="21" t="s">
        <v>30</v>
      </c>
      <c r="S883" s="21">
        <v>1668</v>
      </c>
      <c r="T883" s="21"/>
      <c r="U883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83" s="15">
        <f>Table3[[#This Row],[Price per board]]*$N$3</f>
        <v>0</v>
      </c>
      <c r="W883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83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84" spans="2:24" x14ac:dyDescent="0.25">
      <c r="B884" s="12">
        <f t="shared" ca="1" si="13"/>
        <v>878</v>
      </c>
      <c r="C88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884" s="26"/>
      <c r="E884" s="14" t="str">
        <f>IF(COUNTA(Table3[[#This Row],[Schematic Ref]]),LEN(Table3[[#This Row],[Schematic Ref]])-(LEN(SUBSTITUTE(Table3[[#This Row],[Schematic Ref]],",","")))+1,"")</f>
        <v/>
      </c>
      <c r="F884" s="21"/>
      <c r="G884" s="21"/>
      <c r="H884" s="21"/>
      <c r="I884" s="21"/>
      <c r="J884" s="22"/>
      <c r="K884" s="21"/>
      <c r="L884" s="31"/>
      <c r="M884" s="32"/>
      <c r="N884" s="21"/>
      <c r="O884" s="32"/>
      <c r="P884" s="30"/>
      <c r="Q884" s="33"/>
      <c r="R884" s="21" t="s">
        <v>30</v>
      </c>
      <c r="S884" s="21">
        <v>1669</v>
      </c>
      <c r="T884" s="21"/>
      <c r="U884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84" s="15">
        <f>Table3[[#This Row],[Price per board]]*$N$3</f>
        <v>0</v>
      </c>
      <c r="W884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84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85" spans="2:24" x14ac:dyDescent="0.25">
      <c r="B885" s="12">
        <f t="shared" ca="1" si="13"/>
        <v>879</v>
      </c>
      <c r="C88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885" s="26"/>
      <c r="E885" s="14" t="str">
        <f>IF(COUNTA(Table3[[#This Row],[Schematic Ref]]),LEN(Table3[[#This Row],[Schematic Ref]])-(LEN(SUBSTITUTE(Table3[[#This Row],[Schematic Ref]],",","")))+1,"")</f>
        <v/>
      </c>
      <c r="F885" s="21"/>
      <c r="G885" s="21"/>
      <c r="H885" s="21"/>
      <c r="I885" s="21"/>
      <c r="J885" s="22"/>
      <c r="K885" s="21"/>
      <c r="L885" s="31"/>
      <c r="M885" s="32"/>
      <c r="N885" s="21"/>
      <c r="O885" s="32"/>
      <c r="P885" s="30"/>
      <c r="Q885" s="33"/>
      <c r="R885" s="21" t="s">
        <v>30</v>
      </c>
      <c r="S885" s="21">
        <v>1670</v>
      </c>
      <c r="T885" s="21"/>
      <c r="U885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85" s="15">
        <f>Table3[[#This Row],[Price per board]]*$N$3</f>
        <v>0</v>
      </c>
      <c r="W885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85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86" spans="2:24" x14ac:dyDescent="0.25">
      <c r="B886" s="12">
        <f t="shared" ca="1" si="13"/>
        <v>880</v>
      </c>
      <c r="C88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886" s="26"/>
      <c r="E886" s="14" t="str">
        <f>IF(COUNTA(Table3[[#This Row],[Schematic Ref]]),LEN(Table3[[#This Row],[Schematic Ref]])-(LEN(SUBSTITUTE(Table3[[#This Row],[Schematic Ref]],",","")))+1,"")</f>
        <v/>
      </c>
      <c r="F886" s="21"/>
      <c r="G886" s="21"/>
      <c r="H886" s="21"/>
      <c r="I886" s="21"/>
      <c r="J886" s="22"/>
      <c r="K886" s="21"/>
      <c r="L886" s="31"/>
      <c r="M886" s="32"/>
      <c r="N886" s="21"/>
      <c r="O886" s="32"/>
      <c r="P886" s="30"/>
      <c r="Q886" s="33"/>
      <c r="R886" s="21" t="s">
        <v>30</v>
      </c>
      <c r="S886" s="21">
        <v>1671</v>
      </c>
      <c r="T886" s="21"/>
      <c r="U886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86" s="15">
        <f>Table3[[#This Row],[Price per board]]*$N$3</f>
        <v>0</v>
      </c>
      <c r="W886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86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87" spans="2:24" x14ac:dyDescent="0.25">
      <c r="B887" s="12">
        <f t="shared" ca="1" si="13"/>
        <v>881</v>
      </c>
      <c r="C88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887" s="26"/>
      <c r="E887" s="14" t="str">
        <f>IF(COUNTA(Table3[[#This Row],[Schematic Ref]]),LEN(Table3[[#This Row],[Schematic Ref]])-(LEN(SUBSTITUTE(Table3[[#This Row],[Schematic Ref]],",","")))+1,"")</f>
        <v/>
      </c>
      <c r="F887" s="21"/>
      <c r="G887" s="21"/>
      <c r="H887" s="21"/>
      <c r="I887" s="21"/>
      <c r="J887" s="22"/>
      <c r="K887" s="21"/>
      <c r="L887" s="31"/>
      <c r="M887" s="32"/>
      <c r="N887" s="21"/>
      <c r="O887" s="32"/>
      <c r="P887" s="30"/>
      <c r="Q887" s="33"/>
      <c r="R887" s="21" t="s">
        <v>30</v>
      </c>
      <c r="S887" s="21">
        <v>1672</v>
      </c>
      <c r="T887" s="21"/>
      <c r="U887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87" s="15">
        <f>Table3[[#This Row],[Price per board]]*$N$3</f>
        <v>0</v>
      </c>
      <c r="W887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87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88" spans="2:24" x14ac:dyDescent="0.25">
      <c r="B888" s="12">
        <f t="shared" ca="1" si="13"/>
        <v>882</v>
      </c>
      <c r="C88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888" s="26"/>
      <c r="E888" s="14" t="str">
        <f>IF(COUNTA(Table3[[#This Row],[Schematic Ref]]),LEN(Table3[[#This Row],[Schematic Ref]])-(LEN(SUBSTITUTE(Table3[[#This Row],[Schematic Ref]],",","")))+1,"")</f>
        <v/>
      </c>
      <c r="F888" s="21"/>
      <c r="G888" s="21"/>
      <c r="H888" s="21"/>
      <c r="I888" s="21"/>
      <c r="J888" s="22"/>
      <c r="K888" s="21"/>
      <c r="L888" s="31"/>
      <c r="M888" s="32"/>
      <c r="N888" s="21"/>
      <c r="O888" s="32"/>
      <c r="P888" s="30"/>
      <c r="Q888" s="33"/>
      <c r="R888" s="21" t="s">
        <v>30</v>
      </c>
      <c r="S888" s="21">
        <v>1673</v>
      </c>
      <c r="T888" s="21"/>
      <c r="U888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88" s="15">
        <f>Table3[[#This Row],[Price per board]]*$N$3</f>
        <v>0</v>
      </c>
      <c r="W888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88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89" spans="2:24" x14ac:dyDescent="0.25">
      <c r="B889" s="12">
        <f t="shared" ca="1" si="13"/>
        <v>883</v>
      </c>
      <c r="C88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889" s="26"/>
      <c r="E889" s="14" t="str">
        <f>IF(COUNTA(Table3[[#This Row],[Schematic Ref]]),LEN(Table3[[#This Row],[Schematic Ref]])-(LEN(SUBSTITUTE(Table3[[#This Row],[Schematic Ref]],",","")))+1,"")</f>
        <v/>
      </c>
      <c r="F889" s="21"/>
      <c r="G889" s="21"/>
      <c r="H889" s="21"/>
      <c r="I889" s="21"/>
      <c r="J889" s="22"/>
      <c r="K889" s="21"/>
      <c r="L889" s="31"/>
      <c r="M889" s="32"/>
      <c r="N889" s="21"/>
      <c r="O889" s="32"/>
      <c r="P889" s="30"/>
      <c r="Q889" s="33"/>
      <c r="R889" s="21" t="s">
        <v>30</v>
      </c>
      <c r="S889" s="21">
        <v>1674</v>
      </c>
      <c r="T889" s="21"/>
      <c r="U889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89" s="15">
        <f>Table3[[#This Row],[Price per board]]*$N$3</f>
        <v>0</v>
      </c>
      <c r="W889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89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90" spans="2:24" x14ac:dyDescent="0.25">
      <c r="B890" s="12">
        <f t="shared" ca="1" si="13"/>
        <v>884</v>
      </c>
      <c r="C89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890" s="26"/>
      <c r="E890" s="14" t="str">
        <f>IF(COUNTA(Table3[[#This Row],[Schematic Ref]]),LEN(Table3[[#This Row],[Schematic Ref]])-(LEN(SUBSTITUTE(Table3[[#This Row],[Schematic Ref]],",","")))+1,"")</f>
        <v/>
      </c>
      <c r="F890" s="21"/>
      <c r="G890" s="21"/>
      <c r="H890" s="21"/>
      <c r="I890" s="21"/>
      <c r="J890" s="22"/>
      <c r="K890" s="21"/>
      <c r="L890" s="31"/>
      <c r="M890" s="32"/>
      <c r="N890" s="21"/>
      <c r="O890" s="32"/>
      <c r="P890" s="30"/>
      <c r="Q890" s="33"/>
      <c r="R890" s="21" t="s">
        <v>30</v>
      </c>
      <c r="S890" s="21">
        <v>1675</v>
      </c>
      <c r="T890" s="21"/>
      <c r="U890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90" s="15">
        <f>Table3[[#This Row],[Price per board]]*$N$3</f>
        <v>0</v>
      </c>
      <c r="W890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90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91" spans="2:24" x14ac:dyDescent="0.25">
      <c r="B891" s="12">
        <f t="shared" ca="1" si="13"/>
        <v>885</v>
      </c>
      <c r="C89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891" s="26"/>
      <c r="E891" s="14" t="str">
        <f>IF(COUNTA(Table3[[#This Row],[Schematic Ref]]),LEN(Table3[[#This Row],[Schematic Ref]])-(LEN(SUBSTITUTE(Table3[[#This Row],[Schematic Ref]],",","")))+1,"")</f>
        <v/>
      </c>
      <c r="F891" s="21"/>
      <c r="G891" s="21"/>
      <c r="H891" s="21"/>
      <c r="I891" s="21"/>
      <c r="J891" s="22"/>
      <c r="K891" s="21"/>
      <c r="L891" s="31"/>
      <c r="M891" s="32"/>
      <c r="N891" s="21"/>
      <c r="O891" s="32"/>
      <c r="P891" s="30"/>
      <c r="Q891" s="33"/>
      <c r="R891" s="21" t="s">
        <v>30</v>
      </c>
      <c r="S891" s="21">
        <v>1676</v>
      </c>
      <c r="T891" s="21"/>
      <c r="U891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91" s="15">
        <f>Table3[[#This Row],[Price per board]]*$N$3</f>
        <v>0</v>
      </c>
      <c r="W891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91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92" spans="2:24" x14ac:dyDescent="0.25">
      <c r="B892" s="12">
        <f t="shared" ca="1" si="13"/>
        <v>886</v>
      </c>
      <c r="C89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892" s="26"/>
      <c r="E892" s="14" t="str">
        <f>IF(COUNTA(Table3[[#This Row],[Schematic Ref]]),LEN(Table3[[#This Row],[Schematic Ref]])-(LEN(SUBSTITUTE(Table3[[#This Row],[Schematic Ref]],",","")))+1,"")</f>
        <v/>
      </c>
      <c r="F892" s="21"/>
      <c r="G892" s="21"/>
      <c r="H892" s="21"/>
      <c r="I892" s="21"/>
      <c r="J892" s="22"/>
      <c r="K892" s="21"/>
      <c r="L892" s="31"/>
      <c r="M892" s="32"/>
      <c r="N892" s="21"/>
      <c r="O892" s="32"/>
      <c r="P892" s="30"/>
      <c r="Q892" s="33"/>
      <c r="R892" s="21" t="s">
        <v>30</v>
      </c>
      <c r="S892" s="21">
        <v>1677</v>
      </c>
      <c r="T892" s="21"/>
      <c r="U892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92" s="15">
        <f>Table3[[#This Row],[Price per board]]*$N$3</f>
        <v>0</v>
      </c>
      <c r="W892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92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93" spans="2:24" x14ac:dyDescent="0.25">
      <c r="B893" s="12">
        <f t="shared" ca="1" si="13"/>
        <v>887</v>
      </c>
      <c r="C89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893" s="26"/>
      <c r="E893" s="14" t="str">
        <f>IF(COUNTA(Table3[[#This Row],[Schematic Ref]]),LEN(Table3[[#This Row],[Schematic Ref]])-(LEN(SUBSTITUTE(Table3[[#This Row],[Schematic Ref]],",","")))+1,"")</f>
        <v/>
      </c>
      <c r="F893" s="21"/>
      <c r="G893" s="21"/>
      <c r="H893" s="21"/>
      <c r="I893" s="21"/>
      <c r="J893" s="22"/>
      <c r="K893" s="21"/>
      <c r="L893" s="31"/>
      <c r="M893" s="32"/>
      <c r="N893" s="21"/>
      <c r="O893" s="32"/>
      <c r="P893" s="30"/>
      <c r="Q893" s="33"/>
      <c r="R893" s="21" t="s">
        <v>30</v>
      </c>
      <c r="S893" s="21">
        <v>1678</v>
      </c>
      <c r="T893" s="21"/>
      <c r="U893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93" s="15">
        <f>Table3[[#This Row],[Price per board]]*$N$3</f>
        <v>0</v>
      </c>
      <c r="W893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93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94" spans="2:24" x14ac:dyDescent="0.25">
      <c r="B894" s="12">
        <f t="shared" ca="1" si="13"/>
        <v>888</v>
      </c>
      <c r="C89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894" s="26"/>
      <c r="E894" s="14" t="str">
        <f>IF(COUNTA(Table3[[#This Row],[Schematic Ref]]),LEN(Table3[[#This Row],[Schematic Ref]])-(LEN(SUBSTITUTE(Table3[[#This Row],[Schematic Ref]],",","")))+1,"")</f>
        <v/>
      </c>
      <c r="F894" s="21"/>
      <c r="G894" s="21"/>
      <c r="H894" s="21"/>
      <c r="I894" s="21"/>
      <c r="J894" s="22"/>
      <c r="K894" s="21"/>
      <c r="L894" s="31"/>
      <c r="M894" s="32"/>
      <c r="N894" s="21"/>
      <c r="O894" s="32"/>
      <c r="P894" s="30"/>
      <c r="Q894" s="33"/>
      <c r="R894" s="21" t="s">
        <v>30</v>
      </c>
      <c r="S894" s="21">
        <v>1679</v>
      </c>
      <c r="T894" s="21"/>
      <c r="U894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94" s="15">
        <f>Table3[[#This Row],[Price per board]]*$N$3</f>
        <v>0</v>
      </c>
      <c r="W894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94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95" spans="2:24" x14ac:dyDescent="0.25">
      <c r="B895" s="12">
        <f t="shared" ca="1" si="13"/>
        <v>889</v>
      </c>
      <c r="C89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895" s="26"/>
      <c r="E895" s="14" t="str">
        <f>IF(COUNTA(Table3[[#This Row],[Schematic Ref]]),LEN(Table3[[#This Row],[Schematic Ref]])-(LEN(SUBSTITUTE(Table3[[#This Row],[Schematic Ref]],",","")))+1,"")</f>
        <v/>
      </c>
      <c r="F895" s="21"/>
      <c r="G895" s="21"/>
      <c r="H895" s="21"/>
      <c r="I895" s="21"/>
      <c r="J895" s="22"/>
      <c r="K895" s="21"/>
      <c r="L895" s="31"/>
      <c r="M895" s="32"/>
      <c r="N895" s="21"/>
      <c r="O895" s="32"/>
      <c r="P895" s="30"/>
      <c r="Q895" s="33"/>
      <c r="R895" s="21" t="s">
        <v>30</v>
      </c>
      <c r="S895" s="21">
        <v>1680</v>
      </c>
      <c r="T895" s="21"/>
      <c r="U895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95" s="15">
        <f>Table3[[#This Row],[Price per board]]*$N$3</f>
        <v>0</v>
      </c>
      <c r="W895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95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96" spans="2:24" x14ac:dyDescent="0.25">
      <c r="B896" s="12">
        <f t="shared" ca="1" si="13"/>
        <v>890</v>
      </c>
      <c r="C89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896" s="26"/>
      <c r="E896" s="14" t="str">
        <f>IF(COUNTA(Table3[[#This Row],[Schematic Ref]]),LEN(Table3[[#This Row],[Schematic Ref]])-(LEN(SUBSTITUTE(Table3[[#This Row],[Schematic Ref]],",","")))+1,"")</f>
        <v/>
      </c>
      <c r="F896" s="21"/>
      <c r="G896" s="21"/>
      <c r="H896" s="21"/>
      <c r="I896" s="21"/>
      <c r="J896" s="22"/>
      <c r="K896" s="21"/>
      <c r="L896" s="31"/>
      <c r="M896" s="32"/>
      <c r="N896" s="21"/>
      <c r="O896" s="32"/>
      <c r="P896" s="30"/>
      <c r="Q896" s="33"/>
      <c r="R896" s="21" t="s">
        <v>30</v>
      </c>
      <c r="S896" s="21">
        <v>1681</v>
      </c>
      <c r="T896" s="21"/>
      <c r="U896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96" s="15">
        <f>Table3[[#This Row],[Price per board]]*$N$3</f>
        <v>0</v>
      </c>
      <c r="W896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96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97" spans="2:24" x14ac:dyDescent="0.25">
      <c r="B897" s="12">
        <f t="shared" ca="1" si="13"/>
        <v>891</v>
      </c>
      <c r="C89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897" s="26"/>
      <c r="E897" s="14" t="str">
        <f>IF(COUNTA(Table3[[#This Row],[Schematic Ref]]),LEN(Table3[[#This Row],[Schematic Ref]])-(LEN(SUBSTITUTE(Table3[[#This Row],[Schematic Ref]],",","")))+1,"")</f>
        <v/>
      </c>
      <c r="F897" s="21"/>
      <c r="G897" s="21"/>
      <c r="H897" s="21"/>
      <c r="I897" s="21"/>
      <c r="J897" s="22"/>
      <c r="K897" s="21"/>
      <c r="L897" s="31"/>
      <c r="M897" s="32"/>
      <c r="N897" s="21"/>
      <c r="O897" s="32"/>
      <c r="P897" s="30"/>
      <c r="Q897" s="33"/>
      <c r="R897" s="21" t="s">
        <v>30</v>
      </c>
      <c r="S897" s="21">
        <v>1682</v>
      </c>
      <c r="T897" s="21"/>
      <c r="U897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97" s="15">
        <f>Table3[[#This Row],[Price per board]]*$N$3</f>
        <v>0</v>
      </c>
      <c r="W897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97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98" spans="2:24" x14ac:dyDescent="0.25">
      <c r="B898" s="12">
        <f t="shared" ca="1" si="13"/>
        <v>892</v>
      </c>
      <c r="C89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898" s="26"/>
      <c r="E898" s="14" t="str">
        <f>IF(COUNTA(Table3[[#This Row],[Schematic Ref]]),LEN(Table3[[#This Row],[Schematic Ref]])-(LEN(SUBSTITUTE(Table3[[#This Row],[Schematic Ref]],",","")))+1,"")</f>
        <v/>
      </c>
      <c r="F898" s="21"/>
      <c r="G898" s="21"/>
      <c r="H898" s="21"/>
      <c r="I898" s="21"/>
      <c r="J898" s="22"/>
      <c r="K898" s="21"/>
      <c r="L898" s="31"/>
      <c r="M898" s="32"/>
      <c r="N898" s="21"/>
      <c r="O898" s="32"/>
      <c r="P898" s="30"/>
      <c r="Q898" s="33"/>
      <c r="R898" s="21" t="s">
        <v>30</v>
      </c>
      <c r="S898" s="21">
        <v>1683</v>
      </c>
      <c r="T898" s="21"/>
      <c r="U898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98" s="15">
        <f>Table3[[#This Row],[Price per board]]*$N$3</f>
        <v>0</v>
      </c>
      <c r="W898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98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99" spans="2:24" x14ac:dyDescent="0.25">
      <c r="B899" s="12">
        <f t="shared" ca="1" si="13"/>
        <v>893</v>
      </c>
      <c r="C89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899" s="26"/>
      <c r="E899" s="14" t="str">
        <f>IF(COUNTA(Table3[[#This Row],[Schematic Ref]]),LEN(Table3[[#This Row],[Schematic Ref]])-(LEN(SUBSTITUTE(Table3[[#This Row],[Schematic Ref]],",","")))+1,"")</f>
        <v/>
      </c>
      <c r="F899" s="21"/>
      <c r="G899" s="21"/>
      <c r="H899" s="21"/>
      <c r="I899" s="21"/>
      <c r="J899" s="22"/>
      <c r="K899" s="21"/>
      <c r="L899" s="31"/>
      <c r="M899" s="32"/>
      <c r="N899" s="21"/>
      <c r="O899" s="32"/>
      <c r="P899" s="30"/>
      <c r="Q899" s="33"/>
      <c r="R899" s="21" t="s">
        <v>30</v>
      </c>
      <c r="S899" s="21">
        <v>1684</v>
      </c>
      <c r="T899" s="21"/>
      <c r="U899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99" s="15">
        <f>Table3[[#This Row],[Price per board]]*$N$3</f>
        <v>0</v>
      </c>
      <c r="W899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99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00" spans="2:24" x14ac:dyDescent="0.25">
      <c r="B900" s="12">
        <f t="shared" ca="1" si="13"/>
        <v>894</v>
      </c>
      <c r="C90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900" s="26"/>
      <c r="E900" s="14" t="str">
        <f>IF(COUNTA(Table3[[#This Row],[Schematic Ref]]),LEN(Table3[[#This Row],[Schematic Ref]])-(LEN(SUBSTITUTE(Table3[[#This Row],[Schematic Ref]],",","")))+1,"")</f>
        <v/>
      </c>
      <c r="F900" s="21"/>
      <c r="G900" s="21"/>
      <c r="H900" s="21"/>
      <c r="I900" s="21"/>
      <c r="J900" s="22"/>
      <c r="K900" s="21"/>
      <c r="L900" s="31"/>
      <c r="M900" s="32"/>
      <c r="N900" s="21"/>
      <c r="O900" s="32"/>
      <c r="P900" s="30"/>
      <c r="Q900" s="33"/>
      <c r="R900" s="21" t="s">
        <v>30</v>
      </c>
      <c r="S900" s="21">
        <v>1685</v>
      </c>
      <c r="T900" s="21"/>
      <c r="U900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00" s="15">
        <f>Table3[[#This Row],[Price per board]]*$N$3</f>
        <v>0</v>
      </c>
      <c r="W900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00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01" spans="2:24" x14ac:dyDescent="0.25">
      <c r="B901" s="12">
        <f t="shared" ca="1" si="13"/>
        <v>895</v>
      </c>
      <c r="C90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901" s="26"/>
      <c r="E901" s="14" t="str">
        <f>IF(COUNTA(Table3[[#This Row],[Schematic Ref]]),LEN(Table3[[#This Row],[Schematic Ref]])-(LEN(SUBSTITUTE(Table3[[#This Row],[Schematic Ref]],",","")))+1,"")</f>
        <v/>
      </c>
      <c r="F901" s="21"/>
      <c r="G901" s="21"/>
      <c r="H901" s="21"/>
      <c r="I901" s="21"/>
      <c r="J901" s="22"/>
      <c r="K901" s="21"/>
      <c r="L901" s="31"/>
      <c r="M901" s="32"/>
      <c r="N901" s="21"/>
      <c r="O901" s="32"/>
      <c r="P901" s="30"/>
      <c r="Q901" s="33"/>
      <c r="R901" s="21" t="s">
        <v>30</v>
      </c>
      <c r="S901" s="21">
        <v>1686</v>
      </c>
      <c r="T901" s="21"/>
      <c r="U901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01" s="15">
        <f>Table3[[#This Row],[Price per board]]*$N$3</f>
        <v>0</v>
      </c>
      <c r="W901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01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02" spans="2:24" x14ac:dyDescent="0.25">
      <c r="B902" s="12">
        <f t="shared" ref="B902:B965" ca="1" si="14">IF(ISNUMBER(INDIRECT("B"&amp;ROW()-1)),INDIRECT("B"&amp;ROW()-1)+1,0)</f>
        <v>896</v>
      </c>
      <c r="C90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902" s="26"/>
      <c r="E902" s="14" t="str">
        <f>IF(COUNTA(Table3[[#This Row],[Schematic Ref]]),LEN(Table3[[#This Row],[Schematic Ref]])-(LEN(SUBSTITUTE(Table3[[#This Row],[Schematic Ref]],",","")))+1,"")</f>
        <v/>
      </c>
      <c r="F902" s="21"/>
      <c r="G902" s="21"/>
      <c r="H902" s="21"/>
      <c r="I902" s="21"/>
      <c r="J902" s="22"/>
      <c r="K902" s="21"/>
      <c r="L902" s="31"/>
      <c r="M902" s="32"/>
      <c r="N902" s="21"/>
      <c r="O902" s="32"/>
      <c r="P902" s="30"/>
      <c r="Q902" s="33"/>
      <c r="R902" s="21" t="s">
        <v>30</v>
      </c>
      <c r="S902" s="21">
        <v>1687</v>
      </c>
      <c r="T902" s="21"/>
      <c r="U902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02" s="15">
        <f>Table3[[#This Row],[Price per board]]*$N$3</f>
        <v>0</v>
      </c>
      <c r="W902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02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03" spans="2:24" x14ac:dyDescent="0.25">
      <c r="B903" s="12">
        <f t="shared" ca="1" si="14"/>
        <v>897</v>
      </c>
      <c r="C90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903" s="26"/>
      <c r="E903" s="14" t="str">
        <f>IF(COUNTA(Table3[[#This Row],[Schematic Ref]]),LEN(Table3[[#This Row],[Schematic Ref]])-(LEN(SUBSTITUTE(Table3[[#This Row],[Schematic Ref]],",","")))+1,"")</f>
        <v/>
      </c>
      <c r="F903" s="21"/>
      <c r="G903" s="21"/>
      <c r="H903" s="21"/>
      <c r="I903" s="21"/>
      <c r="J903" s="22"/>
      <c r="K903" s="21"/>
      <c r="L903" s="31"/>
      <c r="M903" s="32"/>
      <c r="N903" s="21"/>
      <c r="O903" s="32"/>
      <c r="P903" s="30"/>
      <c r="Q903" s="33"/>
      <c r="R903" s="21" t="s">
        <v>30</v>
      </c>
      <c r="S903" s="21">
        <v>1688</v>
      </c>
      <c r="T903" s="21"/>
      <c r="U903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03" s="15">
        <f>Table3[[#This Row],[Price per board]]*$N$3</f>
        <v>0</v>
      </c>
      <c r="W903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03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04" spans="2:24" x14ac:dyDescent="0.25">
      <c r="B904" s="12">
        <f t="shared" ca="1" si="14"/>
        <v>898</v>
      </c>
      <c r="C90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904" s="26"/>
      <c r="E904" s="14" t="str">
        <f>IF(COUNTA(Table3[[#This Row],[Schematic Ref]]),LEN(Table3[[#This Row],[Schematic Ref]])-(LEN(SUBSTITUTE(Table3[[#This Row],[Schematic Ref]],",","")))+1,"")</f>
        <v/>
      </c>
      <c r="F904" s="21"/>
      <c r="G904" s="21"/>
      <c r="H904" s="21"/>
      <c r="I904" s="21"/>
      <c r="J904" s="22"/>
      <c r="K904" s="21"/>
      <c r="L904" s="31"/>
      <c r="M904" s="32"/>
      <c r="N904" s="21"/>
      <c r="O904" s="32"/>
      <c r="P904" s="30"/>
      <c r="Q904" s="33"/>
      <c r="R904" s="21" t="s">
        <v>30</v>
      </c>
      <c r="S904" s="21">
        <v>1689</v>
      </c>
      <c r="T904" s="21"/>
      <c r="U904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04" s="15">
        <f>Table3[[#This Row],[Price per board]]*$N$3</f>
        <v>0</v>
      </c>
      <c r="W904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04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05" spans="2:24" x14ac:dyDescent="0.25">
      <c r="B905" s="12">
        <f t="shared" ca="1" si="14"/>
        <v>899</v>
      </c>
      <c r="C90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905" s="26"/>
      <c r="E905" s="14" t="str">
        <f>IF(COUNTA(Table3[[#This Row],[Schematic Ref]]),LEN(Table3[[#This Row],[Schematic Ref]])-(LEN(SUBSTITUTE(Table3[[#This Row],[Schematic Ref]],",","")))+1,"")</f>
        <v/>
      </c>
      <c r="F905" s="21"/>
      <c r="G905" s="21"/>
      <c r="H905" s="21"/>
      <c r="I905" s="21"/>
      <c r="J905" s="22"/>
      <c r="K905" s="21"/>
      <c r="L905" s="31"/>
      <c r="M905" s="32"/>
      <c r="N905" s="21"/>
      <c r="O905" s="32"/>
      <c r="P905" s="30"/>
      <c r="Q905" s="33"/>
      <c r="R905" s="21" t="s">
        <v>30</v>
      </c>
      <c r="S905" s="21">
        <v>1690</v>
      </c>
      <c r="T905" s="21"/>
      <c r="U905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05" s="15">
        <f>Table3[[#This Row],[Price per board]]*$N$3</f>
        <v>0</v>
      </c>
      <c r="W905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05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06" spans="2:24" x14ac:dyDescent="0.25">
      <c r="B906" s="12">
        <f t="shared" ca="1" si="14"/>
        <v>900</v>
      </c>
      <c r="C90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906" s="26"/>
      <c r="E906" s="14" t="str">
        <f>IF(COUNTA(Table3[[#This Row],[Schematic Ref]]),LEN(Table3[[#This Row],[Schematic Ref]])-(LEN(SUBSTITUTE(Table3[[#This Row],[Schematic Ref]],",","")))+1,"")</f>
        <v/>
      </c>
      <c r="F906" s="21"/>
      <c r="G906" s="21"/>
      <c r="H906" s="21"/>
      <c r="I906" s="21"/>
      <c r="J906" s="22"/>
      <c r="K906" s="21"/>
      <c r="L906" s="31"/>
      <c r="M906" s="32"/>
      <c r="N906" s="21"/>
      <c r="O906" s="32"/>
      <c r="P906" s="30"/>
      <c r="Q906" s="33"/>
      <c r="R906" s="21" t="s">
        <v>30</v>
      </c>
      <c r="S906" s="21">
        <v>1691</v>
      </c>
      <c r="T906" s="21"/>
      <c r="U906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06" s="15">
        <f>Table3[[#This Row],[Price per board]]*$N$3</f>
        <v>0</v>
      </c>
      <c r="W906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06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07" spans="2:24" x14ac:dyDescent="0.25">
      <c r="B907" s="12">
        <f t="shared" ca="1" si="14"/>
        <v>901</v>
      </c>
      <c r="C90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907" s="26"/>
      <c r="E907" s="14" t="str">
        <f>IF(COUNTA(Table3[[#This Row],[Schematic Ref]]),LEN(Table3[[#This Row],[Schematic Ref]])-(LEN(SUBSTITUTE(Table3[[#This Row],[Schematic Ref]],",","")))+1,"")</f>
        <v/>
      </c>
      <c r="F907" s="21"/>
      <c r="G907" s="21"/>
      <c r="H907" s="21"/>
      <c r="I907" s="21"/>
      <c r="J907" s="22"/>
      <c r="K907" s="21"/>
      <c r="L907" s="31"/>
      <c r="M907" s="32"/>
      <c r="N907" s="21"/>
      <c r="O907" s="32"/>
      <c r="P907" s="30"/>
      <c r="Q907" s="33"/>
      <c r="R907" s="21" t="s">
        <v>30</v>
      </c>
      <c r="S907" s="21">
        <v>1692</v>
      </c>
      <c r="T907" s="21"/>
      <c r="U907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07" s="15">
        <f>Table3[[#This Row],[Price per board]]*$N$3</f>
        <v>0</v>
      </c>
      <c r="W907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07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08" spans="2:24" x14ac:dyDescent="0.25">
      <c r="B908" s="12">
        <f t="shared" ca="1" si="14"/>
        <v>902</v>
      </c>
      <c r="C90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908" s="26"/>
      <c r="E908" s="14" t="str">
        <f>IF(COUNTA(Table3[[#This Row],[Schematic Ref]]),LEN(Table3[[#This Row],[Schematic Ref]])-(LEN(SUBSTITUTE(Table3[[#This Row],[Schematic Ref]],",","")))+1,"")</f>
        <v/>
      </c>
      <c r="F908" s="21"/>
      <c r="G908" s="21"/>
      <c r="H908" s="21"/>
      <c r="I908" s="21"/>
      <c r="J908" s="22"/>
      <c r="K908" s="21"/>
      <c r="L908" s="31"/>
      <c r="M908" s="32"/>
      <c r="N908" s="21"/>
      <c r="O908" s="32"/>
      <c r="P908" s="30"/>
      <c r="Q908" s="33"/>
      <c r="R908" s="21" t="s">
        <v>30</v>
      </c>
      <c r="S908" s="21">
        <v>1693</v>
      </c>
      <c r="T908" s="21"/>
      <c r="U908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08" s="15">
        <f>Table3[[#This Row],[Price per board]]*$N$3</f>
        <v>0</v>
      </c>
      <c r="W908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08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09" spans="2:24" x14ac:dyDescent="0.25">
      <c r="B909" s="12">
        <f t="shared" ca="1" si="14"/>
        <v>903</v>
      </c>
      <c r="C90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909" s="26"/>
      <c r="E909" s="14" t="str">
        <f>IF(COUNTA(Table3[[#This Row],[Schematic Ref]]),LEN(Table3[[#This Row],[Schematic Ref]])-(LEN(SUBSTITUTE(Table3[[#This Row],[Schematic Ref]],",","")))+1,"")</f>
        <v/>
      </c>
      <c r="F909" s="21"/>
      <c r="G909" s="21"/>
      <c r="H909" s="21"/>
      <c r="I909" s="21"/>
      <c r="J909" s="22"/>
      <c r="K909" s="21"/>
      <c r="L909" s="31"/>
      <c r="M909" s="32"/>
      <c r="N909" s="21"/>
      <c r="O909" s="32"/>
      <c r="P909" s="30"/>
      <c r="Q909" s="33"/>
      <c r="R909" s="21" t="s">
        <v>30</v>
      </c>
      <c r="S909" s="21">
        <v>1694</v>
      </c>
      <c r="T909" s="21"/>
      <c r="U909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09" s="15">
        <f>Table3[[#This Row],[Price per board]]*$N$3</f>
        <v>0</v>
      </c>
      <c r="W909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09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10" spans="2:24" x14ac:dyDescent="0.25">
      <c r="B910" s="12">
        <f t="shared" ca="1" si="14"/>
        <v>904</v>
      </c>
      <c r="C91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910" s="26"/>
      <c r="E910" s="14" t="str">
        <f>IF(COUNTA(Table3[[#This Row],[Schematic Ref]]),LEN(Table3[[#This Row],[Schematic Ref]])-(LEN(SUBSTITUTE(Table3[[#This Row],[Schematic Ref]],",","")))+1,"")</f>
        <v/>
      </c>
      <c r="F910" s="21"/>
      <c r="G910" s="21"/>
      <c r="H910" s="21"/>
      <c r="I910" s="21"/>
      <c r="J910" s="22"/>
      <c r="K910" s="21"/>
      <c r="L910" s="31"/>
      <c r="M910" s="32"/>
      <c r="N910" s="21"/>
      <c r="O910" s="32"/>
      <c r="P910" s="30"/>
      <c r="Q910" s="33"/>
      <c r="R910" s="21" t="s">
        <v>30</v>
      </c>
      <c r="S910" s="21">
        <v>1695</v>
      </c>
      <c r="T910" s="21"/>
      <c r="U910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10" s="15">
        <f>Table3[[#This Row],[Price per board]]*$N$3</f>
        <v>0</v>
      </c>
      <c r="W910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10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11" spans="2:24" x14ac:dyDescent="0.25">
      <c r="B911" s="12">
        <f t="shared" ca="1" si="14"/>
        <v>905</v>
      </c>
      <c r="C91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911" s="26"/>
      <c r="E911" s="14" t="str">
        <f>IF(COUNTA(Table3[[#This Row],[Schematic Ref]]),LEN(Table3[[#This Row],[Schematic Ref]])-(LEN(SUBSTITUTE(Table3[[#This Row],[Schematic Ref]],",","")))+1,"")</f>
        <v/>
      </c>
      <c r="F911" s="21"/>
      <c r="G911" s="21"/>
      <c r="H911" s="21"/>
      <c r="I911" s="21"/>
      <c r="J911" s="22"/>
      <c r="K911" s="21"/>
      <c r="L911" s="31"/>
      <c r="M911" s="32"/>
      <c r="N911" s="21"/>
      <c r="O911" s="32"/>
      <c r="P911" s="30"/>
      <c r="Q911" s="33"/>
      <c r="R911" s="21" t="s">
        <v>30</v>
      </c>
      <c r="S911" s="21">
        <v>1696</v>
      </c>
      <c r="T911" s="21"/>
      <c r="U911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11" s="15">
        <f>Table3[[#This Row],[Price per board]]*$N$3</f>
        <v>0</v>
      </c>
      <c r="W911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11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12" spans="2:24" x14ac:dyDescent="0.25">
      <c r="B912" s="12">
        <f t="shared" ca="1" si="14"/>
        <v>906</v>
      </c>
      <c r="C91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912" s="26"/>
      <c r="E912" s="14" t="str">
        <f>IF(COUNTA(Table3[[#This Row],[Schematic Ref]]),LEN(Table3[[#This Row],[Schematic Ref]])-(LEN(SUBSTITUTE(Table3[[#This Row],[Schematic Ref]],",","")))+1,"")</f>
        <v/>
      </c>
      <c r="F912" s="21"/>
      <c r="G912" s="21"/>
      <c r="H912" s="21"/>
      <c r="I912" s="21"/>
      <c r="J912" s="22"/>
      <c r="K912" s="21"/>
      <c r="L912" s="31"/>
      <c r="M912" s="32"/>
      <c r="N912" s="21"/>
      <c r="O912" s="32"/>
      <c r="P912" s="30"/>
      <c r="Q912" s="33"/>
      <c r="R912" s="21" t="s">
        <v>30</v>
      </c>
      <c r="S912" s="21">
        <v>1697</v>
      </c>
      <c r="T912" s="21"/>
      <c r="U912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12" s="15">
        <f>Table3[[#This Row],[Price per board]]*$N$3</f>
        <v>0</v>
      </c>
      <c r="W912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12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13" spans="2:24" x14ac:dyDescent="0.25">
      <c r="B913" s="12">
        <f t="shared" ca="1" si="14"/>
        <v>907</v>
      </c>
      <c r="C91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913" s="26"/>
      <c r="E913" s="14" t="str">
        <f>IF(COUNTA(Table3[[#This Row],[Schematic Ref]]),LEN(Table3[[#This Row],[Schematic Ref]])-(LEN(SUBSTITUTE(Table3[[#This Row],[Schematic Ref]],",","")))+1,"")</f>
        <v/>
      </c>
      <c r="F913" s="21"/>
      <c r="G913" s="21"/>
      <c r="H913" s="21"/>
      <c r="I913" s="21"/>
      <c r="J913" s="22"/>
      <c r="K913" s="21"/>
      <c r="L913" s="31"/>
      <c r="M913" s="32"/>
      <c r="N913" s="21"/>
      <c r="O913" s="32"/>
      <c r="P913" s="30"/>
      <c r="Q913" s="33"/>
      <c r="R913" s="21" t="s">
        <v>30</v>
      </c>
      <c r="S913" s="21">
        <v>1698</v>
      </c>
      <c r="T913" s="21"/>
      <c r="U913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13" s="15">
        <f>Table3[[#This Row],[Price per board]]*$N$3</f>
        <v>0</v>
      </c>
      <c r="W913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13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14" spans="2:24" x14ac:dyDescent="0.25">
      <c r="B914" s="12">
        <f t="shared" ca="1" si="14"/>
        <v>908</v>
      </c>
      <c r="C91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914" s="26"/>
      <c r="E914" s="14" t="str">
        <f>IF(COUNTA(Table3[[#This Row],[Schematic Ref]]),LEN(Table3[[#This Row],[Schematic Ref]])-(LEN(SUBSTITUTE(Table3[[#This Row],[Schematic Ref]],",","")))+1,"")</f>
        <v/>
      </c>
      <c r="F914" s="21"/>
      <c r="G914" s="21"/>
      <c r="H914" s="21"/>
      <c r="I914" s="21"/>
      <c r="J914" s="22"/>
      <c r="K914" s="21"/>
      <c r="L914" s="31"/>
      <c r="M914" s="32"/>
      <c r="N914" s="21"/>
      <c r="O914" s="32"/>
      <c r="P914" s="30"/>
      <c r="Q914" s="33"/>
      <c r="R914" s="21" t="s">
        <v>30</v>
      </c>
      <c r="S914" s="21">
        <v>1699</v>
      </c>
      <c r="T914" s="21"/>
      <c r="U914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14" s="15">
        <f>Table3[[#This Row],[Price per board]]*$N$3</f>
        <v>0</v>
      </c>
      <c r="W914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14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15" spans="2:24" x14ac:dyDescent="0.25">
      <c r="B915" s="12">
        <f t="shared" ca="1" si="14"/>
        <v>909</v>
      </c>
      <c r="C91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915" s="26"/>
      <c r="E915" s="14" t="str">
        <f>IF(COUNTA(Table3[[#This Row],[Schematic Ref]]),LEN(Table3[[#This Row],[Schematic Ref]])-(LEN(SUBSTITUTE(Table3[[#This Row],[Schematic Ref]],",","")))+1,"")</f>
        <v/>
      </c>
      <c r="F915" s="21"/>
      <c r="G915" s="21"/>
      <c r="H915" s="21"/>
      <c r="I915" s="21"/>
      <c r="J915" s="22"/>
      <c r="K915" s="21"/>
      <c r="L915" s="31"/>
      <c r="M915" s="32"/>
      <c r="N915" s="21"/>
      <c r="O915" s="32"/>
      <c r="P915" s="30"/>
      <c r="Q915" s="33"/>
      <c r="R915" s="21" t="s">
        <v>30</v>
      </c>
      <c r="S915" s="21">
        <v>1700</v>
      </c>
      <c r="T915" s="21"/>
      <c r="U915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15" s="15">
        <f>Table3[[#This Row],[Price per board]]*$N$3</f>
        <v>0</v>
      </c>
      <c r="W915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15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16" spans="2:24" x14ac:dyDescent="0.25">
      <c r="B916" s="12">
        <f t="shared" ca="1" si="14"/>
        <v>910</v>
      </c>
      <c r="C91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916" s="26"/>
      <c r="E916" s="14" t="str">
        <f>IF(COUNTA(Table3[[#This Row],[Schematic Ref]]),LEN(Table3[[#This Row],[Schematic Ref]])-(LEN(SUBSTITUTE(Table3[[#This Row],[Schematic Ref]],",","")))+1,"")</f>
        <v/>
      </c>
      <c r="F916" s="21"/>
      <c r="G916" s="21"/>
      <c r="H916" s="21"/>
      <c r="I916" s="21"/>
      <c r="J916" s="22"/>
      <c r="K916" s="21"/>
      <c r="L916" s="31"/>
      <c r="M916" s="32"/>
      <c r="N916" s="21"/>
      <c r="O916" s="32"/>
      <c r="P916" s="30"/>
      <c r="Q916" s="33"/>
      <c r="R916" s="21" t="s">
        <v>30</v>
      </c>
      <c r="S916" s="21">
        <v>1701</v>
      </c>
      <c r="T916" s="21"/>
      <c r="U916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16" s="15">
        <f>Table3[[#This Row],[Price per board]]*$N$3</f>
        <v>0</v>
      </c>
      <c r="W916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16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17" spans="2:24" x14ac:dyDescent="0.25">
      <c r="B917" s="12">
        <f t="shared" ca="1" si="14"/>
        <v>911</v>
      </c>
      <c r="C91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917" s="26"/>
      <c r="E917" s="14" t="str">
        <f>IF(COUNTA(Table3[[#This Row],[Schematic Ref]]),LEN(Table3[[#This Row],[Schematic Ref]])-(LEN(SUBSTITUTE(Table3[[#This Row],[Schematic Ref]],",","")))+1,"")</f>
        <v/>
      </c>
      <c r="F917" s="21"/>
      <c r="G917" s="21"/>
      <c r="H917" s="21"/>
      <c r="I917" s="21"/>
      <c r="J917" s="22"/>
      <c r="K917" s="21"/>
      <c r="L917" s="31"/>
      <c r="M917" s="32"/>
      <c r="N917" s="21"/>
      <c r="O917" s="32"/>
      <c r="P917" s="30"/>
      <c r="Q917" s="33"/>
      <c r="R917" s="21" t="s">
        <v>30</v>
      </c>
      <c r="S917" s="21">
        <v>1702</v>
      </c>
      <c r="T917" s="21"/>
      <c r="U917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17" s="15">
        <f>Table3[[#This Row],[Price per board]]*$N$3</f>
        <v>0</v>
      </c>
      <c r="W917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17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18" spans="2:24" x14ac:dyDescent="0.25">
      <c r="B918" s="12">
        <f t="shared" ca="1" si="14"/>
        <v>912</v>
      </c>
      <c r="C91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918" s="26"/>
      <c r="E918" s="14" t="str">
        <f>IF(COUNTA(Table3[[#This Row],[Schematic Ref]]),LEN(Table3[[#This Row],[Schematic Ref]])-(LEN(SUBSTITUTE(Table3[[#This Row],[Schematic Ref]],",","")))+1,"")</f>
        <v/>
      </c>
      <c r="F918" s="21"/>
      <c r="G918" s="21"/>
      <c r="H918" s="21"/>
      <c r="I918" s="21"/>
      <c r="J918" s="22"/>
      <c r="K918" s="21"/>
      <c r="L918" s="31"/>
      <c r="M918" s="32"/>
      <c r="N918" s="21"/>
      <c r="O918" s="32"/>
      <c r="P918" s="30"/>
      <c r="Q918" s="33"/>
      <c r="R918" s="21" t="s">
        <v>30</v>
      </c>
      <c r="S918" s="21">
        <v>1703</v>
      </c>
      <c r="T918" s="21"/>
      <c r="U918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18" s="15">
        <f>Table3[[#This Row],[Price per board]]*$N$3</f>
        <v>0</v>
      </c>
      <c r="W918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18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19" spans="2:24" x14ac:dyDescent="0.25">
      <c r="B919" s="12">
        <f t="shared" ca="1" si="14"/>
        <v>913</v>
      </c>
      <c r="C91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919" s="26"/>
      <c r="E919" s="14" t="str">
        <f>IF(COUNTA(Table3[[#This Row],[Schematic Ref]]),LEN(Table3[[#This Row],[Schematic Ref]])-(LEN(SUBSTITUTE(Table3[[#This Row],[Schematic Ref]],",","")))+1,"")</f>
        <v/>
      </c>
      <c r="F919" s="21"/>
      <c r="G919" s="21"/>
      <c r="H919" s="21"/>
      <c r="I919" s="21"/>
      <c r="J919" s="22"/>
      <c r="K919" s="21"/>
      <c r="L919" s="31"/>
      <c r="M919" s="32"/>
      <c r="N919" s="21"/>
      <c r="O919" s="32"/>
      <c r="P919" s="30"/>
      <c r="Q919" s="33"/>
      <c r="R919" s="21" t="s">
        <v>30</v>
      </c>
      <c r="S919" s="21">
        <v>1704</v>
      </c>
      <c r="T919" s="21"/>
      <c r="U919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19" s="15">
        <f>Table3[[#This Row],[Price per board]]*$N$3</f>
        <v>0</v>
      </c>
      <c r="W919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19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20" spans="2:24" x14ac:dyDescent="0.25">
      <c r="B920" s="12">
        <f t="shared" ca="1" si="14"/>
        <v>914</v>
      </c>
      <c r="C92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920" s="26"/>
      <c r="E920" s="14" t="str">
        <f>IF(COUNTA(Table3[[#This Row],[Schematic Ref]]),LEN(Table3[[#This Row],[Schematic Ref]])-(LEN(SUBSTITUTE(Table3[[#This Row],[Schematic Ref]],",","")))+1,"")</f>
        <v/>
      </c>
      <c r="F920" s="21"/>
      <c r="G920" s="21"/>
      <c r="H920" s="21"/>
      <c r="I920" s="21"/>
      <c r="J920" s="22"/>
      <c r="K920" s="21"/>
      <c r="L920" s="31"/>
      <c r="M920" s="32"/>
      <c r="N920" s="21"/>
      <c r="O920" s="32"/>
      <c r="P920" s="30"/>
      <c r="Q920" s="33"/>
      <c r="R920" s="21" t="s">
        <v>30</v>
      </c>
      <c r="S920" s="21">
        <v>1705</v>
      </c>
      <c r="T920" s="21"/>
      <c r="U920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20" s="15">
        <f>Table3[[#This Row],[Price per board]]*$N$3</f>
        <v>0</v>
      </c>
      <c r="W920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20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21" spans="2:24" x14ac:dyDescent="0.25">
      <c r="B921" s="12">
        <f t="shared" ca="1" si="14"/>
        <v>915</v>
      </c>
      <c r="C92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921" s="26"/>
      <c r="E921" s="14" t="str">
        <f>IF(COUNTA(Table3[[#This Row],[Schematic Ref]]),LEN(Table3[[#This Row],[Schematic Ref]])-(LEN(SUBSTITUTE(Table3[[#This Row],[Schematic Ref]],",","")))+1,"")</f>
        <v/>
      </c>
      <c r="F921" s="21"/>
      <c r="G921" s="21"/>
      <c r="H921" s="21"/>
      <c r="I921" s="21"/>
      <c r="J921" s="22"/>
      <c r="K921" s="21"/>
      <c r="L921" s="31"/>
      <c r="M921" s="32"/>
      <c r="N921" s="21"/>
      <c r="O921" s="32"/>
      <c r="P921" s="30"/>
      <c r="Q921" s="33"/>
      <c r="R921" s="21" t="s">
        <v>30</v>
      </c>
      <c r="S921" s="21">
        <v>1706</v>
      </c>
      <c r="T921" s="21"/>
      <c r="U921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21" s="15">
        <f>Table3[[#This Row],[Price per board]]*$N$3</f>
        <v>0</v>
      </c>
      <c r="W921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21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22" spans="2:24" x14ac:dyDescent="0.25">
      <c r="B922" s="12">
        <f t="shared" ca="1" si="14"/>
        <v>916</v>
      </c>
      <c r="C92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922" s="26"/>
      <c r="E922" s="14" t="str">
        <f>IF(COUNTA(Table3[[#This Row],[Schematic Ref]]),LEN(Table3[[#This Row],[Schematic Ref]])-(LEN(SUBSTITUTE(Table3[[#This Row],[Schematic Ref]],",","")))+1,"")</f>
        <v/>
      </c>
      <c r="F922" s="21"/>
      <c r="G922" s="21"/>
      <c r="H922" s="21"/>
      <c r="I922" s="21"/>
      <c r="J922" s="22"/>
      <c r="K922" s="21"/>
      <c r="L922" s="31"/>
      <c r="M922" s="32"/>
      <c r="N922" s="21"/>
      <c r="O922" s="32"/>
      <c r="P922" s="30"/>
      <c r="Q922" s="33"/>
      <c r="R922" s="21" t="s">
        <v>30</v>
      </c>
      <c r="S922" s="21">
        <v>1707</v>
      </c>
      <c r="T922" s="21"/>
      <c r="U922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22" s="15">
        <f>Table3[[#This Row],[Price per board]]*$N$3</f>
        <v>0</v>
      </c>
      <c r="W922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22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23" spans="2:24" x14ac:dyDescent="0.25">
      <c r="B923" s="12">
        <f t="shared" ca="1" si="14"/>
        <v>917</v>
      </c>
      <c r="C92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923" s="26"/>
      <c r="E923" s="14" t="str">
        <f>IF(COUNTA(Table3[[#This Row],[Schematic Ref]]),LEN(Table3[[#This Row],[Schematic Ref]])-(LEN(SUBSTITUTE(Table3[[#This Row],[Schematic Ref]],",","")))+1,"")</f>
        <v/>
      </c>
      <c r="F923" s="21"/>
      <c r="G923" s="21"/>
      <c r="H923" s="21"/>
      <c r="I923" s="21"/>
      <c r="J923" s="22"/>
      <c r="K923" s="21"/>
      <c r="L923" s="31"/>
      <c r="M923" s="32"/>
      <c r="N923" s="21"/>
      <c r="O923" s="32"/>
      <c r="P923" s="30"/>
      <c r="Q923" s="33"/>
      <c r="R923" s="21" t="s">
        <v>30</v>
      </c>
      <c r="S923" s="21">
        <v>1708</v>
      </c>
      <c r="T923" s="21"/>
      <c r="U923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23" s="15">
        <f>Table3[[#This Row],[Price per board]]*$N$3</f>
        <v>0</v>
      </c>
      <c r="W923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23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24" spans="2:24" x14ac:dyDescent="0.25">
      <c r="B924" s="12">
        <f t="shared" ca="1" si="14"/>
        <v>918</v>
      </c>
      <c r="C92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924" s="26"/>
      <c r="E924" s="14" t="str">
        <f>IF(COUNTA(Table3[[#This Row],[Schematic Ref]]),LEN(Table3[[#This Row],[Schematic Ref]])-(LEN(SUBSTITUTE(Table3[[#This Row],[Schematic Ref]],",","")))+1,"")</f>
        <v/>
      </c>
      <c r="F924" s="21"/>
      <c r="G924" s="21"/>
      <c r="H924" s="21"/>
      <c r="I924" s="21"/>
      <c r="J924" s="22"/>
      <c r="K924" s="21"/>
      <c r="L924" s="31"/>
      <c r="M924" s="32"/>
      <c r="N924" s="21"/>
      <c r="O924" s="32"/>
      <c r="P924" s="30"/>
      <c r="Q924" s="33"/>
      <c r="R924" s="21" t="s">
        <v>30</v>
      </c>
      <c r="S924" s="21">
        <v>1709</v>
      </c>
      <c r="T924" s="21"/>
      <c r="U924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24" s="15">
        <f>Table3[[#This Row],[Price per board]]*$N$3</f>
        <v>0</v>
      </c>
      <c r="W924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24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25" spans="2:24" x14ac:dyDescent="0.25">
      <c r="B925" s="12">
        <f t="shared" ca="1" si="14"/>
        <v>919</v>
      </c>
      <c r="C92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925" s="26"/>
      <c r="E925" s="14" t="str">
        <f>IF(COUNTA(Table3[[#This Row],[Schematic Ref]]),LEN(Table3[[#This Row],[Schematic Ref]])-(LEN(SUBSTITUTE(Table3[[#This Row],[Schematic Ref]],",","")))+1,"")</f>
        <v/>
      </c>
      <c r="F925" s="21"/>
      <c r="G925" s="21"/>
      <c r="H925" s="21"/>
      <c r="I925" s="21"/>
      <c r="J925" s="22"/>
      <c r="K925" s="21"/>
      <c r="L925" s="31"/>
      <c r="M925" s="32"/>
      <c r="N925" s="21"/>
      <c r="O925" s="32"/>
      <c r="P925" s="30"/>
      <c r="Q925" s="33"/>
      <c r="R925" s="21" t="s">
        <v>30</v>
      </c>
      <c r="S925" s="21">
        <v>1710</v>
      </c>
      <c r="T925" s="21"/>
      <c r="U925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25" s="15">
        <f>Table3[[#This Row],[Price per board]]*$N$3</f>
        <v>0</v>
      </c>
      <c r="W925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25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26" spans="2:24" x14ac:dyDescent="0.25">
      <c r="B926" s="12">
        <f t="shared" ca="1" si="14"/>
        <v>920</v>
      </c>
      <c r="C92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926" s="26"/>
      <c r="E926" s="14" t="str">
        <f>IF(COUNTA(Table3[[#This Row],[Schematic Ref]]),LEN(Table3[[#This Row],[Schematic Ref]])-(LEN(SUBSTITUTE(Table3[[#This Row],[Schematic Ref]],",","")))+1,"")</f>
        <v/>
      </c>
      <c r="F926" s="21"/>
      <c r="G926" s="21"/>
      <c r="H926" s="21"/>
      <c r="I926" s="21"/>
      <c r="J926" s="22"/>
      <c r="K926" s="21"/>
      <c r="L926" s="31"/>
      <c r="M926" s="32"/>
      <c r="N926" s="21"/>
      <c r="O926" s="32"/>
      <c r="P926" s="30"/>
      <c r="Q926" s="33"/>
      <c r="R926" s="21" t="s">
        <v>30</v>
      </c>
      <c r="S926" s="21">
        <v>1711</v>
      </c>
      <c r="T926" s="21"/>
      <c r="U926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26" s="15">
        <f>Table3[[#This Row],[Price per board]]*$N$3</f>
        <v>0</v>
      </c>
      <c r="W926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26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27" spans="2:24" x14ac:dyDescent="0.25">
      <c r="B927" s="12">
        <f t="shared" ca="1" si="14"/>
        <v>921</v>
      </c>
      <c r="C92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927" s="26"/>
      <c r="E927" s="14" t="str">
        <f>IF(COUNTA(Table3[[#This Row],[Schematic Ref]]),LEN(Table3[[#This Row],[Schematic Ref]])-(LEN(SUBSTITUTE(Table3[[#This Row],[Schematic Ref]],",","")))+1,"")</f>
        <v/>
      </c>
      <c r="F927" s="21"/>
      <c r="G927" s="21"/>
      <c r="H927" s="21"/>
      <c r="I927" s="21"/>
      <c r="J927" s="22"/>
      <c r="K927" s="21"/>
      <c r="L927" s="31"/>
      <c r="M927" s="32"/>
      <c r="N927" s="21"/>
      <c r="O927" s="32"/>
      <c r="P927" s="30"/>
      <c r="Q927" s="33"/>
      <c r="R927" s="21" t="s">
        <v>30</v>
      </c>
      <c r="S927" s="21">
        <v>1712</v>
      </c>
      <c r="T927" s="21"/>
      <c r="U927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27" s="15">
        <f>Table3[[#This Row],[Price per board]]*$N$3</f>
        <v>0</v>
      </c>
      <c r="W927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27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28" spans="2:24" x14ac:dyDescent="0.25">
      <c r="B928" s="12">
        <f t="shared" ca="1" si="14"/>
        <v>922</v>
      </c>
      <c r="C92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928" s="26"/>
      <c r="E928" s="14" t="str">
        <f>IF(COUNTA(Table3[[#This Row],[Schematic Ref]]),LEN(Table3[[#This Row],[Schematic Ref]])-(LEN(SUBSTITUTE(Table3[[#This Row],[Schematic Ref]],",","")))+1,"")</f>
        <v/>
      </c>
      <c r="F928" s="21"/>
      <c r="G928" s="21"/>
      <c r="H928" s="21"/>
      <c r="I928" s="21"/>
      <c r="J928" s="22"/>
      <c r="K928" s="21"/>
      <c r="L928" s="31"/>
      <c r="M928" s="32"/>
      <c r="N928" s="21"/>
      <c r="O928" s="32"/>
      <c r="P928" s="30"/>
      <c r="Q928" s="33"/>
      <c r="R928" s="21" t="s">
        <v>30</v>
      </c>
      <c r="S928" s="21">
        <v>1713</v>
      </c>
      <c r="T928" s="21"/>
      <c r="U928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28" s="15">
        <f>Table3[[#This Row],[Price per board]]*$N$3</f>
        <v>0</v>
      </c>
      <c r="W928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28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29" spans="2:24" x14ac:dyDescent="0.25">
      <c r="B929" s="12">
        <f t="shared" ca="1" si="14"/>
        <v>923</v>
      </c>
      <c r="C92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929" s="26"/>
      <c r="E929" s="14" t="str">
        <f>IF(COUNTA(Table3[[#This Row],[Schematic Ref]]),LEN(Table3[[#This Row],[Schematic Ref]])-(LEN(SUBSTITUTE(Table3[[#This Row],[Schematic Ref]],",","")))+1,"")</f>
        <v/>
      </c>
      <c r="F929" s="21"/>
      <c r="G929" s="21"/>
      <c r="H929" s="21"/>
      <c r="I929" s="21"/>
      <c r="J929" s="22"/>
      <c r="K929" s="21"/>
      <c r="L929" s="31"/>
      <c r="M929" s="32"/>
      <c r="N929" s="21"/>
      <c r="O929" s="32"/>
      <c r="P929" s="30"/>
      <c r="Q929" s="33"/>
      <c r="R929" s="21" t="s">
        <v>30</v>
      </c>
      <c r="S929" s="21">
        <v>1714</v>
      </c>
      <c r="T929" s="21"/>
      <c r="U929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29" s="15">
        <f>Table3[[#This Row],[Price per board]]*$N$3</f>
        <v>0</v>
      </c>
      <c r="W929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29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30" spans="2:24" x14ac:dyDescent="0.25">
      <c r="B930" s="12">
        <f t="shared" ca="1" si="14"/>
        <v>924</v>
      </c>
      <c r="C93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930" s="26"/>
      <c r="E930" s="14" t="str">
        <f>IF(COUNTA(Table3[[#This Row],[Schematic Ref]]),LEN(Table3[[#This Row],[Schematic Ref]])-(LEN(SUBSTITUTE(Table3[[#This Row],[Schematic Ref]],",","")))+1,"")</f>
        <v/>
      </c>
      <c r="F930" s="21"/>
      <c r="G930" s="21"/>
      <c r="H930" s="21"/>
      <c r="I930" s="21"/>
      <c r="J930" s="22"/>
      <c r="K930" s="21"/>
      <c r="L930" s="31"/>
      <c r="M930" s="32"/>
      <c r="N930" s="21"/>
      <c r="O930" s="32"/>
      <c r="P930" s="30"/>
      <c r="Q930" s="33"/>
      <c r="R930" s="21" t="s">
        <v>30</v>
      </c>
      <c r="S930" s="21">
        <v>1715</v>
      </c>
      <c r="T930" s="21"/>
      <c r="U930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30" s="15">
        <f>Table3[[#This Row],[Price per board]]*$N$3</f>
        <v>0</v>
      </c>
      <c r="W930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30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31" spans="2:24" x14ac:dyDescent="0.25">
      <c r="B931" s="12">
        <f t="shared" ca="1" si="14"/>
        <v>925</v>
      </c>
      <c r="C93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931" s="26"/>
      <c r="E931" s="14" t="str">
        <f>IF(COUNTA(Table3[[#This Row],[Schematic Ref]]),LEN(Table3[[#This Row],[Schematic Ref]])-(LEN(SUBSTITUTE(Table3[[#This Row],[Schematic Ref]],",","")))+1,"")</f>
        <v/>
      </c>
      <c r="F931" s="21"/>
      <c r="G931" s="21"/>
      <c r="H931" s="21"/>
      <c r="I931" s="21"/>
      <c r="J931" s="22"/>
      <c r="K931" s="21"/>
      <c r="L931" s="31"/>
      <c r="M931" s="32"/>
      <c r="N931" s="21"/>
      <c r="O931" s="32"/>
      <c r="P931" s="30"/>
      <c r="Q931" s="33"/>
      <c r="R931" s="21" t="s">
        <v>30</v>
      </c>
      <c r="S931" s="21">
        <v>1716</v>
      </c>
      <c r="T931" s="21"/>
      <c r="U931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31" s="15">
        <f>Table3[[#This Row],[Price per board]]*$N$3</f>
        <v>0</v>
      </c>
      <c r="W931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31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32" spans="2:24" x14ac:dyDescent="0.25">
      <c r="B932" s="12">
        <f t="shared" ca="1" si="14"/>
        <v>926</v>
      </c>
      <c r="C93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932" s="26"/>
      <c r="E932" s="14" t="str">
        <f>IF(COUNTA(Table3[[#This Row],[Schematic Ref]]),LEN(Table3[[#This Row],[Schematic Ref]])-(LEN(SUBSTITUTE(Table3[[#This Row],[Schematic Ref]],",","")))+1,"")</f>
        <v/>
      </c>
      <c r="F932" s="21"/>
      <c r="G932" s="21"/>
      <c r="H932" s="21"/>
      <c r="I932" s="21"/>
      <c r="J932" s="22"/>
      <c r="K932" s="21"/>
      <c r="L932" s="31"/>
      <c r="M932" s="32"/>
      <c r="N932" s="21"/>
      <c r="O932" s="32"/>
      <c r="P932" s="30"/>
      <c r="Q932" s="33"/>
      <c r="R932" s="21" t="s">
        <v>30</v>
      </c>
      <c r="S932" s="21">
        <v>1717</v>
      </c>
      <c r="T932" s="21"/>
      <c r="U932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32" s="15">
        <f>Table3[[#This Row],[Price per board]]*$N$3</f>
        <v>0</v>
      </c>
      <c r="W932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32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33" spans="2:24" x14ac:dyDescent="0.25">
      <c r="B933" s="12">
        <f t="shared" ca="1" si="14"/>
        <v>927</v>
      </c>
      <c r="C93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933" s="26"/>
      <c r="E933" s="14" t="str">
        <f>IF(COUNTA(Table3[[#This Row],[Schematic Ref]]),LEN(Table3[[#This Row],[Schematic Ref]])-(LEN(SUBSTITUTE(Table3[[#This Row],[Schematic Ref]],",","")))+1,"")</f>
        <v/>
      </c>
      <c r="F933" s="21"/>
      <c r="G933" s="21"/>
      <c r="H933" s="21"/>
      <c r="I933" s="21"/>
      <c r="J933" s="22"/>
      <c r="K933" s="21"/>
      <c r="L933" s="31"/>
      <c r="M933" s="32"/>
      <c r="N933" s="21"/>
      <c r="O933" s="32"/>
      <c r="P933" s="30"/>
      <c r="Q933" s="33"/>
      <c r="R933" s="21" t="s">
        <v>30</v>
      </c>
      <c r="S933" s="21">
        <v>1718</v>
      </c>
      <c r="T933" s="21"/>
      <c r="U933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33" s="15">
        <f>Table3[[#This Row],[Price per board]]*$N$3</f>
        <v>0</v>
      </c>
      <c r="W933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33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34" spans="2:24" x14ac:dyDescent="0.25">
      <c r="B934" s="12">
        <f t="shared" ca="1" si="14"/>
        <v>928</v>
      </c>
      <c r="C93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934" s="26"/>
      <c r="E934" s="14" t="str">
        <f>IF(COUNTA(Table3[[#This Row],[Schematic Ref]]),LEN(Table3[[#This Row],[Schematic Ref]])-(LEN(SUBSTITUTE(Table3[[#This Row],[Schematic Ref]],",","")))+1,"")</f>
        <v/>
      </c>
      <c r="F934" s="21"/>
      <c r="G934" s="21"/>
      <c r="H934" s="21"/>
      <c r="I934" s="21"/>
      <c r="J934" s="22"/>
      <c r="K934" s="21"/>
      <c r="L934" s="31"/>
      <c r="M934" s="32"/>
      <c r="N934" s="21"/>
      <c r="O934" s="32"/>
      <c r="P934" s="30"/>
      <c r="Q934" s="33"/>
      <c r="R934" s="21" t="s">
        <v>30</v>
      </c>
      <c r="S934" s="21">
        <v>1719</v>
      </c>
      <c r="T934" s="21"/>
      <c r="U934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34" s="15">
        <f>Table3[[#This Row],[Price per board]]*$N$3</f>
        <v>0</v>
      </c>
      <c r="W934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34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35" spans="2:24" x14ac:dyDescent="0.25">
      <c r="B935" s="12">
        <f t="shared" ca="1" si="14"/>
        <v>929</v>
      </c>
      <c r="C93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935" s="26"/>
      <c r="E935" s="14" t="str">
        <f>IF(COUNTA(Table3[[#This Row],[Schematic Ref]]),LEN(Table3[[#This Row],[Schematic Ref]])-(LEN(SUBSTITUTE(Table3[[#This Row],[Schematic Ref]],",","")))+1,"")</f>
        <v/>
      </c>
      <c r="F935" s="21"/>
      <c r="G935" s="21"/>
      <c r="H935" s="21"/>
      <c r="I935" s="21"/>
      <c r="J935" s="22"/>
      <c r="K935" s="21"/>
      <c r="L935" s="31"/>
      <c r="M935" s="32"/>
      <c r="N935" s="21"/>
      <c r="O935" s="32"/>
      <c r="P935" s="30"/>
      <c r="Q935" s="33"/>
      <c r="R935" s="21" t="s">
        <v>30</v>
      </c>
      <c r="S935" s="21">
        <v>1720</v>
      </c>
      <c r="T935" s="21"/>
      <c r="U935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35" s="15">
        <f>Table3[[#This Row],[Price per board]]*$N$3</f>
        <v>0</v>
      </c>
      <c r="W935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35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36" spans="2:24" x14ac:dyDescent="0.25">
      <c r="B936" s="12">
        <f t="shared" ca="1" si="14"/>
        <v>930</v>
      </c>
      <c r="C93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936" s="26"/>
      <c r="E936" s="14" t="str">
        <f>IF(COUNTA(Table3[[#This Row],[Schematic Ref]]),LEN(Table3[[#This Row],[Schematic Ref]])-(LEN(SUBSTITUTE(Table3[[#This Row],[Schematic Ref]],",","")))+1,"")</f>
        <v/>
      </c>
      <c r="F936" s="21"/>
      <c r="G936" s="21"/>
      <c r="H936" s="21"/>
      <c r="I936" s="21"/>
      <c r="J936" s="22"/>
      <c r="K936" s="21"/>
      <c r="L936" s="31"/>
      <c r="M936" s="32"/>
      <c r="N936" s="21"/>
      <c r="O936" s="32"/>
      <c r="P936" s="30"/>
      <c r="Q936" s="33"/>
      <c r="R936" s="21" t="s">
        <v>30</v>
      </c>
      <c r="S936" s="21">
        <v>1721</v>
      </c>
      <c r="T936" s="21"/>
      <c r="U936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36" s="15">
        <f>Table3[[#This Row],[Price per board]]*$N$3</f>
        <v>0</v>
      </c>
      <c r="W936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36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37" spans="2:24" x14ac:dyDescent="0.25">
      <c r="B937" s="12">
        <f t="shared" ca="1" si="14"/>
        <v>931</v>
      </c>
      <c r="C93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937" s="26"/>
      <c r="E937" s="14" t="str">
        <f>IF(COUNTA(Table3[[#This Row],[Schematic Ref]]),LEN(Table3[[#This Row],[Schematic Ref]])-(LEN(SUBSTITUTE(Table3[[#This Row],[Schematic Ref]],",","")))+1,"")</f>
        <v/>
      </c>
      <c r="F937" s="21"/>
      <c r="G937" s="21"/>
      <c r="H937" s="21"/>
      <c r="I937" s="21"/>
      <c r="J937" s="22"/>
      <c r="K937" s="21"/>
      <c r="L937" s="31"/>
      <c r="M937" s="32"/>
      <c r="N937" s="21"/>
      <c r="O937" s="32"/>
      <c r="P937" s="30"/>
      <c r="Q937" s="33"/>
      <c r="R937" s="21" t="s">
        <v>30</v>
      </c>
      <c r="S937" s="21">
        <v>1722</v>
      </c>
      <c r="T937" s="21"/>
      <c r="U937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37" s="15">
        <f>Table3[[#This Row],[Price per board]]*$N$3</f>
        <v>0</v>
      </c>
      <c r="W937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37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38" spans="2:24" x14ac:dyDescent="0.25">
      <c r="B938" s="12">
        <f t="shared" ca="1" si="14"/>
        <v>932</v>
      </c>
      <c r="C93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938" s="26"/>
      <c r="E938" s="14" t="str">
        <f>IF(COUNTA(Table3[[#This Row],[Schematic Ref]]),LEN(Table3[[#This Row],[Schematic Ref]])-(LEN(SUBSTITUTE(Table3[[#This Row],[Schematic Ref]],",","")))+1,"")</f>
        <v/>
      </c>
      <c r="F938" s="21"/>
      <c r="G938" s="21"/>
      <c r="H938" s="21"/>
      <c r="I938" s="21"/>
      <c r="J938" s="22"/>
      <c r="K938" s="21"/>
      <c r="L938" s="31"/>
      <c r="M938" s="32"/>
      <c r="N938" s="21"/>
      <c r="O938" s="32"/>
      <c r="P938" s="30"/>
      <c r="Q938" s="33"/>
      <c r="R938" s="21" t="s">
        <v>30</v>
      </c>
      <c r="S938" s="21">
        <v>1723</v>
      </c>
      <c r="T938" s="21"/>
      <c r="U938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38" s="15">
        <f>Table3[[#This Row],[Price per board]]*$N$3</f>
        <v>0</v>
      </c>
      <c r="W938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38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39" spans="2:24" x14ac:dyDescent="0.25">
      <c r="B939" s="12">
        <f t="shared" ca="1" si="14"/>
        <v>933</v>
      </c>
      <c r="C93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939" s="26"/>
      <c r="E939" s="14" t="str">
        <f>IF(COUNTA(Table3[[#This Row],[Schematic Ref]]),LEN(Table3[[#This Row],[Schematic Ref]])-(LEN(SUBSTITUTE(Table3[[#This Row],[Schematic Ref]],",","")))+1,"")</f>
        <v/>
      </c>
      <c r="F939" s="21"/>
      <c r="G939" s="21"/>
      <c r="H939" s="21"/>
      <c r="I939" s="21"/>
      <c r="J939" s="22"/>
      <c r="K939" s="21"/>
      <c r="L939" s="31"/>
      <c r="M939" s="32"/>
      <c r="N939" s="21"/>
      <c r="O939" s="32"/>
      <c r="P939" s="30"/>
      <c r="Q939" s="33"/>
      <c r="R939" s="21" t="s">
        <v>30</v>
      </c>
      <c r="S939" s="21">
        <v>1724</v>
      </c>
      <c r="T939" s="21"/>
      <c r="U939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39" s="15">
        <f>Table3[[#This Row],[Price per board]]*$N$3</f>
        <v>0</v>
      </c>
      <c r="W939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39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40" spans="2:24" x14ac:dyDescent="0.25">
      <c r="B940" s="12">
        <f t="shared" ca="1" si="14"/>
        <v>934</v>
      </c>
      <c r="C94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940" s="26"/>
      <c r="E940" s="14" t="str">
        <f>IF(COUNTA(Table3[[#This Row],[Schematic Ref]]),LEN(Table3[[#This Row],[Schematic Ref]])-(LEN(SUBSTITUTE(Table3[[#This Row],[Schematic Ref]],",","")))+1,"")</f>
        <v/>
      </c>
      <c r="F940" s="21"/>
      <c r="G940" s="21"/>
      <c r="H940" s="21"/>
      <c r="I940" s="21"/>
      <c r="J940" s="22"/>
      <c r="K940" s="21"/>
      <c r="L940" s="31"/>
      <c r="M940" s="32"/>
      <c r="N940" s="21"/>
      <c r="O940" s="32"/>
      <c r="P940" s="30"/>
      <c r="Q940" s="33"/>
      <c r="R940" s="21" t="s">
        <v>30</v>
      </c>
      <c r="S940" s="21">
        <v>1725</v>
      </c>
      <c r="T940" s="21"/>
      <c r="U940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40" s="15">
        <f>Table3[[#This Row],[Price per board]]*$N$3</f>
        <v>0</v>
      </c>
      <c r="W940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40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41" spans="2:24" x14ac:dyDescent="0.25">
      <c r="B941" s="12">
        <f t="shared" ca="1" si="14"/>
        <v>935</v>
      </c>
      <c r="C94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941" s="26"/>
      <c r="E941" s="14" t="str">
        <f>IF(COUNTA(Table3[[#This Row],[Schematic Ref]]),LEN(Table3[[#This Row],[Schematic Ref]])-(LEN(SUBSTITUTE(Table3[[#This Row],[Schematic Ref]],",","")))+1,"")</f>
        <v/>
      </c>
      <c r="F941" s="21"/>
      <c r="G941" s="21"/>
      <c r="H941" s="21"/>
      <c r="I941" s="21"/>
      <c r="J941" s="22"/>
      <c r="K941" s="21"/>
      <c r="L941" s="31"/>
      <c r="M941" s="32"/>
      <c r="N941" s="21"/>
      <c r="O941" s="32"/>
      <c r="P941" s="30"/>
      <c r="Q941" s="33"/>
      <c r="R941" s="21" t="s">
        <v>30</v>
      </c>
      <c r="S941" s="21">
        <v>1726</v>
      </c>
      <c r="T941" s="21"/>
      <c r="U941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41" s="15">
        <f>Table3[[#This Row],[Price per board]]*$N$3</f>
        <v>0</v>
      </c>
      <c r="W941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41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42" spans="2:24" x14ac:dyDescent="0.25">
      <c r="B942" s="12">
        <f t="shared" ca="1" si="14"/>
        <v>936</v>
      </c>
      <c r="C94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942" s="26"/>
      <c r="E942" s="14" t="str">
        <f>IF(COUNTA(Table3[[#This Row],[Schematic Ref]]),LEN(Table3[[#This Row],[Schematic Ref]])-(LEN(SUBSTITUTE(Table3[[#This Row],[Schematic Ref]],",","")))+1,"")</f>
        <v/>
      </c>
      <c r="F942" s="21"/>
      <c r="G942" s="21"/>
      <c r="H942" s="21"/>
      <c r="I942" s="21"/>
      <c r="J942" s="22"/>
      <c r="K942" s="21"/>
      <c r="L942" s="31"/>
      <c r="M942" s="32"/>
      <c r="N942" s="21"/>
      <c r="O942" s="32"/>
      <c r="P942" s="30"/>
      <c r="Q942" s="33"/>
      <c r="R942" s="21" t="s">
        <v>30</v>
      </c>
      <c r="S942" s="21">
        <v>1727</v>
      </c>
      <c r="T942" s="21"/>
      <c r="U942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42" s="15">
        <f>Table3[[#This Row],[Price per board]]*$N$3</f>
        <v>0</v>
      </c>
      <c r="W942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42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43" spans="2:24" x14ac:dyDescent="0.25">
      <c r="B943" s="12">
        <f t="shared" ca="1" si="14"/>
        <v>937</v>
      </c>
      <c r="C94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943" s="26"/>
      <c r="E943" s="14" t="str">
        <f>IF(COUNTA(Table3[[#This Row],[Schematic Ref]]),LEN(Table3[[#This Row],[Schematic Ref]])-(LEN(SUBSTITUTE(Table3[[#This Row],[Schematic Ref]],",","")))+1,"")</f>
        <v/>
      </c>
      <c r="F943" s="21"/>
      <c r="G943" s="21"/>
      <c r="H943" s="21"/>
      <c r="I943" s="21"/>
      <c r="J943" s="22"/>
      <c r="K943" s="21"/>
      <c r="L943" s="31"/>
      <c r="M943" s="32"/>
      <c r="N943" s="21"/>
      <c r="O943" s="32"/>
      <c r="P943" s="30"/>
      <c r="Q943" s="33"/>
      <c r="R943" s="21" t="s">
        <v>30</v>
      </c>
      <c r="S943" s="21">
        <v>1728</v>
      </c>
      <c r="T943" s="21"/>
      <c r="U943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43" s="15">
        <f>Table3[[#This Row],[Price per board]]*$N$3</f>
        <v>0</v>
      </c>
      <c r="W943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43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44" spans="2:24" x14ac:dyDescent="0.25">
      <c r="B944" s="12">
        <f t="shared" ca="1" si="14"/>
        <v>938</v>
      </c>
      <c r="C94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944" s="26"/>
      <c r="E944" s="14" t="str">
        <f>IF(COUNTA(Table3[[#This Row],[Schematic Ref]]),LEN(Table3[[#This Row],[Schematic Ref]])-(LEN(SUBSTITUTE(Table3[[#This Row],[Schematic Ref]],",","")))+1,"")</f>
        <v/>
      </c>
      <c r="F944" s="21"/>
      <c r="G944" s="21"/>
      <c r="H944" s="21"/>
      <c r="I944" s="21"/>
      <c r="J944" s="22"/>
      <c r="K944" s="21"/>
      <c r="L944" s="31"/>
      <c r="M944" s="32"/>
      <c r="N944" s="21"/>
      <c r="O944" s="32"/>
      <c r="P944" s="30"/>
      <c r="Q944" s="33"/>
      <c r="R944" s="21" t="s">
        <v>30</v>
      </c>
      <c r="S944" s="21">
        <v>1729</v>
      </c>
      <c r="T944" s="21"/>
      <c r="U944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44" s="15">
        <f>Table3[[#This Row],[Price per board]]*$N$3</f>
        <v>0</v>
      </c>
      <c r="W944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44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45" spans="2:24" x14ac:dyDescent="0.25">
      <c r="B945" s="12">
        <f t="shared" ca="1" si="14"/>
        <v>939</v>
      </c>
      <c r="C94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945" s="26"/>
      <c r="E945" s="14" t="str">
        <f>IF(COUNTA(Table3[[#This Row],[Schematic Ref]]),LEN(Table3[[#This Row],[Schematic Ref]])-(LEN(SUBSTITUTE(Table3[[#This Row],[Schematic Ref]],",","")))+1,"")</f>
        <v/>
      </c>
      <c r="F945" s="21"/>
      <c r="G945" s="21"/>
      <c r="H945" s="21"/>
      <c r="I945" s="21"/>
      <c r="J945" s="22"/>
      <c r="K945" s="21"/>
      <c r="L945" s="31"/>
      <c r="M945" s="32"/>
      <c r="N945" s="21"/>
      <c r="O945" s="32"/>
      <c r="P945" s="30"/>
      <c r="Q945" s="33"/>
      <c r="R945" s="21" t="s">
        <v>30</v>
      </c>
      <c r="S945" s="21">
        <v>1730</v>
      </c>
      <c r="T945" s="21"/>
      <c r="U945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45" s="15">
        <f>Table3[[#This Row],[Price per board]]*$N$3</f>
        <v>0</v>
      </c>
      <c r="W945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45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46" spans="2:24" x14ac:dyDescent="0.25">
      <c r="B946" s="12">
        <f t="shared" ca="1" si="14"/>
        <v>940</v>
      </c>
      <c r="C94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946" s="26"/>
      <c r="E946" s="14" t="str">
        <f>IF(COUNTA(Table3[[#This Row],[Schematic Ref]]),LEN(Table3[[#This Row],[Schematic Ref]])-(LEN(SUBSTITUTE(Table3[[#This Row],[Schematic Ref]],",","")))+1,"")</f>
        <v/>
      </c>
      <c r="F946" s="21"/>
      <c r="G946" s="21"/>
      <c r="H946" s="21"/>
      <c r="I946" s="21"/>
      <c r="J946" s="22"/>
      <c r="K946" s="21"/>
      <c r="L946" s="31"/>
      <c r="M946" s="32"/>
      <c r="N946" s="21"/>
      <c r="O946" s="32"/>
      <c r="P946" s="30"/>
      <c r="Q946" s="33"/>
      <c r="R946" s="21" t="s">
        <v>30</v>
      </c>
      <c r="S946" s="21">
        <v>1731</v>
      </c>
      <c r="T946" s="21"/>
      <c r="U946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46" s="15">
        <f>Table3[[#This Row],[Price per board]]*$N$3</f>
        <v>0</v>
      </c>
      <c r="W946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46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47" spans="2:24" x14ac:dyDescent="0.25">
      <c r="B947" s="12">
        <f t="shared" ca="1" si="14"/>
        <v>941</v>
      </c>
      <c r="C94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947" s="26"/>
      <c r="E947" s="14" t="str">
        <f>IF(COUNTA(Table3[[#This Row],[Schematic Ref]]),LEN(Table3[[#This Row],[Schematic Ref]])-(LEN(SUBSTITUTE(Table3[[#This Row],[Schematic Ref]],",","")))+1,"")</f>
        <v/>
      </c>
      <c r="F947" s="21"/>
      <c r="G947" s="21"/>
      <c r="H947" s="21"/>
      <c r="I947" s="21"/>
      <c r="J947" s="22"/>
      <c r="K947" s="21"/>
      <c r="L947" s="31"/>
      <c r="M947" s="32"/>
      <c r="N947" s="21"/>
      <c r="O947" s="32"/>
      <c r="P947" s="30"/>
      <c r="Q947" s="33"/>
      <c r="R947" s="21" t="s">
        <v>30</v>
      </c>
      <c r="S947" s="21">
        <v>1732</v>
      </c>
      <c r="T947" s="21"/>
      <c r="U947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47" s="15">
        <f>Table3[[#This Row],[Price per board]]*$N$3</f>
        <v>0</v>
      </c>
      <c r="W947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47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48" spans="2:24" x14ac:dyDescent="0.25">
      <c r="B948" s="12">
        <f t="shared" ca="1" si="14"/>
        <v>942</v>
      </c>
      <c r="C94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948" s="26"/>
      <c r="E948" s="14" t="str">
        <f>IF(COUNTA(Table3[[#This Row],[Schematic Ref]]),LEN(Table3[[#This Row],[Schematic Ref]])-(LEN(SUBSTITUTE(Table3[[#This Row],[Schematic Ref]],",","")))+1,"")</f>
        <v/>
      </c>
      <c r="F948" s="21"/>
      <c r="G948" s="21"/>
      <c r="H948" s="21"/>
      <c r="I948" s="21"/>
      <c r="J948" s="22"/>
      <c r="K948" s="21"/>
      <c r="L948" s="31"/>
      <c r="M948" s="32"/>
      <c r="N948" s="21"/>
      <c r="O948" s="32"/>
      <c r="P948" s="30"/>
      <c r="Q948" s="33"/>
      <c r="R948" s="21" t="s">
        <v>30</v>
      </c>
      <c r="S948" s="21">
        <v>1733</v>
      </c>
      <c r="T948" s="21"/>
      <c r="U948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48" s="15">
        <f>Table3[[#This Row],[Price per board]]*$N$3</f>
        <v>0</v>
      </c>
      <c r="W948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48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49" spans="2:24" x14ac:dyDescent="0.25">
      <c r="B949" s="12">
        <f t="shared" ca="1" si="14"/>
        <v>943</v>
      </c>
      <c r="C94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949" s="26"/>
      <c r="E949" s="14" t="str">
        <f>IF(COUNTA(Table3[[#This Row],[Schematic Ref]]),LEN(Table3[[#This Row],[Schematic Ref]])-(LEN(SUBSTITUTE(Table3[[#This Row],[Schematic Ref]],",","")))+1,"")</f>
        <v/>
      </c>
      <c r="F949" s="21"/>
      <c r="G949" s="21"/>
      <c r="H949" s="21"/>
      <c r="I949" s="21"/>
      <c r="J949" s="22"/>
      <c r="K949" s="21"/>
      <c r="L949" s="31"/>
      <c r="M949" s="32"/>
      <c r="N949" s="21"/>
      <c r="O949" s="32"/>
      <c r="P949" s="30"/>
      <c r="Q949" s="33"/>
      <c r="R949" s="21" t="s">
        <v>30</v>
      </c>
      <c r="S949" s="21">
        <v>1734</v>
      </c>
      <c r="T949" s="21"/>
      <c r="U949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49" s="15">
        <f>Table3[[#This Row],[Price per board]]*$N$3</f>
        <v>0</v>
      </c>
      <c r="W949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49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50" spans="2:24" x14ac:dyDescent="0.25">
      <c r="B950" s="12">
        <f t="shared" ca="1" si="14"/>
        <v>944</v>
      </c>
      <c r="C95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950" s="26"/>
      <c r="E950" s="14" t="str">
        <f>IF(COUNTA(Table3[[#This Row],[Schematic Ref]]),LEN(Table3[[#This Row],[Schematic Ref]])-(LEN(SUBSTITUTE(Table3[[#This Row],[Schematic Ref]],",","")))+1,"")</f>
        <v/>
      </c>
      <c r="F950" s="21"/>
      <c r="G950" s="21"/>
      <c r="H950" s="21"/>
      <c r="I950" s="21"/>
      <c r="J950" s="22"/>
      <c r="K950" s="21"/>
      <c r="L950" s="31"/>
      <c r="M950" s="32"/>
      <c r="N950" s="21"/>
      <c r="O950" s="32"/>
      <c r="P950" s="30"/>
      <c r="Q950" s="33"/>
      <c r="R950" s="21" t="s">
        <v>30</v>
      </c>
      <c r="S950" s="21">
        <v>1735</v>
      </c>
      <c r="T950" s="21"/>
      <c r="U950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50" s="15">
        <f>Table3[[#This Row],[Price per board]]*$N$3</f>
        <v>0</v>
      </c>
      <c r="W950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50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51" spans="2:24" x14ac:dyDescent="0.25">
      <c r="B951" s="12">
        <f t="shared" ca="1" si="14"/>
        <v>945</v>
      </c>
      <c r="C95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951" s="26"/>
      <c r="E951" s="14" t="str">
        <f>IF(COUNTA(Table3[[#This Row],[Schematic Ref]]),LEN(Table3[[#This Row],[Schematic Ref]])-(LEN(SUBSTITUTE(Table3[[#This Row],[Schematic Ref]],",","")))+1,"")</f>
        <v/>
      </c>
      <c r="F951" s="21"/>
      <c r="G951" s="21"/>
      <c r="H951" s="21"/>
      <c r="I951" s="21"/>
      <c r="J951" s="22"/>
      <c r="K951" s="21"/>
      <c r="L951" s="31"/>
      <c r="M951" s="32"/>
      <c r="N951" s="21"/>
      <c r="O951" s="32"/>
      <c r="P951" s="30"/>
      <c r="Q951" s="33"/>
      <c r="R951" s="21" t="s">
        <v>30</v>
      </c>
      <c r="S951" s="21">
        <v>1736</v>
      </c>
      <c r="T951" s="21"/>
      <c r="U951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51" s="15">
        <f>Table3[[#This Row],[Price per board]]*$N$3</f>
        <v>0</v>
      </c>
      <c r="W951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51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52" spans="2:24" x14ac:dyDescent="0.25">
      <c r="B952" s="12">
        <f t="shared" ca="1" si="14"/>
        <v>946</v>
      </c>
      <c r="C95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952" s="26"/>
      <c r="E952" s="14" t="str">
        <f>IF(COUNTA(Table3[[#This Row],[Schematic Ref]]),LEN(Table3[[#This Row],[Schematic Ref]])-(LEN(SUBSTITUTE(Table3[[#This Row],[Schematic Ref]],",","")))+1,"")</f>
        <v/>
      </c>
      <c r="F952" s="21"/>
      <c r="G952" s="21"/>
      <c r="H952" s="21"/>
      <c r="I952" s="21"/>
      <c r="J952" s="22"/>
      <c r="K952" s="21"/>
      <c r="L952" s="31"/>
      <c r="M952" s="32"/>
      <c r="N952" s="21"/>
      <c r="O952" s="32"/>
      <c r="P952" s="30"/>
      <c r="Q952" s="33"/>
      <c r="R952" s="21" t="s">
        <v>30</v>
      </c>
      <c r="S952" s="21">
        <v>1737</v>
      </c>
      <c r="T952" s="21"/>
      <c r="U952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52" s="15">
        <f>Table3[[#This Row],[Price per board]]*$N$3</f>
        <v>0</v>
      </c>
      <c r="W952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52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53" spans="2:24" x14ac:dyDescent="0.25">
      <c r="B953" s="12">
        <f t="shared" ca="1" si="14"/>
        <v>947</v>
      </c>
      <c r="C95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953" s="26"/>
      <c r="E953" s="14" t="str">
        <f>IF(COUNTA(Table3[[#This Row],[Schematic Ref]]),LEN(Table3[[#This Row],[Schematic Ref]])-(LEN(SUBSTITUTE(Table3[[#This Row],[Schematic Ref]],",","")))+1,"")</f>
        <v/>
      </c>
      <c r="F953" s="21"/>
      <c r="G953" s="21"/>
      <c r="H953" s="21"/>
      <c r="I953" s="21"/>
      <c r="J953" s="22"/>
      <c r="K953" s="21"/>
      <c r="L953" s="31"/>
      <c r="M953" s="32"/>
      <c r="N953" s="21"/>
      <c r="O953" s="32"/>
      <c r="P953" s="30"/>
      <c r="Q953" s="33"/>
      <c r="R953" s="21" t="s">
        <v>30</v>
      </c>
      <c r="S953" s="21">
        <v>1738</v>
      </c>
      <c r="T953" s="21"/>
      <c r="U953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53" s="15">
        <f>Table3[[#This Row],[Price per board]]*$N$3</f>
        <v>0</v>
      </c>
      <c r="W953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53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54" spans="2:24" x14ac:dyDescent="0.25">
      <c r="B954" s="12">
        <f t="shared" ca="1" si="14"/>
        <v>948</v>
      </c>
      <c r="C95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954" s="26"/>
      <c r="E954" s="14" t="str">
        <f>IF(COUNTA(Table3[[#This Row],[Schematic Ref]]),LEN(Table3[[#This Row],[Schematic Ref]])-(LEN(SUBSTITUTE(Table3[[#This Row],[Schematic Ref]],",","")))+1,"")</f>
        <v/>
      </c>
      <c r="F954" s="21"/>
      <c r="G954" s="21"/>
      <c r="H954" s="21"/>
      <c r="I954" s="21"/>
      <c r="J954" s="22"/>
      <c r="K954" s="21"/>
      <c r="L954" s="31"/>
      <c r="M954" s="32"/>
      <c r="N954" s="21"/>
      <c r="O954" s="32"/>
      <c r="P954" s="30"/>
      <c r="Q954" s="33"/>
      <c r="R954" s="21" t="s">
        <v>30</v>
      </c>
      <c r="S954" s="21">
        <v>1739</v>
      </c>
      <c r="T954" s="21"/>
      <c r="U954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54" s="15">
        <f>Table3[[#This Row],[Price per board]]*$N$3</f>
        <v>0</v>
      </c>
      <c r="W954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54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55" spans="2:24" x14ac:dyDescent="0.25">
      <c r="B955" s="12">
        <f t="shared" ca="1" si="14"/>
        <v>949</v>
      </c>
      <c r="C95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955" s="26"/>
      <c r="E955" s="14" t="str">
        <f>IF(COUNTA(Table3[[#This Row],[Schematic Ref]]),LEN(Table3[[#This Row],[Schematic Ref]])-(LEN(SUBSTITUTE(Table3[[#This Row],[Schematic Ref]],",","")))+1,"")</f>
        <v/>
      </c>
      <c r="F955" s="21"/>
      <c r="G955" s="21"/>
      <c r="H955" s="21"/>
      <c r="I955" s="21"/>
      <c r="J955" s="22"/>
      <c r="K955" s="21"/>
      <c r="L955" s="31"/>
      <c r="M955" s="32"/>
      <c r="N955" s="21"/>
      <c r="O955" s="32"/>
      <c r="P955" s="30"/>
      <c r="Q955" s="33"/>
      <c r="R955" s="21" t="s">
        <v>30</v>
      </c>
      <c r="S955" s="21">
        <v>1740</v>
      </c>
      <c r="T955" s="21"/>
      <c r="U955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55" s="15">
        <f>Table3[[#This Row],[Price per board]]*$N$3</f>
        <v>0</v>
      </c>
      <c r="W955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55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56" spans="2:24" x14ac:dyDescent="0.25">
      <c r="B956" s="12">
        <f t="shared" ca="1" si="14"/>
        <v>950</v>
      </c>
      <c r="C95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956" s="26"/>
      <c r="E956" s="14" t="str">
        <f>IF(COUNTA(Table3[[#This Row],[Schematic Ref]]),LEN(Table3[[#This Row],[Schematic Ref]])-(LEN(SUBSTITUTE(Table3[[#This Row],[Schematic Ref]],",","")))+1,"")</f>
        <v/>
      </c>
      <c r="F956" s="21"/>
      <c r="G956" s="21"/>
      <c r="H956" s="21"/>
      <c r="I956" s="21"/>
      <c r="J956" s="22"/>
      <c r="K956" s="21"/>
      <c r="L956" s="31"/>
      <c r="M956" s="32"/>
      <c r="N956" s="21"/>
      <c r="O956" s="32"/>
      <c r="P956" s="30"/>
      <c r="Q956" s="33"/>
      <c r="R956" s="21" t="s">
        <v>30</v>
      </c>
      <c r="S956" s="21">
        <v>1741</v>
      </c>
      <c r="T956" s="21"/>
      <c r="U956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56" s="15">
        <f>Table3[[#This Row],[Price per board]]*$N$3</f>
        <v>0</v>
      </c>
      <c r="W956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56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57" spans="2:24" x14ac:dyDescent="0.25">
      <c r="B957" s="12">
        <f t="shared" ca="1" si="14"/>
        <v>951</v>
      </c>
      <c r="C95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957" s="26"/>
      <c r="E957" s="14" t="str">
        <f>IF(COUNTA(Table3[[#This Row],[Schematic Ref]]),LEN(Table3[[#This Row],[Schematic Ref]])-(LEN(SUBSTITUTE(Table3[[#This Row],[Schematic Ref]],",","")))+1,"")</f>
        <v/>
      </c>
      <c r="F957" s="21"/>
      <c r="G957" s="21"/>
      <c r="H957" s="21"/>
      <c r="I957" s="21"/>
      <c r="J957" s="22"/>
      <c r="K957" s="21"/>
      <c r="L957" s="31"/>
      <c r="M957" s="32"/>
      <c r="N957" s="21"/>
      <c r="O957" s="32"/>
      <c r="P957" s="30"/>
      <c r="Q957" s="33"/>
      <c r="R957" s="21" t="s">
        <v>30</v>
      </c>
      <c r="S957" s="21">
        <v>1742</v>
      </c>
      <c r="T957" s="21"/>
      <c r="U957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57" s="15">
        <f>Table3[[#This Row],[Price per board]]*$N$3</f>
        <v>0</v>
      </c>
      <c r="W957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57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58" spans="2:24" x14ac:dyDescent="0.25">
      <c r="B958" s="12">
        <f t="shared" ca="1" si="14"/>
        <v>952</v>
      </c>
      <c r="C95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958" s="26"/>
      <c r="E958" s="14" t="str">
        <f>IF(COUNTA(Table3[[#This Row],[Schematic Ref]]),LEN(Table3[[#This Row],[Schematic Ref]])-(LEN(SUBSTITUTE(Table3[[#This Row],[Schematic Ref]],",","")))+1,"")</f>
        <v/>
      </c>
      <c r="F958" s="21"/>
      <c r="G958" s="21"/>
      <c r="H958" s="21"/>
      <c r="I958" s="21"/>
      <c r="J958" s="22"/>
      <c r="K958" s="21"/>
      <c r="L958" s="31"/>
      <c r="M958" s="32"/>
      <c r="N958" s="21"/>
      <c r="O958" s="32"/>
      <c r="P958" s="30"/>
      <c r="Q958" s="33"/>
      <c r="R958" s="21" t="s">
        <v>30</v>
      </c>
      <c r="S958" s="21">
        <v>1743</v>
      </c>
      <c r="T958" s="21"/>
      <c r="U958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58" s="15">
        <f>Table3[[#This Row],[Price per board]]*$N$3</f>
        <v>0</v>
      </c>
      <c r="W958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58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59" spans="2:24" x14ac:dyDescent="0.25">
      <c r="B959" s="12">
        <f t="shared" ca="1" si="14"/>
        <v>953</v>
      </c>
      <c r="C95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959" s="26"/>
      <c r="E959" s="14" t="str">
        <f>IF(COUNTA(Table3[[#This Row],[Schematic Ref]]),LEN(Table3[[#This Row],[Schematic Ref]])-(LEN(SUBSTITUTE(Table3[[#This Row],[Schematic Ref]],",","")))+1,"")</f>
        <v/>
      </c>
      <c r="F959" s="21"/>
      <c r="G959" s="21"/>
      <c r="H959" s="21"/>
      <c r="I959" s="21"/>
      <c r="J959" s="22"/>
      <c r="K959" s="21"/>
      <c r="L959" s="31"/>
      <c r="M959" s="32"/>
      <c r="N959" s="21"/>
      <c r="O959" s="32"/>
      <c r="P959" s="30"/>
      <c r="Q959" s="33"/>
      <c r="R959" s="21" t="s">
        <v>30</v>
      </c>
      <c r="S959" s="21">
        <v>1744</v>
      </c>
      <c r="T959" s="21"/>
      <c r="U959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59" s="15">
        <f>Table3[[#This Row],[Price per board]]*$N$3</f>
        <v>0</v>
      </c>
      <c r="W959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59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60" spans="2:24" x14ac:dyDescent="0.25">
      <c r="B960" s="12">
        <f t="shared" ca="1" si="14"/>
        <v>954</v>
      </c>
      <c r="C96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960" s="26"/>
      <c r="E960" s="14" t="str">
        <f>IF(COUNTA(Table3[[#This Row],[Schematic Ref]]),LEN(Table3[[#This Row],[Schematic Ref]])-(LEN(SUBSTITUTE(Table3[[#This Row],[Schematic Ref]],",","")))+1,"")</f>
        <v/>
      </c>
      <c r="F960" s="21"/>
      <c r="G960" s="21"/>
      <c r="H960" s="21"/>
      <c r="I960" s="21"/>
      <c r="J960" s="22"/>
      <c r="K960" s="21"/>
      <c r="L960" s="31"/>
      <c r="M960" s="32"/>
      <c r="N960" s="21"/>
      <c r="O960" s="32"/>
      <c r="P960" s="30"/>
      <c r="Q960" s="33"/>
      <c r="R960" s="21" t="s">
        <v>30</v>
      </c>
      <c r="S960" s="21">
        <v>1745</v>
      </c>
      <c r="T960" s="21"/>
      <c r="U960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60" s="15">
        <f>Table3[[#This Row],[Price per board]]*$N$3</f>
        <v>0</v>
      </c>
      <c r="W960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60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61" spans="2:24" x14ac:dyDescent="0.25">
      <c r="B961" s="12">
        <f t="shared" ca="1" si="14"/>
        <v>955</v>
      </c>
      <c r="C96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961" s="26"/>
      <c r="E961" s="14" t="str">
        <f>IF(COUNTA(Table3[[#This Row],[Schematic Ref]]),LEN(Table3[[#This Row],[Schematic Ref]])-(LEN(SUBSTITUTE(Table3[[#This Row],[Schematic Ref]],",","")))+1,"")</f>
        <v/>
      </c>
      <c r="F961" s="21"/>
      <c r="G961" s="21"/>
      <c r="H961" s="21"/>
      <c r="I961" s="21"/>
      <c r="J961" s="22"/>
      <c r="K961" s="21"/>
      <c r="L961" s="31"/>
      <c r="M961" s="32"/>
      <c r="N961" s="21"/>
      <c r="O961" s="32"/>
      <c r="P961" s="30"/>
      <c r="Q961" s="33"/>
      <c r="R961" s="21" t="s">
        <v>30</v>
      </c>
      <c r="S961" s="21">
        <v>1746</v>
      </c>
      <c r="T961" s="21"/>
      <c r="U961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61" s="15">
        <f>Table3[[#This Row],[Price per board]]*$N$3</f>
        <v>0</v>
      </c>
      <c r="W961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61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62" spans="2:24" x14ac:dyDescent="0.25">
      <c r="B962" s="12">
        <f t="shared" ca="1" si="14"/>
        <v>956</v>
      </c>
      <c r="C96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962" s="26"/>
      <c r="E962" s="14" t="str">
        <f>IF(COUNTA(Table3[[#This Row],[Schematic Ref]]),LEN(Table3[[#This Row],[Schematic Ref]])-(LEN(SUBSTITUTE(Table3[[#This Row],[Schematic Ref]],",","")))+1,"")</f>
        <v/>
      </c>
      <c r="F962" s="21"/>
      <c r="G962" s="21"/>
      <c r="H962" s="21"/>
      <c r="I962" s="21"/>
      <c r="J962" s="22"/>
      <c r="K962" s="21"/>
      <c r="L962" s="31"/>
      <c r="M962" s="32"/>
      <c r="N962" s="21"/>
      <c r="O962" s="32"/>
      <c r="P962" s="30"/>
      <c r="Q962" s="33"/>
      <c r="R962" s="21" t="s">
        <v>30</v>
      </c>
      <c r="S962" s="21">
        <v>1747</v>
      </c>
      <c r="T962" s="21"/>
      <c r="U962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62" s="15">
        <f>Table3[[#This Row],[Price per board]]*$N$3</f>
        <v>0</v>
      </c>
      <c r="W962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62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63" spans="2:24" x14ac:dyDescent="0.25">
      <c r="B963" s="12">
        <f t="shared" ca="1" si="14"/>
        <v>957</v>
      </c>
      <c r="C96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963" s="26"/>
      <c r="E963" s="14" t="str">
        <f>IF(COUNTA(Table3[[#This Row],[Schematic Ref]]),LEN(Table3[[#This Row],[Schematic Ref]])-(LEN(SUBSTITUTE(Table3[[#This Row],[Schematic Ref]],",","")))+1,"")</f>
        <v/>
      </c>
      <c r="F963" s="21"/>
      <c r="G963" s="21"/>
      <c r="H963" s="21"/>
      <c r="I963" s="21"/>
      <c r="J963" s="22"/>
      <c r="K963" s="21"/>
      <c r="L963" s="31"/>
      <c r="M963" s="32"/>
      <c r="N963" s="21"/>
      <c r="O963" s="32"/>
      <c r="P963" s="30"/>
      <c r="Q963" s="33"/>
      <c r="R963" s="21" t="s">
        <v>30</v>
      </c>
      <c r="S963" s="21">
        <v>1748</v>
      </c>
      <c r="T963" s="21"/>
      <c r="U963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63" s="15">
        <f>Table3[[#This Row],[Price per board]]*$N$3</f>
        <v>0</v>
      </c>
      <c r="W963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63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64" spans="2:24" x14ac:dyDescent="0.25">
      <c r="B964" s="12">
        <f t="shared" ca="1" si="14"/>
        <v>958</v>
      </c>
      <c r="C96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964" s="26"/>
      <c r="E964" s="14" t="str">
        <f>IF(COUNTA(Table3[[#This Row],[Schematic Ref]]),LEN(Table3[[#This Row],[Schematic Ref]])-(LEN(SUBSTITUTE(Table3[[#This Row],[Schematic Ref]],",","")))+1,"")</f>
        <v/>
      </c>
      <c r="F964" s="21"/>
      <c r="G964" s="21"/>
      <c r="H964" s="21"/>
      <c r="I964" s="21"/>
      <c r="J964" s="22"/>
      <c r="K964" s="21"/>
      <c r="L964" s="31"/>
      <c r="M964" s="32"/>
      <c r="N964" s="21"/>
      <c r="O964" s="32"/>
      <c r="P964" s="30"/>
      <c r="Q964" s="33"/>
      <c r="R964" s="21" t="s">
        <v>30</v>
      </c>
      <c r="S964" s="21">
        <v>1749</v>
      </c>
      <c r="T964" s="21"/>
      <c r="U964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64" s="15">
        <f>Table3[[#This Row],[Price per board]]*$N$3</f>
        <v>0</v>
      </c>
      <c r="W964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64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65" spans="2:24" x14ac:dyDescent="0.25">
      <c r="B965" s="12">
        <f t="shared" ca="1" si="14"/>
        <v>959</v>
      </c>
      <c r="C96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965" s="26"/>
      <c r="E965" s="14" t="str">
        <f>IF(COUNTA(Table3[[#This Row],[Schematic Ref]]),LEN(Table3[[#This Row],[Schematic Ref]])-(LEN(SUBSTITUTE(Table3[[#This Row],[Schematic Ref]],",","")))+1,"")</f>
        <v/>
      </c>
      <c r="F965" s="21"/>
      <c r="G965" s="21"/>
      <c r="H965" s="21"/>
      <c r="I965" s="21"/>
      <c r="J965" s="22"/>
      <c r="K965" s="21"/>
      <c r="L965" s="31"/>
      <c r="M965" s="32"/>
      <c r="N965" s="21"/>
      <c r="O965" s="32"/>
      <c r="P965" s="30"/>
      <c r="Q965" s="33"/>
      <c r="R965" s="21" t="s">
        <v>30</v>
      </c>
      <c r="S965" s="21">
        <v>1750</v>
      </c>
      <c r="T965" s="21"/>
      <c r="U965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65" s="15">
        <f>Table3[[#This Row],[Price per board]]*$N$3</f>
        <v>0</v>
      </c>
      <c r="W965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65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66" spans="2:24" x14ac:dyDescent="0.25">
      <c r="B966" s="12">
        <f t="shared" ref="B966:B1029" ca="1" si="15">IF(ISNUMBER(INDIRECT("B"&amp;ROW()-1)),INDIRECT("B"&amp;ROW()-1)+1,0)</f>
        <v>960</v>
      </c>
      <c r="C96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966" s="26"/>
      <c r="E966" s="14" t="str">
        <f>IF(COUNTA(Table3[[#This Row],[Schematic Ref]]),LEN(Table3[[#This Row],[Schematic Ref]])-(LEN(SUBSTITUTE(Table3[[#This Row],[Schematic Ref]],",","")))+1,"")</f>
        <v/>
      </c>
      <c r="F966" s="21"/>
      <c r="G966" s="21"/>
      <c r="H966" s="21"/>
      <c r="I966" s="21"/>
      <c r="J966" s="22"/>
      <c r="K966" s="21"/>
      <c r="L966" s="31"/>
      <c r="M966" s="32"/>
      <c r="N966" s="21"/>
      <c r="O966" s="32"/>
      <c r="P966" s="30"/>
      <c r="Q966" s="33"/>
      <c r="R966" s="21" t="s">
        <v>30</v>
      </c>
      <c r="S966" s="21">
        <v>1751</v>
      </c>
      <c r="T966" s="21"/>
      <c r="U966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66" s="15">
        <f>Table3[[#This Row],[Price per board]]*$N$3</f>
        <v>0</v>
      </c>
      <c r="W966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66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67" spans="2:24" x14ac:dyDescent="0.25">
      <c r="B967" s="12">
        <f t="shared" ca="1" si="15"/>
        <v>961</v>
      </c>
      <c r="C96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967" s="26"/>
      <c r="E967" s="14" t="str">
        <f>IF(COUNTA(Table3[[#This Row],[Schematic Ref]]),LEN(Table3[[#This Row],[Schematic Ref]])-(LEN(SUBSTITUTE(Table3[[#This Row],[Schematic Ref]],",","")))+1,"")</f>
        <v/>
      </c>
      <c r="F967" s="21"/>
      <c r="G967" s="21"/>
      <c r="H967" s="21"/>
      <c r="I967" s="21"/>
      <c r="J967" s="22"/>
      <c r="K967" s="21"/>
      <c r="L967" s="31"/>
      <c r="M967" s="32"/>
      <c r="N967" s="21"/>
      <c r="O967" s="32"/>
      <c r="P967" s="30"/>
      <c r="Q967" s="33"/>
      <c r="R967" s="21" t="s">
        <v>30</v>
      </c>
      <c r="S967" s="21">
        <v>1752</v>
      </c>
      <c r="T967" s="21"/>
      <c r="U967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67" s="15">
        <f>Table3[[#This Row],[Price per board]]*$N$3</f>
        <v>0</v>
      </c>
      <c r="W967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67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68" spans="2:24" x14ac:dyDescent="0.25">
      <c r="B968" s="12">
        <f t="shared" ca="1" si="15"/>
        <v>962</v>
      </c>
      <c r="C96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968" s="26"/>
      <c r="E968" s="14" t="str">
        <f>IF(COUNTA(Table3[[#This Row],[Schematic Ref]]),LEN(Table3[[#This Row],[Schematic Ref]])-(LEN(SUBSTITUTE(Table3[[#This Row],[Schematic Ref]],",","")))+1,"")</f>
        <v/>
      </c>
      <c r="F968" s="21"/>
      <c r="G968" s="21"/>
      <c r="H968" s="21"/>
      <c r="I968" s="21"/>
      <c r="J968" s="22"/>
      <c r="K968" s="21"/>
      <c r="L968" s="31"/>
      <c r="M968" s="32"/>
      <c r="N968" s="21"/>
      <c r="O968" s="32"/>
      <c r="P968" s="30"/>
      <c r="Q968" s="33"/>
      <c r="R968" s="21" t="s">
        <v>30</v>
      </c>
      <c r="S968" s="21">
        <v>1753</v>
      </c>
      <c r="T968" s="21"/>
      <c r="U968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68" s="15">
        <f>Table3[[#This Row],[Price per board]]*$N$3</f>
        <v>0</v>
      </c>
      <c r="W968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68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69" spans="2:24" x14ac:dyDescent="0.25">
      <c r="B969" s="12">
        <f t="shared" ca="1" si="15"/>
        <v>963</v>
      </c>
      <c r="C96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969" s="26"/>
      <c r="E969" s="14" t="str">
        <f>IF(COUNTA(Table3[[#This Row],[Schematic Ref]]),LEN(Table3[[#This Row],[Schematic Ref]])-(LEN(SUBSTITUTE(Table3[[#This Row],[Schematic Ref]],",","")))+1,"")</f>
        <v/>
      </c>
      <c r="F969" s="21"/>
      <c r="G969" s="21"/>
      <c r="H969" s="21"/>
      <c r="I969" s="21"/>
      <c r="J969" s="22"/>
      <c r="K969" s="21"/>
      <c r="L969" s="31"/>
      <c r="M969" s="32"/>
      <c r="N969" s="21"/>
      <c r="O969" s="32"/>
      <c r="P969" s="30"/>
      <c r="Q969" s="33"/>
      <c r="R969" s="21" t="s">
        <v>30</v>
      </c>
      <c r="S969" s="21">
        <v>1754</v>
      </c>
      <c r="T969" s="21"/>
      <c r="U969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69" s="15">
        <f>Table3[[#This Row],[Price per board]]*$N$3</f>
        <v>0</v>
      </c>
      <c r="W969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69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70" spans="2:24" x14ac:dyDescent="0.25">
      <c r="B970" s="12">
        <f t="shared" ca="1" si="15"/>
        <v>964</v>
      </c>
      <c r="C97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970" s="26"/>
      <c r="E970" s="14" t="str">
        <f>IF(COUNTA(Table3[[#This Row],[Schematic Ref]]),LEN(Table3[[#This Row],[Schematic Ref]])-(LEN(SUBSTITUTE(Table3[[#This Row],[Schematic Ref]],",","")))+1,"")</f>
        <v/>
      </c>
      <c r="F970" s="21"/>
      <c r="G970" s="21"/>
      <c r="H970" s="21"/>
      <c r="I970" s="21"/>
      <c r="J970" s="22"/>
      <c r="K970" s="21"/>
      <c r="L970" s="31"/>
      <c r="M970" s="32"/>
      <c r="N970" s="21"/>
      <c r="O970" s="32"/>
      <c r="P970" s="30"/>
      <c r="Q970" s="33"/>
      <c r="R970" s="21" t="s">
        <v>30</v>
      </c>
      <c r="S970" s="21">
        <v>1755</v>
      </c>
      <c r="T970" s="21"/>
      <c r="U970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70" s="15">
        <f>Table3[[#This Row],[Price per board]]*$N$3</f>
        <v>0</v>
      </c>
      <c r="W970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70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71" spans="2:24" x14ac:dyDescent="0.25">
      <c r="B971" s="12">
        <f t="shared" ca="1" si="15"/>
        <v>965</v>
      </c>
      <c r="C97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971" s="26"/>
      <c r="E971" s="14" t="str">
        <f>IF(COUNTA(Table3[[#This Row],[Schematic Ref]]),LEN(Table3[[#This Row],[Schematic Ref]])-(LEN(SUBSTITUTE(Table3[[#This Row],[Schematic Ref]],",","")))+1,"")</f>
        <v/>
      </c>
      <c r="F971" s="21"/>
      <c r="G971" s="21"/>
      <c r="H971" s="21"/>
      <c r="I971" s="21"/>
      <c r="J971" s="22"/>
      <c r="K971" s="21"/>
      <c r="L971" s="31"/>
      <c r="M971" s="32"/>
      <c r="N971" s="21"/>
      <c r="O971" s="32"/>
      <c r="P971" s="30"/>
      <c r="Q971" s="33"/>
      <c r="R971" s="21" t="s">
        <v>30</v>
      </c>
      <c r="S971" s="21">
        <v>1756</v>
      </c>
      <c r="T971" s="21"/>
      <c r="U971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71" s="15">
        <f>Table3[[#This Row],[Price per board]]*$N$3</f>
        <v>0</v>
      </c>
      <c r="W971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71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72" spans="2:24" x14ac:dyDescent="0.25">
      <c r="B972" s="12">
        <f t="shared" ca="1" si="15"/>
        <v>966</v>
      </c>
      <c r="C97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972" s="26"/>
      <c r="E972" s="14" t="str">
        <f>IF(COUNTA(Table3[[#This Row],[Schematic Ref]]),LEN(Table3[[#This Row],[Schematic Ref]])-(LEN(SUBSTITUTE(Table3[[#This Row],[Schematic Ref]],",","")))+1,"")</f>
        <v/>
      </c>
      <c r="F972" s="21"/>
      <c r="G972" s="21"/>
      <c r="H972" s="21"/>
      <c r="I972" s="21"/>
      <c r="J972" s="22"/>
      <c r="K972" s="21"/>
      <c r="L972" s="31"/>
      <c r="M972" s="32"/>
      <c r="N972" s="21"/>
      <c r="O972" s="32"/>
      <c r="P972" s="30"/>
      <c r="Q972" s="33"/>
      <c r="R972" s="21" t="s">
        <v>30</v>
      </c>
      <c r="S972" s="21">
        <v>1757</v>
      </c>
      <c r="T972" s="21"/>
      <c r="U972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72" s="15">
        <f>Table3[[#This Row],[Price per board]]*$N$3</f>
        <v>0</v>
      </c>
      <c r="W972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72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73" spans="2:24" x14ac:dyDescent="0.25">
      <c r="B973" s="12">
        <f t="shared" ca="1" si="15"/>
        <v>967</v>
      </c>
      <c r="C97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973" s="26"/>
      <c r="E973" s="14" t="str">
        <f>IF(COUNTA(Table3[[#This Row],[Schematic Ref]]),LEN(Table3[[#This Row],[Schematic Ref]])-(LEN(SUBSTITUTE(Table3[[#This Row],[Schematic Ref]],",","")))+1,"")</f>
        <v/>
      </c>
      <c r="F973" s="21"/>
      <c r="G973" s="21"/>
      <c r="H973" s="21"/>
      <c r="I973" s="21"/>
      <c r="J973" s="22"/>
      <c r="K973" s="21"/>
      <c r="L973" s="31"/>
      <c r="M973" s="32"/>
      <c r="N973" s="21"/>
      <c r="O973" s="32"/>
      <c r="P973" s="30"/>
      <c r="Q973" s="33"/>
      <c r="R973" s="21" t="s">
        <v>30</v>
      </c>
      <c r="S973" s="21">
        <v>1758</v>
      </c>
      <c r="T973" s="21"/>
      <c r="U973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73" s="15">
        <f>Table3[[#This Row],[Price per board]]*$N$3</f>
        <v>0</v>
      </c>
      <c r="W973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73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74" spans="2:24" x14ac:dyDescent="0.25">
      <c r="B974" s="12">
        <f t="shared" ca="1" si="15"/>
        <v>968</v>
      </c>
      <c r="C97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974" s="26"/>
      <c r="E974" s="14" t="str">
        <f>IF(COUNTA(Table3[[#This Row],[Schematic Ref]]),LEN(Table3[[#This Row],[Schematic Ref]])-(LEN(SUBSTITUTE(Table3[[#This Row],[Schematic Ref]],",","")))+1,"")</f>
        <v/>
      </c>
      <c r="F974" s="21"/>
      <c r="G974" s="21"/>
      <c r="H974" s="21"/>
      <c r="I974" s="21"/>
      <c r="J974" s="22"/>
      <c r="K974" s="21"/>
      <c r="L974" s="31"/>
      <c r="M974" s="32"/>
      <c r="N974" s="21"/>
      <c r="O974" s="32"/>
      <c r="P974" s="30"/>
      <c r="Q974" s="33"/>
      <c r="R974" s="21" t="s">
        <v>30</v>
      </c>
      <c r="S974" s="21">
        <v>1759</v>
      </c>
      <c r="T974" s="21"/>
      <c r="U974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74" s="15">
        <f>Table3[[#This Row],[Price per board]]*$N$3</f>
        <v>0</v>
      </c>
      <c r="W974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74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75" spans="2:24" x14ac:dyDescent="0.25">
      <c r="B975" s="12">
        <f t="shared" ca="1" si="15"/>
        <v>969</v>
      </c>
      <c r="C97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975" s="26"/>
      <c r="E975" s="14" t="str">
        <f>IF(COUNTA(Table3[[#This Row],[Schematic Ref]]),LEN(Table3[[#This Row],[Schematic Ref]])-(LEN(SUBSTITUTE(Table3[[#This Row],[Schematic Ref]],",","")))+1,"")</f>
        <v/>
      </c>
      <c r="F975" s="21"/>
      <c r="G975" s="21"/>
      <c r="H975" s="21"/>
      <c r="I975" s="21"/>
      <c r="J975" s="22"/>
      <c r="K975" s="21"/>
      <c r="L975" s="31"/>
      <c r="M975" s="32"/>
      <c r="N975" s="21"/>
      <c r="O975" s="32"/>
      <c r="P975" s="30"/>
      <c r="Q975" s="33"/>
      <c r="R975" s="21" t="s">
        <v>30</v>
      </c>
      <c r="S975" s="21">
        <v>1760</v>
      </c>
      <c r="T975" s="21"/>
      <c r="U975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75" s="15">
        <f>Table3[[#This Row],[Price per board]]*$N$3</f>
        <v>0</v>
      </c>
      <c r="W975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75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76" spans="2:24" x14ac:dyDescent="0.25">
      <c r="B976" s="12">
        <f t="shared" ca="1" si="15"/>
        <v>970</v>
      </c>
      <c r="C97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976" s="26"/>
      <c r="E976" s="14" t="str">
        <f>IF(COUNTA(Table3[[#This Row],[Schematic Ref]]),LEN(Table3[[#This Row],[Schematic Ref]])-(LEN(SUBSTITUTE(Table3[[#This Row],[Schematic Ref]],",","")))+1,"")</f>
        <v/>
      </c>
      <c r="F976" s="21"/>
      <c r="G976" s="21"/>
      <c r="H976" s="21"/>
      <c r="I976" s="21"/>
      <c r="J976" s="22"/>
      <c r="K976" s="21"/>
      <c r="L976" s="31"/>
      <c r="M976" s="32"/>
      <c r="N976" s="21"/>
      <c r="O976" s="32"/>
      <c r="P976" s="30"/>
      <c r="Q976" s="33"/>
      <c r="R976" s="21" t="s">
        <v>30</v>
      </c>
      <c r="S976" s="21">
        <v>1761</v>
      </c>
      <c r="T976" s="21"/>
      <c r="U976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76" s="15">
        <f>Table3[[#This Row],[Price per board]]*$N$3</f>
        <v>0</v>
      </c>
      <c r="W976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76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77" spans="2:24" x14ac:dyDescent="0.25">
      <c r="B977" s="12">
        <f t="shared" ca="1" si="15"/>
        <v>971</v>
      </c>
      <c r="C97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977" s="26"/>
      <c r="E977" s="14" t="str">
        <f>IF(COUNTA(Table3[[#This Row],[Schematic Ref]]),LEN(Table3[[#This Row],[Schematic Ref]])-(LEN(SUBSTITUTE(Table3[[#This Row],[Schematic Ref]],",","")))+1,"")</f>
        <v/>
      </c>
      <c r="F977" s="21"/>
      <c r="G977" s="21"/>
      <c r="H977" s="21"/>
      <c r="I977" s="21"/>
      <c r="J977" s="22"/>
      <c r="K977" s="21"/>
      <c r="L977" s="31"/>
      <c r="M977" s="32"/>
      <c r="N977" s="21"/>
      <c r="O977" s="32"/>
      <c r="P977" s="30"/>
      <c r="Q977" s="33"/>
      <c r="R977" s="21" t="s">
        <v>30</v>
      </c>
      <c r="S977" s="21">
        <v>1762</v>
      </c>
      <c r="T977" s="21"/>
      <c r="U977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77" s="15">
        <f>Table3[[#This Row],[Price per board]]*$N$3</f>
        <v>0</v>
      </c>
      <c r="W977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77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78" spans="2:24" x14ac:dyDescent="0.25">
      <c r="B978" s="12">
        <f t="shared" ca="1" si="15"/>
        <v>972</v>
      </c>
      <c r="C97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978" s="26"/>
      <c r="E978" s="14" t="str">
        <f>IF(COUNTA(Table3[[#This Row],[Schematic Ref]]),LEN(Table3[[#This Row],[Schematic Ref]])-(LEN(SUBSTITUTE(Table3[[#This Row],[Schematic Ref]],",","")))+1,"")</f>
        <v/>
      </c>
      <c r="F978" s="21"/>
      <c r="G978" s="21"/>
      <c r="H978" s="21"/>
      <c r="I978" s="21"/>
      <c r="J978" s="22"/>
      <c r="K978" s="21"/>
      <c r="L978" s="31"/>
      <c r="M978" s="32"/>
      <c r="N978" s="21"/>
      <c r="O978" s="32"/>
      <c r="P978" s="30"/>
      <c r="Q978" s="33"/>
      <c r="R978" s="21" t="s">
        <v>30</v>
      </c>
      <c r="S978" s="21">
        <v>1763</v>
      </c>
      <c r="T978" s="21"/>
      <c r="U978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78" s="15">
        <f>Table3[[#This Row],[Price per board]]*$N$3</f>
        <v>0</v>
      </c>
      <c r="W978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78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79" spans="2:24" x14ac:dyDescent="0.25">
      <c r="B979" s="12">
        <f t="shared" ca="1" si="15"/>
        <v>973</v>
      </c>
      <c r="C97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979" s="26"/>
      <c r="E979" s="14" t="str">
        <f>IF(COUNTA(Table3[[#This Row],[Schematic Ref]]),LEN(Table3[[#This Row],[Schematic Ref]])-(LEN(SUBSTITUTE(Table3[[#This Row],[Schematic Ref]],",","")))+1,"")</f>
        <v/>
      </c>
      <c r="F979" s="21"/>
      <c r="G979" s="21"/>
      <c r="H979" s="21"/>
      <c r="I979" s="21"/>
      <c r="J979" s="22"/>
      <c r="K979" s="21"/>
      <c r="L979" s="31"/>
      <c r="M979" s="32"/>
      <c r="N979" s="21"/>
      <c r="O979" s="32"/>
      <c r="P979" s="30"/>
      <c r="Q979" s="33"/>
      <c r="R979" s="21" t="s">
        <v>30</v>
      </c>
      <c r="S979" s="21">
        <v>1764</v>
      </c>
      <c r="T979" s="21"/>
      <c r="U979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79" s="15">
        <f>Table3[[#This Row],[Price per board]]*$N$3</f>
        <v>0</v>
      </c>
      <c r="W979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79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80" spans="2:24" x14ac:dyDescent="0.25">
      <c r="B980" s="12">
        <f t="shared" ca="1" si="15"/>
        <v>974</v>
      </c>
      <c r="C98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980" s="26"/>
      <c r="E980" s="14" t="str">
        <f>IF(COUNTA(Table3[[#This Row],[Schematic Ref]]),LEN(Table3[[#This Row],[Schematic Ref]])-(LEN(SUBSTITUTE(Table3[[#This Row],[Schematic Ref]],",","")))+1,"")</f>
        <v/>
      </c>
      <c r="F980" s="21"/>
      <c r="G980" s="21"/>
      <c r="H980" s="21"/>
      <c r="I980" s="21"/>
      <c r="J980" s="22"/>
      <c r="K980" s="21"/>
      <c r="L980" s="31"/>
      <c r="M980" s="32"/>
      <c r="N980" s="21"/>
      <c r="O980" s="32"/>
      <c r="P980" s="30"/>
      <c r="Q980" s="33"/>
      <c r="R980" s="21" t="s">
        <v>30</v>
      </c>
      <c r="S980" s="21">
        <v>1765</v>
      </c>
      <c r="T980" s="21"/>
      <c r="U980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80" s="15">
        <f>Table3[[#This Row],[Price per board]]*$N$3</f>
        <v>0</v>
      </c>
      <c r="W980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80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81" spans="2:24" x14ac:dyDescent="0.25">
      <c r="B981" s="12">
        <f t="shared" ca="1" si="15"/>
        <v>975</v>
      </c>
      <c r="C98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981" s="26"/>
      <c r="E981" s="14" t="str">
        <f>IF(COUNTA(Table3[[#This Row],[Schematic Ref]]),LEN(Table3[[#This Row],[Schematic Ref]])-(LEN(SUBSTITUTE(Table3[[#This Row],[Schematic Ref]],",","")))+1,"")</f>
        <v/>
      </c>
      <c r="F981" s="21"/>
      <c r="G981" s="21"/>
      <c r="H981" s="21"/>
      <c r="I981" s="21"/>
      <c r="J981" s="22"/>
      <c r="K981" s="21"/>
      <c r="L981" s="31"/>
      <c r="M981" s="32"/>
      <c r="N981" s="21"/>
      <c r="O981" s="32"/>
      <c r="P981" s="30"/>
      <c r="Q981" s="33"/>
      <c r="R981" s="21" t="s">
        <v>30</v>
      </c>
      <c r="S981" s="21">
        <v>1766</v>
      </c>
      <c r="T981" s="21"/>
      <c r="U981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81" s="15">
        <f>Table3[[#This Row],[Price per board]]*$N$3</f>
        <v>0</v>
      </c>
      <c r="W981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81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82" spans="2:24" x14ac:dyDescent="0.25">
      <c r="B982" s="12">
        <f t="shared" ca="1" si="15"/>
        <v>976</v>
      </c>
      <c r="C98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982" s="26"/>
      <c r="E982" s="14" t="str">
        <f>IF(COUNTA(Table3[[#This Row],[Schematic Ref]]),LEN(Table3[[#This Row],[Schematic Ref]])-(LEN(SUBSTITUTE(Table3[[#This Row],[Schematic Ref]],",","")))+1,"")</f>
        <v/>
      </c>
      <c r="F982" s="21"/>
      <c r="G982" s="21"/>
      <c r="H982" s="21"/>
      <c r="I982" s="21"/>
      <c r="J982" s="22"/>
      <c r="K982" s="21"/>
      <c r="L982" s="31"/>
      <c r="M982" s="32"/>
      <c r="N982" s="21"/>
      <c r="O982" s="32"/>
      <c r="P982" s="30"/>
      <c r="Q982" s="33"/>
      <c r="R982" s="21" t="s">
        <v>30</v>
      </c>
      <c r="S982" s="21">
        <v>1767</v>
      </c>
      <c r="T982" s="21"/>
      <c r="U982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82" s="15">
        <f>Table3[[#This Row],[Price per board]]*$N$3</f>
        <v>0</v>
      </c>
      <c r="W982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82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83" spans="2:24" x14ac:dyDescent="0.25">
      <c r="B983" s="12">
        <f t="shared" ca="1" si="15"/>
        <v>977</v>
      </c>
      <c r="C98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983" s="26"/>
      <c r="E983" s="14" t="str">
        <f>IF(COUNTA(Table3[[#This Row],[Schematic Ref]]),LEN(Table3[[#This Row],[Schematic Ref]])-(LEN(SUBSTITUTE(Table3[[#This Row],[Schematic Ref]],",","")))+1,"")</f>
        <v/>
      </c>
      <c r="F983" s="21"/>
      <c r="G983" s="21"/>
      <c r="H983" s="21"/>
      <c r="I983" s="21"/>
      <c r="J983" s="22"/>
      <c r="K983" s="21"/>
      <c r="L983" s="31"/>
      <c r="M983" s="32"/>
      <c r="N983" s="21"/>
      <c r="O983" s="32"/>
      <c r="P983" s="30"/>
      <c r="Q983" s="33"/>
      <c r="R983" s="21" t="s">
        <v>30</v>
      </c>
      <c r="S983" s="21">
        <v>1768</v>
      </c>
      <c r="T983" s="21"/>
      <c r="U983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83" s="15">
        <f>Table3[[#This Row],[Price per board]]*$N$3</f>
        <v>0</v>
      </c>
      <c r="W983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83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84" spans="2:24" x14ac:dyDescent="0.25">
      <c r="B984" s="12">
        <f t="shared" ca="1" si="15"/>
        <v>978</v>
      </c>
      <c r="C98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984" s="26"/>
      <c r="E984" s="14" t="str">
        <f>IF(COUNTA(Table3[[#This Row],[Schematic Ref]]),LEN(Table3[[#This Row],[Schematic Ref]])-(LEN(SUBSTITUTE(Table3[[#This Row],[Schematic Ref]],",","")))+1,"")</f>
        <v/>
      </c>
      <c r="F984" s="21"/>
      <c r="G984" s="21"/>
      <c r="H984" s="21"/>
      <c r="I984" s="21"/>
      <c r="J984" s="22"/>
      <c r="K984" s="21"/>
      <c r="L984" s="31"/>
      <c r="M984" s="32"/>
      <c r="N984" s="21"/>
      <c r="O984" s="32"/>
      <c r="P984" s="30"/>
      <c r="Q984" s="33"/>
      <c r="R984" s="21" t="s">
        <v>30</v>
      </c>
      <c r="S984" s="21">
        <v>1769</v>
      </c>
      <c r="T984" s="21"/>
      <c r="U984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84" s="15">
        <f>Table3[[#This Row],[Price per board]]*$N$3</f>
        <v>0</v>
      </c>
      <c r="W984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84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85" spans="2:24" x14ac:dyDescent="0.25">
      <c r="B985" s="12">
        <f t="shared" ca="1" si="15"/>
        <v>979</v>
      </c>
      <c r="C98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985" s="26"/>
      <c r="E985" s="14" t="str">
        <f>IF(COUNTA(Table3[[#This Row],[Schematic Ref]]),LEN(Table3[[#This Row],[Schematic Ref]])-(LEN(SUBSTITUTE(Table3[[#This Row],[Schematic Ref]],",","")))+1,"")</f>
        <v/>
      </c>
      <c r="F985" s="21"/>
      <c r="G985" s="21"/>
      <c r="H985" s="21"/>
      <c r="I985" s="21"/>
      <c r="J985" s="22"/>
      <c r="K985" s="21"/>
      <c r="L985" s="31"/>
      <c r="M985" s="32"/>
      <c r="N985" s="21"/>
      <c r="O985" s="32"/>
      <c r="P985" s="30"/>
      <c r="Q985" s="33"/>
      <c r="R985" s="21" t="s">
        <v>30</v>
      </c>
      <c r="S985" s="21">
        <v>1770</v>
      </c>
      <c r="T985" s="21"/>
      <c r="U985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85" s="15">
        <f>Table3[[#This Row],[Price per board]]*$N$3</f>
        <v>0</v>
      </c>
      <c r="W985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85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86" spans="2:24" x14ac:dyDescent="0.25">
      <c r="B986" s="12">
        <f t="shared" ca="1" si="15"/>
        <v>980</v>
      </c>
      <c r="C98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986" s="26"/>
      <c r="E986" s="14" t="str">
        <f>IF(COUNTA(Table3[[#This Row],[Schematic Ref]]),LEN(Table3[[#This Row],[Schematic Ref]])-(LEN(SUBSTITUTE(Table3[[#This Row],[Schematic Ref]],",","")))+1,"")</f>
        <v/>
      </c>
      <c r="F986" s="21"/>
      <c r="G986" s="21"/>
      <c r="H986" s="21"/>
      <c r="I986" s="21"/>
      <c r="J986" s="22"/>
      <c r="K986" s="21"/>
      <c r="L986" s="31"/>
      <c r="M986" s="32"/>
      <c r="N986" s="21"/>
      <c r="O986" s="32"/>
      <c r="P986" s="30"/>
      <c r="Q986" s="33"/>
      <c r="R986" s="21" t="s">
        <v>30</v>
      </c>
      <c r="S986" s="21">
        <v>1771</v>
      </c>
      <c r="T986" s="21"/>
      <c r="U986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86" s="15">
        <f>Table3[[#This Row],[Price per board]]*$N$3</f>
        <v>0</v>
      </c>
      <c r="W986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86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87" spans="2:24" x14ac:dyDescent="0.25">
      <c r="B987" s="12">
        <f t="shared" ca="1" si="15"/>
        <v>981</v>
      </c>
      <c r="C98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987" s="26"/>
      <c r="E987" s="14" t="str">
        <f>IF(COUNTA(Table3[[#This Row],[Schematic Ref]]),LEN(Table3[[#This Row],[Schematic Ref]])-(LEN(SUBSTITUTE(Table3[[#This Row],[Schematic Ref]],",","")))+1,"")</f>
        <v/>
      </c>
      <c r="F987" s="21"/>
      <c r="G987" s="21"/>
      <c r="H987" s="21"/>
      <c r="I987" s="21"/>
      <c r="J987" s="22"/>
      <c r="K987" s="21"/>
      <c r="L987" s="31"/>
      <c r="M987" s="32"/>
      <c r="N987" s="21"/>
      <c r="O987" s="32"/>
      <c r="P987" s="30"/>
      <c r="Q987" s="33"/>
      <c r="R987" s="21" t="s">
        <v>30</v>
      </c>
      <c r="S987" s="21">
        <v>1772</v>
      </c>
      <c r="T987" s="21"/>
      <c r="U987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87" s="15">
        <f>Table3[[#This Row],[Price per board]]*$N$3</f>
        <v>0</v>
      </c>
      <c r="W987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87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88" spans="2:24" x14ac:dyDescent="0.25">
      <c r="B988" s="12">
        <f t="shared" ca="1" si="15"/>
        <v>982</v>
      </c>
      <c r="C98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988" s="26"/>
      <c r="E988" s="14" t="str">
        <f>IF(COUNTA(Table3[[#This Row],[Schematic Ref]]),LEN(Table3[[#This Row],[Schematic Ref]])-(LEN(SUBSTITUTE(Table3[[#This Row],[Schematic Ref]],",","")))+1,"")</f>
        <v/>
      </c>
      <c r="F988" s="21"/>
      <c r="G988" s="21"/>
      <c r="H988" s="21"/>
      <c r="I988" s="21"/>
      <c r="J988" s="22"/>
      <c r="K988" s="21"/>
      <c r="L988" s="31"/>
      <c r="M988" s="32"/>
      <c r="N988" s="21"/>
      <c r="O988" s="32"/>
      <c r="P988" s="30"/>
      <c r="Q988" s="33"/>
      <c r="R988" s="21" t="s">
        <v>30</v>
      </c>
      <c r="S988" s="21">
        <v>1773</v>
      </c>
      <c r="T988" s="21"/>
      <c r="U988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88" s="15">
        <f>Table3[[#This Row],[Price per board]]*$N$3</f>
        <v>0</v>
      </c>
      <c r="W988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88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89" spans="2:24" x14ac:dyDescent="0.25">
      <c r="B989" s="12">
        <f t="shared" ca="1" si="15"/>
        <v>983</v>
      </c>
      <c r="C98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989" s="26"/>
      <c r="E989" s="14" t="str">
        <f>IF(COUNTA(Table3[[#This Row],[Schematic Ref]]),LEN(Table3[[#This Row],[Schematic Ref]])-(LEN(SUBSTITUTE(Table3[[#This Row],[Schematic Ref]],",","")))+1,"")</f>
        <v/>
      </c>
      <c r="F989" s="21"/>
      <c r="G989" s="21"/>
      <c r="H989" s="21"/>
      <c r="I989" s="21"/>
      <c r="J989" s="22"/>
      <c r="K989" s="21"/>
      <c r="L989" s="31"/>
      <c r="M989" s="32"/>
      <c r="N989" s="21"/>
      <c r="O989" s="32"/>
      <c r="P989" s="30"/>
      <c r="Q989" s="33"/>
      <c r="R989" s="21" t="s">
        <v>30</v>
      </c>
      <c r="S989" s="21">
        <v>1774</v>
      </c>
      <c r="T989" s="21"/>
      <c r="U989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89" s="15">
        <f>Table3[[#This Row],[Price per board]]*$N$3</f>
        <v>0</v>
      </c>
      <c r="W989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89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90" spans="2:24" x14ac:dyDescent="0.25">
      <c r="B990" s="12">
        <f t="shared" ca="1" si="15"/>
        <v>984</v>
      </c>
      <c r="C99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990" s="26"/>
      <c r="E990" s="14" t="str">
        <f>IF(COUNTA(Table3[[#This Row],[Schematic Ref]]),LEN(Table3[[#This Row],[Schematic Ref]])-(LEN(SUBSTITUTE(Table3[[#This Row],[Schematic Ref]],",","")))+1,"")</f>
        <v/>
      </c>
      <c r="F990" s="21"/>
      <c r="G990" s="21"/>
      <c r="H990" s="21"/>
      <c r="I990" s="21"/>
      <c r="J990" s="22"/>
      <c r="K990" s="21"/>
      <c r="L990" s="31"/>
      <c r="M990" s="32"/>
      <c r="N990" s="21"/>
      <c r="O990" s="32"/>
      <c r="P990" s="30"/>
      <c r="Q990" s="33"/>
      <c r="R990" s="21" t="s">
        <v>30</v>
      </c>
      <c r="S990" s="21">
        <v>1775</v>
      </c>
      <c r="T990" s="21"/>
      <c r="U990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90" s="15">
        <f>Table3[[#This Row],[Price per board]]*$N$3</f>
        <v>0</v>
      </c>
      <c r="W990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90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91" spans="2:24" x14ac:dyDescent="0.25">
      <c r="B991" s="12">
        <f t="shared" ca="1" si="15"/>
        <v>985</v>
      </c>
      <c r="C99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991" s="26"/>
      <c r="E991" s="14" t="str">
        <f>IF(COUNTA(Table3[[#This Row],[Schematic Ref]]),LEN(Table3[[#This Row],[Schematic Ref]])-(LEN(SUBSTITUTE(Table3[[#This Row],[Schematic Ref]],",","")))+1,"")</f>
        <v/>
      </c>
      <c r="F991" s="21"/>
      <c r="G991" s="21"/>
      <c r="H991" s="21"/>
      <c r="I991" s="21"/>
      <c r="J991" s="22"/>
      <c r="K991" s="21"/>
      <c r="L991" s="31"/>
      <c r="M991" s="32"/>
      <c r="N991" s="21"/>
      <c r="O991" s="32"/>
      <c r="P991" s="30"/>
      <c r="Q991" s="33"/>
      <c r="R991" s="21" t="s">
        <v>30</v>
      </c>
      <c r="S991" s="21">
        <v>1776</v>
      </c>
      <c r="T991" s="21"/>
      <c r="U991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91" s="15">
        <f>Table3[[#This Row],[Price per board]]*$N$3</f>
        <v>0</v>
      </c>
      <c r="W991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91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92" spans="2:24" x14ac:dyDescent="0.25">
      <c r="B992" s="12">
        <f t="shared" ca="1" si="15"/>
        <v>986</v>
      </c>
      <c r="C99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992" s="26"/>
      <c r="E992" s="14" t="str">
        <f>IF(COUNTA(Table3[[#This Row],[Schematic Ref]]),LEN(Table3[[#This Row],[Schematic Ref]])-(LEN(SUBSTITUTE(Table3[[#This Row],[Schematic Ref]],",","")))+1,"")</f>
        <v/>
      </c>
      <c r="F992" s="21"/>
      <c r="G992" s="21"/>
      <c r="H992" s="21"/>
      <c r="I992" s="21"/>
      <c r="J992" s="22"/>
      <c r="K992" s="21"/>
      <c r="L992" s="31"/>
      <c r="M992" s="32"/>
      <c r="N992" s="21"/>
      <c r="O992" s="32"/>
      <c r="P992" s="30"/>
      <c r="Q992" s="33"/>
      <c r="R992" s="21" t="s">
        <v>30</v>
      </c>
      <c r="S992" s="21">
        <v>1777</v>
      </c>
      <c r="T992" s="21"/>
      <c r="U992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92" s="15">
        <f>Table3[[#This Row],[Price per board]]*$N$3</f>
        <v>0</v>
      </c>
      <c r="W992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92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93" spans="2:24" x14ac:dyDescent="0.25">
      <c r="B993" s="12">
        <f t="shared" ca="1" si="15"/>
        <v>987</v>
      </c>
      <c r="C99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993" s="26"/>
      <c r="E993" s="14" t="str">
        <f>IF(COUNTA(Table3[[#This Row],[Schematic Ref]]),LEN(Table3[[#This Row],[Schematic Ref]])-(LEN(SUBSTITUTE(Table3[[#This Row],[Schematic Ref]],",","")))+1,"")</f>
        <v/>
      </c>
      <c r="F993" s="21"/>
      <c r="G993" s="21"/>
      <c r="H993" s="21"/>
      <c r="I993" s="21"/>
      <c r="J993" s="22"/>
      <c r="K993" s="21"/>
      <c r="L993" s="31"/>
      <c r="M993" s="32"/>
      <c r="N993" s="21"/>
      <c r="O993" s="32"/>
      <c r="P993" s="30"/>
      <c r="Q993" s="33"/>
      <c r="R993" s="21" t="s">
        <v>30</v>
      </c>
      <c r="S993" s="21">
        <v>1778</v>
      </c>
      <c r="T993" s="21"/>
      <c r="U993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93" s="15">
        <f>Table3[[#This Row],[Price per board]]*$N$3</f>
        <v>0</v>
      </c>
      <c r="W993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93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94" spans="2:24" x14ac:dyDescent="0.25">
      <c r="B994" s="12">
        <f t="shared" ca="1" si="15"/>
        <v>988</v>
      </c>
      <c r="C99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994" s="26"/>
      <c r="E994" s="14" t="str">
        <f>IF(COUNTA(Table3[[#This Row],[Schematic Ref]]),LEN(Table3[[#This Row],[Schematic Ref]])-(LEN(SUBSTITUTE(Table3[[#This Row],[Schematic Ref]],",","")))+1,"")</f>
        <v/>
      </c>
      <c r="F994" s="21"/>
      <c r="G994" s="21"/>
      <c r="H994" s="21"/>
      <c r="I994" s="21"/>
      <c r="J994" s="22"/>
      <c r="K994" s="21"/>
      <c r="L994" s="31"/>
      <c r="M994" s="32"/>
      <c r="N994" s="21"/>
      <c r="O994" s="32"/>
      <c r="P994" s="30"/>
      <c r="Q994" s="33"/>
      <c r="R994" s="21" t="s">
        <v>30</v>
      </c>
      <c r="S994" s="21">
        <v>1779</v>
      </c>
      <c r="T994" s="21"/>
      <c r="U994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94" s="15">
        <f>Table3[[#This Row],[Price per board]]*$N$3</f>
        <v>0</v>
      </c>
      <c r="W994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94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95" spans="2:24" x14ac:dyDescent="0.25">
      <c r="B995" s="12">
        <f t="shared" ca="1" si="15"/>
        <v>989</v>
      </c>
      <c r="C99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995" s="26"/>
      <c r="E995" s="14" t="str">
        <f>IF(COUNTA(Table3[[#This Row],[Schematic Ref]]),LEN(Table3[[#This Row],[Schematic Ref]])-(LEN(SUBSTITUTE(Table3[[#This Row],[Schematic Ref]],",","")))+1,"")</f>
        <v/>
      </c>
      <c r="F995" s="21"/>
      <c r="G995" s="21"/>
      <c r="H995" s="21"/>
      <c r="I995" s="21"/>
      <c r="J995" s="22"/>
      <c r="K995" s="21"/>
      <c r="L995" s="31"/>
      <c r="M995" s="32"/>
      <c r="N995" s="21"/>
      <c r="O995" s="32"/>
      <c r="P995" s="30"/>
      <c r="Q995" s="33"/>
      <c r="R995" s="21" t="s">
        <v>30</v>
      </c>
      <c r="S995" s="21">
        <v>1780</v>
      </c>
      <c r="T995" s="21"/>
      <c r="U995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95" s="15">
        <f>Table3[[#This Row],[Price per board]]*$N$3</f>
        <v>0</v>
      </c>
      <c r="W995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95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96" spans="2:24" x14ac:dyDescent="0.25">
      <c r="B996" s="12">
        <f t="shared" ca="1" si="15"/>
        <v>990</v>
      </c>
      <c r="C99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996" s="26"/>
      <c r="E996" s="14" t="str">
        <f>IF(COUNTA(Table3[[#This Row],[Schematic Ref]]),LEN(Table3[[#This Row],[Schematic Ref]])-(LEN(SUBSTITUTE(Table3[[#This Row],[Schematic Ref]],",","")))+1,"")</f>
        <v/>
      </c>
      <c r="F996" s="21"/>
      <c r="G996" s="21"/>
      <c r="H996" s="21"/>
      <c r="I996" s="21"/>
      <c r="J996" s="22"/>
      <c r="K996" s="21"/>
      <c r="L996" s="31"/>
      <c r="M996" s="32"/>
      <c r="N996" s="21"/>
      <c r="O996" s="32"/>
      <c r="P996" s="30"/>
      <c r="Q996" s="33"/>
      <c r="R996" s="21" t="s">
        <v>30</v>
      </c>
      <c r="S996" s="21">
        <v>1781</v>
      </c>
      <c r="T996" s="21"/>
      <c r="U996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96" s="15">
        <f>Table3[[#This Row],[Price per board]]*$N$3</f>
        <v>0</v>
      </c>
      <c r="W996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96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97" spans="2:24" x14ac:dyDescent="0.25">
      <c r="B997" s="12">
        <f t="shared" ca="1" si="15"/>
        <v>991</v>
      </c>
      <c r="C99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997" s="26"/>
      <c r="E997" s="14" t="str">
        <f>IF(COUNTA(Table3[[#This Row],[Schematic Ref]]),LEN(Table3[[#This Row],[Schematic Ref]])-(LEN(SUBSTITUTE(Table3[[#This Row],[Schematic Ref]],",","")))+1,"")</f>
        <v/>
      </c>
      <c r="F997" s="21"/>
      <c r="G997" s="21"/>
      <c r="H997" s="21"/>
      <c r="I997" s="21"/>
      <c r="J997" s="22"/>
      <c r="K997" s="21"/>
      <c r="L997" s="31"/>
      <c r="M997" s="32"/>
      <c r="N997" s="21"/>
      <c r="O997" s="32"/>
      <c r="P997" s="30"/>
      <c r="Q997" s="33"/>
      <c r="R997" s="21" t="s">
        <v>30</v>
      </c>
      <c r="S997" s="21">
        <v>1782</v>
      </c>
      <c r="T997" s="21"/>
      <c r="U997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97" s="15">
        <f>Table3[[#This Row],[Price per board]]*$N$3</f>
        <v>0</v>
      </c>
      <c r="W997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97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98" spans="2:24" x14ac:dyDescent="0.25">
      <c r="B998" s="12">
        <f t="shared" ca="1" si="15"/>
        <v>992</v>
      </c>
      <c r="C99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998" s="26"/>
      <c r="E998" s="14" t="str">
        <f>IF(COUNTA(Table3[[#This Row],[Schematic Ref]]),LEN(Table3[[#This Row],[Schematic Ref]])-(LEN(SUBSTITUTE(Table3[[#This Row],[Schematic Ref]],",","")))+1,"")</f>
        <v/>
      </c>
      <c r="F998" s="21"/>
      <c r="G998" s="21"/>
      <c r="H998" s="21"/>
      <c r="I998" s="21"/>
      <c r="J998" s="22"/>
      <c r="K998" s="21"/>
      <c r="L998" s="31"/>
      <c r="M998" s="32"/>
      <c r="N998" s="21"/>
      <c r="O998" s="32"/>
      <c r="P998" s="30"/>
      <c r="Q998" s="33"/>
      <c r="R998" s="21" t="s">
        <v>30</v>
      </c>
      <c r="S998" s="21">
        <v>1783</v>
      </c>
      <c r="T998" s="21"/>
      <c r="U998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98" s="15">
        <f>Table3[[#This Row],[Price per board]]*$N$3</f>
        <v>0</v>
      </c>
      <c r="W998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98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99" spans="2:24" x14ac:dyDescent="0.25">
      <c r="B999" s="12">
        <f t="shared" ca="1" si="15"/>
        <v>993</v>
      </c>
      <c r="C99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999" s="26"/>
      <c r="E999" s="14" t="str">
        <f>IF(COUNTA(Table3[[#This Row],[Schematic Ref]]),LEN(Table3[[#This Row],[Schematic Ref]])-(LEN(SUBSTITUTE(Table3[[#This Row],[Schematic Ref]],",","")))+1,"")</f>
        <v/>
      </c>
      <c r="F999" s="21"/>
      <c r="G999" s="21"/>
      <c r="H999" s="21"/>
      <c r="I999" s="21"/>
      <c r="J999" s="22"/>
      <c r="K999" s="21"/>
      <c r="L999" s="31"/>
      <c r="M999" s="32"/>
      <c r="N999" s="21"/>
      <c r="O999" s="32"/>
      <c r="P999" s="30"/>
      <c r="Q999" s="33"/>
      <c r="R999" s="21" t="s">
        <v>30</v>
      </c>
      <c r="S999" s="21">
        <v>1784</v>
      </c>
      <c r="T999" s="21"/>
      <c r="U999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99" s="15">
        <f>Table3[[#This Row],[Price per board]]*$N$3</f>
        <v>0</v>
      </c>
      <c r="W999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99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00" spans="2:24" x14ac:dyDescent="0.25">
      <c r="B1000" s="12">
        <f t="shared" ca="1" si="15"/>
        <v>994</v>
      </c>
      <c r="C100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000" s="26"/>
      <c r="E1000" s="14" t="str">
        <f>IF(COUNTA(Table3[[#This Row],[Schematic Ref]]),LEN(Table3[[#This Row],[Schematic Ref]])-(LEN(SUBSTITUTE(Table3[[#This Row],[Schematic Ref]],",","")))+1,"")</f>
        <v/>
      </c>
      <c r="F1000" s="21"/>
      <c r="G1000" s="21"/>
      <c r="H1000" s="21"/>
      <c r="I1000" s="21"/>
      <c r="J1000" s="22"/>
      <c r="K1000" s="21"/>
      <c r="L1000" s="31"/>
      <c r="M1000" s="32"/>
      <c r="N1000" s="21"/>
      <c r="O1000" s="32"/>
      <c r="P1000" s="30"/>
      <c r="Q1000" s="33"/>
      <c r="R1000" s="21" t="s">
        <v>30</v>
      </c>
      <c r="S1000" s="21">
        <v>1785</v>
      </c>
      <c r="T1000" s="21"/>
      <c r="U1000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00" s="15">
        <f>Table3[[#This Row],[Price per board]]*$N$3</f>
        <v>0</v>
      </c>
      <c r="W1000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00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01" spans="2:24" x14ac:dyDescent="0.25">
      <c r="B1001" s="12">
        <f t="shared" ca="1" si="15"/>
        <v>995</v>
      </c>
      <c r="C100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001" s="26"/>
      <c r="E1001" s="14" t="str">
        <f>IF(COUNTA(Table3[[#This Row],[Schematic Ref]]),LEN(Table3[[#This Row],[Schematic Ref]])-(LEN(SUBSTITUTE(Table3[[#This Row],[Schematic Ref]],",","")))+1,"")</f>
        <v/>
      </c>
      <c r="F1001" s="21"/>
      <c r="G1001" s="21"/>
      <c r="H1001" s="21"/>
      <c r="I1001" s="21"/>
      <c r="J1001" s="22"/>
      <c r="K1001" s="21"/>
      <c r="L1001" s="31"/>
      <c r="M1001" s="32"/>
      <c r="N1001" s="21"/>
      <c r="O1001" s="32"/>
      <c r="P1001" s="30"/>
      <c r="Q1001" s="33"/>
      <c r="R1001" s="21" t="s">
        <v>30</v>
      </c>
      <c r="S1001" s="21">
        <v>1786</v>
      </c>
      <c r="T1001" s="21"/>
      <c r="U1001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01" s="15">
        <f>Table3[[#This Row],[Price per board]]*$N$3</f>
        <v>0</v>
      </c>
      <c r="W1001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01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02" spans="2:24" x14ac:dyDescent="0.25">
      <c r="B1002" s="12">
        <f t="shared" ca="1" si="15"/>
        <v>996</v>
      </c>
      <c r="C100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002" s="26"/>
      <c r="E1002" s="14" t="str">
        <f>IF(COUNTA(Table3[[#This Row],[Schematic Ref]]),LEN(Table3[[#This Row],[Schematic Ref]])-(LEN(SUBSTITUTE(Table3[[#This Row],[Schematic Ref]],",","")))+1,"")</f>
        <v/>
      </c>
      <c r="F1002" s="21"/>
      <c r="G1002" s="21"/>
      <c r="H1002" s="21"/>
      <c r="I1002" s="21"/>
      <c r="J1002" s="22"/>
      <c r="K1002" s="21"/>
      <c r="L1002" s="31"/>
      <c r="M1002" s="32"/>
      <c r="N1002" s="21"/>
      <c r="O1002" s="32"/>
      <c r="P1002" s="30"/>
      <c r="Q1002" s="33"/>
      <c r="R1002" s="21" t="s">
        <v>30</v>
      </c>
      <c r="S1002" s="21">
        <v>1787</v>
      </c>
      <c r="T1002" s="21"/>
      <c r="U1002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02" s="15">
        <f>Table3[[#This Row],[Price per board]]*$N$3</f>
        <v>0</v>
      </c>
      <c r="W1002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02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03" spans="2:24" x14ac:dyDescent="0.25">
      <c r="B1003" s="12">
        <f t="shared" ca="1" si="15"/>
        <v>997</v>
      </c>
      <c r="C100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003" s="26"/>
      <c r="E1003" s="14" t="str">
        <f>IF(COUNTA(Table3[[#This Row],[Schematic Ref]]),LEN(Table3[[#This Row],[Schematic Ref]])-(LEN(SUBSTITUTE(Table3[[#This Row],[Schematic Ref]],",","")))+1,"")</f>
        <v/>
      </c>
      <c r="F1003" s="21"/>
      <c r="G1003" s="21"/>
      <c r="H1003" s="21"/>
      <c r="I1003" s="21"/>
      <c r="J1003" s="22"/>
      <c r="K1003" s="21"/>
      <c r="L1003" s="31"/>
      <c r="M1003" s="32"/>
      <c r="N1003" s="21"/>
      <c r="O1003" s="32"/>
      <c r="P1003" s="30"/>
      <c r="Q1003" s="33"/>
      <c r="R1003" s="21" t="s">
        <v>30</v>
      </c>
      <c r="S1003" s="21">
        <v>1788</v>
      </c>
      <c r="T1003" s="21"/>
      <c r="U1003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03" s="15">
        <f>Table3[[#This Row],[Price per board]]*$N$3</f>
        <v>0</v>
      </c>
      <c r="W1003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03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04" spans="2:24" x14ac:dyDescent="0.25">
      <c r="B1004" s="12">
        <f t="shared" ca="1" si="15"/>
        <v>998</v>
      </c>
      <c r="C100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004" s="26"/>
      <c r="E1004" s="14" t="str">
        <f>IF(COUNTA(Table3[[#This Row],[Schematic Ref]]),LEN(Table3[[#This Row],[Schematic Ref]])-(LEN(SUBSTITUTE(Table3[[#This Row],[Schematic Ref]],",","")))+1,"")</f>
        <v/>
      </c>
      <c r="F1004" s="21"/>
      <c r="G1004" s="21"/>
      <c r="H1004" s="21"/>
      <c r="I1004" s="21"/>
      <c r="J1004" s="22"/>
      <c r="K1004" s="21"/>
      <c r="L1004" s="31"/>
      <c r="M1004" s="32"/>
      <c r="N1004" s="21"/>
      <c r="O1004" s="32"/>
      <c r="P1004" s="30"/>
      <c r="Q1004" s="33"/>
      <c r="R1004" s="21" t="s">
        <v>30</v>
      </c>
      <c r="S1004" s="21">
        <v>1789</v>
      </c>
      <c r="T1004" s="21"/>
      <c r="U1004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04" s="15">
        <f>Table3[[#This Row],[Price per board]]*$N$3</f>
        <v>0</v>
      </c>
      <c r="W1004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04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05" spans="2:24" x14ac:dyDescent="0.25">
      <c r="B1005" s="12">
        <f t="shared" ca="1" si="15"/>
        <v>999</v>
      </c>
      <c r="C100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005" s="26"/>
      <c r="E1005" s="14" t="str">
        <f>IF(COUNTA(Table3[[#This Row],[Schematic Ref]]),LEN(Table3[[#This Row],[Schematic Ref]])-(LEN(SUBSTITUTE(Table3[[#This Row],[Schematic Ref]],",","")))+1,"")</f>
        <v/>
      </c>
      <c r="F1005" s="21"/>
      <c r="G1005" s="21"/>
      <c r="H1005" s="21"/>
      <c r="I1005" s="21"/>
      <c r="J1005" s="22"/>
      <c r="K1005" s="21"/>
      <c r="L1005" s="31"/>
      <c r="M1005" s="32"/>
      <c r="N1005" s="21"/>
      <c r="O1005" s="32"/>
      <c r="P1005" s="30"/>
      <c r="Q1005" s="33"/>
      <c r="R1005" s="21" t="s">
        <v>30</v>
      </c>
      <c r="S1005" s="21">
        <v>1790</v>
      </c>
      <c r="T1005" s="21"/>
      <c r="U1005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05" s="15">
        <f>Table3[[#This Row],[Price per board]]*$N$3</f>
        <v>0</v>
      </c>
      <c r="W1005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05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06" spans="2:24" x14ac:dyDescent="0.25">
      <c r="B1006" s="12">
        <f t="shared" ca="1" si="15"/>
        <v>1000</v>
      </c>
      <c r="C100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006" s="26"/>
      <c r="E1006" s="14" t="str">
        <f>IF(COUNTA(Table3[[#This Row],[Schematic Ref]]),LEN(Table3[[#This Row],[Schematic Ref]])-(LEN(SUBSTITUTE(Table3[[#This Row],[Schematic Ref]],",","")))+1,"")</f>
        <v/>
      </c>
      <c r="F1006" s="21"/>
      <c r="G1006" s="21"/>
      <c r="H1006" s="21"/>
      <c r="I1006" s="21"/>
      <c r="J1006" s="22"/>
      <c r="K1006" s="21"/>
      <c r="L1006" s="31"/>
      <c r="M1006" s="32"/>
      <c r="N1006" s="21"/>
      <c r="O1006" s="32"/>
      <c r="P1006" s="30"/>
      <c r="Q1006" s="33"/>
      <c r="R1006" s="21" t="s">
        <v>30</v>
      </c>
      <c r="S1006" s="21">
        <v>1791</v>
      </c>
      <c r="T1006" s="21"/>
      <c r="U1006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06" s="15">
        <f>Table3[[#This Row],[Price per board]]*$N$3</f>
        <v>0</v>
      </c>
      <c r="W1006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06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07" spans="2:24" x14ac:dyDescent="0.25">
      <c r="B1007" s="12">
        <f t="shared" ca="1" si="15"/>
        <v>1001</v>
      </c>
      <c r="C100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007" s="26"/>
      <c r="E1007" s="14" t="str">
        <f>IF(COUNTA(Table3[[#This Row],[Schematic Ref]]),LEN(Table3[[#This Row],[Schematic Ref]])-(LEN(SUBSTITUTE(Table3[[#This Row],[Schematic Ref]],",","")))+1,"")</f>
        <v/>
      </c>
      <c r="F1007" s="21"/>
      <c r="G1007" s="21"/>
      <c r="H1007" s="21"/>
      <c r="I1007" s="21"/>
      <c r="J1007" s="22"/>
      <c r="K1007" s="21"/>
      <c r="L1007" s="31"/>
      <c r="M1007" s="32"/>
      <c r="N1007" s="21"/>
      <c r="O1007" s="32"/>
      <c r="P1007" s="30"/>
      <c r="Q1007" s="33"/>
      <c r="R1007" s="21" t="s">
        <v>30</v>
      </c>
      <c r="S1007" s="21">
        <v>1792</v>
      </c>
      <c r="T1007" s="21"/>
      <c r="U1007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07" s="15">
        <f>Table3[[#This Row],[Price per board]]*$N$3</f>
        <v>0</v>
      </c>
      <c r="W1007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07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08" spans="2:24" x14ac:dyDescent="0.25">
      <c r="B1008" s="12">
        <f t="shared" ca="1" si="15"/>
        <v>1002</v>
      </c>
      <c r="C100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008" s="26"/>
      <c r="E1008" s="14" t="str">
        <f>IF(COUNTA(Table3[[#This Row],[Schematic Ref]]),LEN(Table3[[#This Row],[Schematic Ref]])-(LEN(SUBSTITUTE(Table3[[#This Row],[Schematic Ref]],",","")))+1,"")</f>
        <v/>
      </c>
      <c r="F1008" s="21"/>
      <c r="G1008" s="21"/>
      <c r="H1008" s="21"/>
      <c r="I1008" s="21"/>
      <c r="J1008" s="22"/>
      <c r="K1008" s="21"/>
      <c r="L1008" s="31"/>
      <c r="M1008" s="32"/>
      <c r="N1008" s="21"/>
      <c r="O1008" s="32"/>
      <c r="P1008" s="30"/>
      <c r="Q1008" s="33"/>
      <c r="R1008" s="21" t="s">
        <v>30</v>
      </c>
      <c r="S1008" s="21">
        <v>1793</v>
      </c>
      <c r="T1008" s="21"/>
      <c r="U1008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08" s="15">
        <f>Table3[[#This Row],[Price per board]]*$N$3</f>
        <v>0</v>
      </c>
      <c r="W1008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08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09" spans="2:24" x14ac:dyDescent="0.25">
      <c r="B1009" s="12">
        <f t="shared" ca="1" si="15"/>
        <v>1003</v>
      </c>
      <c r="C100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009" s="26"/>
      <c r="E1009" s="14" t="str">
        <f>IF(COUNTA(Table3[[#This Row],[Schematic Ref]]),LEN(Table3[[#This Row],[Schematic Ref]])-(LEN(SUBSTITUTE(Table3[[#This Row],[Schematic Ref]],",","")))+1,"")</f>
        <v/>
      </c>
      <c r="F1009" s="21"/>
      <c r="G1009" s="21"/>
      <c r="H1009" s="21"/>
      <c r="I1009" s="21"/>
      <c r="J1009" s="22"/>
      <c r="K1009" s="21"/>
      <c r="L1009" s="31"/>
      <c r="M1009" s="32"/>
      <c r="N1009" s="21"/>
      <c r="O1009" s="32"/>
      <c r="P1009" s="30"/>
      <c r="Q1009" s="33"/>
      <c r="R1009" s="21" t="s">
        <v>30</v>
      </c>
      <c r="S1009" s="21">
        <v>1794</v>
      </c>
      <c r="T1009" s="21"/>
      <c r="U1009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09" s="15">
        <f>Table3[[#This Row],[Price per board]]*$N$3</f>
        <v>0</v>
      </c>
      <c r="W1009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09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10" spans="2:24" x14ac:dyDescent="0.25">
      <c r="B1010" s="12">
        <f t="shared" ca="1" si="15"/>
        <v>1004</v>
      </c>
      <c r="C101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010" s="26"/>
      <c r="E1010" s="14" t="str">
        <f>IF(COUNTA(Table3[[#This Row],[Schematic Ref]]),LEN(Table3[[#This Row],[Schematic Ref]])-(LEN(SUBSTITUTE(Table3[[#This Row],[Schematic Ref]],",","")))+1,"")</f>
        <v/>
      </c>
      <c r="F1010" s="21"/>
      <c r="G1010" s="21"/>
      <c r="H1010" s="21"/>
      <c r="I1010" s="21"/>
      <c r="J1010" s="22"/>
      <c r="K1010" s="21"/>
      <c r="L1010" s="31"/>
      <c r="M1010" s="32"/>
      <c r="N1010" s="21"/>
      <c r="O1010" s="32"/>
      <c r="P1010" s="30"/>
      <c r="Q1010" s="33"/>
      <c r="R1010" s="21" t="s">
        <v>30</v>
      </c>
      <c r="S1010" s="21">
        <v>1795</v>
      </c>
      <c r="T1010" s="21"/>
      <c r="U1010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10" s="15">
        <f>Table3[[#This Row],[Price per board]]*$N$3</f>
        <v>0</v>
      </c>
      <c r="W1010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10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11" spans="2:24" x14ac:dyDescent="0.25">
      <c r="B1011" s="12">
        <f t="shared" ca="1" si="15"/>
        <v>1005</v>
      </c>
      <c r="C101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011" s="26"/>
      <c r="E1011" s="14" t="str">
        <f>IF(COUNTA(Table3[[#This Row],[Schematic Ref]]),LEN(Table3[[#This Row],[Schematic Ref]])-(LEN(SUBSTITUTE(Table3[[#This Row],[Schematic Ref]],",","")))+1,"")</f>
        <v/>
      </c>
      <c r="F1011" s="21"/>
      <c r="G1011" s="21"/>
      <c r="H1011" s="21"/>
      <c r="I1011" s="21"/>
      <c r="J1011" s="22"/>
      <c r="K1011" s="21"/>
      <c r="L1011" s="31"/>
      <c r="M1011" s="32"/>
      <c r="N1011" s="21"/>
      <c r="O1011" s="32"/>
      <c r="P1011" s="30"/>
      <c r="Q1011" s="33"/>
      <c r="R1011" s="21" t="s">
        <v>30</v>
      </c>
      <c r="S1011" s="21">
        <v>1796</v>
      </c>
      <c r="T1011" s="21"/>
      <c r="U1011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11" s="15">
        <f>Table3[[#This Row],[Price per board]]*$N$3</f>
        <v>0</v>
      </c>
      <c r="W1011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11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12" spans="2:24" x14ac:dyDescent="0.25">
      <c r="B1012" s="12">
        <f t="shared" ca="1" si="15"/>
        <v>1006</v>
      </c>
      <c r="C101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012" s="26"/>
      <c r="E1012" s="14" t="str">
        <f>IF(COUNTA(Table3[[#This Row],[Schematic Ref]]),LEN(Table3[[#This Row],[Schematic Ref]])-(LEN(SUBSTITUTE(Table3[[#This Row],[Schematic Ref]],",","")))+1,"")</f>
        <v/>
      </c>
      <c r="F1012" s="21"/>
      <c r="G1012" s="21"/>
      <c r="H1012" s="21"/>
      <c r="I1012" s="21"/>
      <c r="J1012" s="22"/>
      <c r="K1012" s="21"/>
      <c r="L1012" s="31"/>
      <c r="M1012" s="32"/>
      <c r="N1012" s="21"/>
      <c r="O1012" s="32"/>
      <c r="P1012" s="30"/>
      <c r="Q1012" s="33"/>
      <c r="R1012" s="21" t="s">
        <v>30</v>
      </c>
      <c r="S1012" s="21">
        <v>1797</v>
      </c>
      <c r="T1012" s="21"/>
      <c r="U1012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12" s="15">
        <f>Table3[[#This Row],[Price per board]]*$N$3</f>
        <v>0</v>
      </c>
      <c r="W1012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12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13" spans="2:24" x14ac:dyDescent="0.25">
      <c r="B1013" s="12">
        <f t="shared" ca="1" si="15"/>
        <v>1007</v>
      </c>
      <c r="C101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013" s="26"/>
      <c r="E1013" s="14" t="str">
        <f>IF(COUNTA(Table3[[#This Row],[Schematic Ref]]),LEN(Table3[[#This Row],[Schematic Ref]])-(LEN(SUBSTITUTE(Table3[[#This Row],[Schematic Ref]],",","")))+1,"")</f>
        <v/>
      </c>
      <c r="F1013" s="21"/>
      <c r="G1013" s="21"/>
      <c r="H1013" s="21"/>
      <c r="I1013" s="21"/>
      <c r="J1013" s="22"/>
      <c r="K1013" s="21"/>
      <c r="L1013" s="31"/>
      <c r="M1013" s="32"/>
      <c r="N1013" s="21"/>
      <c r="O1013" s="32"/>
      <c r="P1013" s="30"/>
      <c r="Q1013" s="33"/>
      <c r="R1013" s="21" t="s">
        <v>30</v>
      </c>
      <c r="S1013" s="21">
        <v>1798</v>
      </c>
      <c r="T1013" s="21"/>
      <c r="U1013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13" s="15">
        <f>Table3[[#This Row],[Price per board]]*$N$3</f>
        <v>0</v>
      </c>
      <c r="W1013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13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14" spans="2:24" x14ac:dyDescent="0.25">
      <c r="B1014" s="12">
        <f t="shared" ca="1" si="15"/>
        <v>1008</v>
      </c>
      <c r="C101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014" s="26"/>
      <c r="E1014" s="14" t="str">
        <f>IF(COUNTA(Table3[[#This Row],[Schematic Ref]]),LEN(Table3[[#This Row],[Schematic Ref]])-(LEN(SUBSTITUTE(Table3[[#This Row],[Schematic Ref]],",","")))+1,"")</f>
        <v/>
      </c>
      <c r="F1014" s="21"/>
      <c r="G1014" s="21"/>
      <c r="H1014" s="21"/>
      <c r="I1014" s="21"/>
      <c r="J1014" s="22"/>
      <c r="K1014" s="21"/>
      <c r="L1014" s="31"/>
      <c r="M1014" s="32"/>
      <c r="N1014" s="21"/>
      <c r="O1014" s="32"/>
      <c r="P1014" s="30"/>
      <c r="Q1014" s="33"/>
      <c r="R1014" s="21" t="s">
        <v>30</v>
      </c>
      <c r="S1014" s="21">
        <v>1799</v>
      </c>
      <c r="T1014" s="21"/>
      <c r="U1014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14" s="15">
        <f>Table3[[#This Row],[Price per board]]*$N$3</f>
        <v>0</v>
      </c>
      <c r="W1014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14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15" spans="2:24" x14ac:dyDescent="0.25">
      <c r="B1015" s="12">
        <f t="shared" ca="1" si="15"/>
        <v>1009</v>
      </c>
      <c r="C101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015" s="26"/>
      <c r="E1015" s="14" t="str">
        <f>IF(COUNTA(Table3[[#This Row],[Schematic Ref]]),LEN(Table3[[#This Row],[Schematic Ref]])-(LEN(SUBSTITUTE(Table3[[#This Row],[Schematic Ref]],",","")))+1,"")</f>
        <v/>
      </c>
      <c r="F1015" s="21"/>
      <c r="G1015" s="21"/>
      <c r="H1015" s="21"/>
      <c r="I1015" s="21"/>
      <c r="J1015" s="22"/>
      <c r="K1015" s="21"/>
      <c r="L1015" s="31"/>
      <c r="M1015" s="32"/>
      <c r="N1015" s="21"/>
      <c r="O1015" s="32"/>
      <c r="P1015" s="30"/>
      <c r="Q1015" s="33"/>
      <c r="R1015" s="21" t="s">
        <v>30</v>
      </c>
      <c r="S1015" s="21">
        <v>1800</v>
      </c>
      <c r="T1015" s="21"/>
      <c r="U1015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15" s="15">
        <f>Table3[[#This Row],[Price per board]]*$N$3</f>
        <v>0</v>
      </c>
      <c r="W1015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15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16" spans="2:24" x14ac:dyDescent="0.25">
      <c r="B1016" s="12">
        <f t="shared" ca="1" si="15"/>
        <v>1010</v>
      </c>
      <c r="C101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016" s="26"/>
      <c r="E1016" s="14" t="str">
        <f>IF(COUNTA(Table3[[#This Row],[Schematic Ref]]),LEN(Table3[[#This Row],[Schematic Ref]])-(LEN(SUBSTITUTE(Table3[[#This Row],[Schematic Ref]],",","")))+1,"")</f>
        <v/>
      </c>
      <c r="F1016" s="21"/>
      <c r="G1016" s="21"/>
      <c r="H1016" s="21"/>
      <c r="I1016" s="21"/>
      <c r="J1016" s="22"/>
      <c r="K1016" s="21"/>
      <c r="L1016" s="31"/>
      <c r="M1016" s="32"/>
      <c r="N1016" s="21"/>
      <c r="O1016" s="32"/>
      <c r="P1016" s="30"/>
      <c r="Q1016" s="33"/>
      <c r="R1016" s="21" t="s">
        <v>30</v>
      </c>
      <c r="S1016" s="21">
        <v>1801</v>
      </c>
      <c r="T1016" s="21"/>
      <c r="U1016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16" s="15">
        <f>Table3[[#This Row],[Price per board]]*$N$3</f>
        <v>0</v>
      </c>
      <c r="W1016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16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17" spans="2:24" x14ac:dyDescent="0.25">
      <c r="B1017" s="12">
        <f t="shared" ca="1" si="15"/>
        <v>1011</v>
      </c>
      <c r="C101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017" s="26"/>
      <c r="E1017" s="14" t="str">
        <f>IF(COUNTA(Table3[[#This Row],[Schematic Ref]]),LEN(Table3[[#This Row],[Schematic Ref]])-(LEN(SUBSTITUTE(Table3[[#This Row],[Schematic Ref]],",","")))+1,"")</f>
        <v/>
      </c>
      <c r="F1017" s="21"/>
      <c r="G1017" s="21"/>
      <c r="H1017" s="21"/>
      <c r="I1017" s="21"/>
      <c r="J1017" s="22"/>
      <c r="K1017" s="21"/>
      <c r="L1017" s="31"/>
      <c r="M1017" s="32"/>
      <c r="N1017" s="21"/>
      <c r="O1017" s="32"/>
      <c r="P1017" s="30"/>
      <c r="Q1017" s="33"/>
      <c r="R1017" s="21" t="s">
        <v>30</v>
      </c>
      <c r="S1017" s="21">
        <v>1802</v>
      </c>
      <c r="T1017" s="21"/>
      <c r="U1017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17" s="15">
        <f>Table3[[#This Row],[Price per board]]*$N$3</f>
        <v>0</v>
      </c>
      <c r="W1017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17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18" spans="2:24" x14ac:dyDescent="0.25">
      <c r="B1018" s="12">
        <f t="shared" ca="1" si="15"/>
        <v>1012</v>
      </c>
      <c r="C101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018" s="26"/>
      <c r="E1018" s="14" t="str">
        <f>IF(COUNTA(Table3[[#This Row],[Schematic Ref]]),LEN(Table3[[#This Row],[Schematic Ref]])-(LEN(SUBSTITUTE(Table3[[#This Row],[Schematic Ref]],",","")))+1,"")</f>
        <v/>
      </c>
      <c r="F1018" s="21"/>
      <c r="G1018" s="21"/>
      <c r="H1018" s="21"/>
      <c r="I1018" s="21"/>
      <c r="J1018" s="22"/>
      <c r="K1018" s="21"/>
      <c r="L1018" s="31"/>
      <c r="M1018" s="32"/>
      <c r="N1018" s="21"/>
      <c r="O1018" s="32"/>
      <c r="P1018" s="30"/>
      <c r="Q1018" s="33"/>
      <c r="R1018" s="21" t="s">
        <v>30</v>
      </c>
      <c r="S1018" s="21">
        <v>1803</v>
      </c>
      <c r="T1018" s="21"/>
      <c r="U1018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18" s="15">
        <f>Table3[[#This Row],[Price per board]]*$N$3</f>
        <v>0</v>
      </c>
      <c r="W1018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18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19" spans="2:24" x14ac:dyDescent="0.25">
      <c r="B1019" s="12">
        <f t="shared" ca="1" si="15"/>
        <v>1013</v>
      </c>
      <c r="C101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019" s="26"/>
      <c r="E1019" s="14" t="str">
        <f>IF(COUNTA(Table3[[#This Row],[Schematic Ref]]),LEN(Table3[[#This Row],[Schematic Ref]])-(LEN(SUBSTITUTE(Table3[[#This Row],[Schematic Ref]],",","")))+1,"")</f>
        <v/>
      </c>
      <c r="F1019" s="21"/>
      <c r="G1019" s="21"/>
      <c r="H1019" s="21"/>
      <c r="I1019" s="21"/>
      <c r="J1019" s="22"/>
      <c r="K1019" s="21"/>
      <c r="L1019" s="31"/>
      <c r="M1019" s="32"/>
      <c r="N1019" s="21"/>
      <c r="O1019" s="32"/>
      <c r="P1019" s="30"/>
      <c r="Q1019" s="33"/>
      <c r="R1019" s="21" t="s">
        <v>30</v>
      </c>
      <c r="S1019" s="21">
        <v>1804</v>
      </c>
      <c r="T1019" s="21"/>
      <c r="U1019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19" s="15">
        <f>Table3[[#This Row],[Price per board]]*$N$3</f>
        <v>0</v>
      </c>
      <c r="W1019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19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20" spans="2:24" x14ac:dyDescent="0.25">
      <c r="B1020" s="12">
        <f t="shared" ca="1" si="15"/>
        <v>1014</v>
      </c>
      <c r="C102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020" s="26"/>
      <c r="E1020" s="14" t="str">
        <f>IF(COUNTA(Table3[[#This Row],[Schematic Ref]]),LEN(Table3[[#This Row],[Schematic Ref]])-(LEN(SUBSTITUTE(Table3[[#This Row],[Schematic Ref]],",","")))+1,"")</f>
        <v/>
      </c>
      <c r="F1020" s="21"/>
      <c r="G1020" s="21"/>
      <c r="H1020" s="21"/>
      <c r="I1020" s="21"/>
      <c r="J1020" s="22"/>
      <c r="K1020" s="21"/>
      <c r="L1020" s="31"/>
      <c r="M1020" s="32"/>
      <c r="N1020" s="21"/>
      <c r="O1020" s="32"/>
      <c r="P1020" s="30"/>
      <c r="Q1020" s="33"/>
      <c r="R1020" s="21" t="s">
        <v>30</v>
      </c>
      <c r="S1020" s="21">
        <v>1805</v>
      </c>
      <c r="T1020" s="21"/>
      <c r="U1020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20" s="15">
        <f>Table3[[#This Row],[Price per board]]*$N$3</f>
        <v>0</v>
      </c>
      <c r="W1020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20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21" spans="2:24" x14ac:dyDescent="0.25">
      <c r="B1021" s="12">
        <f t="shared" ca="1" si="15"/>
        <v>1015</v>
      </c>
      <c r="C102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021" s="26"/>
      <c r="E1021" s="14" t="str">
        <f>IF(COUNTA(Table3[[#This Row],[Schematic Ref]]),LEN(Table3[[#This Row],[Schematic Ref]])-(LEN(SUBSTITUTE(Table3[[#This Row],[Schematic Ref]],",","")))+1,"")</f>
        <v/>
      </c>
      <c r="F1021" s="21"/>
      <c r="G1021" s="21"/>
      <c r="H1021" s="21"/>
      <c r="I1021" s="21"/>
      <c r="J1021" s="22"/>
      <c r="K1021" s="21"/>
      <c r="L1021" s="31"/>
      <c r="M1021" s="32"/>
      <c r="N1021" s="21"/>
      <c r="O1021" s="32"/>
      <c r="P1021" s="30"/>
      <c r="Q1021" s="33"/>
      <c r="R1021" s="21" t="s">
        <v>30</v>
      </c>
      <c r="S1021" s="21">
        <v>1806</v>
      </c>
      <c r="T1021" s="21"/>
      <c r="U1021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21" s="15">
        <f>Table3[[#This Row],[Price per board]]*$N$3</f>
        <v>0</v>
      </c>
      <c r="W1021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21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22" spans="2:24" x14ac:dyDescent="0.25">
      <c r="B1022" s="12">
        <f t="shared" ca="1" si="15"/>
        <v>1016</v>
      </c>
      <c r="C102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022" s="26"/>
      <c r="E1022" s="14" t="str">
        <f>IF(COUNTA(Table3[[#This Row],[Schematic Ref]]),LEN(Table3[[#This Row],[Schematic Ref]])-(LEN(SUBSTITUTE(Table3[[#This Row],[Schematic Ref]],",","")))+1,"")</f>
        <v/>
      </c>
      <c r="F1022" s="21"/>
      <c r="G1022" s="21"/>
      <c r="H1022" s="21"/>
      <c r="I1022" s="21"/>
      <c r="J1022" s="22"/>
      <c r="K1022" s="21"/>
      <c r="L1022" s="31"/>
      <c r="M1022" s="32"/>
      <c r="N1022" s="21"/>
      <c r="O1022" s="32"/>
      <c r="P1022" s="30"/>
      <c r="Q1022" s="33"/>
      <c r="R1022" s="21" t="s">
        <v>30</v>
      </c>
      <c r="S1022" s="21">
        <v>1807</v>
      </c>
      <c r="T1022" s="21"/>
      <c r="U1022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22" s="15">
        <f>Table3[[#This Row],[Price per board]]*$N$3</f>
        <v>0</v>
      </c>
      <c r="W1022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22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23" spans="2:24" x14ac:dyDescent="0.25">
      <c r="B1023" s="12">
        <f t="shared" ca="1" si="15"/>
        <v>1017</v>
      </c>
      <c r="C102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023" s="26"/>
      <c r="E1023" s="14" t="str">
        <f>IF(COUNTA(Table3[[#This Row],[Schematic Ref]]),LEN(Table3[[#This Row],[Schematic Ref]])-(LEN(SUBSTITUTE(Table3[[#This Row],[Schematic Ref]],",","")))+1,"")</f>
        <v/>
      </c>
      <c r="F1023" s="21"/>
      <c r="G1023" s="21"/>
      <c r="H1023" s="21"/>
      <c r="I1023" s="21"/>
      <c r="J1023" s="22"/>
      <c r="K1023" s="21"/>
      <c r="L1023" s="31"/>
      <c r="M1023" s="32"/>
      <c r="N1023" s="21"/>
      <c r="O1023" s="32"/>
      <c r="P1023" s="30"/>
      <c r="Q1023" s="33"/>
      <c r="R1023" s="21" t="s">
        <v>30</v>
      </c>
      <c r="S1023" s="21">
        <v>1808</v>
      </c>
      <c r="T1023" s="21"/>
      <c r="U1023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23" s="15">
        <f>Table3[[#This Row],[Price per board]]*$N$3</f>
        <v>0</v>
      </c>
      <c r="W1023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23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24" spans="2:24" x14ac:dyDescent="0.25">
      <c r="B1024" s="12">
        <f t="shared" ca="1" si="15"/>
        <v>1018</v>
      </c>
      <c r="C102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024" s="26"/>
      <c r="E1024" s="14" t="str">
        <f>IF(COUNTA(Table3[[#This Row],[Schematic Ref]]),LEN(Table3[[#This Row],[Schematic Ref]])-(LEN(SUBSTITUTE(Table3[[#This Row],[Schematic Ref]],",","")))+1,"")</f>
        <v/>
      </c>
      <c r="F1024" s="21"/>
      <c r="G1024" s="21"/>
      <c r="H1024" s="21"/>
      <c r="I1024" s="21"/>
      <c r="J1024" s="22"/>
      <c r="K1024" s="21"/>
      <c r="L1024" s="31"/>
      <c r="M1024" s="32"/>
      <c r="N1024" s="21"/>
      <c r="O1024" s="32"/>
      <c r="P1024" s="30"/>
      <c r="Q1024" s="33"/>
      <c r="R1024" s="21" t="s">
        <v>30</v>
      </c>
      <c r="S1024" s="21">
        <v>1809</v>
      </c>
      <c r="T1024" s="21"/>
      <c r="U1024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24" s="15">
        <f>Table3[[#This Row],[Price per board]]*$N$3</f>
        <v>0</v>
      </c>
      <c r="W1024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24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25" spans="2:24" x14ac:dyDescent="0.25">
      <c r="B1025" s="12">
        <f t="shared" ca="1" si="15"/>
        <v>1019</v>
      </c>
      <c r="C102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025" s="26"/>
      <c r="E1025" s="14" t="str">
        <f>IF(COUNTA(Table3[[#This Row],[Schematic Ref]]),LEN(Table3[[#This Row],[Schematic Ref]])-(LEN(SUBSTITUTE(Table3[[#This Row],[Schematic Ref]],",","")))+1,"")</f>
        <v/>
      </c>
      <c r="F1025" s="21"/>
      <c r="G1025" s="21"/>
      <c r="H1025" s="21"/>
      <c r="I1025" s="21"/>
      <c r="J1025" s="22"/>
      <c r="K1025" s="21"/>
      <c r="L1025" s="31"/>
      <c r="M1025" s="32"/>
      <c r="N1025" s="21"/>
      <c r="O1025" s="32"/>
      <c r="P1025" s="30"/>
      <c r="Q1025" s="33"/>
      <c r="R1025" s="21" t="s">
        <v>30</v>
      </c>
      <c r="S1025" s="21">
        <v>1810</v>
      </c>
      <c r="T1025" s="21"/>
      <c r="U1025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25" s="15">
        <f>Table3[[#This Row],[Price per board]]*$N$3</f>
        <v>0</v>
      </c>
      <c r="W1025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25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26" spans="2:24" x14ac:dyDescent="0.25">
      <c r="B1026" s="12">
        <f t="shared" ca="1" si="15"/>
        <v>1020</v>
      </c>
      <c r="C102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026" s="26"/>
      <c r="E1026" s="14" t="str">
        <f>IF(COUNTA(Table3[[#This Row],[Schematic Ref]]),LEN(Table3[[#This Row],[Schematic Ref]])-(LEN(SUBSTITUTE(Table3[[#This Row],[Schematic Ref]],",","")))+1,"")</f>
        <v/>
      </c>
      <c r="F1026" s="21"/>
      <c r="G1026" s="21"/>
      <c r="H1026" s="21"/>
      <c r="I1026" s="21"/>
      <c r="J1026" s="22"/>
      <c r="K1026" s="21"/>
      <c r="L1026" s="31"/>
      <c r="M1026" s="32"/>
      <c r="N1026" s="21"/>
      <c r="O1026" s="32"/>
      <c r="P1026" s="30"/>
      <c r="Q1026" s="33"/>
      <c r="R1026" s="21" t="s">
        <v>30</v>
      </c>
      <c r="S1026" s="21">
        <v>1811</v>
      </c>
      <c r="T1026" s="21"/>
      <c r="U1026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26" s="15">
        <f>Table3[[#This Row],[Price per board]]*$N$3</f>
        <v>0</v>
      </c>
      <c r="W1026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26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27" spans="2:24" x14ac:dyDescent="0.25">
      <c r="B1027" s="12">
        <f t="shared" ca="1" si="15"/>
        <v>1021</v>
      </c>
      <c r="C102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027" s="26"/>
      <c r="E1027" s="14" t="str">
        <f>IF(COUNTA(Table3[[#This Row],[Schematic Ref]]),LEN(Table3[[#This Row],[Schematic Ref]])-(LEN(SUBSTITUTE(Table3[[#This Row],[Schematic Ref]],",","")))+1,"")</f>
        <v/>
      </c>
      <c r="F1027" s="21"/>
      <c r="G1027" s="21"/>
      <c r="H1027" s="21"/>
      <c r="I1027" s="21"/>
      <c r="J1027" s="22"/>
      <c r="K1027" s="21"/>
      <c r="L1027" s="31"/>
      <c r="M1027" s="32"/>
      <c r="N1027" s="21"/>
      <c r="O1027" s="32"/>
      <c r="P1027" s="30"/>
      <c r="Q1027" s="33"/>
      <c r="R1027" s="21" t="s">
        <v>30</v>
      </c>
      <c r="S1027" s="21">
        <v>1812</v>
      </c>
      <c r="T1027" s="21"/>
      <c r="U1027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27" s="15">
        <f>Table3[[#This Row],[Price per board]]*$N$3</f>
        <v>0</v>
      </c>
      <c r="W1027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27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28" spans="2:24" x14ac:dyDescent="0.25">
      <c r="B1028" s="12">
        <f t="shared" ca="1" si="15"/>
        <v>1022</v>
      </c>
      <c r="C102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028" s="26"/>
      <c r="E1028" s="14" t="str">
        <f>IF(COUNTA(Table3[[#This Row],[Schematic Ref]]),LEN(Table3[[#This Row],[Schematic Ref]])-(LEN(SUBSTITUTE(Table3[[#This Row],[Schematic Ref]],",","")))+1,"")</f>
        <v/>
      </c>
      <c r="F1028" s="21"/>
      <c r="G1028" s="21"/>
      <c r="H1028" s="21"/>
      <c r="I1028" s="21"/>
      <c r="J1028" s="22"/>
      <c r="K1028" s="21"/>
      <c r="L1028" s="31"/>
      <c r="M1028" s="32"/>
      <c r="N1028" s="21"/>
      <c r="O1028" s="32"/>
      <c r="P1028" s="30"/>
      <c r="Q1028" s="33"/>
      <c r="R1028" s="21" t="s">
        <v>30</v>
      </c>
      <c r="S1028" s="21">
        <v>1813</v>
      </c>
      <c r="T1028" s="21"/>
      <c r="U1028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28" s="15">
        <f>Table3[[#This Row],[Price per board]]*$N$3</f>
        <v>0</v>
      </c>
      <c r="W1028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28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29" spans="2:24" x14ac:dyDescent="0.25">
      <c r="B1029" s="12">
        <f t="shared" ca="1" si="15"/>
        <v>1023</v>
      </c>
      <c r="C102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029" s="26"/>
      <c r="E1029" s="14" t="str">
        <f>IF(COUNTA(Table3[[#This Row],[Schematic Ref]]),LEN(Table3[[#This Row],[Schematic Ref]])-(LEN(SUBSTITUTE(Table3[[#This Row],[Schematic Ref]],",","")))+1,"")</f>
        <v/>
      </c>
      <c r="F1029" s="21"/>
      <c r="G1029" s="21"/>
      <c r="H1029" s="21"/>
      <c r="I1029" s="21"/>
      <c r="J1029" s="22"/>
      <c r="K1029" s="21"/>
      <c r="L1029" s="31"/>
      <c r="M1029" s="32"/>
      <c r="N1029" s="21"/>
      <c r="O1029" s="32"/>
      <c r="P1029" s="30"/>
      <c r="Q1029" s="33"/>
      <c r="R1029" s="21" t="s">
        <v>30</v>
      </c>
      <c r="S1029" s="21">
        <v>1814</v>
      </c>
      <c r="T1029" s="21"/>
      <c r="U1029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29" s="15">
        <f>Table3[[#This Row],[Price per board]]*$N$3</f>
        <v>0</v>
      </c>
      <c r="W1029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29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30" spans="2:24" x14ac:dyDescent="0.25">
      <c r="B1030" s="12">
        <f t="shared" ref="B1030:B1093" ca="1" si="16">IF(ISNUMBER(INDIRECT("B"&amp;ROW()-1)),INDIRECT("B"&amp;ROW()-1)+1,0)</f>
        <v>1024</v>
      </c>
      <c r="C103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030" s="26"/>
      <c r="E1030" s="14" t="str">
        <f>IF(COUNTA(Table3[[#This Row],[Schematic Ref]]),LEN(Table3[[#This Row],[Schematic Ref]])-(LEN(SUBSTITUTE(Table3[[#This Row],[Schematic Ref]],",","")))+1,"")</f>
        <v/>
      </c>
      <c r="F1030" s="21"/>
      <c r="G1030" s="21"/>
      <c r="H1030" s="21"/>
      <c r="I1030" s="21"/>
      <c r="J1030" s="22"/>
      <c r="K1030" s="21"/>
      <c r="L1030" s="31"/>
      <c r="M1030" s="32"/>
      <c r="N1030" s="21"/>
      <c r="O1030" s="32"/>
      <c r="P1030" s="30"/>
      <c r="Q1030" s="33"/>
      <c r="R1030" s="21" t="s">
        <v>30</v>
      </c>
      <c r="S1030" s="21">
        <v>1815</v>
      </c>
      <c r="T1030" s="21"/>
      <c r="U1030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30" s="15">
        <f>Table3[[#This Row],[Price per board]]*$N$3</f>
        <v>0</v>
      </c>
      <c r="W1030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30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31" spans="2:24" x14ac:dyDescent="0.25">
      <c r="B1031" s="12">
        <f t="shared" ca="1" si="16"/>
        <v>1025</v>
      </c>
      <c r="C103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031" s="26"/>
      <c r="E1031" s="14" t="str">
        <f>IF(COUNTA(Table3[[#This Row],[Schematic Ref]]),LEN(Table3[[#This Row],[Schematic Ref]])-(LEN(SUBSTITUTE(Table3[[#This Row],[Schematic Ref]],",","")))+1,"")</f>
        <v/>
      </c>
      <c r="F1031" s="21"/>
      <c r="G1031" s="21"/>
      <c r="H1031" s="21"/>
      <c r="I1031" s="21"/>
      <c r="J1031" s="22"/>
      <c r="K1031" s="21"/>
      <c r="L1031" s="31"/>
      <c r="M1031" s="32"/>
      <c r="N1031" s="21"/>
      <c r="O1031" s="32"/>
      <c r="P1031" s="30"/>
      <c r="Q1031" s="33"/>
      <c r="R1031" s="21" t="s">
        <v>30</v>
      </c>
      <c r="S1031" s="21">
        <v>1816</v>
      </c>
      <c r="T1031" s="21"/>
      <c r="U1031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31" s="15">
        <f>Table3[[#This Row],[Price per board]]*$N$3</f>
        <v>0</v>
      </c>
      <c r="W1031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31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32" spans="2:24" x14ac:dyDescent="0.25">
      <c r="B1032" s="12">
        <f t="shared" ca="1" si="16"/>
        <v>1026</v>
      </c>
      <c r="C103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032" s="26"/>
      <c r="E1032" s="14" t="str">
        <f>IF(COUNTA(Table3[[#This Row],[Schematic Ref]]),LEN(Table3[[#This Row],[Schematic Ref]])-(LEN(SUBSTITUTE(Table3[[#This Row],[Schematic Ref]],",","")))+1,"")</f>
        <v/>
      </c>
      <c r="F1032" s="21"/>
      <c r="G1032" s="21"/>
      <c r="H1032" s="21"/>
      <c r="I1032" s="21"/>
      <c r="J1032" s="22"/>
      <c r="K1032" s="21"/>
      <c r="L1032" s="31"/>
      <c r="M1032" s="32"/>
      <c r="N1032" s="21"/>
      <c r="O1032" s="32"/>
      <c r="P1032" s="30"/>
      <c r="Q1032" s="33"/>
      <c r="R1032" s="21" t="s">
        <v>30</v>
      </c>
      <c r="S1032" s="21">
        <v>1817</v>
      </c>
      <c r="T1032" s="21"/>
      <c r="U1032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32" s="15">
        <f>Table3[[#This Row],[Price per board]]*$N$3</f>
        <v>0</v>
      </c>
      <c r="W1032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32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33" spans="2:24" x14ac:dyDescent="0.25">
      <c r="B1033" s="12">
        <f t="shared" ca="1" si="16"/>
        <v>1027</v>
      </c>
      <c r="C103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033" s="26"/>
      <c r="E1033" s="14" t="str">
        <f>IF(COUNTA(Table3[[#This Row],[Schematic Ref]]),LEN(Table3[[#This Row],[Schematic Ref]])-(LEN(SUBSTITUTE(Table3[[#This Row],[Schematic Ref]],",","")))+1,"")</f>
        <v/>
      </c>
      <c r="F1033" s="21"/>
      <c r="G1033" s="21"/>
      <c r="H1033" s="21"/>
      <c r="I1033" s="21"/>
      <c r="J1033" s="22"/>
      <c r="K1033" s="21"/>
      <c r="L1033" s="31"/>
      <c r="M1033" s="32"/>
      <c r="N1033" s="21"/>
      <c r="O1033" s="32"/>
      <c r="P1033" s="30"/>
      <c r="Q1033" s="33"/>
      <c r="R1033" s="21" t="s">
        <v>30</v>
      </c>
      <c r="S1033" s="21">
        <v>1818</v>
      </c>
      <c r="T1033" s="21"/>
      <c r="U1033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33" s="15">
        <f>Table3[[#This Row],[Price per board]]*$N$3</f>
        <v>0</v>
      </c>
      <c r="W1033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33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34" spans="2:24" x14ac:dyDescent="0.25">
      <c r="B1034" s="12">
        <f t="shared" ca="1" si="16"/>
        <v>1028</v>
      </c>
      <c r="C103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034" s="26"/>
      <c r="E1034" s="14" t="str">
        <f>IF(COUNTA(Table3[[#This Row],[Schematic Ref]]),LEN(Table3[[#This Row],[Schematic Ref]])-(LEN(SUBSTITUTE(Table3[[#This Row],[Schematic Ref]],",","")))+1,"")</f>
        <v/>
      </c>
      <c r="F1034" s="21"/>
      <c r="G1034" s="21"/>
      <c r="H1034" s="21"/>
      <c r="I1034" s="21"/>
      <c r="J1034" s="22"/>
      <c r="K1034" s="21"/>
      <c r="L1034" s="31"/>
      <c r="M1034" s="32"/>
      <c r="N1034" s="21"/>
      <c r="O1034" s="32"/>
      <c r="P1034" s="30"/>
      <c r="Q1034" s="33"/>
      <c r="R1034" s="21" t="s">
        <v>30</v>
      </c>
      <c r="S1034" s="21">
        <v>1819</v>
      </c>
      <c r="T1034" s="21"/>
      <c r="U1034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34" s="15">
        <f>Table3[[#This Row],[Price per board]]*$N$3</f>
        <v>0</v>
      </c>
      <c r="W1034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34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35" spans="2:24" x14ac:dyDescent="0.25">
      <c r="B1035" s="12">
        <f t="shared" ca="1" si="16"/>
        <v>1029</v>
      </c>
      <c r="C103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035" s="26"/>
      <c r="E1035" s="14" t="str">
        <f>IF(COUNTA(Table3[[#This Row],[Schematic Ref]]),LEN(Table3[[#This Row],[Schematic Ref]])-(LEN(SUBSTITUTE(Table3[[#This Row],[Schematic Ref]],",","")))+1,"")</f>
        <v/>
      </c>
      <c r="F1035" s="21"/>
      <c r="G1035" s="21"/>
      <c r="H1035" s="21"/>
      <c r="I1035" s="21"/>
      <c r="J1035" s="22"/>
      <c r="K1035" s="21"/>
      <c r="L1035" s="31"/>
      <c r="M1035" s="32"/>
      <c r="N1035" s="21"/>
      <c r="O1035" s="32"/>
      <c r="P1035" s="30"/>
      <c r="Q1035" s="33"/>
      <c r="R1035" s="21" t="s">
        <v>30</v>
      </c>
      <c r="S1035" s="21">
        <v>1820</v>
      </c>
      <c r="T1035" s="21"/>
      <c r="U1035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35" s="15">
        <f>Table3[[#This Row],[Price per board]]*$N$3</f>
        <v>0</v>
      </c>
      <c r="W1035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35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36" spans="2:24" x14ac:dyDescent="0.25">
      <c r="B1036" s="12">
        <f t="shared" ca="1" si="16"/>
        <v>1030</v>
      </c>
      <c r="C103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036" s="26"/>
      <c r="E1036" s="14" t="str">
        <f>IF(COUNTA(Table3[[#This Row],[Schematic Ref]]),LEN(Table3[[#This Row],[Schematic Ref]])-(LEN(SUBSTITUTE(Table3[[#This Row],[Schematic Ref]],",","")))+1,"")</f>
        <v/>
      </c>
      <c r="F1036" s="21"/>
      <c r="G1036" s="21"/>
      <c r="H1036" s="21"/>
      <c r="I1036" s="21"/>
      <c r="J1036" s="22"/>
      <c r="K1036" s="21"/>
      <c r="L1036" s="31"/>
      <c r="M1036" s="32"/>
      <c r="N1036" s="21"/>
      <c r="O1036" s="32"/>
      <c r="P1036" s="30"/>
      <c r="Q1036" s="33"/>
      <c r="R1036" s="21" t="s">
        <v>30</v>
      </c>
      <c r="S1036" s="21">
        <v>1821</v>
      </c>
      <c r="T1036" s="21"/>
      <c r="U1036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36" s="15">
        <f>Table3[[#This Row],[Price per board]]*$N$3</f>
        <v>0</v>
      </c>
      <c r="W1036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36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37" spans="2:24" x14ac:dyDescent="0.25">
      <c r="B1037" s="12">
        <f t="shared" ca="1" si="16"/>
        <v>1031</v>
      </c>
      <c r="C103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037" s="26"/>
      <c r="E1037" s="14" t="str">
        <f>IF(COUNTA(Table3[[#This Row],[Schematic Ref]]),LEN(Table3[[#This Row],[Schematic Ref]])-(LEN(SUBSTITUTE(Table3[[#This Row],[Schematic Ref]],",","")))+1,"")</f>
        <v/>
      </c>
      <c r="F1037" s="21"/>
      <c r="G1037" s="21"/>
      <c r="H1037" s="21"/>
      <c r="I1037" s="21"/>
      <c r="J1037" s="22"/>
      <c r="K1037" s="21"/>
      <c r="L1037" s="31"/>
      <c r="M1037" s="32"/>
      <c r="N1037" s="21"/>
      <c r="O1037" s="32"/>
      <c r="P1037" s="30"/>
      <c r="Q1037" s="33"/>
      <c r="R1037" s="21" t="s">
        <v>30</v>
      </c>
      <c r="S1037" s="21">
        <v>1822</v>
      </c>
      <c r="T1037" s="21"/>
      <c r="U1037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37" s="15">
        <f>Table3[[#This Row],[Price per board]]*$N$3</f>
        <v>0</v>
      </c>
      <c r="W1037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37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38" spans="2:24" x14ac:dyDescent="0.25">
      <c r="B1038" s="12">
        <f t="shared" ca="1" si="16"/>
        <v>1032</v>
      </c>
      <c r="C103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038" s="26"/>
      <c r="E1038" s="14" t="str">
        <f>IF(COUNTA(Table3[[#This Row],[Schematic Ref]]),LEN(Table3[[#This Row],[Schematic Ref]])-(LEN(SUBSTITUTE(Table3[[#This Row],[Schematic Ref]],",","")))+1,"")</f>
        <v/>
      </c>
      <c r="F1038" s="21"/>
      <c r="G1038" s="21"/>
      <c r="H1038" s="21"/>
      <c r="I1038" s="21"/>
      <c r="J1038" s="22"/>
      <c r="K1038" s="21"/>
      <c r="L1038" s="31"/>
      <c r="M1038" s="32"/>
      <c r="N1038" s="21"/>
      <c r="O1038" s="32"/>
      <c r="P1038" s="30"/>
      <c r="Q1038" s="33"/>
      <c r="R1038" s="21" t="s">
        <v>30</v>
      </c>
      <c r="S1038" s="21">
        <v>1823</v>
      </c>
      <c r="T1038" s="21"/>
      <c r="U1038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38" s="15">
        <f>Table3[[#This Row],[Price per board]]*$N$3</f>
        <v>0</v>
      </c>
      <c r="W1038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38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39" spans="2:24" x14ac:dyDescent="0.25">
      <c r="B1039" s="12">
        <f t="shared" ca="1" si="16"/>
        <v>1033</v>
      </c>
      <c r="C103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039" s="26"/>
      <c r="E1039" s="14" t="str">
        <f>IF(COUNTA(Table3[[#This Row],[Schematic Ref]]),LEN(Table3[[#This Row],[Schematic Ref]])-(LEN(SUBSTITUTE(Table3[[#This Row],[Schematic Ref]],",","")))+1,"")</f>
        <v/>
      </c>
      <c r="F1039" s="21"/>
      <c r="G1039" s="21"/>
      <c r="H1039" s="21"/>
      <c r="I1039" s="21"/>
      <c r="J1039" s="22"/>
      <c r="K1039" s="21"/>
      <c r="L1039" s="31"/>
      <c r="M1039" s="32"/>
      <c r="N1039" s="21"/>
      <c r="O1039" s="32"/>
      <c r="P1039" s="30"/>
      <c r="Q1039" s="33"/>
      <c r="R1039" s="21" t="s">
        <v>30</v>
      </c>
      <c r="S1039" s="21">
        <v>1824</v>
      </c>
      <c r="T1039" s="21"/>
      <c r="U1039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39" s="15">
        <f>Table3[[#This Row],[Price per board]]*$N$3</f>
        <v>0</v>
      </c>
      <c r="W1039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39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40" spans="2:24" x14ac:dyDescent="0.25">
      <c r="B1040" s="12">
        <f t="shared" ca="1" si="16"/>
        <v>1034</v>
      </c>
      <c r="C104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040" s="26"/>
      <c r="E1040" s="14" t="str">
        <f>IF(COUNTA(Table3[[#This Row],[Schematic Ref]]),LEN(Table3[[#This Row],[Schematic Ref]])-(LEN(SUBSTITUTE(Table3[[#This Row],[Schematic Ref]],",","")))+1,"")</f>
        <v/>
      </c>
      <c r="F1040" s="21"/>
      <c r="G1040" s="21"/>
      <c r="H1040" s="21"/>
      <c r="I1040" s="21"/>
      <c r="J1040" s="22"/>
      <c r="K1040" s="21"/>
      <c r="L1040" s="31"/>
      <c r="M1040" s="32"/>
      <c r="N1040" s="21"/>
      <c r="O1040" s="32"/>
      <c r="P1040" s="30"/>
      <c r="Q1040" s="33"/>
      <c r="R1040" s="21" t="s">
        <v>30</v>
      </c>
      <c r="S1040" s="21">
        <v>1825</v>
      </c>
      <c r="T1040" s="21"/>
      <c r="U1040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40" s="15">
        <f>Table3[[#This Row],[Price per board]]*$N$3</f>
        <v>0</v>
      </c>
      <c r="W1040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40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41" spans="2:24" x14ac:dyDescent="0.25">
      <c r="B1041" s="12">
        <f t="shared" ca="1" si="16"/>
        <v>1035</v>
      </c>
      <c r="C104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041" s="26"/>
      <c r="E1041" s="14" t="str">
        <f>IF(COUNTA(Table3[[#This Row],[Schematic Ref]]),LEN(Table3[[#This Row],[Schematic Ref]])-(LEN(SUBSTITUTE(Table3[[#This Row],[Schematic Ref]],",","")))+1,"")</f>
        <v/>
      </c>
      <c r="F1041" s="21"/>
      <c r="G1041" s="21"/>
      <c r="H1041" s="21"/>
      <c r="I1041" s="21"/>
      <c r="J1041" s="22"/>
      <c r="K1041" s="21"/>
      <c r="L1041" s="31"/>
      <c r="M1041" s="32"/>
      <c r="N1041" s="21"/>
      <c r="O1041" s="32"/>
      <c r="P1041" s="30"/>
      <c r="Q1041" s="33"/>
      <c r="R1041" s="21" t="s">
        <v>30</v>
      </c>
      <c r="S1041" s="21">
        <v>1826</v>
      </c>
      <c r="T1041" s="21"/>
      <c r="U1041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41" s="15">
        <f>Table3[[#This Row],[Price per board]]*$N$3</f>
        <v>0</v>
      </c>
      <c r="W1041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41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42" spans="2:24" x14ac:dyDescent="0.25">
      <c r="B1042" s="12">
        <f t="shared" ca="1" si="16"/>
        <v>1036</v>
      </c>
      <c r="C104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042" s="26"/>
      <c r="E1042" s="14" t="str">
        <f>IF(COUNTA(Table3[[#This Row],[Schematic Ref]]),LEN(Table3[[#This Row],[Schematic Ref]])-(LEN(SUBSTITUTE(Table3[[#This Row],[Schematic Ref]],",","")))+1,"")</f>
        <v/>
      </c>
      <c r="F1042" s="21"/>
      <c r="G1042" s="21"/>
      <c r="H1042" s="21"/>
      <c r="I1042" s="21"/>
      <c r="J1042" s="22"/>
      <c r="K1042" s="21"/>
      <c r="L1042" s="31"/>
      <c r="M1042" s="32"/>
      <c r="N1042" s="21"/>
      <c r="O1042" s="32"/>
      <c r="P1042" s="30"/>
      <c r="Q1042" s="33"/>
      <c r="R1042" s="21" t="s">
        <v>30</v>
      </c>
      <c r="S1042" s="21">
        <v>1827</v>
      </c>
      <c r="T1042" s="21"/>
      <c r="U1042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42" s="15">
        <f>Table3[[#This Row],[Price per board]]*$N$3</f>
        <v>0</v>
      </c>
      <c r="W1042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42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43" spans="2:24" x14ac:dyDescent="0.25">
      <c r="B1043" s="12">
        <f t="shared" ca="1" si="16"/>
        <v>1037</v>
      </c>
      <c r="C104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043" s="26"/>
      <c r="E1043" s="14" t="str">
        <f>IF(COUNTA(Table3[[#This Row],[Schematic Ref]]),LEN(Table3[[#This Row],[Schematic Ref]])-(LEN(SUBSTITUTE(Table3[[#This Row],[Schematic Ref]],",","")))+1,"")</f>
        <v/>
      </c>
      <c r="F1043" s="21"/>
      <c r="G1043" s="21"/>
      <c r="H1043" s="21"/>
      <c r="I1043" s="21"/>
      <c r="J1043" s="22"/>
      <c r="K1043" s="21"/>
      <c r="L1043" s="31"/>
      <c r="M1043" s="32"/>
      <c r="N1043" s="21"/>
      <c r="O1043" s="32"/>
      <c r="P1043" s="30"/>
      <c r="Q1043" s="33"/>
      <c r="R1043" s="21" t="s">
        <v>30</v>
      </c>
      <c r="S1043" s="21">
        <v>1828</v>
      </c>
      <c r="T1043" s="21"/>
      <c r="U1043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43" s="15">
        <f>Table3[[#This Row],[Price per board]]*$N$3</f>
        <v>0</v>
      </c>
      <c r="W1043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43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44" spans="2:24" x14ac:dyDescent="0.25">
      <c r="B1044" s="12">
        <f t="shared" ca="1" si="16"/>
        <v>1038</v>
      </c>
      <c r="C104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044" s="26"/>
      <c r="E1044" s="14" t="str">
        <f>IF(COUNTA(Table3[[#This Row],[Schematic Ref]]),LEN(Table3[[#This Row],[Schematic Ref]])-(LEN(SUBSTITUTE(Table3[[#This Row],[Schematic Ref]],",","")))+1,"")</f>
        <v/>
      </c>
      <c r="F1044" s="21"/>
      <c r="G1044" s="21"/>
      <c r="H1044" s="21"/>
      <c r="I1044" s="21"/>
      <c r="J1044" s="22"/>
      <c r="K1044" s="21"/>
      <c r="L1044" s="31"/>
      <c r="M1044" s="32"/>
      <c r="N1044" s="21"/>
      <c r="O1044" s="32"/>
      <c r="P1044" s="30"/>
      <c r="Q1044" s="33"/>
      <c r="R1044" s="21" t="s">
        <v>30</v>
      </c>
      <c r="S1044" s="21">
        <v>1829</v>
      </c>
      <c r="T1044" s="21"/>
      <c r="U1044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44" s="15">
        <f>Table3[[#This Row],[Price per board]]*$N$3</f>
        <v>0</v>
      </c>
      <c r="W1044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44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45" spans="2:24" x14ac:dyDescent="0.25">
      <c r="B1045" s="12">
        <f t="shared" ca="1" si="16"/>
        <v>1039</v>
      </c>
      <c r="C104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045" s="26"/>
      <c r="E1045" s="14" t="str">
        <f>IF(COUNTA(Table3[[#This Row],[Schematic Ref]]),LEN(Table3[[#This Row],[Schematic Ref]])-(LEN(SUBSTITUTE(Table3[[#This Row],[Schematic Ref]],",","")))+1,"")</f>
        <v/>
      </c>
      <c r="F1045" s="21"/>
      <c r="G1045" s="21"/>
      <c r="H1045" s="21"/>
      <c r="I1045" s="21"/>
      <c r="J1045" s="22"/>
      <c r="K1045" s="21"/>
      <c r="L1045" s="31"/>
      <c r="M1045" s="32"/>
      <c r="N1045" s="21"/>
      <c r="O1045" s="32"/>
      <c r="P1045" s="30"/>
      <c r="Q1045" s="33"/>
      <c r="R1045" s="21" t="s">
        <v>30</v>
      </c>
      <c r="S1045" s="21">
        <v>1830</v>
      </c>
      <c r="T1045" s="21"/>
      <c r="U1045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45" s="15">
        <f>Table3[[#This Row],[Price per board]]*$N$3</f>
        <v>0</v>
      </c>
      <c r="W1045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45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46" spans="2:24" x14ac:dyDescent="0.25">
      <c r="B1046" s="12">
        <f t="shared" ca="1" si="16"/>
        <v>1040</v>
      </c>
      <c r="C104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046" s="26"/>
      <c r="E1046" s="14" t="str">
        <f>IF(COUNTA(Table3[[#This Row],[Schematic Ref]]),LEN(Table3[[#This Row],[Schematic Ref]])-(LEN(SUBSTITUTE(Table3[[#This Row],[Schematic Ref]],",","")))+1,"")</f>
        <v/>
      </c>
      <c r="F1046" s="21"/>
      <c r="G1046" s="21"/>
      <c r="H1046" s="21"/>
      <c r="I1046" s="21"/>
      <c r="J1046" s="22"/>
      <c r="K1046" s="21"/>
      <c r="L1046" s="31"/>
      <c r="M1046" s="32"/>
      <c r="N1046" s="21"/>
      <c r="O1046" s="32"/>
      <c r="P1046" s="30"/>
      <c r="Q1046" s="33"/>
      <c r="R1046" s="21" t="s">
        <v>30</v>
      </c>
      <c r="S1046" s="21">
        <v>1831</v>
      </c>
      <c r="T1046" s="21"/>
      <c r="U1046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46" s="15">
        <f>Table3[[#This Row],[Price per board]]*$N$3</f>
        <v>0</v>
      </c>
      <c r="W1046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46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47" spans="2:24" x14ac:dyDescent="0.25">
      <c r="B1047" s="12">
        <f t="shared" ca="1" si="16"/>
        <v>1041</v>
      </c>
      <c r="C104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047" s="26"/>
      <c r="E1047" s="14" t="str">
        <f>IF(COUNTA(Table3[[#This Row],[Schematic Ref]]),LEN(Table3[[#This Row],[Schematic Ref]])-(LEN(SUBSTITUTE(Table3[[#This Row],[Schematic Ref]],",","")))+1,"")</f>
        <v/>
      </c>
      <c r="F1047" s="21"/>
      <c r="G1047" s="21"/>
      <c r="H1047" s="21"/>
      <c r="I1047" s="21"/>
      <c r="J1047" s="22"/>
      <c r="K1047" s="21"/>
      <c r="L1047" s="31"/>
      <c r="M1047" s="32"/>
      <c r="N1047" s="21"/>
      <c r="O1047" s="32"/>
      <c r="P1047" s="30"/>
      <c r="Q1047" s="33"/>
      <c r="R1047" s="21" t="s">
        <v>30</v>
      </c>
      <c r="S1047" s="21">
        <v>1832</v>
      </c>
      <c r="T1047" s="21"/>
      <c r="U1047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47" s="15">
        <f>Table3[[#This Row],[Price per board]]*$N$3</f>
        <v>0</v>
      </c>
      <c r="W1047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47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48" spans="2:24" x14ac:dyDescent="0.25">
      <c r="B1048" s="12">
        <f t="shared" ca="1" si="16"/>
        <v>1042</v>
      </c>
      <c r="C104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048" s="26"/>
      <c r="E1048" s="14" t="str">
        <f>IF(COUNTA(Table3[[#This Row],[Schematic Ref]]),LEN(Table3[[#This Row],[Schematic Ref]])-(LEN(SUBSTITUTE(Table3[[#This Row],[Schematic Ref]],",","")))+1,"")</f>
        <v/>
      </c>
      <c r="F1048" s="21"/>
      <c r="G1048" s="21"/>
      <c r="H1048" s="21"/>
      <c r="I1048" s="21"/>
      <c r="J1048" s="22"/>
      <c r="K1048" s="21"/>
      <c r="L1048" s="31"/>
      <c r="M1048" s="32"/>
      <c r="N1048" s="21"/>
      <c r="O1048" s="32"/>
      <c r="P1048" s="30"/>
      <c r="Q1048" s="33"/>
      <c r="R1048" s="21" t="s">
        <v>30</v>
      </c>
      <c r="S1048" s="21">
        <v>1833</v>
      </c>
      <c r="T1048" s="21"/>
      <c r="U1048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48" s="15">
        <f>Table3[[#This Row],[Price per board]]*$N$3</f>
        <v>0</v>
      </c>
      <c r="W1048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48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49" spans="2:24" x14ac:dyDescent="0.25">
      <c r="B1049" s="12">
        <f t="shared" ca="1" si="16"/>
        <v>1043</v>
      </c>
      <c r="C104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049" s="26"/>
      <c r="E1049" s="14" t="str">
        <f>IF(COUNTA(Table3[[#This Row],[Schematic Ref]]),LEN(Table3[[#This Row],[Schematic Ref]])-(LEN(SUBSTITUTE(Table3[[#This Row],[Schematic Ref]],",","")))+1,"")</f>
        <v/>
      </c>
      <c r="F1049" s="21"/>
      <c r="G1049" s="21"/>
      <c r="H1049" s="21"/>
      <c r="I1049" s="21"/>
      <c r="J1049" s="22"/>
      <c r="K1049" s="21"/>
      <c r="L1049" s="31"/>
      <c r="M1049" s="32"/>
      <c r="N1049" s="21"/>
      <c r="O1049" s="32"/>
      <c r="P1049" s="30"/>
      <c r="Q1049" s="33"/>
      <c r="R1049" s="21" t="s">
        <v>30</v>
      </c>
      <c r="S1049" s="21">
        <v>1834</v>
      </c>
      <c r="T1049" s="21"/>
      <c r="U1049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49" s="15">
        <f>Table3[[#This Row],[Price per board]]*$N$3</f>
        <v>0</v>
      </c>
      <c r="W1049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49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50" spans="2:24" x14ac:dyDescent="0.25">
      <c r="B1050" s="12">
        <f t="shared" ca="1" si="16"/>
        <v>1044</v>
      </c>
      <c r="C105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050" s="26"/>
      <c r="E1050" s="14" t="str">
        <f>IF(COUNTA(Table3[[#This Row],[Schematic Ref]]),LEN(Table3[[#This Row],[Schematic Ref]])-(LEN(SUBSTITUTE(Table3[[#This Row],[Schematic Ref]],",","")))+1,"")</f>
        <v/>
      </c>
      <c r="F1050" s="21"/>
      <c r="G1050" s="21"/>
      <c r="H1050" s="21"/>
      <c r="I1050" s="21"/>
      <c r="J1050" s="22"/>
      <c r="K1050" s="21"/>
      <c r="L1050" s="31"/>
      <c r="M1050" s="32"/>
      <c r="N1050" s="21"/>
      <c r="O1050" s="32"/>
      <c r="P1050" s="30"/>
      <c r="Q1050" s="33"/>
      <c r="R1050" s="21" t="s">
        <v>30</v>
      </c>
      <c r="S1050" s="21">
        <v>1835</v>
      </c>
      <c r="T1050" s="21"/>
      <c r="U1050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50" s="15">
        <f>Table3[[#This Row],[Price per board]]*$N$3</f>
        <v>0</v>
      </c>
      <c r="W1050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50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51" spans="2:24" x14ac:dyDescent="0.25">
      <c r="B1051" s="12">
        <f t="shared" ca="1" si="16"/>
        <v>1045</v>
      </c>
      <c r="C105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051" s="26"/>
      <c r="E1051" s="14" t="str">
        <f>IF(COUNTA(Table3[[#This Row],[Schematic Ref]]),LEN(Table3[[#This Row],[Schematic Ref]])-(LEN(SUBSTITUTE(Table3[[#This Row],[Schematic Ref]],",","")))+1,"")</f>
        <v/>
      </c>
      <c r="F1051" s="21"/>
      <c r="G1051" s="21"/>
      <c r="H1051" s="21"/>
      <c r="I1051" s="21"/>
      <c r="J1051" s="22"/>
      <c r="K1051" s="21"/>
      <c r="L1051" s="31"/>
      <c r="M1051" s="32"/>
      <c r="N1051" s="21"/>
      <c r="O1051" s="32"/>
      <c r="P1051" s="30"/>
      <c r="Q1051" s="33"/>
      <c r="R1051" s="21" t="s">
        <v>30</v>
      </c>
      <c r="S1051" s="21">
        <v>1836</v>
      </c>
      <c r="T1051" s="21"/>
      <c r="U1051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51" s="15">
        <f>Table3[[#This Row],[Price per board]]*$N$3</f>
        <v>0</v>
      </c>
      <c r="W1051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51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52" spans="2:24" x14ac:dyDescent="0.25">
      <c r="B1052" s="12">
        <f t="shared" ca="1" si="16"/>
        <v>1046</v>
      </c>
      <c r="C105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052" s="26"/>
      <c r="E1052" s="14" t="str">
        <f>IF(COUNTA(Table3[[#This Row],[Schematic Ref]]),LEN(Table3[[#This Row],[Schematic Ref]])-(LEN(SUBSTITUTE(Table3[[#This Row],[Schematic Ref]],",","")))+1,"")</f>
        <v/>
      </c>
      <c r="F1052" s="21"/>
      <c r="G1052" s="21"/>
      <c r="H1052" s="21"/>
      <c r="I1052" s="21"/>
      <c r="J1052" s="22"/>
      <c r="K1052" s="21"/>
      <c r="L1052" s="31"/>
      <c r="M1052" s="32"/>
      <c r="N1052" s="21"/>
      <c r="O1052" s="32"/>
      <c r="P1052" s="30"/>
      <c r="Q1052" s="33"/>
      <c r="R1052" s="21" t="s">
        <v>30</v>
      </c>
      <c r="S1052" s="21">
        <v>1837</v>
      </c>
      <c r="T1052" s="21"/>
      <c r="U1052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52" s="15">
        <f>Table3[[#This Row],[Price per board]]*$N$3</f>
        <v>0</v>
      </c>
      <c r="W1052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52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53" spans="2:24" x14ac:dyDescent="0.25">
      <c r="B1053" s="12">
        <f t="shared" ca="1" si="16"/>
        <v>1047</v>
      </c>
      <c r="C105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053" s="26"/>
      <c r="E1053" s="14" t="str">
        <f>IF(COUNTA(Table3[[#This Row],[Schematic Ref]]),LEN(Table3[[#This Row],[Schematic Ref]])-(LEN(SUBSTITUTE(Table3[[#This Row],[Schematic Ref]],",","")))+1,"")</f>
        <v/>
      </c>
      <c r="F1053" s="21"/>
      <c r="G1053" s="21"/>
      <c r="H1053" s="21"/>
      <c r="I1053" s="21"/>
      <c r="J1053" s="22"/>
      <c r="K1053" s="21"/>
      <c r="L1053" s="31"/>
      <c r="M1053" s="32"/>
      <c r="N1053" s="21"/>
      <c r="O1053" s="32"/>
      <c r="P1053" s="30"/>
      <c r="Q1053" s="33"/>
      <c r="R1053" s="21" t="s">
        <v>30</v>
      </c>
      <c r="S1053" s="21">
        <v>1838</v>
      </c>
      <c r="T1053" s="21"/>
      <c r="U1053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53" s="15">
        <f>Table3[[#This Row],[Price per board]]*$N$3</f>
        <v>0</v>
      </c>
      <c r="W1053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53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54" spans="2:24" x14ac:dyDescent="0.25">
      <c r="B1054" s="12">
        <f t="shared" ca="1" si="16"/>
        <v>1048</v>
      </c>
      <c r="C105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054" s="26"/>
      <c r="E1054" s="14" t="str">
        <f>IF(COUNTA(Table3[[#This Row],[Schematic Ref]]),LEN(Table3[[#This Row],[Schematic Ref]])-(LEN(SUBSTITUTE(Table3[[#This Row],[Schematic Ref]],",","")))+1,"")</f>
        <v/>
      </c>
      <c r="F1054" s="21"/>
      <c r="G1054" s="21"/>
      <c r="H1054" s="21"/>
      <c r="I1054" s="21"/>
      <c r="J1054" s="22"/>
      <c r="K1054" s="21"/>
      <c r="L1054" s="31"/>
      <c r="M1054" s="32"/>
      <c r="N1054" s="21"/>
      <c r="O1054" s="32"/>
      <c r="P1054" s="30"/>
      <c r="Q1054" s="33"/>
      <c r="R1054" s="21" t="s">
        <v>30</v>
      </c>
      <c r="S1054" s="21">
        <v>1839</v>
      </c>
      <c r="T1054" s="21"/>
      <c r="U1054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54" s="15">
        <f>Table3[[#This Row],[Price per board]]*$N$3</f>
        <v>0</v>
      </c>
      <c r="W1054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54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55" spans="2:24" x14ac:dyDescent="0.25">
      <c r="B1055" s="12">
        <f t="shared" ca="1" si="16"/>
        <v>1049</v>
      </c>
      <c r="C105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055" s="26"/>
      <c r="E1055" s="14" t="str">
        <f>IF(COUNTA(Table3[[#This Row],[Schematic Ref]]),LEN(Table3[[#This Row],[Schematic Ref]])-(LEN(SUBSTITUTE(Table3[[#This Row],[Schematic Ref]],",","")))+1,"")</f>
        <v/>
      </c>
      <c r="F1055" s="21"/>
      <c r="G1055" s="21"/>
      <c r="H1055" s="21"/>
      <c r="I1055" s="21"/>
      <c r="J1055" s="22"/>
      <c r="K1055" s="21"/>
      <c r="L1055" s="31"/>
      <c r="M1055" s="32"/>
      <c r="N1055" s="21"/>
      <c r="O1055" s="32"/>
      <c r="P1055" s="30"/>
      <c r="Q1055" s="33"/>
      <c r="R1055" s="21" t="s">
        <v>30</v>
      </c>
      <c r="S1055" s="21">
        <v>1840</v>
      </c>
      <c r="T1055" s="21"/>
      <c r="U1055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55" s="15">
        <f>Table3[[#This Row],[Price per board]]*$N$3</f>
        <v>0</v>
      </c>
      <c r="W1055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55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56" spans="2:24" x14ac:dyDescent="0.25">
      <c r="B1056" s="12">
        <f t="shared" ca="1" si="16"/>
        <v>1050</v>
      </c>
      <c r="C105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056" s="26"/>
      <c r="E1056" s="14" t="str">
        <f>IF(COUNTA(Table3[[#This Row],[Schematic Ref]]),LEN(Table3[[#This Row],[Schematic Ref]])-(LEN(SUBSTITUTE(Table3[[#This Row],[Schematic Ref]],",","")))+1,"")</f>
        <v/>
      </c>
      <c r="F1056" s="21"/>
      <c r="G1056" s="21"/>
      <c r="H1056" s="21"/>
      <c r="I1056" s="21"/>
      <c r="J1056" s="22"/>
      <c r="K1056" s="21"/>
      <c r="L1056" s="31"/>
      <c r="M1056" s="32"/>
      <c r="N1056" s="21"/>
      <c r="O1056" s="32"/>
      <c r="P1056" s="30"/>
      <c r="Q1056" s="33"/>
      <c r="R1056" s="21" t="s">
        <v>30</v>
      </c>
      <c r="S1056" s="21">
        <v>1841</v>
      </c>
      <c r="T1056" s="21"/>
      <c r="U1056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56" s="15">
        <f>Table3[[#This Row],[Price per board]]*$N$3</f>
        <v>0</v>
      </c>
      <c r="W1056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56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57" spans="2:24" x14ac:dyDescent="0.25">
      <c r="B1057" s="12">
        <f t="shared" ca="1" si="16"/>
        <v>1051</v>
      </c>
      <c r="C105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057" s="26"/>
      <c r="E1057" s="14" t="str">
        <f>IF(COUNTA(Table3[[#This Row],[Schematic Ref]]),LEN(Table3[[#This Row],[Schematic Ref]])-(LEN(SUBSTITUTE(Table3[[#This Row],[Schematic Ref]],",","")))+1,"")</f>
        <v/>
      </c>
      <c r="F1057" s="21"/>
      <c r="G1057" s="21"/>
      <c r="H1057" s="21"/>
      <c r="I1057" s="21"/>
      <c r="J1057" s="22"/>
      <c r="K1057" s="21"/>
      <c r="L1057" s="31"/>
      <c r="M1057" s="32"/>
      <c r="N1057" s="21"/>
      <c r="O1057" s="32"/>
      <c r="P1057" s="30"/>
      <c r="Q1057" s="33"/>
      <c r="R1057" s="21" t="s">
        <v>30</v>
      </c>
      <c r="S1057" s="21">
        <v>1842</v>
      </c>
      <c r="T1057" s="21"/>
      <c r="U1057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57" s="15">
        <f>Table3[[#This Row],[Price per board]]*$N$3</f>
        <v>0</v>
      </c>
      <c r="W1057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57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58" spans="2:24" x14ac:dyDescent="0.25">
      <c r="B1058" s="12">
        <f t="shared" ca="1" si="16"/>
        <v>1052</v>
      </c>
      <c r="C105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058" s="26"/>
      <c r="E1058" s="14" t="str">
        <f>IF(COUNTA(Table3[[#This Row],[Schematic Ref]]),LEN(Table3[[#This Row],[Schematic Ref]])-(LEN(SUBSTITUTE(Table3[[#This Row],[Schematic Ref]],",","")))+1,"")</f>
        <v/>
      </c>
      <c r="F1058" s="21"/>
      <c r="G1058" s="21"/>
      <c r="H1058" s="21"/>
      <c r="I1058" s="21"/>
      <c r="J1058" s="22"/>
      <c r="K1058" s="21"/>
      <c r="L1058" s="31"/>
      <c r="M1058" s="32"/>
      <c r="N1058" s="21"/>
      <c r="O1058" s="32"/>
      <c r="P1058" s="30"/>
      <c r="Q1058" s="33"/>
      <c r="R1058" s="21" t="s">
        <v>30</v>
      </c>
      <c r="S1058" s="21">
        <v>1843</v>
      </c>
      <c r="T1058" s="21"/>
      <c r="U1058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58" s="15">
        <f>Table3[[#This Row],[Price per board]]*$N$3</f>
        <v>0</v>
      </c>
      <c r="W1058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58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59" spans="2:24" x14ac:dyDescent="0.25">
      <c r="B1059" s="12">
        <f t="shared" ca="1" si="16"/>
        <v>1053</v>
      </c>
      <c r="C105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059" s="26"/>
      <c r="E1059" s="14" t="str">
        <f>IF(COUNTA(Table3[[#This Row],[Schematic Ref]]),LEN(Table3[[#This Row],[Schematic Ref]])-(LEN(SUBSTITUTE(Table3[[#This Row],[Schematic Ref]],",","")))+1,"")</f>
        <v/>
      </c>
      <c r="F1059" s="21"/>
      <c r="G1059" s="21"/>
      <c r="H1059" s="21"/>
      <c r="I1059" s="21"/>
      <c r="J1059" s="22"/>
      <c r="K1059" s="21"/>
      <c r="L1059" s="31"/>
      <c r="M1059" s="32"/>
      <c r="N1059" s="21"/>
      <c r="O1059" s="32"/>
      <c r="P1059" s="30"/>
      <c r="Q1059" s="33"/>
      <c r="R1059" s="21" t="s">
        <v>30</v>
      </c>
      <c r="S1059" s="21">
        <v>1844</v>
      </c>
      <c r="T1059" s="21"/>
      <c r="U1059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59" s="15">
        <f>Table3[[#This Row],[Price per board]]*$N$3</f>
        <v>0</v>
      </c>
      <c r="W1059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59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60" spans="2:24" x14ac:dyDescent="0.25">
      <c r="B1060" s="12">
        <f t="shared" ca="1" si="16"/>
        <v>1054</v>
      </c>
      <c r="C106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060" s="26"/>
      <c r="E1060" s="14" t="str">
        <f>IF(COUNTA(Table3[[#This Row],[Schematic Ref]]),LEN(Table3[[#This Row],[Schematic Ref]])-(LEN(SUBSTITUTE(Table3[[#This Row],[Schematic Ref]],",","")))+1,"")</f>
        <v/>
      </c>
      <c r="F1060" s="21"/>
      <c r="G1060" s="21"/>
      <c r="H1060" s="21"/>
      <c r="I1060" s="21"/>
      <c r="J1060" s="22"/>
      <c r="K1060" s="21"/>
      <c r="L1060" s="31"/>
      <c r="M1060" s="32"/>
      <c r="N1060" s="21"/>
      <c r="O1060" s="32"/>
      <c r="P1060" s="30"/>
      <c r="Q1060" s="33"/>
      <c r="R1060" s="21" t="s">
        <v>30</v>
      </c>
      <c r="S1060" s="21">
        <v>1845</v>
      </c>
      <c r="T1060" s="21"/>
      <c r="U1060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60" s="15">
        <f>Table3[[#This Row],[Price per board]]*$N$3</f>
        <v>0</v>
      </c>
      <c r="W1060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60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61" spans="2:24" x14ac:dyDescent="0.25">
      <c r="B1061" s="12">
        <f t="shared" ca="1" si="16"/>
        <v>1055</v>
      </c>
      <c r="C106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061" s="26"/>
      <c r="E1061" s="14" t="str">
        <f>IF(COUNTA(Table3[[#This Row],[Schematic Ref]]),LEN(Table3[[#This Row],[Schematic Ref]])-(LEN(SUBSTITUTE(Table3[[#This Row],[Schematic Ref]],",","")))+1,"")</f>
        <v/>
      </c>
      <c r="F1061" s="21"/>
      <c r="G1061" s="21"/>
      <c r="H1061" s="21"/>
      <c r="I1061" s="21"/>
      <c r="J1061" s="22"/>
      <c r="K1061" s="21"/>
      <c r="L1061" s="31"/>
      <c r="M1061" s="32"/>
      <c r="N1061" s="21"/>
      <c r="O1061" s="32"/>
      <c r="P1061" s="30"/>
      <c r="Q1061" s="33"/>
      <c r="R1061" s="21" t="s">
        <v>30</v>
      </c>
      <c r="S1061" s="21">
        <v>1846</v>
      </c>
      <c r="T1061" s="21"/>
      <c r="U1061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61" s="15">
        <f>Table3[[#This Row],[Price per board]]*$N$3</f>
        <v>0</v>
      </c>
      <c r="W1061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61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62" spans="2:24" x14ac:dyDescent="0.25">
      <c r="B1062" s="12">
        <f t="shared" ca="1" si="16"/>
        <v>1056</v>
      </c>
      <c r="C106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062" s="26"/>
      <c r="E1062" s="14" t="str">
        <f>IF(COUNTA(Table3[[#This Row],[Schematic Ref]]),LEN(Table3[[#This Row],[Schematic Ref]])-(LEN(SUBSTITUTE(Table3[[#This Row],[Schematic Ref]],",","")))+1,"")</f>
        <v/>
      </c>
      <c r="F1062" s="21"/>
      <c r="G1062" s="21"/>
      <c r="H1062" s="21"/>
      <c r="I1062" s="21"/>
      <c r="J1062" s="22"/>
      <c r="K1062" s="21"/>
      <c r="L1062" s="31"/>
      <c r="M1062" s="32"/>
      <c r="N1062" s="21"/>
      <c r="O1062" s="32"/>
      <c r="P1062" s="30"/>
      <c r="Q1062" s="33"/>
      <c r="R1062" s="21" t="s">
        <v>30</v>
      </c>
      <c r="S1062" s="21">
        <v>1847</v>
      </c>
      <c r="T1062" s="21"/>
      <c r="U1062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62" s="15">
        <f>Table3[[#This Row],[Price per board]]*$N$3</f>
        <v>0</v>
      </c>
      <c r="W1062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62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63" spans="2:24" x14ac:dyDescent="0.25">
      <c r="B1063" s="12">
        <f t="shared" ca="1" si="16"/>
        <v>1057</v>
      </c>
      <c r="C106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063" s="26"/>
      <c r="E1063" s="14" t="str">
        <f>IF(COUNTA(Table3[[#This Row],[Schematic Ref]]),LEN(Table3[[#This Row],[Schematic Ref]])-(LEN(SUBSTITUTE(Table3[[#This Row],[Schematic Ref]],",","")))+1,"")</f>
        <v/>
      </c>
      <c r="F1063" s="21"/>
      <c r="G1063" s="21"/>
      <c r="H1063" s="21"/>
      <c r="I1063" s="21"/>
      <c r="J1063" s="22"/>
      <c r="K1063" s="21"/>
      <c r="L1063" s="31"/>
      <c r="M1063" s="32"/>
      <c r="N1063" s="21"/>
      <c r="O1063" s="32"/>
      <c r="P1063" s="30"/>
      <c r="Q1063" s="33"/>
      <c r="R1063" s="21" t="s">
        <v>30</v>
      </c>
      <c r="S1063" s="21">
        <v>1848</v>
      </c>
      <c r="T1063" s="21"/>
      <c r="U1063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63" s="15">
        <f>Table3[[#This Row],[Price per board]]*$N$3</f>
        <v>0</v>
      </c>
      <c r="W1063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63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64" spans="2:24" x14ac:dyDescent="0.25">
      <c r="B1064" s="12">
        <f t="shared" ca="1" si="16"/>
        <v>1058</v>
      </c>
      <c r="C106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064" s="26"/>
      <c r="E1064" s="14" t="str">
        <f>IF(COUNTA(Table3[[#This Row],[Schematic Ref]]),LEN(Table3[[#This Row],[Schematic Ref]])-(LEN(SUBSTITUTE(Table3[[#This Row],[Schematic Ref]],",","")))+1,"")</f>
        <v/>
      </c>
      <c r="F1064" s="21"/>
      <c r="G1064" s="21"/>
      <c r="H1064" s="21"/>
      <c r="I1064" s="21"/>
      <c r="J1064" s="22"/>
      <c r="K1064" s="21"/>
      <c r="L1064" s="31"/>
      <c r="M1064" s="32"/>
      <c r="N1064" s="21"/>
      <c r="O1064" s="32"/>
      <c r="P1064" s="30"/>
      <c r="Q1064" s="33"/>
      <c r="R1064" s="21" t="s">
        <v>30</v>
      </c>
      <c r="S1064" s="21">
        <v>1849</v>
      </c>
      <c r="T1064" s="21"/>
      <c r="U1064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64" s="15">
        <f>Table3[[#This Row],[Price per board]]*$N$3</f>
        <v>0</v>
      </c>
      <c r="W1064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64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65" spans="2:24" x14ac:dyDescent="0.25">
      <c r="B1065" s="12">
        <f t="shared" ca="1" si="16"/>
        <v>1059</v>
      </c>
      <c r="C106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065" s="26"/>
      <c r="E1065" s="14" t="str">
        <f>IF(COUNTA(Table3[[#This Row],[Schematic Ref]]),LEN(Table3[[#This Row],[Schematic Ref]])-(LEN(SUBSTITUTE(Table3[[#This Row],[Schematic Ref]],",","")))+1,"")</f>
        <v/>
      </c>
      <c r="F1065" s="21"/>
      <c r="G1065" s="21"/>
      <c r="H1065" s="21"/>
      <c r="I1065" s="21"/>
      <c r="J1065" s="22"/>
      <c r="K1065" s="21"/>
      <c r="L1065" s="31"/>
      <c r="M1065" s="32"/>
      <c r="N1065" s="21"/>
      <c r="O1065" s="32"/>
      <c r="P1065" s="30"/>
      <c r="Q1065" s="33"/>
      <c r="R1065" s="21" t="s">
        <v>30</v>
      </c>
      <c r="S1065" s="21">
        <v>1850</v>
      </c>
      <c r="T1065" s="21"/>
      <c r="U1065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65" s="15">
        <f>Table3[[#This Row],[Price per board]]*$N$3</f>
        <v>0</v>
      </c>
      <c r="W1065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65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66" spans="2:24" x14ac:dyDescent="0.25">
      <c r="B1066" s="12">
        <f t="shared" ca="1" si="16"/>
        <v>1060</v>
      </c>
      <c r="C106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066" s="26"/>
      <c r="E1066" s="14" t="str">
        <f>IF(COUNTA(Table3[[#This Row],[Schematic Ref]]),LEN(Table3[[#This Row],[Schematic Ref]])-(LEN(SUBSTITUTE(Table3[[#This Row],[Schematic Ref]],",","")))+1,"")</f>
        <v/>
      </c>
      <c r="F1066" s="21"/>
      <c r="G1066" s="21"/>
      <c r="H1066" s="21"/>
      <c r="I1066" s="21"/>
      <c r="J1066" s="22"/>
      <c r="K1066" s="21"/>
      <c r="L1066" s="31"/>
      <c r="M1066" s="32"/>
      <c r="N1066" s="21"/>
      <c r="O1066" s="32"/>
      <c r="P1066" s="30"/>
      <c r="Q1066" s="33"/>
      <c r="R1066" s="21" t="s">
        <v>30</v>
      </c>
      <c r="S1066" s="21">
        <v>1851</v>
      </c>
      <c r="T1066" s="21"/>
      <c r="U1066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66" s="15">
        <f>Table3[[#This Row],[Price per board]]*$N$3</f>
        <v>0</v>
      </c>
      <c r="W1066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66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67" spans="2:24" x14ac:dyDescent="0.25">
      <c r="B1067" s="12">
        <f t="shared" ca="1" si="16"/>
        <v>1061</v>
      </c>
      <c r="C106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067" s="26"/>
      <c r="E1067" s="14" t="str">
        <f>IF(COUNTA(Table3[[#This Row],[Schematic Ref]]),LEN(Table3[[#This Row],[Schematic Ref]])-(LEN(SUBSTITUTE(Table3[[#This Row],[Schematic Ref]],",","")))+1,"")</f>
        <v/>
      </c>
      <c r="F1067" s="21"/>
      <c r="G1067" s="21"/>
      <c r="H1067" s="21"/>
      <c r="I1067" s="21"/>
      <c r="J1067" s="22"/>
      <c r="K1067" s="21"/>
      <c r="L1067" s="31"/>
      <c r="M1067" s="32"/>
      <c r="N1067" s="21"/>
      <c r="O1067" s="32"/>
      <c r="P1067" s="30"/>
      <c r="Q1067" s="33"/>
      <c r="R1067" s="21" t="s">
        <v>30</v>
      </c>
      <c r="S1067" s="21">
        <v>1852</v>
      </c>
      <c r="T1067" s="21"/>
      <c r="U1067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67" s="15">
        <f>Table3[[#This Row],[Price per board]]*$N$3</f>
        <v>0</v>
      </c>
      <c r="W1067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67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68" spans="2:24" x14ac:dyDescent="0.25">
      <c r="B1068" s="12">
        <f t="shared" ca="1" si="16"/>
        <v>1062</v>
      </c>
      <c r="C106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068" s="26"/>
      <c r="E1068" s="14" t="str">
        <f>IF(COUNTA(Table3[[#This Row],[Schematic Ref]]),LEN(Table3[[#This Row],[Schematic Ref]])-(LEN(SUBSTITUTE(Table3[[#This Row],[Schematic Ref]],",","")))+1,"")</f>
        <v/>
      </c>
      <c r="F1068" s="21"/>
      <c r="G1068" s="21"/>
      <c r="H1068" s="21"/>
      <c r="I1068" s="21"/>
      <c r="J1068" s="22"/>
      <c r="K1068" s="21"/>
      <c r="L1068" s="31"/>
      <c r="M1068" s="32"/>
      <c r="N1068" s="21"/>
      <c r="O1068" s="32"/>
      <c r="P1068" s="30"/>
      <c r="Q1068" s="33"/>
      <c r="R1068" s="21" t="s">
        <v>30</v>
      </c>
      <c r="S1068" s="21">
        <v>1853</v>
      </c>
      <c r="T1068" s="21"/>
      <c r="U1068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68" s="15">
        <f>Table3[[#This Row],[Price per board]]*$N$3</f>
        <v>0</v>
      </c>
      <c r="W1068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68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69" spans="2:24" x14ac:dyDescent="0.25">
      <c r="B1069" s="12">
        <f t="shared" ca="1" si="16"/>
        <v>1063</v>
      </c>
      <c r="C106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069" s="26"/>
      <c r="E1069" s="14" t="str">
        <f>IF(COUNTA(Table3[[#This Row],[Schematic Ref]]),LEN(Table3[[#This Row],[Schematic Ref]])-(LEN(SUBSTITUTE(Table3[[#This Row],[Schematic Ref]],",","")))+1,"")</f>
        <v/>
      </c>
      <c r="F1069" s="21"/>
      <c r="G1069" s="21"/>
      <c r="H1069" s="21"/>
      <c r="I1069" s="21"/>
      <c r="J1069" s="22"/>
      <c r="K1069" s="21"/>
      <c r="L1069" s="31"/>
      <c r="M1069" s="32"/>
      <c r="N1069" s="21"/>
      <c r="O1069" s="32"/>
      <c r="P1069" s="30"/>
      <c r="Q1069" s="33"/>
      <c r="R1069" s="21" t="s">
        <v>30</v>
      </c>
      <c r="S1069" s="21">
        <v>1854</v>
      </c>
      <c r="T1069" s="21"/>
      <c r="U1069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69" s="15">
        <f>Table3[[#This Row],[Price per board]]*$N$3</f>
        <v>0</v>
      </c>
      <c r="W1069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69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70" spans="2:24" x14ac:dyDescent="0.25">
      <c r="B1070" s="12">
        <f t="shared" ca="1" si="16"/>
        <v>1064</v>
      </c>
      <c r="C107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070" s="26"/>
      <c r="E1070" s="14" t="str">
        <f>IF(COUNTA(Table3[[#This Row],[Schematic Ref]]),LEN(Table3[[#This Row],[Schematic Ref]])-(LEN(SUBSTITUTE(Table3[[#This Row],[Schematic Ref]],",","")))+1,"")</f>
        <v/>
      </c>
      <c r="F1070" s="21"/>
      <c r="G1070" s="21"/>
      <c r="H1070" s="21"/>
      <c r="I1070" s="21"/>
      <c r="J1070" s="22"/>
      <c r="K1070" s="21"/>
      <c r="L1070" s="31"/>
      <c r="M1070" s="32"/>
      <c r="N1070" s="21"/>
      <c r="O1070" s="32"/>
      <c r="P1070" s="30"/>
      <c r="Q1070" s="33"/>
      <c r="R1070" s="21" t="s">
        <v>30</v>
      </c>
      <c r="S1070" s="21">
        <v>1855</v>
      </c>
      <c r="T1070" s="21"/>
      <c r="U1070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70" s="15">
        <f>Table3[[#This Row],[Price per board]]*$N$3</f>
        <v>0</v>
      </c>
      <c r="W1070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70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71" spans="2:24" x14ac:dyDescent="0.25">
      <c r="B1071" s="12">
        <f t="shared" ca="1" si="16"/>
        <v>1065</v>
      </c>
      <c r="C107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071" s="26"/>
      <c r="E1071" s="14" t="str">
        <f>IF(COUNTA(Table3[[#This Row],[Schematic Ref]]),LEN(Table3[[#This Row],[Schematic Ref]])-(LEN(SUBSTITUTE(Table3[[#This Row],[Schematic Ref]],",","")))+1,"")</f>
        <v/>
      </c>
      <c r="F1071" s="21"/>
      <c r="G1071" s="21"/>
      <c r="H1071" s="21"/>
      <c r="I1071" s="21"/>
      <c r="J1071" s="22"/>
      <c r="K1071" s="21"/>
      <c r="L1071" s="31"/>
      <c r="M1071" s="32"/>
      <c r="N1071" s="21"/>
      <c r="O1071" s="32"/>
      <c r="P1071" s="30"/>
      <c r="Q1071" s="33"/>
      <c r="R1071" s="21" t="s">
        <v>30</v>
      </c>
      <c r="S1071" s="21">
        <v>1856</v>
      </c>
      <c r="T1071" s="21"/>
      <c r="U1071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71" s="15">
        <f>Table3[[#This Row],[Price per board]]*$N$3</f>
        <v>0</v>
      </c>
      <c r="W1071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71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72" spans="2:24" x14ac:dyDescent="0.25">
      <c r="B1072" s="12">
        <f t="shared" ca="1" si="16"/>
        <v>1066</v>
      </c>
      <c r="C107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072" s="26"/>
      <c r="E1072" s="14" t="str">
        <f>IF(COUNTA(Table3[[#This Row],[Schematic Ref]]),LEN(Table3[[#This Row],[Schematic Ref]])-(LEN(SUBSTITUTE(Table3[[#This Row],[Schematic Ref]],",","")))+1,"")</f>
        <v/>
      </c>
      <c r="F1072" s="21"/>
      <c r="G1072" s="21"/>
      <c r="H1072" s="21"/>
      <c r="I1072" s="21"/>
      <c r="J1072" s="22"/>
      <c r="K1072" s="21"/>
      <c r="L1072" s="31"/>
      <c r="M1072" s="32"/>
      <c r="N1072" s="21"/>
      <c r="O1072" s="32"/>
      <c r="P1072" s="30"/>
      <c r="Q1072" s="33"/>
      <c r="R1072" s="21" t="s">
        <v>30</v>
      </c>
      <c r="S1072" s="21">
        <v>1857</v>
      </c>
      <c r="T1072" s="21"/>
      <c r="U1072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72" s="15">
        <f>Table3[[#This Row],[Price per board]]*$N$3</f>
        <v>0</v>
      </c>
      <c r="W1072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72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73" spans="2:24" x14ac:dyDescent="0.25">
      <c r="B1073" s="12">
        <f t="shared" ca="1" si="16"/>
        <v>1067</v>
      </c>
      <c r="C107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073" s="26"/>
      <c r="E1073" s="14" t="str">
        <f>IF(COUNTA(Table3[[#This Row],[Schematic Ref]]),LEN(Table3[[#This Row],[Schematic Ref]])-(LEN(SUBSTITUTE(Table3[[#This Row],[Schematic Ref]],",","")))+1,"")</f>
        <v/>
      </c>
      <c r="F1073" s="21"/>
      <c r="G1073" s="21"/>
      <c r="H1073" s="21"/>
      <c r="I1073" s="21"/>
      <c r="J1073" s="22"/>
      <c r="K1073" s="21"/>
      <c r="L1073" s="31"/>
      <c r="M1073" s="32"/>
      <c r="N1073" s="21"/>
      <c r="O1073" s="32"/>
      <c r="P1073" s="30"/>
      <c r="Q1073" s="33"/>
      <c r="R1073" s="21" t="s">
        <v>30</v>
      </c>
      <c r="S1073" s="21">
        <v>1858</v>
      </c>
      <c r="T1073" s="21"/>
      <c r="U1073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73" s="15">
        <f>Table3[[#This Row],[Price per board]]*$N$3</f>
        <v>0</v>
      </c>
      <c r="W1073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73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74" spans="2:24" x14ac:dyDescent="0.25">
      <c r="B1074" s="12">
        <f t="shared" ca="1" si="16"/>
        <v>1068</v>
      </c>
      <c r="C107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074" s="26"/>
      <c r="E1074" s="14" t="str">
        <f>IF(COUNTA(Table3[[#This Row],[Schematic Ref]]),LEN(Table3[[#This Row],[Schematic Ref]])-(LEN(SUBSTITUTE(Table3[[#This Row],[Schematic Ref]],",","")))+1,"")</f>
        <v/>
      </c>
      <c r="F1074" s="21"/>
      <c r="G1074" s="21"/>
      <c r="H1074" s="21"/>
      <c r="I1074" s="21"/>
      <c r="J1074" s="22"/>
      <c r="K1074" s="21"/>
      <c r="L1074" s="31"/>
      <c r="M1074" s="32"/>
      <c r="N1074" s="21"/>
      <c r="O1074" s="32"/>
      <c r="P1074" s="30"/>
      <c r="Q1074" s="33"/>
      <c r="R1074" s="21" t="s">
        <v>30</v>
      </c>
      <c r="S1074" s="21">
        <v>1859</v>
      </c>
      <c r="T1074" s="21"/>
      <c r="U1074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74" s="15">
        <f>Table3[[#This Row],[Price per board]]*$N$3</f>
        <v>0</v>
      </c>
      <c r="W1074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74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75" spans="2:24" x14ac:dyDescent="0.25">
      <c r="B1075" s="12">
        <f t="shared" ca="1" si="16"/>
        <v>1069</v>
      </c>
      <c r="C107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075" s="26"/>
      <c r="E1075" s="14" t="str">
        <f>IF(COUNTA(Table3[[#This Row],[Schematic Ref]]),LEN(Table3[[#This Row],[Schematic Ref]])-(LEN(SUBSTITUTE(Table3[[#This Row],[Schematic Ref]],",","")))+1,"")</f>
        <v/>
      </c>
      <c r="F1075" s="21"/>
      <c r="G1075" s="21"/>
      <c r="H1075" s="21"/>
      <c r="I1075" s="21"/>
      <c r="J1075" s="22"/>
      <c r="K1075" s="21"/>
      <c r="L1075" s="31"/>
      <c r="M1075" s="32"/>
      <c r="N1075" s="21"/>
      <c r="O1075" s="32"/>
      <c r="P1075" s="30"/>
      <c r="Q1075" s="33"/>
      <c r="R1075" s="21" t="s">
        <v>30</v>
      </c>
      <c r="S1075" s="21">
        <v>1860</v>
      </c>
      <c r="T1075" s="21"/>
      <c r="U1075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75" s="15">
        <f>Table3[[#This Row],[Price per board]]*$N$3</f>
        <v>0</v>
      </c>
      <c r="W1075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75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76" spans="2:24" x14ac:dyDescent="0.25">
      <c r="B1076" s="12">
        <f t="shared" ca="1" si="16"/>
        <v>1070</v>
      </c>
      <c r="C107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076" s="26"/>
      <c r="E1076" s="14" t="str">
        <f>IF(COUNTA(Table3[[#This Row],[Schematic Ref]]),LEN(Table3[[#This Row],[Schematic Ref]])-(LEN(SUBSTITUTE(Table3[[#This Row],[Schematic Ref]],",","")))+1,"")</f>
        <v/>
      </c>
      <c r="F1076" s="21"/>
      <c r="G1076" s="21"/>
      <c r="H1076" s="21"/>
      <c r="I1076" s="21"/>
      <c r="J1076" s="22"/>
      <c r="K1076" s="21"/>
      <c r="L1076" s="31"/>
      <c r="M1076" s="32"/>
      <c r="N1076" s="21"/>
      <c r="O1076" s="32"/>
      <c r="P1076" s="30"/>
      <c r="Q1076" s="33"/>
      <c r="R1076" s="21" t="s">
        <v>30</v>
      </c>
      <c r="S1076" s="21">
        <v>1861</v>
      </c>
      <c r="T1076" s="21"/>
      <c r="U1076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76" s="15">
        <f>Table3[[#This Row],[Price per board]]*$N$3</f>
        <v>0</v>
      </c>
      <c r="W1076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76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77" spans="2:24" x14ac:dyDescent="0.25">
      <c r="B1077" s="12">
        <f t="shared" ca="1" si="16"/>
        <v>1071</v>
      </c>
      <c r="C107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077" s="26"/>
      <c r="E1077" s="14" t="str">
        <f>IF(COUNTA(Table3[[#This Row],[Schematic Ref]]),LEN(Table3[[#This Row],[Schematic Ref]])-(LEN(SUBSTITUTE(Table3[[#This Row],[Schematic Ref]],",","")))+1,"")</f>
        <v/>
      </c>
      <c r="F1077" s="21"/>
      <c r="G1077" s="21"/>
      <c r="H1077" s="21"/>
      <c r="I1077" s="21"/>
      <c r="J1077" s="22"/>
      <c r="K1077" s="21"/>
      <c r="L1077" s="31"/>
      <c r="M1077" s="32"/>
      <c r="N1077" s="21"/>
      <c r="O1077" s="32"/>
      <c r="P1077" s="30"/>
      <c r="Q1077" s="33"/>
      <c r="R1077" s="21" t="s">
        <v>30</v>
      </c>
      <c r="S1077" s="21">
        <v>1862</v>
      </c>
      <c r="T1077" s="21"/>
      <c r="U1077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77" s="15">
        <f>Table3[[#This Row],[Price per board]]*$N$3</f>
        <v>0</v>
      </c>
      <c r="W1077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77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78" spans="2:24" x14ac:dyDescent="0.25">
      <c r="B1078" s="12">
        <f t="shared" ca="1" si="16"/>
        <v>1072</v>
      </c>
      <c r="C107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078" s="26"/>
      <c r="E1078" s="14" t="str">
        <f>IF(COUNTA(Table3[[#This Row],[Schematic Ref]]),LEN(Table3[[#This Row],[Schematic Ref]])-(LEN(SUBSTITUTE(Table3[[#This Row],[Schematic Ref]],",","")))+1,"")</f>
        <v/>
      </c>
      <c r="F1078" s="21"/>
      <c r="G1078" s="21"/>
      <c r="H1078" s="21"/>
      <c r="I1078" s="21"/>
      <c r="J1078" s="22"/>
      <c r="K1078" s="21"/>
      <c r="L1078" s="31"/>
      <c r="M1078" s="32"/>
      <c r="N1078" s="21"/>
      <c r="O1078" s="32"/>
      <c r="P1078" s="30"/>
      <c r="Q1078" s="33"/>
      <c r="R1078" s="21" t="s">
        <v>30</v>
      </c>
      <c r="S1078" s="21">
        <v>1863</v>
      </c>
      <c r="T1078" s="21"/>
      <c r="U1078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78" s="15">
        <f>Table3[[#This Row],[Price per board]]*$N$3</f>
        <v>0</v>
      </c>
      <c r="W1078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78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79" spans="2:24" x14ac:dyDescent="0.25">
      <c r="B1079" s="12">
        <f t="shared" ca="1" si="16"/>
        <v>1073</v>
      </c>
      <c r="C107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079" s="26"/>
      <c r="E1079" s="14" t="str">
        <f>IF(COUNTA(Table3[[#This Row],[Schematic Ref]]),LEN(Table3[[#This Row],[Schematic Ref]])-(LEN(SUBSTITUTE(Table3[[#This Row],[Schematic Ref]],",","")))+1,"")</f>
        <v/>
      </c>
      <c r="F1079" s="21"/>
      <c r="G1079" s="21"/>
      <c r="H1079" s="21"/>
      <c r="I1079" s="21"/>
      <c r="J1079" s="22"/>
      <c r="K1079" s="21"/>
      <c r="L1079" s="31"/>
      <c r="M1079" s="32"/>
      <c r="N1079" s="21"/>
      <c r="O1079" s="32"/>
      <c r="P1079" s="30"/>
      <c r="Q1079" s="33"/>
      <c r="R1079" s="21" t="s">
        <v>30</v>
      </c>
      <c r="S1079" s="21">
        <v>1864</v>
      </c>
      <c r="T1079" s="21"/>
      <c r="U1079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79" s="15">
        <f>Table3[[#This Row],[Price per board]]*$N$3</f>
        <v>0</v>
      </c>
      <c r="W1079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79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80" spans="2:24" x14ac:dyDescent="0.25">
      <c r="B1080" s="12">
        <f t="shared" ca="1" si="16"/>
        <v>1074</v>
      </c>
      <c r="C108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080" s="26"/>
      <c r="E1080" s="14" t="str">
        <f>IF(COUNTA(Table3[[#This Row],[Schematic Ref]]),LEN(Table3[[#This Row],[Schematic Ref]])-(LEN(SUBSTITUTE(Table3[[#This Row],[Schematic Ref]],",","")))+1,"")</f>
        <v/>
      </c>
      <c r="F1080" s="21"/>
      <c r="G1080" s="21"/>
      <c r="H1080" s="21"/>
      <c r="I1080" s="21"/>
      <c r="J1080" s="22"/>
      <c r="K1080" s="21"/>
      <c r="L1080" s="31"/>
      <c r="M1080" s="32"/>
      <c r="N1080" s="21"/>
      <c r="O1080" s="32"/>
      <c r="P1080" s="30"/>
      <c r="Q1080" s="33"/>
      <c r="R1080" s="21" t="s">
        <v>30</v>
      </c>
      <c r="S1080" s="21">
        <v>1865</v>
      </c>
      <c r="T1080" s="21"/>
      <c r="U1080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80" s="15">
        <f>Table3[[#This Row],[Price per board]]*$N$3</f>
        <v>0</v>
      </c>
      <c r="W1080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80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81" spans="2:24" x14ac:dyDescent="0.25">
      <c r="B1081" s="12">
        <f t="shared" ca="1" si="16"/>
        <v>1075</v>
      </c>
      <c r="C108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081" s="26"/>
      <c r="E1081" s="14" t="str">
        <f>IF(COUNTA(Table3[[#This Row],[Schematic Ref]]),LEN(Table3[[#This Row],[Schematic Ref]])-(LEN(SUBSTITUTE(Table3[[#This Row],[Schematic Ref]],",","")))+1,"")</f>
        <v/>
      </c>
      <c r="F1081" s="21"/>
      <c r="G1081" s="21"/>
      <c r="H1081" s="21"/>
      <c r="I1081" s="21"/>
      <c r="J1081" s="22"/>
      <c r="K1081" s="21"/>
      <c r="L1081" s="31"/>
      <c r="M1081" s="32"/>
      <c r="N1081" s="21"/>
      <c r="O1081" s="32"/>
      <c r="P1081" s="30"/>
      <c r="Q1081" s="33"/>
      <c r="R1081" s="21" t="s">
        <v>30</v>
      </c>
      <c r="S1081" s="21">
        <v>1866</v>
      </c>
      <c r="T1081" s="21"/>
      <c r="U1081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81" s="15">
        <f>Table3[[#This Row],[Price per board]]*$N$3</f>
        <v>0</v>
      </c>
      <c r="W1081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81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82" spans="2:24" x14ac:dyDescent="0.25">
      <c r="B1082" s="12">
        <f t="shared" ca="1" si="16"/>
        <v>1076</v>
      </c>
      <c r="C108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082" s="26"/>
      <c r="E1082" s="14" t="str">
        <f>IF(COUNTA(Table3[[#This Row],[Schematic Ref]]),LEN(Table3[[#This Row],[Schematic Ref]])-(LEN(SUBSTITUTE(Table3[[#This Row],[Schematic Ref]],",","")))+1,"")</f>
        <v/>
      </c>
      <c r="F1082" s="21"/>
      <c r="G1082" s="21"/>
      <c r="H1082" s="21"/>
      <c r="I1082" s="21"/>
      <c r="J1082" s="22"/>
      <c r="K1082" s="21"/>
      <c r="L1082" s="31"/>
      <c r="M1082" s="32"/>
      <c r="N1082" s="21"/>
      <c r="O1082" s="32"/>
      <c r="P1082" s="30"/>
      <c r="Q1082" s="33"/>
      <c r="R1082" s="21" t="s">
        <v>30</v>
      </c>
      <c r="S1082" s="21">
        <v>1867</v>
      </c>
      <c r="T1082" s="21"/>
      <c r="U1082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82" s="15">
        <f>Table3[[#This Row],[Price per board]]*$N$3</f>
        <v>0</v>
      </c>
      <c r="W1082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82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83" spans="2:24" x14ac:dyDescent="0.25">
      <c r="B1083" s="12">
        <f t="shared" ca="1" si="16"/>
        <v>1077</v>
      </c>
      <c r="C108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083" s="26"/>
      <c r="E1083" s="14" t="str">
        <f>IF(COUNTA(Table3[[#This Row],[Schematic Ref]]),LEN(Table3[[#This Row],[Schematic Ref]])-(LEN(SUBSTITUTE(Table3[[#This Row],[Schematic Ref]],",","")))+1,"")</f>
        <v/>
      </c>
      <c r="F1083" s="21"/>
      <c r="G1083" s="21"/>
      <c r="H1083" s="21"/>
      <c r="I1083" s="21"/>
      <c r="J1083" s="22"/>
      <c r="K1083" s="21"/>
      <c r="L1083" s="31"/>
      <c r="M1083" s="32"/>
      <c r="N1083" s="21"/>
      <c r="O1083" s="32"/>
      <c r="P1083" s="30"/>
      <c r="Q1083" s="33"/>
      <c r="R1083" s="21" t="s">
        <v>30</v>
      </c>
      <c r="S1083" s="21">
        <v>1868</v>
      </c>
      <c r="T1083" s="21"/>
      <c r="U1083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83" s="15">
        <f>Table3[[#This Row],[Price per board]]*$N$3</f>
        <v>0</v>
      </c>
      <c r="W1083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83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84" spans="2:24" x14ac:dyDescent="0.25">
      <c r="B1084" s="12">
        <f t="shared" ca="1" si="16"/>
        <v>1078</v>
      </c>
      <c r="C108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084" s="26"/>
      <c r="E1084" s="14" t="str">
        <f>IF(COUNTA(Table3[[#This Row],[Schematic Ref]]),LEN(Table3[[#This Row],[Schematic Ref]])-(LEN(SUBSTITUTE(Table3[[#This Row],[Schematic Ref]],",","")))+1,"")</f>
        <v/>
      </c>
      <c r="F1084" s="21"/>
      <c r="G1084" s="21"/>
      <c r="H1084" s="21"/>
      <c r="I1084" s="21"/>
      <c r="J1084" s="22"/>
      <c r="K1084" s="21"/>
      <c r="L1084" s="31"/>
      <c r="M1084" s="32"/>
      <c r="N1084" s="21"/>
      <c r="O1084" s="32"/>
      <c r="P1084" s="30"/>
      <c r="Q1084" s="33"/>
      <c r="R1084" s="21" t="s">
        <v>30</v>
      </c>
      <c r="S1084" s="21">
        <v>1869</v>
      </c>
      <c r="T1084" s="21"/>
      <c r="U1084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84" s="15">
        <f>Table3[[#This Row],[Price per board]]*$N$3</f>
        <v>0</v>
      </c>
      <c r="W1084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84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85" spans="2:24" x14ac:dyDescent="0.25">
      <c r="B1085" s="12">
        <f t="shared" ca="1" si="16"/>
        <v>1079</v>
      </c>
      <c r="C108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085" s="26"/>
      <c r="E1085" s="14" t="str">
        <f>IF(COUNTA(Table3[[#This Row],[Schematic Ref]]),LEN(Table3[[#This Row],[Schematic Ref]])-(LEN(SUBSTITUTE(Table3[[#This Row],[Schematic Ref]],",","")))+1,"")</f>
        <v/>
      </c>
      <c r="F1085" s="21"/>
      <c r="G1085" s="21"/>
      <c r="H1085" s="21"/>
      <c r="I1085" s="21"/>
      <c r="J1085" s="22"/>
      <c r="K1085" s="21"/>
      <c r="L1085" s="31"/>
      <c r="M1085" s="32"/>
      <c r="N1085" s="21"/>
      <c r="O1085" s="32"/>
      <c r="P1085" s="30"/>
      <c r="Q1085" s="33"/>
      <c r="R1085" s="21" t="s">
        <v>30</v>
      </c>
      <c r="S1085" s="21">
        <v>1870</v>
      </c>
      <c r="T1085" s="21"/>
      <c r="U1085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85" s="15">
        <f>Table3[[#This Row],[Price per board]]*$N$3</f>
        <v>0</v>
      </c>
      <c r="W1085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85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86" spans="2:24" x14ac:dyDescent="0.25">
      <c r="B1086" s="12">
        <f t="shared" ca="1" si="16"/>
        <v>1080</v>
      </c>
      <c r="C108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086" s="26"/>
      <c r="E1086" s="14" t="str">
        <f>IF(COUNTA(Table3[[#This Row],[Schematic Ref]]),LEN(Table3[[#This Row],[Schematic Ref]])-(LEN(SUBSTITUTE(Table3[[#This Row],[Schematic Ref]],",","")))+1,"")</f>
        <v/>
      </c>
      <c r="F1086" s="21"/>
      <c r="G1086" s="21"/>
      <c r="H1086" s="21"/>
      <c r="I1086" s="21"/>
      <c r="J1086" s="22"/>
      <c r="K1086" s="21"/>
      <c r="L1086" s="31"/>
      <c r="M1086" s="32"/>
      <c r="N1086" s="21"/>
      <c r="O1086" s="32"/>
      <c r="P1086" s="30"/>
      <c r="Q1086" s="33"/>
      <c r="R1086" s="21" t="s">
        <v>30</v>
      </c>
      <c r="S1086" s="21">
        <v>1871</v>
      </c>
      <c r="T1086" s="21"/>
      <c r="U1086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86" s="15">
        <f>Table3[[#This Row],[Price per board]]*$N$3</f>
        <v>0</v>
      </c>
      <c r="W1086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86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87" spans="2:24" x14ac:dyDescent="0.25">
      <c r="B1087" s="12">
        <f t="shared" ca="1" si="16"/>
        <v>1081</v>
      </c>
      <c r="C108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087" s="26"/>
      <c r="E1087" s="14" t="str">
        <f>IF(COUNTA(Table3[[#This Row],[Schematic Ref]]),LEN(Table3[[#This Row],[Schematic Ref]])-(LEN(SUBSTITUTE(Table3[[#This Row],[Schematic Ref]],",","")))+1,"")</f>
        <v/>
      </c>
      <c r="F1087" s="21"/>
      <c r="G1087" s="21"/>
      <c r="H1087" s="21"/>
      <c r="I1087" s="21"/>
      <c r="J1087" s="22"/>
      <c r="K1087" s="21"/>
      <c r="L1087" s="31"/>
      <c r="M1087" s="32"/>
      <c r="N1087" s="21"/>
      <c r="O1087" s="32"/>
      <c r="P1087" s="30"/>
      <c r="Q1087" s="33"/>
      <c r="R1087" s="21" t="s">
        <v>30</v>
      </c>
      <c r="S1087" s="21">
        <v>1872</v>
      </c>
      <c r="T1087" s="21"/>
      <c r="U1087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87" s="15">
        <f>Table3[[#This Row],[Price per board]]*$N$3</f>
        <v>0</v>
      </c>
      <c r="W1087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87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88" spans="2:24" x14ac:dyDescent="0.25">
      <c r="B1088" s="12">
        <f t="shared" ca="1" si="16"/>
        <v>1082</v>
      </c>
      <c r="C108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088" s="26"/>
      <c r="E1088" s="14" t="str">
        <f>IF(COUNTA(Table3[[#This Row],[Schematic Ref]]),LEN(Table3[[#This Row],[Schematic Ref]])-(LEN(SUBSTITUTE(Table3[[#This Row],[Schematic Ref]],",","")))+1,"")</f>
        <v/>
      </c>
      <c r="F1088" s="21"/>
      <c r="G1088" s="21"/>
      <c r="H1088" s="21"/>
      <c r="I1088" s="21"/>
      <c r="J1088" s="22"/>
      <c r="K1088" s="21"/>
      <c r="L1088" s="31"/>
      <c r="M1088" s="32"/>
      <c r="N1088" s="21"/>
      <c r="O1088" s="32"/>
      <c r="P1088" s="30"/>
      <c r="Q1088" s="33"/>
      <c r="R1088" s="21" t="s">
        <v>30</v>
      </c>
      <c r="S1088" s="21">
        <v>1873</v>
      </c>
      <c r="T1088" s="21"/>
      <c r="U1088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88" s="15">
        <f>Table3[[#This Row],[Price per board]]*$N$3</f>
        <v>0</v>
      </c>
      <c r="W1088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88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89" spans="2:24" x14ac:dyDescent="0.25">
      <c r="B1089" s="12">
        <f t="shared" ca="1" si="16"/>
        <v>1083</v>
      </c>
      <c r="C108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089" s="26"/>
      <c r="E1089" s="14" t="str">
        <f>IF(COUNTA(Table3[[#This Row],[Schematic Ref]]),LEN(Table3[[#This Row],[Schematic Ref]])-(LEN(SUBSTITUTE(Table3[[#This Row],[Schematic Ref]],",","")))+1,"")</f>
        <v/>
      </c>
      <c r="F1089" s="21"/>
      <c r="G1089" s="21"/>
      <c r="H1089" s="21"/>
      <c r="I1089" s="21"/>
      <c r="J1089" s="22"/>
      <c r="K1089" s="21"/>
      <c r="L1089" s="31"/>
      <c r="M1089" s="32"/>
      <c r="N1089" s="21"/>
      <c r="O1089" s="32"/>
      <c r="P1089" s="30"/>
      <c r="Q1089" s="33"/>
      <c r="R1089" s="21" t="s">
        <v>30</v>
      </c>
      <c r="S1089" s="21">
        <v>1874</v>
      </c>
      <c r="T1089" s="21"/>
      <c r="U1089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89" s="15">
        <f>Table3[[#This Row],[Price per board]]*$N$3</f>
        <v>0</v>
      </c>
      <c r="W1089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89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90" spans="2:24" x14ac:dyDescent="0.25">
      <c r="B1090" s="12">
        <f t="shared" ca="1" si="16"/>
        <v>1084</v>
      </c>
      <c r="C109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090" s="26"/>
      <c r="E1090" s="14" t="str">
        <f>IF(COUNTA(Table3[[#This Row],[Schematic Ref]]),LEN(Table3[[#This Row],[Schematic Ref]])-(LEN(SUBSTITUTE(Table3[[#This Row],[Schematic Ref]],",","")))+1,"")</f>
        <v/>
      </c>
      <c r="F1090" s="21"/>
      <c r="G1090" s="21"/>
      <c r="H1090" s="21"/>
      <c r="I1090" s="21"/>
      <c r="J1090" s="22"/>
      <c r="K1090" s="21"/>
      <c r="L1090" s="31"/>
      <c r="M1090" s="32"/>
      <c r="N1090" s="21"/>
      <c r="O1090" s="32"/>
      <c r="P1090" s="30"/>
      <c r="Q1090" s="33"/>
      <c r="R1090" s="21" t="s">
        <v>30</v>
      </c>
      <c r="S1090" s="21">
        <v>1875</v>
      </c>
      <c r="T1090" s="21"/>
      <c r="U1090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90" s="15">
        <f>Table3[[#This Row],[Price per board]]*$N$3</f>
        <v>0</v>
      </c>
      <c r="W1090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90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91" spans="2:24" x14ac:dyDescent="0.25">
      <c r="B1091" s="12">
        <f t="shared" ca="1" si="16"/>
        <v>1085</v>
      </c>
      <c r="C109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091" s="26"/>
      <c r="E1091" s="14" t="str">
        <f>IF(COUNTA(Table3[[#This Row],[Schematic Ref]]),LEN(Table3[[#This Row],[Schematic Ref]])-(LEN(SUBSTITUTE(Table3[[#This Row],[Schematic Ref]],",","")))+1,"")</f>
        <v/>
      </c>
      <c r="F1091" s="21"/>
      <c r="G1091" s="21"/>
      <c r="H1091" s="21"/>
      <c r="I1091" s="21"/>
      <c r="J1091" s="22"/>
      <c r="K1091" s="21"/>
      <c r="L1091" s="31"/>
      <c r="M1091" s="32"/>
      <c r="N1091" s="21"/>
      <c r="O1091" s="32"/>
      <c r="P1091" s="30"/>
      <c r="Q1091" s="33"/>
      <c r="R1091" s="21" t="s">
        <v>30</v>
      </c>
      <c r="S1091" s="21">
        <v>1876</v>
      </c>
      <c r="T1091" s="21"/>
      <c r="U1091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91" s="15">
        <f>Table3[[#This Row],[Price per board]]*$N$3</f>
        <v>0</v>
      </c>
      <c r="W1091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91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92" spans="2:24" x14ac:dyDescent="0.25">
      <c r="B1092" s="12">
        <f t="shared" ca="1" si="16"/>
        <v>1086</v>
      </c>
      <c r="C109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092" s="26"/>
      <c r="E1092" s="14" t="str">
        <f>IF(COUNTA(Table3[[#This Row],[Schematic Ref]]),LEN(Table3[[#This Row],[Schematic Ref]])-(LEN(SUBSTITUTE(Table3[[#This Row],[Schematic Ref]],",","")))+1,"")</f>
        <v/>
      </c>
      <c r="F1092" s="21"/>
      <c r="G1092" s="21"/>
      <c r="H1092" s="21"/>
      <c r="I1092" s="21"/>
      <c r="J1092" s="22"/>
      <c r="K1092" s="21"/>
      <c r="L1092" s="31"/>
      <c r="M1092" s="32"/>
      <c r="N1092" s="21"/>
      <c r="O1092" s="32"/>
      <c r="P1092" s="30"/>
      <c r="Q1092" s="33"/>
      <c r="R1092" s="21" t="s">
        <v>30</v>
      </c>
      <c r="S1092" s="21">
        <v>1877</v>
      </c>
      <c r="T1092" s="21"/>
      <c r="U1092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92" s="15">
        <f>Table3[[#This Row],[Price per board]]*$N$3</f>
        <v>0</v>
      </c>
      <c r="W1092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92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93" spans="2:24" x14ac:dyDescent="0.25">
      <c r="B1093" s="12">
        <f t="shared" ca="1" si="16"/>
        <v>1087</v>
      </c>
      <c r="C109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093" s="26"/>
      <c r="E1093" s="14" t="str">
        <f>IF(COUNTA(Table3[[#This Row],[Schematic Ref]]),LEN(Table3[[#This Row],[Schematic Ref]])-(LEN(SUBSTITUTE(Table3[[#This Row],[Schematic Ref]],",","")))+1,"")</f>
        <v/>
      </c>
      <c r="F1093" s="21"/>
      <c r="G1093" s="21"/>
      <c r="H1093" s="21"/>
      <c r="I1093" s="21"/>
      <c r="J1093" s="22"/>
      <c r="K1093" s="21"/>
      <c r="L1093" s="31"/>
      <c r="M1093" s="32"/>
      <c r="N1093" s="21"/>
      <c r="O1093" s="32"/>
      <c r="P1093" s="30"/>
      <c r="Q1093" s="33"/>
      <c r="R1093" s="21" t="s">
        <v>30</v>
      </c>
      <c r="S1093" s="21">
        <v>1878</v>
      </c>
      <c r="T1093" s="21"/>
      <c r="U1093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93" s="15">
        <f>Table3[[#This Row],[Price per board]]*$N$3</f>
        <v>0</v>
      </c>
      <c r="W1093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93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94" spans="2:24" x14ac:dyDescent="0.25">
      <c r="B1094" s="12">
        <f t="shared" ref="B1094:B1157" ca="1" si="17">IF(ISNUMBER(INDIRECT("B"&amp;ROW()-1)),INDIRECT("B"&amp;ROW()-1)+1,0)</f>
        <v>1088</v>
      </c>
      <c r="C109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094" s="26"/>
      <c r="E1094" s="14" t="str">
        <f>IF(COUNTA(Table3[[#This Row],[Schematic Ref]]),LEN(Table3[[#This Row],[Schematic Ref]])-(LEN(SUBSTITUTE(Table3[[#This Row],[Schematic Ref]],",","")))+1,"")</f>
        <v/>
      </c>
      <c r="F1094" s="21"/>
      <c r="G1094" s="21"/>
      <c r="H1094" s="21"/>
      <c r="I1094" s="21"/>
      <c r="J1094" s="22"/>
      <c r="K1094" s="21"/>
      <c r="L1094" s="31"/>
      <c r="M1094" s="32"/>
      <c r="N1094" s="21"/>
      <c r="O1094" s="32"/>
      <c r="P1094" s="30"/>
      <c r="Q1094" s="33"/>
      <c r="R1094" s="21" t="s">
        <v>30</v>
      </c>
      <c r="S1094" s="21">
        <v>1879</v>
      </c>
      <c r="T1094" s="21"/>
      <c r="U1094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94" s="15">
        <f>Table3[[#This Row],[Price per board]]*$N$3</f>
        <v>0</v>
      </c>
      <c r="W1094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94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95" spans="2:24" x14ac:dyDescent="0.25">
      <c r="B1095" s="12">
        <f t="shared" ca="1" si="17"/>
        <v>1089</v>
      </c>
      <c r="C109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095" s="26"/>
      <c r="E1095" s="14" t="str">
        <f>IF(COUNTA(Table3[[#This Row],[Schematic Ref]]),LEN(Table3[[#This Row],[Schematic Ref]])-(LEN(SUBSTITUTE(Table3[[#This Row],[Schematic Ref]],",","")))+1,"")</f>
        <v/>
      </c>
      <c r="F1095" s="21"/>
      <c r="G1095" s="21"/>
      <c r="H1095" s="21"/>
      <c r="I1095" s="21"/>
      <c r="J1095" s="22"/>
      <c r="K1095" s="21"/>
      <c r="L1095" s="31"/>
      <c r="M1095" s="32"/>
      <c r="N1095" s="21"/>
      <c r="O1095" s="32"/>
      <c r="P1095" s="30"/>
      <c r="Q1095" s="33"/>
      <c r="R1095" s="21" t="s">
        <v>30</v>
      </c>
      <c r="S1095" s="21">
        <v>1880</v>
      </c>
      <c r="T1095" s="21"/>
      <c r="U1095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95" s="15">
        <f>Table3[[#This Row],[Price per board]]*$N$3</f>
        <v>0</v>
      </c>
      <c r="W1095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95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96" spans="2:24" x14ac:dyDescent="0.25">
      <c r="B1096" s="12">
        <f t="shared" ca="1" si="17"/>
        <v>1090</v>
      </c>
      <c r="C109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096" s="26"/>
      <c r="E1096" s="14" t="str">
        <f>IF(COUNTA(Table3[[#This Row],[Schematic Ref]]),LEN(Table3[[#This Row],[Schematic Ref]])-(LEN(SUBSTITUTE(Table3[[#This Row],[Schematic Ref]],",","")))+1,"")</f>
        <v/>
      </c>
      <c r="F1096" s="21"/>
      <c r="G1096" s="21"/>
      <c r="H1096" s="21"/>
      <c r="I1096" s="21"/>
      <c r="J1096" s="22"/>
      <c r="K1096" s="21"/>
      <c r="L1096" s="31"/>
      <c r="M1096" s="32"/>
      <c r="N1096" s="21"/>
      <c r="O1096" s="32"/>
      <c r="P1096" s="30"/>
      <c r="Q1096" s="33"/>
      <c r="R1096" s="21" t="s">
        <v>30</v>
      </c>
      <c r="S1096" s="21">
        <v>1881</v>
      </c>
      <c r="T1096" s="21"/>
      <c r="U1096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96" s="15">
        <f>Table3[[#This Row],[Price per board]]*$N$3</f>
        <v>0</v>
      </c>
      <c r="W1096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96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97" spans="2:24" x14ac:dyDescent="0.25">
      <c r="B1097" s="12">
        <f t="shared" ca="1" si="17"/>
        <v>1091</v>
      </c>
      <c r="C109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097" s="26"/>
      <c r="E1097" s="14" t="str">
        <f>IF(COUNTA(Table3[[#This Row],[Schematic Ref]]),LEN(Table3[[#This Row],[Schematic Ref]])-(LEN(SUBSTITUTE(Table3[[#This Row],[Schematic Ref]],",","")))+1,"")</f>
        <v/>
      </c>
      <c r="F1097" s="21"/>
      <c r="G1097" s="21"/>
      <c r="H1097" s="21"/>
      <c r="I1097" s="21"/>
      <c r="J1097" s="22"/>
      <c r="K1097" s="21"/>
      <c r="L1097" s="31"/>
      <c r="M1097" s="32"/>
      <c r="N1097" s="21"/>
      <c r="O1097" s="32"/>
      <c r="P1097" s="30"/>
      <c r="Q1097" s="33"/>
      <c r="R1097" s="21" t="s">
        <v>30</v>
      </c>
      <c r="S1097" s="21">
        <v>1882</v>
      </c>
      <c r="T1097" s="21"/>
      <c r="U1097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97" s="15">
        <f>Table3[[#This Row],[Price per board]]*$N$3</f>
        <v>0</v>
      </c>
      <c r="W1097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97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98" spans="2:24" x14ac:dyDescent="0.25">
      <c r="B1098" s="12">
        <f t="shared" ca="1" si="17"/>
        <v>1092</v>
      </c>
      <c r="C109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098" s="26"/>
      <c r="E1098" s="14" t="str">
        <f>IF(COUNTA(Table3[[#This Row],[Schematic Ref]]),LEN(Table3[[#This Row],[Schematic Ref]])-(LEN(SUBSTITUTE(Table3[[#This Row],[Schematic Ref]],",","")))+1,"")</f>
        <v/>
      </c>
      <c r="F1098" s="21"/>
      <c r="G1098" s="21"/>
      <c r="H1098" s="21"/>
      <c r="I1098" s="21"/>
      <c r="J1098" s="22"/>
      <c r="K1098" s="21"/>
      <c r="L1098" s="31"/>
      <c r="M1098" s="32"/>
      <c r="N1098" s="21"/>
      <c r="O1098" s="32"/>
      <c r="P1098" s="30"/>
      <c r="Q1098" s="33"/>
      <c r="R1098" s="21" t="s">
        <v>30</v>
      </c>
      <c r="S1098" s="21">
        <v>1883</v>
      </c>
      <c r="T1098" s="21"/>
      <c r="U1098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98" s="15">
        <f>Table3[[#This Row],[Price per board]]*$N$3</f>
        <v>0</v>
      </c>
      <c r="W1098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98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99" spans="2:24" x14ac:dyDescent="0.25">
      <c r="B1099" s="12">
        <f t="shared" ca="1" si="17"/>
        <v>1093</v>
      </c>
      <c r="C109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099" s="26"/>
      <c r="E1099" s="14" t="str">
        <f>IF(COUNTA(Table3[[#This Row],[Schematic Ref]]),LEN(Table3[[#This Row],[Schematic Ref]])-(LEN(SUBSTITUTE(Table3[[#This Row],[Schematic Ref]],",","")))+1,"")</f>
        <v/>
      </c>
      <c r="F1099" s="21"/>
      <c r="G1099" s="21"/>
      <c r="H1099" s="21"/>
      <c r="I1099" s="21"/>
      <c r="J1099" s="22"/>
      <c r="K1099" s="21"/>
      <c r="L1099" s="31"/>
      <c r="M1099" s="32"/>
      <c r="N1099" s="21"/>
      <c r="O1099" s="32"/>
      <c r="P1099" s="30"/>
      <c r="Q1099" s="33"/>
      <c r="R1099" s="21" t="s">
        <v>30</v>
      </c>
      <c r="S1099" s="21">
        <v>1884</v>
      </c>
      <c r="T1099" s="21"/>
      <c r="U1099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99" s="15">
        <f>Table3[[#This Row],[Price per board]]*$N$3</f>
        <v>0</v>
      </c>
      <c r="W1099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99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00" spans="2:24" x14ac:dyDescent="0.25">
      <c r="B1100" s="12">
        <f t="shared" ca="1" si="17"/>
        <v>1094</v>
      </c>
      <c r="C110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100" s="26"/>
      <c r="E1100" s="14" t="str">
        <f>IF(COUNTA(Table3[[#This Row],[Schematic Ref]]),LEN(Table3[[#This Row],[Schematic Ref]])-(LEN(SUBSTITUTE(Table3[[#This Row],[Schematic Ref]],",","")))+1,"")</f>
        <v/>
      </c>
      <c r="F1100" s="21"/>
      <c r="G1100" s="21"/>
      <c r="H1100" s="21"/>
      <c r="I1100" s="21"/>
      <c r="J1100" s="22"/>
      <c r="K1100" s="21"/>
      <c r="L1100" s="31"/>
      <c r="M1100" s="32"/>
      <c r="N1100" s="21"/>
      <c r="O1100" s="32"/>
      <c r="P1100" s="30"/>
      <c r="Q1100" s="33"/>
      <c r="R1100" s="21" t="s">
        <v>30</v>
      </c>
      <c r="S1100" s="21">
        <v>1885</v>
      </c>
      <c r="T1100" s="21"/>
      <c r="U1100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00" s="15">
        <f>Table3[[#This Row],[Price per board]]*$N$3</f>
        <v>0</v>
      </c>
      <c r="W1100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00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01" spans="2:24" x14ac:dyDescent="0.25">
      <c r="B1101" s="12">
        <f t="shared" ca="1" si="17"/>
        <v>1095</v>
      </c>
      <c r="C110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101" s="26"/>
      <c r="E1101" s="14" t="str">
        <f>IF(COUNTA(Table3[[#This Row],[Schematic Ref]]),LEN(Table3[[#This Row],[Schematic Ref]])-(LEN(SUBSTITUTE(Table3[[#This Row],[Schematic Ref]],",","")))+1,"")</f>
        <v/>
      </c>
      <c r="F1101" s="21"/>
      <c r="G1101" s="21"/>
      <c r="H1101" s="21"/>
      <c r="I1101" s="21"/>
      <c r="J1101" s="22"/>
      <c r="K1101" s="21"/>
      <c r="L1101" s="31"/>
      <c r="M1101" s="32"/>
      <c r="N1101" s="21"/>
      <c r="O1101" s="32"/>
      <c r="P1101" s="30"/>
      <c r="Q1101" s="33"/>
      <c r="R1101" s="21" t="s">
        <v>30</v>
      </c>
      <c r="S1101" s="21">
        <v>1886</v>
      </c>
      <c r="T1101" s="21"/>
      <c r="U1101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01" s="15">
        <f>Table3[[#This Row],[Price per board]]*$N$3</f>
        <v>0</v>
      </c>
      <c r="W1101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01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02" spans="2:24" x14ac:dyDescent="0.25">
      <c r="B1102" s="12">
        <f t="shared" ca="1" si="17"/>
        <v>1096</v>
      </c>
      <c r="C110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102" s="26"/>
      <c r="E1102" s="14" t="str">
        <f>IF(COUNTA(Table3[[#This Row],[Schematic Ref]]),LEN(Table3[[#This Row],[Schematic Ref]])-(LEN(SUBSTITUTE(Table3[[#This Row],[Schematic Ref]],",","")))+1,"")</f>
        <v/>
      </c>
      <c r="F1102" s="21"/>
      <c r="G1102" s="21"/>
      <c r="H1102" s="21"/>
      <c r="I1102" s="21"/>
      <c r="J1102" s="22"/>
      <c r="K1102" s="21"/>
      <c r="L1102" s="31"/>
      <c r="M1102" s="32"/>
      <c r="N1102" s="21"/>
      <c r="O1102" s="32"/>
      <c r="P1102" s="30"/>
      <c r="Q1102" s="33"/>
      <c r="R1102" s="21" t="s">
        <v>30</v>
      </c>
      <c r="S1102" s="21">
        <v>1887</v>
      </c>
      <c r="T1102" s="21"/>
      <c r="U1102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02" s="15">
        <f>Table3[[#This Row],[Price per board]]*$N$3</f>
        <v>0</v>
      </c>
      <c r="W1102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02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03" spans="2:24" x14ac:dyDescent="0.25">
      <c r="B1103" s="12">
        <f t="shared" ca="1" si="17"/>
        <v>1097</v>
      </c>
      <c r="C110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103" s="26"/>
      <c r="E1103" s="14" t="str">
        <f>IF(COUNTA(Table3[[#This Row],[Schematic Ref]]),LEN(Table3[[#This Row],[Schematic Ref]])-(LEN(SUBSTITUTE(Table3[[#This Row],[Schematic Ref]],",","")))+1,"")</f>
        <v/>
      </c>
      <c r="F1103" s="21"/>
      <c r="G1103" s="21"/>
      <c r="H1103" s="21"/>
      <c r="I1103" s="21"/>
      <c r="J1103" s="22"/>
      <c r="K1103" s="21"/>
      <c r="L1103" s="31"/>
      <c r="M1103" s="32"/>
      <c r="N1103" s="21"/>
      <c r="O1103" s="32"/>
      <c r="P1103" s="30"/>
      <c r="Q1103" s="33"/>
      <c r="R1103" s="21" t="s">
        <v>30</v>
      </c>
      <c r="S1103" s="21">
        <v>1888</v>
      </c>
      <c r="T1103" s="21"/>
      <c r="U1103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03" s="15">
        <f>Table3[[#This Row],[Price per board]]*$N$3</f>
        <v>0</v>
      </c>
      <c r="W1103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03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04" spans="2:24" x14ac:dyDescent="0.25">
      <c r="B1104" s="12">
        <f t="shared" ca="1" si="17"/>
        <v>1098</v>
      </c>
      <c r="C110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104" s="26"/>
      <c r="E1104" s="14" t="str">
        <f>IF(COUNTA(Table3[[#This Row],[Schematic Ref]]),LEN(Table3[[#This Row],[Schematic Ref]])-(LEN(SUBSTITUTE(Table3[[#This Row],[Schematic Ref]],",","")))+1,"")</f>
        <v/>
      </c>
      <c r="F1104" s="21"/>
      <c r="G1104" s="21"/>
      <c r="H1104" s="21"/>
      <c r="I1104" s="21"/>
      <c r="J1104" s="22"/>
      <c r="K1104" s="21"/>
      <c r="L1104" s="31"/>
      <c r="M1104" s="32"/>
      <c r="N1104" s="21"/>
      <c r="O1104" s="32"/>
      <c r="P1104" s="30"/>
      <c r="Q1104" s="33"/>
      <c r="R1104" s="21" t="s">
        <v>30</v>
      </c>
      <c r="S1104" s="21">
        <v>1889</v>
      </c>
      <c r="T1104" s="21"/>
      <c r="U1104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04" s="15">
        <f>Table3[[#This Row],[Price per board]]*$N$3</f>
        <v>0</v>
      </c>
      <c r="W1104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04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05" spans="2:24" x14ac:dyDescent="0.25">
      <c r="B1105" s="12">
        <f t="shared" ca="1" si="17"/>
        <v>1099</v>
      </c>
      <c r="C110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105" s="26"/>
      <c r="E1105" s="14" t="str">
        <f>IF(COUNTA(Table3[[#This Row],[Schematic Ref]]),LEN(Table3[[#This Row],[Schematic Ref]])-(LEN(SUBSTITUTE(Table3[[#This Row],[Schematic Ref]],",","")))+1,"")</f>
        <v/>
      </c>
      <c r="F1105" s="21"/>
      <c r="G1105" s="21"/>
      <c r="H1105" s="21"/>
      <c r="I1105" s="21"/>
      <c r="J1105" s="22"/>
      <c r="K1105" s="21"/>
      <c r="L1105" s="31"/>
      <c r="M1105" s="32"/>
      <c r="N1105" s="21"/>
      <c r="O1105" s="32"/>
      <c r="P1105" s="30"/>
      <c r="Q1105" s="33"/>
      <c r="R1105" s="21" t="s">
        <v>30</v>
      </c>
      <c r="S1105" s="21">
        <v>1890</v>
      </c>
      <c r="T1105" s="21"/>
      <c r="U1105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05" s="15">
        <f>Table3[[#This Row],[Price per board]]*$N$3</f>
        <v>0</v>
      </c>
      <c r="W1105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05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06" spans="2:24" x14ac:dyDescent="0.25">
      <c r="B1106" s="12">
        <f t="shared" ca="1" si="17"/>
        <v>1100</v>
      </c>
      <c r="C110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106" s="26"/>
      <c r="E1106" s="14" t="str">
        <f>IF(COUNTA(Table3[[#This Row],[Schematic Ref]]),LEN(Table3[[#This Row],[Schematic Ref]])-(LEN(SUBSTITUTE(Table3[[#This Row],[Schematic Ref]],",","")))+1,"")</f>
        <v/>
      </c>
      <c r="F1106" s="21"/>
      <c r="G1106" s="21"/>
      <c r="H1106" s="21"/>
      <c r="I1106" s="21"/>
      <c r="J1106" s="22"/>
      <c r="K1106" s="21"/>
      <c r="L1106" s="31"/>
      <c r="M1106" s="32"/>
      <c r="N1106" s="21"/>
      <c r="O1106" s="32"/>
      <c r="P1106" s="30"/>
      <c r="Q1106" s="33"/>
      <c r="R1106" s="21" t="s">
        <v>30</v>
      </c>
      <c r="S1106" s="21">
        <v>1891</v>
      </c>
      <c r="T1106" s="21"/>
      <c r="U1106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06" s="15">
        <f>Table3[[#This Row],[Price per board]]*$N$3</f>
        <v>0</v>
      </c>
      <c r="W1106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06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07" spans="2:24" x14ac:dyDescent="0.25">
      <c r="B1107" s="12">
        <f t="shared" ca="1" si="17"/>
        <v>1101</v>
      </c>
      <c r="C110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107" s="26"/>
      <c r="E1107" s="14" t="str">
        <f>IF(COUNTA(Table3[[#This Row],[Schematic Ref]]),LEN(Table3[[#This Row],[Schematic Ref]])-(LEN(SUBSTITUTE(Table3[[#This Row],[Schematic Ref]],",","")))+1,"")</f>
        <v/>
      </c>
      <c r="F1107" s="21"/>
      <c r="G1107" s="21"/>
      <c r="H1107" s="21"/>
      <c r="I1107" s="21"/>
      <c r="J1107" s="22"/>
      <c r="K1107" s="21"/>
      <c r="L1107" s="31"/>
      <c r="M1107" s="32"/>
      <c r="N1107" s="21"/>
      <c r="O1107" s="32"/>
      <c r="P1107" s="30"/>
      <c r="Q1107" s="33"/>
      <c r="R1107" s="21" t="s">
        <v>30</v>
      </c>
      <c r="S1107" s="21">
        <v>1892</v>
      </c>
      <c r="T1107" s="21"/>
      <c r="U1107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07" s="15">
        <f>Table3[[#This Row],[Price per board]]*$N$3</f>
        <v>0</v>
      </c>
      <c r="W1107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07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08" spans="2:24" x14ac:dyDescent="0.25">
      <c r="B1108" s="12">
        <f t="shared" ca="1" si="17"/>
        <v>1102</v>
      </c>
      <c r="C110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108" s="26"/>
      <c r="E1108" s="14" t="str">
        <f>IF(COUNTA(Table3[[#This Row],[Schematic Ref]]),LEN(Table3[[#This Row],[Schematic Ref]])-(LEN(SUBSTITUTE(Table3[[#This Row],[Schematic Ref]],",","")))+1,"")</f>
        <v/>
      </c>
      <c r="F1108" s="21"/>
      <c r="G1108" s="21"/>
      <c r="H1108" s="21"/>
      <c r="I1108" s="21"/>
      <c r="J1108" s="22"/>
      <c r="K1108" s="21"/>
      <c r="L1108" s="31"/>
      <c r="M1108" s="32"/>
      <c r="N1108" s="21"/>
      <c r="O1108" s="32"/>
      <c r="P1108" s="30"/>
      <c r="Q1108" s="33"/>
      <c r="R1108" s="21" t="s">
        <v>30</v>
      </c>
      <c r="S1108" s="21">
        <v>1893</v>
      </c>
      <c r="T1108" s="21"/>
      <c r="U1108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08" s="15">
        <f>Table3[[#This Row],[Price per board]]*$N$3</f>
        <v>0</v>
      </c>
      <c r="W1108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08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09" spans="2:24" x14ac:dyDescent="0.25">
      <c r="B1109" s="12">
        <f t="shared" ca="1" si="17"/>
        <v>1103</v>
      </c>
      <c r="C110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109" s="26"/>
      <c r="E1109" s="14" t="str">
        <f>IF(COUNTA(Table3[[#This Row],[Schematic Ref]]),LEN(Table3[[#This Row],[Schematic Ref]])-(LEN(SUBSTITUTE(Table3[[#This Row],[Schematic Ref]],",","")))+1,"")</f>
        <v/>
      </c>
      <c r="F1109" s="21"/>
      <c r="G1109" s="21"/>
      <c r="H1109" s="21"/>
      <c r="I1109" s="21"/>
      <c r="J1109" s="22"/>
      <c r="K1109" s="21"/>
      <c r="L1109" s="31"/>
      <c r="M1109" s="32"/>
      <c r="N1109" s="21"/>
      <c r="O1109" s="32"/>
      <c r="P1109" s="30"/>
      <c r="Q1109" s="33"/>
      <c r="R1109" s="21" t="s">
        <v>30</v>
      </c>
      <c r="S1109" s="21">
        <v>1894</v>
      </c>
      <c r="T1109" s="21"/>
      <c r="U1109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09" s="15">
        <f>Table3[[#This Row],[Price per board]]*$N$3</f>
        <v>0</v>
      </c>
      <c r="W1109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09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10" spans="2:24" x14ac:dyDescent="0.25">
      <c r="B1110" s="12">
        <f t="shared" ca="1" si="17"/>
        <v>1104</v>
      </c>
      <c r="C111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110" s="26"/>
      <c r="E1110" s="14" t="str">
        <f>IF(COUNTA(Table3[[#This Row],[Schematic Ref]]),LEN(Table3[[#This Row],[Schematic Ref]])-(LEN(SUBSTITUTE(Table3[[#This Row],[Schematic Ref]],",","")))+1,"")</f>
        <v/>
      </c>
      <c r="F1110" s="21"/>
      <c r="G1110" s="21"/>
      <c r="H1110" s="21"/>
      <c r="I1110" s="21"/>
      <c r="J1110" s="22"/>
      <c r="K1110" s="21"/>
      <c r="L1110" s="31"/>
      <c r="M1110" s="32"/>
      <c r="N1110" s="21"/>
      <c r="O1110" s="32"/>
      <c r="P1110" s="30"/>
      <c r="Q1110" s="33"/>
      <c r="R1110" s="21" t="s">
        <v>30</v>
      </c>
      <c r="S1110" s="21">
        <v>1895</v>
      </c>
      <c r="T1110" s="21"/>
      <c r="U1110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10" s="15">
        <f>Table3[[#This Row],[Price per board]]*$N$3</f>
        <v>0</v>
      </c>
      <c r="W1110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10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11" spans="2:24" x14ac:dyDescent="0.25">
      <c r="B1111" s="12">
        <f t="shared" ca="1" si="17"/>
        <v>1105</v>
      </c>
      <c r="C111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111" s="26"/>
      <c r="E1111" s="14" t="str">
        <f>IF(COUNTA(Table3[[#This Row],[Schematic Ref]]),LEN(Table3[[#This Row],[Schematic Ref]])-(LEN(SUBSTITUTE(Table3[[#This Row],[Schematic Ref]],",","")))+1,"")</f>
        <v/>
      </c>
      <c r="F1111" s="21"/>
      <c r="G1111" s="21"/>
      <c r="H1111" s="21"/>
      <c r="I1111" s="21"/>
      <c r="J1111" s="22"/>
      <c r="K1111" s="21"/>
      <c r="L1111" s="31"/>
      <c r="M1111" s="32"/>
      <c r="N1111" s="21"/>
      <c r="O1111" s="32"/>
      <c r="P1111" s="30"/>
      <c r="Q1111" s="33"/>
      <c r="R1111" s="21" t="s">
        <v>30</v>
      </c>
      <c r="S1111" s="21">
        <v>1896</v>
      </c>
      <c r="T1111" s="21"/>
      <c r="U1111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11" s="15">
        <f>Table3[[#This Row],[Price per board]]*$N$3</f>
        <v>0</v>
      </c>
      <c r="W1111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11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12" spans="2:24" x14ac:dyDescent="0.25">
      <c r="B1112" s="12">
        <f t="shared" ca="1" si="17"/>
        <v>1106</v>
      </c>
      <c r="C111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112" s="26"/>
      <c r="E1112" s="14" t="str">
        <f>IF(COUNTA(Table3[[#This Row],[Schematic Ref]]),LEN(Table3[[#This Row],[Schematic Ref]])-(LEN(SUBSTITUTE(Table3[[#This Row],[Schematic Ref]],",","")))+1,"")</f>
        <v/>
      </c>
      <c r="F1112" s="21"/>
      <c r="G1112" s="21"/>
      <c r="H1112" s="21"/>
      <c r="I1112" s="21"/>
      <c r="J1112" s="22"/>
      <c r="K1112" s="21"/>
      <c r="L1112" s="31"/>
      <c r="M1112" s="32"/>
      <c r="N1112" s="21"/>
      <c r="O1112" s="32"/>
      <c r="P1112" s="30"/>
      <c r="Q1112" s="33"/>
      <c r="R1112" s="21" t="s">
        <v>30</v>
      </c>
      <c r="S1112" s="21">
        <v>1897</v>
      </c>
      <c r="T1112" s="21"/>
      <c r="U1112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12" s="15">
        <f>Table3[[#This Row],[Price per board]]*$N$3</f>
        <v>0</v>
      </c>
      <c r="W1112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12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13" spans="2:24" x14ac:dyDescent="0.25">
      <c r="B1113" s="12">
        <f t="shared" ca="1" si="17"/>
        <v>1107</v>
      </c>
      <c r="C111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113" s="26"/>
      <c r="E1113" s="14" t="str">
        <f>IF(COUNTA(Table3[[#This Row],[Schematic Ref]]),LEN(Table3[[#This Row],[Schematic Ref]])-(LEN(SUBSTITUTE(Table3[[#This Row],[Schematic Ref]],",","")))+1,"")</f>
        <v/>
      </c>
      <c r="F1113" s="21"/>
      <c r="G1113" s="21"/>
      <c r="H1113" s="21"/>
      <c r="I1113" s="21"/>
      <c r="J1113" s="22"/>
      <c r="K1113" s="21"/>
      <c r="L1113" s="31"/>
      <c r="M1113" s="32"/>
      <c r="N1113" s="21"/>
      <c r="O1113" s="32"/>
      <c r="P1113" s="30"/>
      <c r="Q1113" s="33"/>
      <c r="R1113" s="21" t="s">
        <v>30</v>
      </c>
      <c r="S1113" s="21">
        <v>1898</v>
      </c>
      <c r="T1113" s="21"/>
      <c r="U1113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13" s="15">
        <f>Table3[[#This Row],[Price per board]]*$N$3</f>
        <v>0</v>
      </c>
      <c r="W1113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13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14" spans="2:24" x14ac:dyDescent="0.25">
      <c r="B1114" s="12">
        <f t="shared" ca="1" si="17"/>
        <v>1108</v>
      </c>
      <c r="C111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114" s="26"/>
      <c r="E1114" s="14" t="str">
        <f>IF(COUNTA(Table3[[#This Row],[Schematic Ref]]),LEN(Table3[[#This Row],[Schematic Ref]])-(LEN(SUBSTITUTE(Table3[[#This Row],[Schematic Ref]],",","")))+1,"")</f>
        <v/>
      </c>
      <c r="F1114" s="21"/>
      <c r="G1114" s="21"/>
      <c r="H1114" s="21"/>
      <c r="I1114" s="21"/>
      <c r="J1114" s="22"/>
      <c r="K1114" s="21"/>
      <c r="L1114" s="31"/>
      <c r="M1114" s="32"/>
      <c r="N1114" s="21"/>
      <c r="O1114" s="32"/>
      <c r="P1114" s="30"/>
      <c r="Q1114" s="33"/>
      <c r="R1114" s="21" t="s">
        <v>30</v>
      </c>
      <c r="S1114" s="21">
        <v>1899</v>
      </c>
      <c r="T1114" s="21"/>
      <c r="U1114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14" s="15">
        <f>Table3[[#This Row],[Price per board]]*$N$3</f>
        <v>0</v>
      </c>
      <c r="W1114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14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15" spans="2:24" x14ac:dyDescent="0.25">
      <c r="B1115" s="12">
        <f t="shared" ca="1" si="17"/>
        <v>1109</v>
      </c>
      <c r="C111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115" s="26"/>
      <c r="E1115" s="14" t="str">
        <f>IF(COUNTA(Table3[[#This Row],[Schematic Ref]]),LEN(Table3[[#This Row],[Schematic Ref]])-(LEN(SUBSTITUTE(Table3[[#This Row],[Schematic Ref]],",","")))+1,"")</f>
        <v/>
      </c>
      <c r="F1115" s="21"/>
      <c r="G1115" s="21"/>
      <c r="H1115" s="21"/>
      <c r="I1115" s="21"/>
      <c r="J1115" s="22"/>
      <c r="K1115" s="21"/>
      <c r="L1115" s="31"/>
      <c r="M1115" s="32"/>
      <c r="N1115" s="21"/>
      <c r="O1115" s="32"/>
      <c r="P1115" s="30"/>
      <c r="Q1115" s="33"/>
      <c r="R1115" s="21" t="s">
        <v>30</v>
      </c>
      <c r="S1115" s="21">
        <v>1900</v>
      </c>
      <c r="T1115" s="21"/>
      <c r="U1115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15" s="15">
        <f>Table3[[#This Row],[Price per board]]*$N$3</f>
        <v>0</v>
      </c>
      <c r="W1115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15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16" spans="2:24" x14ac:dyDescent="0.25">
      <c r="B1116" s="12">
        <f t="shared" ca="1" si="17"/>
        <v>1110</v>
      </c>
      <c r="C111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116" s="26"/>
      <c r="E1116" s="14" t="str">
        <f>IF(COUNTA(Table3[[#This Row],[Schematic Ref]]),LEN(Table3[[#This Row],[Schematic Ref]])-(LEN(SUBSTITUTE(Table3[[#This Row],[Schematic Ref]],",","")))+1,"")</f>
        <v/>
      </c>
      <c r="F1116" s="21"/>
      <c r="G1116" s="21"/>
      <c r="H1116" s="21"/>
      <c r="I1116" s="21"/>
      <c r="J1116" s="22"/>
      <c r="K1116" s="21"/>
      <c r="L1116" s="31"/>
      <c r="M1116" s="32"/>
      <c r="N1116" s="21"/>
      <c r="O1116" s="32"/>
      <c r="P1116" s="30"/>
      <c r="Q1116" s="33"/>
      <c r="R1116" s="21" t="s">
        <v>30</v>
      </c>
      <c r="S1116" s="21">
        <v>1901</v>
      </c>
      <c r="T1116" s="21"/>
      <c r="U1116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16" s="15">
        <f>Table3[[#This Row],[Price per board]]*$N$3</f>
        <v>0</v>
      </c>
      <c r="W1116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16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17" spans="2:24" x14ac:dyDescent="0.25">
      <c r="B1117" s="12">
        <f t="shared" ca="1" si="17"/>
        <v>1111</v>
      </c>
      <c r="C111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117" s="26"/>
      <c r="E1117" s="14" t="str">
        <f>IF(COUNTA(Table3[[#This Row],[Schematic Ref]]),LEN(Table3[[#This Row],[Schematic Ref]])-(LEN(SUBSTITUTE(Table3[[#This Row],[Schematic Ref]],",","")))+1,"")</f>
        <v/>
      </c>
      <c r="F1117" s="21"/>
      <c r="G1117" s="21"/>
      <c r="H1117" s="21"/>
      <c r="I1117" s="21"/>
      <c r="J1117" s="22"/>
      <c r="K1117" s="21"/>
      <c r="L1117" s="31"/>
      <c r="M1117" s="32"/>
      <c r="N1117" s="21"/>
      <c r="O1117" s="32"/>
      <c r="P1117" s="30"/>
      <c r="Q1117" s="33"/>
      <c r="R1117" s="21" t="s">
        <v>30</v>
      </c>
      <c r="S1117" s="21">
        <v>1902</v>
      </c>
      <c r="T1117" s="21"/>
      <c r="U1117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17" s="15">
        <f>Table3[[#This Row],[Price per board]]*$N$3</f>
        <v>0</v>
      </c>
      <c r="W1117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17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18" spans="2:24" x14ac:dyDescent="0.25">
      <c r="B1118" s="12">
        <f t="shared" ca="1" si="17"/>
        <v>1112</v>
      </c>
      <c r="C111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118" s="26"/>
      <c r="E1118" s="14" t="str">
        <f>IF(COUNTA(Table3[[#This Row],[Schematic Ref]]),LEN(Table3[[#This Row],[Schematic Ref]])-(LEN(SUBSTITUTE(Table3[[#This Row],[Schematic Ref]],",","")))+1,"")</f>
        <v/>
      </c>
      <c r="F1118" s="21"/>
      <c r="G1118" s="21"/>
      <c r="H1118" s="21"/>
      <c r="I1118" s="21"/>
      <c r="J1118" s="22"/>
      <c r="K1118" s="21"/>
      <c r="L1118" s="31"/>
      <c r="M1118" s="32"/>
      <c r="N1118" s="21"/>
      <c r="O1118" s="32"/>
      <c r="P1118" s="30"/>
      <c r="Q1118" s="33"/>
      <c r="R1118" s="21" t="s">
        <v>30</v>
      </c>
      <c r="S1118" s="21">
        <v>1903</v>
      </c>
      <c r="T1118" s="21"/>
      <c r="U1118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18" s="15">
        <f>Table3[[#This Row],[Price per board]]*$N$3</f>
        <v>0</v>
      </c>
      <c r="W1118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18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19" spans="2:24" x14ac:dyDescent="0.25">
      <c r="B1119" s="12">
        <f t="shared" ca="1" si="17"/>
        <v>1113</v>
      </c>
      <c r="C111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119" s="26"/>
      <c r="E1119" s="14" t="str">
        <f>IF(COUNTA(Table3[[#This Row],[Schematic Ref]]),LEN(Table3[[#This Row],[Schematic Ref]])-(LEN(SUBSTITUTE(Table3[[#This Row],[Schematic Ref]],",","")))+1,"")</f>
        <v/>
      </c>
      <c r="F1119" s="21"/>
      <c r="G1119" s="21"/>
      <c r="H1119" s="21"/>
      <c r="I1119" s="21"/>
      <c r="J1119" s="22"/>
      <c r="K1119" s="21"/>
      <c r="L1119" s="31"/>
      <c r="M1119" s="32"/>
      <c r="N1119" s="21"/>
      <c r="O1119" s="32"/>
      <c r="P1119" s="30"/>
      <c r="Q1119" s="33"/>
      <c r="R1119" s="21" t="s">
        <v>30</v>
      </c>
      <c r="S1119" s="21">
        <v>1904</v>
      </c>
      <c r="T1119" s="21"/>
      <c r="U1119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19" s="15">
        <f>Table3[[#This Row],[Price per board]]*$N$3</f>
        <v>0</v>
      </c>
      <c r="W1119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19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20" spans="2:24" x14ac:dyDescent="0.25">
      <c r="B1120" s="12">
        <f t="shared" ca="1" si="17"/>
        <v>1114</v>
      </c>
      <c r="C112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120" s="26"/>
      <c r="E1120" s="14" t="str">
        <f>IF(COUNTA(Table3[[#This Row],[Schematic Ref]]),LEN(Table3[[#This Row],[Schematic Ref]])-(LEN(SUBSTITUTE(Table3[[#This Row],[Schematic Ref]],",","")))+1,"")</f>
        <v/>
      </c>
      <c r="F1120" s="21"/>
      <c r="G1120" s="21"/>
      <c r="H1120" s="21"/>
      <c r="I1120" s="21"/>
      <c r="J1120" s="22"/>
      <c r="K1120" s="21"/>
      <c r="L1120" s="31"/>
      <c r="M1120" s="32"/>
      <c r="N1120" s="21"/>
      <c r="O1120" s="32"/>
      <c r="P1120" s="30"/>
      <c r="Q1120" s="33"/>
      <c r="R1120" s="21" t="s">
        <v>30</v>
      </c>
      <c r="S1120" s="21">
        <v>1905</v>
      </c>
      <c r="T1120" s="21"/>
      <c r="U1120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20" s="15">
        <f>Table3[[#This Row],[Price per board]]*$N$3</f>
        <v>0</v>
      </c>
      <c r="W1120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20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21" spans="2:24" x14ac:dyDescent="0.25">
      <c r="B1121" s="12">
        <f t="shared" ca="1" si="17"/>
        <v>1115</v>
      </c>
      <c r="C112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121" s="26"/>
      <c r="E1121" s="14" t="str">
        <f>IF(COUNTA(Table3[[#This Row],[Schematic Ref]]),LEN(Table3[[#This Row],[Schematic Ref]])-(LEN(SUBSTITUTE(Table3[[#This Row],[Schematic Ref]],",","")))+1,"")</f>
        <v/>
      </c>
      <c r="F1121" s="21"/>
      <c r="G1121" s="21"/>
      <c r="H1121" s="21"/>
      <c r="I1121" s="21"/>
      <c r="J1121" s="22"/>
      <c r="K1121" s="21"/>
      <c r="L1121" s="31"/>
      <c r="M1121" s="32"/>
      <c r="N1121" s="21"/>
      <c r="O1121" s="32"/>
      <c r="P1121" s="30"/>
      <c r="Q1121" s="33"/>
      <c r="R1121" s="21" t="s">
        <v>30</v>
      </c>
      <c r="S1121" s="21">
        <v>1906</v>
      </c>
      <c r="T1121" s="21"/>
      <c r="U1121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21" s="15">
        <f>Table3[[#This Row],[Price per board]]*$N$3</f>
        <v>0</v>
      </c>
      <c r="W1121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21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22" spans="2:24" x14ac:dyDescent="0.25">
      <c r="B1122" s="12">
        <f t="shared" ca="1" si="17"/>
        <v>1116</v>
      </c>
      <c r="C112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122" s="26"/>
      <c r="E1122" s="14" t="str">
        <f>IF(COUNTA(Table3[[#This Row],[Schematic Ref]]),LEN(Table3[[#This Row],[Schematic Ref]])-(LEN(SUBSTITUTE(Table3[[#This Row],[Schematic Ref]],",","")))+1,"")</f>
        <v/>
      </c>
      <c r="F1122" s="21"/>
      <c r="G1122" s="21"/>
      <c r="H1122" s="21"/>
      <c r="I1122" s="21"/>
      <c r="J1122" s="22"/>
      <c r="K1122" s="21"/>
      <c r="L1122" s="31"/>
      <c r="M1122" s="32"/>
      <c r="N1122" s="21"/>
      <c r="O1122" s="32"/>
      <c r="P1122" s="30"/>
      <c r="Q1122" s="33"/>
      <c r="R1122" s="21" t="s">
        <v>30</v>
      </c>
      <c r="S1122" s="21">
        <v>1907</v>
      </c>
      <c r="T1122" s="21"/>
      <c r="U1122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22" s="15">
        <f>Table3[[#This Row],[Price per board]]*$N$3</f>
        <v>0</v>
      </c>
      <c r="W1122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22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23" spans="2:24" x14ac:dyDescent="0.25">
      <c r="B1123" s="12">
        <f t="shared" ca="1" si="17"/>
        <v>1117</v>
      </c>
      <c r="C112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123" s="26"/>
      <c r="E1123" s="14" t="str">
        <f>IF(COUNTA(Table3[[#This Row],[Schematic Ref]]),LEN(Table3[[#This Row],[Schematic Ref]])-(LEN(SUBSTITUTE(Table3[[#This Row],[Schematic Ref]],",","")))+1,"")</f>
        <v/>
      </c>
      <c r="F1123" s="21"/>
      <c r="G1123" s="21"/>
      <c r="H1123" s="21"/>
      <c r="I1123" s="21"/>
      <c r="J1123" s="22"/>
      <c r="K1123" s="21"/>
      <c r="L1123" s="31"/>
      <c r="M1123" s="32"/>
      <c r="N1123" s="21"/>
      <c r="O1123" s="32"/>
      <c r="P1123" s="30"/>
      <c r="Q1123" s="33"/>
      <c r="R1123" s="21" t="s">
        <v>30</v>
      </c>
      <c r="S1123" s="21">
        <v>1908</v>
      </c>
      <c r="T1123" s="21"/>
      <c r="U1123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23" s="15">
        <f>Table3[[#This Row],[Price per board]]*$N$3</f>
        <v>0</v>
      </c>
      <c r="W1123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23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24" spans="2:24" x14ac:dyDescent="0.25">
      <c r="B1124" s="12">
        <f t="shared" ca="1" si="17"/>
        <v>1118</v>
      </c>
      <c r="C112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124" s="26"/>
      <c r="E1124" s="14" t="str">
        <f>IF(COUNTA(Table3[[#This Row],[Schematic Ref]]),LEN(Table3[[#This Row],[Schematic Ref]])-(LEN(SUBSTITUTE(Table3[[#This Row],[Schematic Ref]],",","")))+1,"")</f>
        <v/>
      </c>
      <c r="F1124" s="21"/>
      <c r="G1124" s="21"/>
      <c r="H1124" s="21"/>
      <c r="I1124" s="21"/>
      <c r="J1124" s="22"/>
      <c r="K1124" s="21"/>
      <c r="L1124" s="31"/>
      <c r="M1124" s="32"/>
      <c r="N1124" s="21"/>
      <c r="O1124" s="32"/>
      <c r="P1124" s="30"/>
      <c r="Q1124" s="33"/>
      <c r="R1124" s="21" t="s">
        <v>30</v>
      </c>
      <c r="S1124" s="21">
        <v>1909</v>
      </c>
      <c r="T1124" s="21"/>
      <c r="U1124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24" s="15">
        <f>Table3[[#This Row],[Price per board]]*$N$3</f>
        <v>0</v>
      </c>
      <c r="W1124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24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25" spans="2:24" x14ac:dyDescent="0.25">
      <c r="B1125" s="12">
        <f t="shared" ca="1" si="17"/>
        <v>1119</v>
      </c>
      <c r="C112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125" s="26"/>
      <c r="E1125" s="14" t="str">
        <f>IF(COUNTA(Table3[[#This Row],[Schematic Ref]]),LEN(Table3[[#This Row],[Schematic Ref]])-(LEN(SUBSTITUTE(Table3[[#This Row],[Schematic Ref]],",","")))+1,"")</f>
        <v/>
      </c>
      <c r="F1125" s="21"/>
      <c r="G1125" s="21"/>
      <c r="H1125" s="21"/>
      <c r="I1125" s="21"/>
      <c r="J1125" s="22"/>
      <c r="K1125" s="21"/>
      <c r="L1125" s="31"/>
      <c r="M1125" s="32"/>
      <c r="N1125" s="21"/>
      <c r="O1125" s="32"/>
      <c r="P1125" s="30"/>
      <c r="Q1125" s="33"/>
      <c r="R1125" s="21" t="s">
        <v>30</v>
      </c>
      <c r="S1125" s="21">
        <v>1910</v>
      </c>
      <c r="T1125" s="21"/>
      <c r="U1125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25" s="15">
        <f>Table3[[#This Row],[Price per board]]*$N$3</f>
        <v>0</v>
      </c>
      <c r="W1125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25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26" spans="2:24" x14ac:dyDescent="0.25">
      <c r="B1126" s="12">
        <f t="shared" ca="1" si="17"/>
        <v>1120</v>
      </c>
      <c r="C112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126" s="26"/>
      <c r="E1126" s="14" t="str">
        <f>IF(COUNTA(Table3[[#This Row],[Schematic Ref]]),LEN(Table3[[#This Row],[Schematic Ref]])-(LEN(SUBSTITUTE(Table3[[#This Row],[Schematic Ref]],",","")))+1,"")</f>
        <v/>
      </c>
      <c r="F1126" s="21"/>
      <c r="G1126" s="21"/>
      <c r="H1126" s="21"/>
      <c r="I1126" s="21"/>
      <c r="J1126" s="22"/>
      <c r="K1126" s="21"/>
      <c r="L1126" s="31"/>
      <c r="M1126" s="32"/>
      <c r="N1126" s="21"/>
      <c r="O1126" s="32"/>
      <c r="P1126" s="30"/>
      <c r="Q1126" s="33"/>
      <c r="R1126" s="21" t="s">
        <v>30</v>
      </c>
      <c r="S1126" s="21">
        <v>1911</v>
      </c>
      <c r="T1126" s="21"/>
      <c r="U1126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26" s="15">
        <f>Table3[[#This Row],[Price per board]]*$N$3</f>
        <v>0</v>
      </c>
      <c r="W1126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26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27" spans="2:24" x14ac:dyDescent="0.25">
      <c r="B1127" s="12">
        <f t="shared" ca="1" si="17"/>
        <v>1121</v>
      </c>
      <c r="C112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127" s="26"/>
      <c r="E1127" s="14" t="str">
        <f>IF(COUNTA(Table3[[#This Row],[Schematic Ref]]),LEN(Table3[[#This Row],[Schematic Ref]])-(LEN(SUBSTITUTE(Table3[[#This Row],[Schematic Ref]],",","")))+1,"")</f>
        <v/>
      </c>
      <c r="F1127" s="21"/>
      <c r="G1127" s="21"/>
      <c r="H1127" s="21"/>
      <c r="I1127" s="21"/>
      <c r="J1127" s="22"/>
      <c r="K1127" s="21"/>
      <c r="L1127" s="31"/>
      <c r="M1127" s="32"/>
      <c r="N1127" s="21"/>
      <c r="O1127" s="32"/>
      <c r="P1127" s="30"/>
      <c r="Q1127" s="33"/>
      <c r="R1127" s="21" t="s">
        <v>30</v>
      </c>
      <c r="S1127" s="21">
        <v>1912</v>
      </c>
      <c r="T1127" s="21"/>
      <c r="U1127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27" s="15">
        <f>Table3[[#This Row],[Price per board]]*$N$3</f>
        <v>0</v>
      </c>
      <c r="W1127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27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28" spans="2:24" x14ac:dyDescent="0.25">
      <c r="B1128" s="12">
        <f t="shared" ca="1" si="17"/>
        <v>1122</v>
      </c>
      <c r="C112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128" s="26"/>
      <c r="E1128" s="14" t="str">
        <f>IF(COUNTA(Table3[[#This Row],[Schematic Ref]]),LEN(Table3[[#This Row],[Schematic Ref]])-(LEN(SUBSTITUTE(Table3[[#This Row],[Schematic Ref]],",","")))+1,"")</f>
        <v/>
      </c>
      <c r="F1128" s="21"/>
      <c r="G1128" s="21"/>
      <c r="H1128" s="21"/>
      <c r="I1128" s="21"/>
      <c r="J1128" s="22"/>
      <c r="K1128" s="21"/>
      <c r="L1128" s="31"/>
      <c r="M1128" s="32"/>
      <c r="N1128" s="21"/>
      <c r="O1128" s="32"/>
      <c r="P1128" s="30"/>
      <c r="Q1128" s="33"/>
      <c r="R1128" s="21" t="s">
        <v>30</v>
      </c>
      <c r="S1128" s="21">
        <v>1913</v>
      </c>
      <c r="T1128" s="21"/>
      <c r="U1128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28" s="15">
        <f>Table3[[#This Row],[Price per board]]*$N$3</f>
        <v>0</v>
      </c>
      <c r="W1128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28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29" spans="2:24" x14ac:dyDescent="0.25">
      <c r="B1129" s="12">
        <f t="shared" ca="1" si="17"/>
        <v>1123</v>
      </c>
      <c r="C112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129" s="26"/>
      <c r="E1129" s="14" t="str">
        <f>IF(COUNTA(Table3[[#This Row],[Schematic Ref]]),LEN(Table3[[#This Row],[Schematic Ref]])-(LEN(SUBSTITUTE(Table3[[#This Row],[Schematic Ref]],",","")))+1,"")</f>
        <v/>
      </c>
      <c r="F1129" s="21"/>
      <c r="G1129" s="21"/>
      <c r="H1129" s="21"/>
      <c r="I1129" s="21"/>
      <c r="J1129" s="22"/>
      <c r="K1129" s="21"/>
      <c r="L1129" s="31"/>
      <c r="M1129" s="32"/>
      <c r="N1129" s="21"/>
      <c r="O1129" s="32"/>
      <c r="P1129" s="30"/>
      <c r="Q1129" s="33"/>
      <c r="R1129" s="21" t="s">
        <v>30</v>
      </c>
      <c r="S1129" s="21">
        <v>1914</v>
      </c>
      <c r="T1129" s="21"/>
      <c r="U1129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29" s="15">
        <f>Table3[[#This Row],[Price per board]]*$N$3</f>
        <v>0</v>
      </c>
      <c r="W1129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29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30" spans="2:24" x14ac:dyDescent="0.25">
      <c r="B1130" s="12">
        <f t="shared" ca="1" si="17"/>
        <v>1124</v>
      </c>
      <c r="C113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130" s="26"/>
      <c r="E1130" s="14" t="str">
        <f>IF(COUNTA(Table3[[#This Row],[Schematic Ref]]),LEN(Table3[[#This Row],[Schematic Ref]])-(LEN(SUBSTITUTE(Table3[[#This Row],[Schematic Ref]],",","")))+1,"")</f>
        <v/>
      </c>
      <c r="F1130" s="21"/>
      <c r="G1130" s="21"/>
      <c r="H1130" s="21"/>
      <c r="I1130" s="21"/>
      <c r="J1130" s="22"/>
      <c r="K1130" s="21"/>
      <c r="L1130" s="31"/>
      <c r="M1130" s="32"/>
      <c r="N1130" s="21"/>
      <c r="O1130" s="32"/>
      <c r="P1130" s="30"/>
      <c r="Q1130" s="33"/>
      <c r="R1130" s="21" t="s">
        <v>30</v>
      </c>
      <c r="S1130" s="21">
        <v>1915</v>
      </c>
      <c r="T1130" s="21"/>
      <c r="U1130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30" s="15">
        <f>Table3[[#This Row],[Price per board]]*$N$3</f>
        <v>0</v>
      </c>
      <c r="W1130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30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31" spans="2:24" x14ac:dyDescent="0.25">
      <c r="B1131" s="12">
        <f t="shared" ca="1" si="17"/>
        <v>1125</v>
      </c>
      <c r="C113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131" s="26"/>
      <c r="E1131" s="14" t="str">
        <f>IF(COUNTA(Table3[[#This Row],[Schematic Ref]]),LEN(Table3[[#This Row],[Schematic Ref]])-(LEN(SUBSTITUTE(Table3[[#This Row],[Schematic Ref]],",","")))+1,"")</f>
        <v/>
      </c>
      <c r="F1131" s="21"/>
      <c r="G1131" s="21"/>
      <c r="H1131" s="21"/>
      <c r="I1131" s="21"/>
      <c r="J1131" s="22"/>
      <c r="K1131" s="21"/>
      <c r="L1131" s="31"/>
      <c r="M1131" s="32"/>
      <c r="N1131" s="21"/>
      <c r="O1131" s="32"/>
      <c r="P1131" s="30"/>
      <c r="Q1131" s="33"/>
      <c r="R1131" s="21" t="s">
        <v>30</v>
      </c>
      <c r="S1131" s="21">
        <v>1916</v>
      </c>
      <c r="T1131" s="21"/>
      <c r="U1131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31" s="15">
        <f>Table3[[#This Row],[Price per board]]*$N$3</f>
        <v>0</v>
      </c>
      <c r="W1131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31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32" spans="2:24" x14ac:dyDescent="0.25">
      <c r="B1132" s="12">
        <f t="shared" ca="1" si="17"/>
        <v>1126</v>
      </c>
      <c r="C113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132" s="26"/>
      <c r="E1132" s="14" t="str">
        <f>IF(COUNTA(Table3[[#This Row],[Schematic Ref]]),LEN(Table3[[#This Row],[Schematic Ref]])-(LEN(SUBSTITUTE(Table3[[#This Row],[Schematic Ref]],",","")))+1,"")</f>
        <v/>
      </c>
      <c r="F1132" s="21"/>
      <c r="G1132" s="21"/>
      <c r="H1132" s="21"/>
      <c r="I1132" s="21"/>
      <c r="J1132" s="22"/>
      <c r="K1132" s="21"/>
      <c r="L1132" s="31"/>
      <c r="M1132" s="32"/>
      <c r="N1132" s="21"/>
      <c r="O1132" s="32"/>
      <c r="P1132" s="30"/>
      <c r="Q1132" s="33"/>
      <c r="R1132" s="21" t="s">
        <v>30</v>
      </c>
      <c r="S1132" s="21">
        <v>1917</v>
      </c>
      <c r="T1132" s="21"/>
      <c r="U1132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32" s="15">
        <f>Table3[[#This Row],[Price per board]]*$N$3</f>
        <v>0</v>
      </c>
      <c r="W1132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32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33" spans="2:24" x14ac:dyDescent="0.25">
      <c r="B1133" s="12">
        <f t="shared" ca="1" si="17"/>
        <v>1127</v>
      </c>
      <c r="C113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133" s="26"/>
      <c r="E1133" s="14" t="str">
        <f>IF(COUNTA(Table3[[#This Row],[Schematic Ref]]),LEN(Table3[[#This Row],[Schematic Ref]])-(LEN(SUBSTITUTE(Table3[[#This Row],[Schematic Ref]],",","")))+1,"")</f>
        <v/>
      </c>
      <c r="F1133" s="21"/>
      <c r="G1133" s="21"/>
      <c r="H1133" s="21"/>
      <c r="I1133" s="21"/>
      <c r="J1133" s="22"/>
      <c r="K1133" s="21"/>
      <c r="L1133" s="31"/>
      <c r="M1133" s="32"/>
      <c r="N1133" s="21"/>
      <c r="O1133" s="32"/>
      <c r="P1133" s="30"/>
      <c r="Q1133" s="33"/>
      <c r="R1133" s="21" t="s">
        <v>30</v>
      </c>
      <c r="S1133" s="21">
        <v>1918</v>
      </c>
      <c r="T1133" s="21"/>
      <c r="U1133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33" s="15">
        <f>Table3[[#This Row],[Price per board]]*$N$3</f>
        <v>0</v>
      </c>
      <c r="W1133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33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34" spans="2:24" x14ac:dyDescent="0.25">
      <c r="B1134" s="12">
        <f t="shared" ca="1" si="17"/>
        <v>1128</v>
      </c>
      <c r="C113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134" s="26"/>
      <c r="E1134" s="14" t="str">
        <f>IF(COUNTA(Table3[[#This Row],[Schematic Ref]]),LEN(Table3[[#This Row],[Schematic Ref]])-(LEN(SUBSTITUTE(Table3[[#This Row],[Schematic Ref]],",","")))+1,"")</f>
        <v/>
      </c>
      <c r="F1134" s="21"/>
      <c r="G1134" s="21"/>
      <c r="H1134" s="21"/>
      <c r="I1134" s="21"/>
      <c r="J1134" s="22"/>
      <c r="K1134" s="21"/>
      <c r="L1134" s="31"/>
      <c r="M1134" s="32"/>
      <c r="N1134" s="21"/>
      <c r="O1134" s="32"/>
      <c r="P1134" s="30"/>
      <c r="Q1134" s="33"/>
      <c r="R1134" s="21" t="s">
        <v>30</v>
      </c>
      <c r="S1134" s="21">
        <v>1919</v>
      </c>
      <c r="T1134" s="21"/>
      <c r="U1134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34" s="15">
        <f>Table3[[#This Row],[Price per board]]*$N$3</f>
        <v>0</v>
      </c>
      <c r="W1134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34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35" spans="2:24" x14ac:dyDescent="0.25">
      <c r="B1135" s="12">
        <f t="shared" ca="1" si="17"/>
        <v>1129</v>
      </c>
      <c r="C113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135" s="26"/>
      <c r="E1135" s="14" t="str">
        <f>IF(COUNTA(Table3[[#This Row],[Schematic Ref]]),LEN(Table3[[#This Row],[Schematic Ref]])-(LEN(SUBSTITUTE(Table3[[#This Row],[Schematic Ref]],",","")))+1,"")</f>
        <v/>
      </c>
      <c r="F1135" s="21"/>
      <c r="G1135" s="21"/>
      <c r="H1135" s="21"/>
      <c r="I1135" s="21"/>
      <c r="J1135" s="22"/>
      <c r="K1135" s="21"/>
      <c r="L1135" s="31"/>
      <c r="M1135" s="32"/>
      <c r="N1135" s="21"/>
      <c r="O1135" s="32"/>
      <c r="P1135" s="30"/>
      <c r="Q1135" s="33"/>
      <c r="R1135" s="21" t="s">
        <v>30</v>
      </c>
      <c r="S1135" s="21">
        <v>1920</v>
      </c>
      <c r="T1135" s="21"/>
      <c r="U1135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35" s="15">
        <f>Table3[[#This Row],[Price per board]]*$N$3</f>
        <v>0</v>
      </c>
      <c r="W1135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35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36" spans="2:24" x14ac:dyDescent="0.25">
      <c r="B1136" s="12">
        <f t="shared" ca="1" si="17"/>
        <v>1130</v>
      </c>
      <c r="C113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136" s="26"/>
      <c r="E1136" s="14" t="str">
        <f>IF(COUNTA(Table3[[#This Row],[Schematic Ref]]),LEN(Table3[[#This Row],[Schematic Ref]])-(LEN(SUBSTITUTE(Table3[[#This Row],[Schematic Ref]],",","")))+1,"")</f>
        <v/>
      </c>
      <c r="F1136" s="21"/>
      <c r="G1136" s="21"/>
      <c r="H1136" s="21"/>
      <c r="I1136" s="21"/>
      <c r="J1136" s="22"/>
      <c r="K1136" s="21"/>
      <c r="L1136" s="31"/>
      <c r="M1136" s="32"/>
      <c r="N1136" s="21"/>
      <c r="O1136" s="32"/>
      <c r="P1136" s="30"/>
      <c r="Q1136" s="33"/>
      <c r="R1136" s="21" t="s">
        <v>30</v>
      </c>
      <c r="S1136" s="21">
        <v>1921</v>
      </c>
      <c r="T1136" s="21"/>
      <c r="U1136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36" s="15">
        <f>Table3[[#This Row],[Price per board]]*$N$3</f>
        <v>0</v>
      </c>
      <c r="W1136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36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37" spans="2:24" x14ac:dyDescent="0.25">
      <c r="B1137" s="12">
        <f t="shared" ca="1" si="17"/>
        <v>1131</v>
      </c>
      <c r="C113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137" s="26"/>
      <c r="E1137" s="14" t="str">
        <f>IF(COUNTA(Table3[[#This Row],[Schematic Ref]]),LEN(Table3[[#This Row],[Schematic Ref]])-(LEN(SUBSTITUTE(Table3[[#This Row],[Schematic Ref]],",","")))+1,"")</f>
        <v/>
      </c>
      <c r="F1137" s="21"/>
      <c r="G1137" s="21"/>
      <c r="H1137" s="21"/>
      <c r="I1137" s="21"/>
      <c r="J1137" s="22"/>
      <c r="K1137" s="21"/>
      <c r="L1137" s="31"/>
      <c r="M1137" s="32"/>
      <c r="N1137" s="21"/>
      <c r="O1137" s="32"/>
      <c r="P1137" s="30"/>
      <c r="Q1137" s="33"/>
      <c r="R1137" s="21" t="s">
        <v>30</v>
      </c>
      <c r="S1137" s="21">
        <v>1922</v>
      </c>
      <c r="T1137" s="21"/>
      <c r="U1137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37" s="15">
        <f>Table3[[#This Row],[Price per board]]*$N$3</f>
        <v>0</v>
      </c>
      <c r="W1137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37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38" spans="2:24" x14ac:dyDescent="0.25">
      <c r="B1138" s="12">
        <f t="shared" ca="1" si="17"/>
        <v>1132</v>
      </c>
      <c r="C113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138" s="26"/>
      <c r="E1138" s="14" t="str">
        <f>IF(COUNTA(Table3[[#This Row],[Schematic Ref]]),LEN(Table3[[#This Row],[Schematic Ref]])-(LEN(SUBSTITUTE(Table3[[#This Row],[Schematic Ref]],",","")))+1,"")</f>
        <v/>
      </c>
      <c r="F1138" s="21"/>
      <c r="G1138" s="21"/>
      <c r="H1138" s="21"/>
      <c r="I1138" s="21"/>
      <c r="J1138" s="22"/>
      <c r="K1138" s="21"/>
      <c r="L1138" s="31"/>
      <c r="M1138" s="32"/>
      <c r="N1138" s="21"/>
      <c r="O1138" s="32"/>
      <c r="P1138" s="30"/>
      <c r="Q1138" s="33"/>
      <c r="R1138" s="21" t="s">
        <v>30</v>
      </c>
      <c r="S1138" s="21">
        <v>1923</v>
      </c>
      <c r="T1138" s="21"/>
      <c r="U1138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38" s="15">
        <f>Table3[[#This Row],[Price per board]]*$N$3</f>
        <v>0</v>
      </c>
      <c r="W1138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38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39" spans="2:24" x14ac:dyDescent="0.25">
      <c r="B1139" s="12">
        <f t="shared" ca="1" si="17"/>
        <v>1133</v>
      </c>
      <c r="C113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139" s="26"/>
      <c r="E1139" s="14" t="str">
        <f>IF(COUNTA(Table3[[#This Row],[Schematic Ref]]),LEN(Table3[[#This Row],[Schematic Ref]])-(LEN(SUBSTITUTE(Table3[[#This Row],[Schematic Ref]],",","")))+1,"")</f>
        <v/>
      </c>
      <c r="F1139" s="21"/>
      <c r="G1139" s="21"/>
      <c r="H1139" s="21"/>
      <c r="I1139" s="21"/>
      <c r="J1139" s="22"/>
      <c r="K1139" s="21"/>
      <c r="L1139" s="31"/>
      <c r="M1139" s="32"/>
      <c r="N1139" s="21"/>
      <c r="O1139" s="32"/>
      <c r="P1139" s="30"/>
      <c r="Q1139" s="33"/>
      <c r="R1139" s="21" t="s">
        <v>30</v>
      </c>
      <c r="S1139" s="21">
        <v>1924</v>
      </c>
      <c r="T1139" s="21"/>
      <c r="U1139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39" s="15">
        <f>Table3[[#This Row],[Price per board]]*$N$3</f>
        <v>0</v>
      </c>
      <c r="W1139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39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40" spans="2:24" x14ac:dyDescent="0.25">
      <c r="B1140" s="12">
        <f t="shared" ca="1" si="17"/>
        <v>1134</v>
      </c>
      <c r="C114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140" s="26"/>
      <c r="E1140" s="14" t="str">
        <f>IF(COUNTA(Table3[[#This Row],[Schematic Ref]]),LEN(Table3[[#This Row],[Schematic Ref]])-(LEN(SUBSTITUTE(Table3[[#This Row],[Schematic Ref]],",","")))+1,"")</f>
        <v/>
      </c>
      <c r="F1140" s="21"/>
      <c r="G1140" s="21"/>
      <c r="H1140" s="21"/>
      <c r="I1140" s="21"/>
      <c r="J1140" s="22"/>
      <c r="K1140" s="21"/>
      <c r="L1140" s="31"/>
      <c r="M1140" s="32"/>
      <c r="N1140" s="21"/>
      <c r="O1140" s="32"/>
      <c r="P1140" s="30"/>
      <c r="Q1140" s="33"/>
      <c r="R1140" s="21" t="s">
        <v>30</v>
      </c>
      <c r="S1140" s="21">
        <v>1925</v>
      </c>
      <c r="T1140" s="21"/>
      <c r="U1140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40" s="15">
        <f>Table3[[#This Row],[Price per board]]*$N$3</f>
        <v>0</v>
      </c>
      <c r="W1140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40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41" spans="2:24" x14ac:dyDescent="0.25">
      <c r="B1141" s="12">
        <f t="shared" ca="1" si="17"/>
        <v>1135</v>
      </c>
      <c r="C114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141" s="26"/>
      <c r="E1141" s="14" t="str">
        <f>IF(COUNTA(Table3[[#This Row],[Schematic Ref]]),LEN(Table3[[#This Row],[Schematic Ref]])-(LEN(SUBSTITUTE(Table3[[#This Row],[Schematic Ref]],",","")))+1,"")</f>
        <v/>
      </c>
      <c r="F1141" s="21"/>
      <c r="G1141" s="21"/>
      <c r="H1141" s="21"/>
      <c r="I1141" s="21"/>
      <c r="J1141" s="22"/>
      <c r="K1141" s="21"/>
      <c r="L1141" s="31"/>
      <c r="M1141" s="32"/>
      <c r="N1141" s="21"/>
      <c r="O1141" s="32"/>
      <c r="P1141" s="30"/>
      <c r="Q1141" s="33"/>
      <c r="R1141" s="21" t="s">
        <v>30</v>
      </c>
      <c r="S1141" s="21">
        <v>1926</v>
      </c>
      <c r="T1141" s="21"/>
      <c r="U1141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41" s="15">
        <f>Table3[[#This Row],[Price per board]]*$N$3</f>
        <v>0</v>
      </c>
      <c r="W1141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41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42" spans="2:24" x14ac:dyDescent="0.25">
      <c r="B1142" s="12">
        <f t="shared" ca="1" si="17"/>
        <v>1136</v>
      </c>
      <c r="C114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142" s="26"/>
      <c r="E1142" s="14" t="str">
        <f>IF(COUNTA(Table3[[#This Row],[Schematic Ref]]),LEN(Table3[[#This Row],[Schematic Ref]])-(LEN(SUBSTITUTE(Table3[[#This Row],[Schematic Ref]],",","")))+1,"")</f>
        <v/>
      </c>
      <c r="F1142" s="21"/>
      <c r="G1142" s="21"/>
      <c r="H1142" s="21"/>
      <c r="I1142" s="21"/>
      <c r="J1142" s="22"/>
      <c r="K1142" s="21"/>
      <c r="L1142" s="31"/>
      <c r="M1142" s="32"/>
      <c r="N1142" s="21"/>
      <c r="O1142" s="32"/>
      <c r="P1142" s="30"/>
      <c r="Q1142" s="33"/>
      <c r="R1142" s="21" t="s">
        <v>30</v>
      </c>
      <c r="S1142" s="21">
        <v>1927</v>
      </c>
      <c r="T1142" s="21"/>
      <c r="U1142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42" s="15">
        <f>Table3[[#This Row],[Price per board]]*$N$3</f>
        <v>0</v>
      </c>
      <c r="W1142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42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43" spans="2:24" x14ac:dyDescent="0.25">
      <c r="B1143" s="12">
        <f t="shared" ca="1" si="17"/>
        <v>1137</v>
      </c>
      <c r="C114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143" s="26"/>
      <c r="E1143" s="14" t="str">
        <f>IF(COUNTA(Table3[[#This Row],[Schematic Ref]]),LEN(Table3[[#This Row],[Schematic Ref]])-(LEN(SUBSTITUTE(Table3[[#This Row],[Schematic Ref]],",","")))+1,"")</f>
        <v/>
      </c>
      <c r="F1143" s="21"/>
      <c r="G1143" s="21"/>
      <c r="H1143" s="21"/>
      <c r="I1143" s="21"/>
      <c r="J1143" s="22"/>
      <c r="K1143" s="21"/>
      <c r="L1143" s="31"/>
      <c r="M1143" s="32"/>
      <c r="N1143" s="21"/>
      <c r="O1143" s="32"/>
      <c r="P1143" s="30"/>
      <c r="Q1143" s="33"/>
      <c r="R1143" s="21" t="s">
        <v>30</v>
      </c>
      <c r="S1143" s="21">
        <v>1928</v>
      </c>
      <c r="T1143" s="21"/>
      <c r="U1143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43" s="15">
        <f>Table3[[#This Row],[Price per board]]*$N$3</f>
        <v>0</v>
      </c>
      <c r="W1143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43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44" spans="2:24" x14ac:dyDescent="0.25">
      <c r="B1144" s="12">
        <f t="shared" ca="1" si="17"/>
        <v>1138</v>
      </c>
      <c r="C114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144" s="26"/>
      <c r="E1144" s="14" t="str">
        <f>IF(COUNTA(Table3[[#This Row],[Schematic Ref]]),LEN(Table3[[#This Row],[Schematic Ref]])-(LEN(SUBSTITUTE(Table3[[#This Row],[Schematic Ref]],",","")))+1,"")</f>
        <v/>
      </c>
      <c r="F1144" s="21"/>
      <c r="G1144" s="21"/>
      <c r="H1144" s="21"/>
      <c r="I1144" s="21"/>
      <c r="J1144" s="22"/>
      <c r="K1144" s="21"/>
      <c r="L1144" s="31"/>
      <c r="M1144" s="32"/>
      <c r="N1144" s="21"/>
      <c r="O1144" s="32"/>
      <c r="P1144" s="30"/>
      <c r="Q1144" s="33"/>
      <c r="R1144" s="21" t="s">
        <v>30</v>
      </c>
      <c r="S1144" s="21">
        <v>1929</v>
      </c>
      <c r="T1144" s="21"/>
      <c r="U1144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44" s="15">
        <f>Table3[[#This Row],[Price per board]]*$N$3</f>
        <v>0</v>
      </c>
      <c r="W1144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44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45" spans="2:24" x14ac:dyDescent="0.25">
      <c r="B1145" s="12">
        <f t="shared" ca="1" si="17"/>
        <v>1139</v>
      </c>
      <c r="C114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145" s="26"/>
      <c r="E1145" s="14" t="str">
        <f>IF(COUNTA(Table3[[#This Row],[Schematic Ref]]),LEN(Table3[[#This Row],[Schematic Ref]])-(LEN(SUBSTITUTE(Table3[[#This Row],[Schematic Ref]],",","")))+1,"")</f>
        <v/>
      </c>
      <c r="F1145" s="21"/>
      <c r="G1145" s="21"/>
      <c r="H1145" s="21"/>
      <c r="I1145" s="21"/>
      <c r="J1145" s="22"/>
      <c r="K1145" s="21"/>
      <c r="L1145" s="31"/>
      <c r="M1145" s="32"/>
      <c r="N1145" s="21"/>
      <c r="O1145" s="32"/>
      <c r="P1145" s="30"/>
      <c r="Q1145" s="33"/>
      <c r="R1145" s="21" t="s">
        <v>30</v>
      </c>
      <c r="S1145" s="21">
        <v>1930</v>
      </c>
      <c r="T1145" s="21"/>
      <c r="U1145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45" s="15">
        <f>Table3[[#This Row],[Price per board]]*$N$3</f>
        <v>0</v>
      </c>
      <c r="W1145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45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46" spans="2:24" x14ac:dyDescent="0.25">
      <c r="B1146" s="12">
        <f t="shared" ca="1" si="17"/>
        <v>1140</v>
      </c>
      <c r="C114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146" s="26"/>
      <c r="E1146" s="14" t="str">
        <f>IF(COUNTA(Table3[[#This Row],[Schematic Ref]]),LEN(Table3[[#This Row],[Schematic Ref]])-(LEN(SUBSTITUTE(Table3[[#This Row],[Schematic Ref]],",","")))+1,"")</f>
        <v/>
      </c>
      <c r="F1146" s="21"/>
      <c r="G1146" s="21"/>
      <c r="H1146" s="21"/>
      <c r="I1146" s="21"/>
      <c r="J1146" s="22"/>
      <c r="K1146" s="21"/>
      <c r="L1146" s="31"/>
      <c r="M1146" s="32"/>
      <c r="N1146" s="21"/>
      <c r="O1146" s="32"/>
      <c r="P1146" s="30"/>
      <c r="Q1146" s="33"/>
      <c r="R1146" s="21" t="s">
        <v>30</v>
      </c>
      <c r="S1146" s="21">
        <v>1931</v>
      </c>
      <c r="T1146" s="21"/>
      <c r="U1146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46" s="15">
        <f>Table3[[#This Row],[Price per board]]*$N$3</f>
        <v>0</v>
      </c>
      <c r="W1146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46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47" spans="2:24" x14ac:dyDescent="0.25">
      <c r="B1147" s="12">
        <f t="shared" ca="1" si="17"/>
        <v>1141</v>
      </c>
      <c r="C114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147" s="26"/>
      <c r="E1147" s="14" t="str">
        <f>IF(COUNTA(Table3[[#This Row],[Schematic Ref]]),LEN(Table3[[#This Row],[Schematic Ref]])-(LEN(SUBSTITUTE(Table3[[#This Row],[Schematic Ref]],",","")))+1,"")</f>
        <v/>
      </c>
      <c r="F1147" s="21"/>
      <c r="G1147" s="21"/>
      <c r="H1147" s="21"/>
      <c r="I1147" s="21"/>
      <c r="J1147" s="22"/>
      <c r="K1147" s="21"/>
      <c r="L1147" s="31"/>
      <c r="M1147" s="32"/>
      <c r="N1147" s="21"/>
      <c r="O1147" s="32"/>
      <c r="P1147" s="30"/>
      <c r="Q1147" s="33"/>
      <c r="R1147" s="21" t="s">
        <v>30</v>
      </c>
      <c r="S1147" s="21">
        <v>1932</v>
      </c>
      <c r="T1147" s="21"/>
      <c r="U1147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47" s="15">
        <f>Table3[[#This Row],[Price per board]]*$N$3</f>
        <v>0</v>
      </c>
      <c r="W1147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47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48" spans="2:24" x14ac:dyDescent="0.25">
      <c r="B1148" s="12">
        <f t="shared" ca="1" si="17"/>
        <v>1142</v>
      </c>
      <c r="C114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148" s="26"/>
      <c r="E1148" s="14" t="str">
        <f>IF(COUNTA(Table3[[#This Row],[Schematic Ref]]),LEN(Table3[[#This Row],[Schematic Ref]])-(LEN(SUBSTITUTE(Table3[[#This Row],[Schematic Ref]],",","")))+1,"")</f>
        <v/>
      </c>
      <c r="F1148" s="21"/>
      <c r="G1148" s="21"/>
      <c r="H1148" s="21"/>
      <c r="I1148" s="21"/>
      <c r="J1148" s="22"/>
      <c r="K1148" s="21"/>
      <c r="L1148" s="31"/>
      <c r="M1148" s="32"/>
      <c r="N1148" s="21"/>
      <c r="O1148" s="32"/>
      <c r="P1148" s="30"/>
      <c r="Q1148" s="33"/>
      <c r="R1148" s="21" t="s">
        <v>30</v>
      </c>
      <c r="S1148" s="21">
        <v>1933</v>
      </c>
      <c r="T1148" s="21"/>
      <c r="U1148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48" s="15">
        <f>Table3[[#This Row],[Price per board]]*$N$3</f>
        <v>0</v>
      </c>
      <c r="W1148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48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49" spans="2:24" x14ac:dyDescent="0.25">
      <c r="B1149" s="12">
        <f t="shared" ca="1" si="17"/>
        <v>1143</v>
      </c>
      <c r="C114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149" s="26"/>
      <c r="E1149" s="14" t="str">
        <f>IF(COUNTA(Table3[[#This Row],[Schematic Ref]]),LEN(Table3[[#This Row],[Schematic Ref]])-(LEN(SUBSTITUTE(Table3[[#This Row],[Schematic Ref]],",","")))+1,"")</f>
        <v/>
      </c>
      <c r="F1149" s="21"/>
      <c r="G1149" s="21"/>
      <c r="H1149" s="21"/>
      <c r="I1149" s="21"/>
      <c r="J1149" s="22"/>
      <c r="K1149" s="21"/>
      <c r="L1149" s="31"/>
      <c r="M1149" s="32"/>
      <c r="N1149" s="21"/>
      <c r="O1149" s="32"/>
      <c r="P1149" s="30"/>
      <c r="Q1149" s="33"/>
      <c r="R1149" s="21" t="s">
        <v>30</v>
      </c>
      <c r="S1149" s="21">
        <v>1934</v>
      </c>
      <c r="T1149" s="21"/>
      <c r="U1149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49" s="15">
        <f>Table3[[#This Row],[Price per board]]*$N$3</f>
        <v>0</v>
      </c>
      <c r="W1149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49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50" spans="2:24" x14ac:dyDescent="0.25">
      <c r="B1150" s="12">
        <f t="shared" ca="1" si="17"/>
        <v>1144</v>
      </c>
      <c r="C115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150" s="26"/>
      <c r="E1150" s="14" t="str">
        <f>IF(COUNTA(Table3[[#This Row],[Schematic Ref]]),LEN(Table3[[#This Row],[Schematic Ref]])-(LEN(SUBSTITUTE(Table3[[#This Row],[Schematic Ref]],",","")))+1,"")</f>
        <v/>
      </c>
      <c r="F1150" s="21"/>
      <c r="G1150" s="21"/>
      <c r="H1150" s="21"/>
      <c r="I1150" s="21"/>
      <c r="J1150" s="22"/>
      <c r="K1150" s="21"/>
      <c r="L1150" s="31"/>
      <c r="M1150" s="32"/>
      <c r="N1150" s="21"/>
      <c r="O1150" s="32"/>
      <c r="P1150" s="30"/>
      <c r="Q1150" s="33"/>
      <c r="R1150" s="21" t="s">
        <v>30</v>
      </c>
      <c r="S1150" s="21">
        <v>1935</v>
      </c>
      <c r="T1150" s="21"/>
      <c r="U1150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50" s="15">
        <f>Table3[[#This Row],[Price per board]]*$N$3</f>
        <v>0</v>
      </c>
      <c r="W1150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50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51" spans="2:24" x14ac:dyDescent="0.25">
      <c r="B1151" s="12">
        <f t="shared" ca="1" si="17"/>
        <v>1145</v>
      </c>
      <c r="C115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151" s="26"/>
      <c r="E1151" s="14" t="str">
        <f>IF(COUNTA(Table3[[#This Row],[Schematic Ref]]),LEN(Table3[[#This Row],[Schematic Ref]])-(LEN(SUBSTITUTE(Table3[[#This Row],[Schematic Ref]],",","")))+1,"")</f>
        <v/>
      </c>
      <c r="F1151" s="21"/>
      <c r="G1151" s="21"/>
      <c r="H1151" s="21"/>
      <c r="I1151" s="21"/>
      <c r="J1151" s="22"/>
      <c r="K1151" s="21"/>
      <c r="L1151" s="31"/>
      <c r="M1151" s="32"/>
      <c r="N1151" s="21"/>
      <c r="O1151" s="32"/>
      <c r="P1151" s="30"/>
      <c r="Q1151" s="33"/>
      <c r="R1151" s="21" t="s">
        <v>30</v>
      </c>
      <c r="S1151" s="21">
        <v>1936</v>
      </c>
      <c r="T1151" s="21"/>
      <c r="U1151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51" s="15">
        <f>Table3[[#This Row],[Price per board]]*$N$3</f>
        <v>0</v>
      </c>
      <c r="W1151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51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52" spans="2:24" x14ac:dyDescent="0.25">
      <c r="B1152" s="12">
        <f t="shared" ca="1" si="17"/>
        <v>1146</v>
      </c>
      <c r="C115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152" s="26"/>
      <c r="E1152" s="14" t="str">
        <f>IF(COUNTA(Table3[[#This Row],[Schematic Ref]]),LEN(Table3[[#This Row],[Schematic Ref]])-(LEN(SUBSTITUTE(Table3[[#This Row],[Schematic Ref]],",","")))+1,"")</f>
        <v/>
      </c>
      <c r="F1152" s="21"/>
      <c r="G1152" s="21"/>
      <c r="H1152" s="21"/>
      <c r="I1152" s="21"/>
      <c r="J1152" s="22"/>
      <c r="K1152" s="21"/>
      <c r="L1152" s="31"/>
      <c r="M1152" s="32"/>
      <c r="N1152" s="21"/>
      <c r="O1152" s="32"/>
      <c r="P1152" s="30"/>
      <c r="Q1152" s="33"/>
      <c r="R1152" s="21" t="s">
        <v>30</v>
      </c>
      <c r="S1152" s="21">
        <v>1937</v>
      </c>
      <c r="T1152" s="21"/>
      <c r="U1152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52" s="15">
        <f>Table3[[#This Row],[Price per board]]*$N$3</f>
        <v>0</v>
      </c>
      <c r="W1152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52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53" spans="2:24" x14ac:dyDescent="0.25">
      <c r="B1153" s="12">
        <f t="shared" ca="1" si="17"/>
        <v>1147</v>
      </c>
      <c r="C115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153" s="26"/>
      <c r="E1153" s="14" t="str">
        <f>IF(COUNTA(Table3[[#This Row],[Schematic Ref]]),LEN(Table3[[#This Row],[Schematic Ref]])-(LEN(SUBSTITUTE(Table3[[#This Row],[Schematic Ref]],",","")))+1,"")</f>
        <v/>
      </c>
      <c r="F1153" s="21"/>
      <c r="G1153" s="21"/>
      <c r="H1153" s="21"/>
      <c r="I1153" s="21"/>
      <c r="J1153" s="22"/>
      <c r="K1153" s="21"/>
      <c r="L1153" s="31"/>
      <c r="M1153" s="32"/>
      <c r="N1153" s="21"/>
      <c r="O1153" s="32"/>
      <c r="P1153" s="30"/>
      <c r="Q1153" s="33"/>
      <c r="R1153" s="21" t="s">
        <v>30</v>
      </c>
      <c r="S1153" s="21">
        <v>1938</v>
      </c>
      <c r="T1153" s="21"/>
      <c r="U1153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53" s="15">
        <f>Table3[[#This Row],[Price per board]]*$N$3</f>
        <v>0</v>
      </c>
      <c r="W1153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53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54" spans="2:24" x14ac:dyDescent="0.25">
      <c r="B1154" s="12">
        <f t="shared" ca="1" si="17"/>
        <v>1148</v>
      </c>
      <c r="C115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154" s="26"/>
      <c r="E1154" s="14" t="str">
        <f>IF(COUNTA(Table3[[#This Row],[Schematic Ref]]),LEN(Table3[[#This Row],[Schematic Ref]])-(LEN(SUBSTITUTE(Table3[[#This Row],[Schematic Ref]],",","")))+1,"")</f>
        <v/>
      </c>
      <c r="F1154" s="21"/>
      <c r="G1154" s="21"/>
      <c r="H1154" s="21"/>
      <c r="I1154" s="21"/>
      <c r="J1154" s="22"/>
      <c r="K1154" s="21"/>
      <c r="L1154" s="31"/>
      <c r="M1154" s="32"/>
      <c r="N1154" s="21"/>
      <c r="O1154" s="32"/>
      <c r="P1154" s="30"/>
      <c r="Q1154" s="33"/>
      <c r="R1154" s="21" t="s">
        <v>30</v>
      </c>
      <c r="S1154" s="21">
        <v>1939</v>
      </c>
      <c r="T1154" s="21"/>
      <c r="U1154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54" s="15">
        <f>Table3[[#This Row],[Price per board]]*$N$3</f>
        <v>0</v>
      </c>
      <c r="W1154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54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55" spans="2:24" x14ac:dyDescent="0.25">
      <c r="B1155" s="12">
        <f t="shared" ca="1" si="17"/>
        <v>1149</v>
      </c>
      <c r="C115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155" s="26"/>
      <c r="E1155" s="14" t="str">
        <f>IF(COUNTA(Table3[[#This Row],[Schematic Ref]]),LEN(Table3[[#This Row],[Schematic Ref]])-(LEN(SUBSTITUTE(Table3[[#This Row],[Schematic Ref]],",","")))+1,"")</f>
        <v/>
      </c>
      <c r="F1155" s="21"/>
      <c r="G1155" s="21"/>
      <c r="H1155" s="21"/>
      <c r="I1155" s="21"/>
      <c r="J1155" s="22"/>
      <c r="K1155" s="21"/>
      <c r="L1155" s="31"/>
      <c r="M1155" s="32"/>
      <c r="N1155" s="21"/>
      <c r="O1155" s="32"/>
      <c r="P1155" s="30"/>
      <c r="Q1155" s="33"/>
      <c r="R1155" s="21" t="s">
        <v>30</v>
      </c>
      <c r="S1155" s="21">
        <v>1940</v>
      </c>
      <c r="T1155" s="21"/>
      <c r="U1155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55" s="15">
        <f>Table3[[#This Row],[Price per board]]*$N$3</f>
        <v>0</v>
      </c>
      <c r="W1155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55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56" spans="2:24" x14ac:dyDescent="0.25">
      <c r="B1156" s="12">
        <f t="shared" ca="1" si="17"/>
        <v>1150</v>
      </c>
      <c r="C115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156" s="26"/>
      <c r="E1156" s="14" t="str">
        <f>IF(COUNTA(Table3[[#This Row],[Schematic Ref]]),LEN(Table3[[#This Row],[Schematic Ref]])-(LEN(SUBSTITUTE(Table3[[#This Row],[Schematic Ref]],",","")))+1,"")</f>
        <v/>
      </c>
      <c r="F1156" s="21"/>
      <c r="G1156" s="21"/>
      <c r="H1156" s="21"/>
      <c r="I1156" s="21"/>
      <c r="J1156" s="22"/>
      <c r="K1156" s="21"/>
      <c r="L1156" s="31"/>
      <c r="M1156" s="32"/>
      <c r="N1156" s="21"/>
      <c r="O1156" s="32"/>
      <c r="P1156" s="30"/>
      <c r="Q1156" s="33"/>
      <c r="R1156" s="21" t="s">
        <v>30</v>
      </c>
      <c r="S1156" s="21">
        <v>1941</v>
      </c>
      <c r="T1156" s="21"/>
      <c r="U1156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56" s="15">
        <f>Table3[[#This Row],[Price per board]]*$N$3</f>
        <v>0</v>
      </c>
      <c r="W1156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56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57" spans="2:24" x14ac:dyDescent="0.25">
      <c r="B1157" s="12">
        <f t="shared" ca="1" si="17"/>
        <v>1151</v>
      </c>
      <c r="C115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157" s="26"/>
      <c r="E1157" s="14" t="str">
        <f>IF(COUNTA(Table3[[#This Row],[Schematic Ref]]),LEN(Table3[[#This Row],[Schematic Ref]])-(LEN(SUBSTITUTE(Table3[[#This Row],[Schematic Ref]],",","")))+1,"")</f>
        <v/>
      </c>
      <c r="F1157" s="21"/>
      <c r="G1157" s="21"/>
      <c r="H1157" s="21"/>
      <c r="I1157" s="21"/>
      <c r="J1157" s="22"/>
      <c r="K1157" s="21"/>
      <c r="L1157" s="31"/>
      <c r="M1157" s="32"/>
      <c r="N1157" s="21"/>
      <c r="O1157" s="32"/>
      <c r="P1157" s="30"/>
      <c r="Q1157" s="33"/>
      <c r="R1157" s="21" t="s">
        <v>30</v>
      </c>
      <c r="S1157" s="21">
        <v>1942</v>
      </c>
      <c r="T1157" s="21"/>
      <c r="U1157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57" s="15">
        <f>Table3[[#This Row],[Price per board]]*$N$3</f>
        <v>0</v>
      </c>
      <c r="W1157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57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58" spans="2:24" x14ac:dyDescent="0.25">
      <c r="B1158" s="12">
        <f t="shared" ref="B1158:B1221" ca="1" si="18">IF(ISNUMBER(INDIRECT("B"&amp;ROW()-1)),INDIRECT("B"&amp;ROW()-1)+1,0)</f>
        <v>1152</v>
      </c>
      <c r="C115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158" s="26"/>
      <c r="E1158" s="14" t="str">
        <f>IF(COUNTA(Table3[[#This Row],[Schematic Ref]]),LEN(Table3[[#This Row],[Schematic Ref]])-(LEN(SUBSTITUTE(Table3[[#This Row],[Schematic Ref]],",","")))+1,"")</f>
        <v/>
      </c>
      <c r="F1158" s="21"/>
      <c r="G1158" s="21"/>
      <c r="H1158" s="21"/>
      <c r="I1158" s="21"/>
      <c r="J1158" s="22"/>
      <c r="K1158" s="21"/>
      <c r="L1158" s="31"/>
      <c r="M1158" s="32"/>
      <c r="N1158" s="21"/>
      <c r="O1158" s="32"/>
      <c r="P1158" s="30"/>
      <c r="Q1158" s="33"/>
      <c r="R1158" s="21" t="s">
        <v>30</v>
      </c>
      <c r="S1158" s="21">
        <v>1943</v>
      </c>
      <c r="T1158" s="21"/>
      <c r="U1158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58" s="15">
        <f>Table3[[#This Row],[Price per board]]*$N$3</f>
        <v>0</v>
      </c>
      <c r="W1158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58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59" spans="2:24" x14ac:dyDescent="0.25">
      <c r="B1159" s="12">
        <f t="shared" ca="1" si="18"/>
        <v>1153</v>
      </c>
      <c r="C115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159" s="26"/>
      <c r="E1159" s="14" t="str">
        <f>IF(COUNTA(Table3[[#This Row],[Schematic Ref]]),LEN(Table3[[#This Row],[Schematic Ref]])-(LEN(SUBSTITUTE(Table3[[#This Row],[Schematic Ref]],",","")))+1,"")</f>
        <v/>
      </c>
      <c r="F1159" s="21"/>
      <c r="G1159" s="21"/>
      <c r="H1159" s="21"/>
      <c r="I1159" s="21"/>
      <c r="J1159" s="22"/>
      <c r="K1159" s="21"/>
      <c r="L1159" s="31"/>
      <c r="M1159" s="32"/>
      <c r="N1159" s="21"/>
      <c r="O1159" s="32"/>
      <c r="P1159" s="30"/>
      <c r="Q1159" s="33"/>
      <c r="R1159" s="21" t="s">
        <v>30</v>
      </c>
      <c r="S1159" s="21">
        <v>1944</v>
      </c>
      <c r="T1159" s="21"/>
      <c r="U1159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59" s="15">
        <f>Table3[[#This Row],[Price per board]]*$N$3</f>
        <v>0</v>
      </c>
      <c r="W1159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59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60" spans="2:24" x14ac:dyDescent="0.25">
      <c r="B1160" s="12">
        <f t="shared" ca="1" si="18"/>
        <v>1154</v>
      </c>
      <c r="C116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160" s="26"/>
      <c r="E1160" s="14" t="str">
        <f>IF(COUNTA(Table3[[#This Row],[Schematic Ref]]),LEN(Table3[[#This Row],[Schematic Ref]])-(LEN(SUBSTITUTE(Table3[[#This Row],[Schematic Ref]],",","")))+1,"")</f>
        <v/>
      </c>
      <c r="F1160" s="21"/>
      <c r="G1160" s="21"/>
      <c r="H1160" s="21"/>
      <c r="I1160" s="21"/>
      <c r="J1160" s="22"/>
      <c r="K1160" s="21"/>
      <c r="L1160" s="31"/>
      <c r="M1160" s="32"/>
      <c r="N1160" s="21"/>
      <c r="O1160" s="32"/>
      <c r="P1160" s="30"/>
      <c r="Q1160" s="33"/>
      <c r="R1160" s="21" t="s">
        <v>30</v>
      </c>
      <c r="S1160" s="21">
        <v>1945</v>
      </c>
      <c r="T1160" s="21"/>
      <c r="U1160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60" s="15">
        <f>Table3[[#This Row],[Price per board]]*$N$3</f>
        <v>0</v>
      </c>
      <c r="W1160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60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61" spans="2:24" x14ac:dyDescent="0.25">
      <c r="B1161" s="12">
        <f t="shared" ca="1" si="18"/>
        <v>1155</v>
      </c>
      <c r="C116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161" s="26"/>
      <c r="E1161" s="14" t="str">
        <f>IF(COUNTA(Table3[[#This Row],[Schematic Ref]]),LEN(Table3[[#This Row],[Schematic Ref]])-(LEN(SUBSTITUTE(Table3[[#This Row],[Schematic Ref]],",","")))+1,"")</f>
        <v/>
      </c>
      <c r="F1161" s="21"/>
      <c r="G1161" s="21"/>
      <c r="H1161" s="21"/>
      <c r="I1161" s="21"/>
      <c r="J1161" s="22"/>
      <c r="K1161" s="21"/>
      <c r="L1161" s="31"/>
      <c r="M1161" s="32"/>
      <c r="N1161" s="21"/>
      <c r="O1161" s="32"/>
      <c r="P1161" s="30"/>
      <c r="Q1161" s="33"/>
      <c r="R1161" s="21" t="s">
        <v>30</v>
      </c>
      <c r="S1161" s="21">
        <v>1946</v>
      </c>
      <c r="T1161" s="21"/>
      <c r="U1161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61" s="15">
        <f>Table3[[#This Row],[Price per board]]*$N$3</f>
        <v>0</v>
      </c>
      <c r="W1161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61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62" spans="2:24" x14ac:dyDescent="0.25">
      <c r="B1162" s="12">
        <f t="shared" ca="1" si="18"/>
        <v>1156</v>
      </c>
      <c r="C116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162" s="26"/>
      <c r="E1162" s="14" t="str">
        <f>IF(COUNTA(Table3[[#This Row],[Schematic Ref]]),LEN(Table3[[#This Row],[Schematic Ref]])-(LEN(SUBSTITUTE(Table3[[#This Row],[Schematic Ref]],",","")))+1,"")</f>
        <v/>
      </c>
      <c r="F1162" s="21"/>
      <c r="G1162" s="21"/>
      <c r="H1162" s="21"/>
      <c r="I1162" s="21"/>
      <c r="J1162" s="22"/>
      <c r="K1162" s="21"/>
      <c r="L1162" s="31"/>
      <c r="M1162" s="32"/>
      <c r="N1162" s="21"/>
      <c r="O1162" s="32"/>
      <c r="P1162" s="30"/>
      <c r="Q1162" s="33"/>
      <c r="R1162" s="21" t="s">
        <v>30</v>
      </c>
      <c r="S1162" s="21">
        <v>1947</v>
      </c>
      <c r="T1162" s="21"/>
      <c r="U1162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62" s="15">
        <f>Table3[[#This Row],[Price per board]]*$N$3</f>
        <v>0</v>
      </c>
      <c r="W1162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62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63" spans="2:24" x14ac:dyDescent="0.25">
      <c r="B1163" s="12">
        <f t="shared" ca="1" si="18"/>
        <v>1157</v>
      </c>
      <c r="C116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163" s="26"/>
      <c r="E1163" s="14" t="str">
        <f>IF(COUNTA(Table3[[#This Row],[Schematic Ref]]),LEN(Table3[[#This Row],[Schematic Ref]])-(LEN(SUBSTITUTE(Table3[[#This Row],[Schematic Ref]],",","")))+1,"")</f>
        <v/>
      </c>
      <c r="F1163" s="21"/>
      <c r="G1163" s="21"/>
      <c r="H1163" s="21"/>
      <c r="I1163" s="21"/>
      <c r="J1163" s="22"/>
      <c r="K1163" s="21"/>
      <c r="L1163" s="31"/>
      <c r="M1163" s="32"/>
      <c r="N1163" s="21"/>
      <c r="O1163" s="32"/>
      <c r="P1163" s="30"/>
      <c r="Q1163" s="33"/>
      <c r="R1163" s="21" t="s">
        <v>30</v>
      </c>
      <c r="S1163" s="21">
        <v>1948</v>
      </c>
      <c r="T1163" s="21"/>
      <c r="U1163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63" s="15">
        <f>Table3[[#This Row],[Price per board]]*$N$3</f>
        <v>0</v>
      </c>
      <c r="W1163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63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64" spans="2:24" x14ac:dyDescent="0.25">
      <c r="B1164" s="12">
        <f t="shared" ca="1" si="18"/>
        <v>1158</v>
      </c>
      <c r="C116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164" s="26"/>
      <c r="E1164" s="14" t="str">
        <f>IF(COUNTA(Table3[[#This Row],[Schematic Ref]]),LEN(Table3[[#This Row],[Schematic Ref]])-(LEN(SUBSTITUTE(Table3[[#This Row],[Schematic Ref]],",","")))+1,"")</f>
        <v/>
      </c>
      <c r="F1164" s="21"/>
      <c r="G1164" s="21"/>
      <c r="H1164" s="21"/>
      <c r="I1164" s="21"/>
      <c r="J1164" s="22"/>
      <c r="K1164" s="21"/>
      <c r="L1164" s="31"/>
      <c r="M1164" s="32"/>
      <c r="N1164" s="21"/>
      <c r="O1164" s="32"/>
      <c r="P1164" s="30"/>
      <c r="Q1164" s="33"/>
      <c r="R1164" s="21" t="s">
        <v>30</v>
      </c>
      <c r="S1164" s="21">
        <v>1949</v>
      </c>
      <c r="T1164" s="21"/>
      <c r="U1164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64" s="15">
        <f>Table3[[#This Row],[Price per board]]*$N$3</f>
        <v>0</v>
      </c>
      <c r="W1164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64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65" spans="2:24" x14ac:dyDescent="0.25">
      <c r="B1165" s="12">
        <f t="shared" ca="1" si="18"/>
        <v>1159</v>
      </c>
      <c r="C116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165" s="26"/>
      <c r="E1165" s="14" t="str">
        <f>IF(COUNTA(Table3[[#This Row],[Schematic Ref]]),LEN(Table3[[#This Row],[Schematic Ref]])-(LEN(SUBSTITUTE(Table3[[#This Row],[Schematic Ref]],",","")))+1,"")</f>
        <v/>
      </c>
      <c r="F1165" s="21"/>
      <c r="G1165" s="21"/>
      <c r="H1165" s="21"/>
      <c r="I1165" s="21"/>
      <c r="J1165" s="22"/>
      <c r="K1165" s="21"/>
      <c r="L1165" s="31"/>
      <c r="M1165" s="32"/>
      <c r="N1165" s="21"/>
      <c r="O1165" s="32"/>
      <c r="P1165" s="30"/>
      <c r="Q1165" s="33"/>
      <c r="R1165" s="21" t="s">
        <v>30</v>
      </c>
      <c r="S1165" s="21">
        <v>1950</v>
      </c>
      <c r="T1165" s="21"/>
      <c r="U1165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65" s="15">
        <f>Table3[[#This Row],[Price per board]]*$N$3</f>
        <v>0</v>
      </c>
      <c r="W1165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65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66" spans="2:24" x14ac:dyDescent="0.25">
      <c r="B1166" s="12">
        <f t="shared" ca="1" si="18"/>
        <v>1160</v>
      </c>
      <c r="C116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166" s="26"/>
      <c r="E1166" s="14" t="str">
        <f>IF(COUNTA(Table3[[#This Row],[Schematic Ref]]),LEN(Table3[[#This Row],[Schematic Ref]])-(LEN(SUBSTITUTE(Table3[[#This Row],[Schematic Ref]],",","")))+1,"")</f>
        <v/>
      </c>
      <c r="F1166" s="21"/>
      <c r="G1166" s="21"/>
      <c r="H1166" s="21"/>
      <c r="I1166" s="21"/>
      <c r="J1166" s="22"/>
      <c r="K1166" s="21"/>
      <c r="L1166" s="31"/>
      <c r="M1166" s="32"/>
      <c r="N1166" s="21"/>
      <c r="O1166" s="32"/>
      <c r="P1166" s="30"/>
      <c r="Q1166" s="33"/>
      <c r="R1166" s="21" t="s">
        <v>30</v>
      </c>
      <c r="S1166" s="21">
        <v>1951</v>
      </c>
      <c r="T1166" s="21"/>
      <c r="U1166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66" s="15">
        <f>Table3[[#This Row],[Price per board]]*$N$3</f>
        <v>0</v>
      </c>
      <c r="W1166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66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67" spans="2:24" x14ac:dyDescent="0.25">
      <c r="B1167" s="12">
        <f t="shared" ca="1" si="18"/>
        <v>1161</v>
      </c>
      <c r="C116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167" s="26"/>
      <c r="E1167" s="14" t="str">
        <f>IF(COUNTA(Table3[[#This Row],[Schematic Ref]]),LEN(Table3[[#This Row],[Schematic Ref]])-(LEN(SUBSTITUTE(Table3[[#This Row],[Schematic Ref]],",","")))+1,"")</f>
        <v/>
      </c>
      <c r="F1167" s="21"/>
      <c r="G1167" s="21"/>
      <c r="H1167" s="21"/>
      <c r="I1167" s="21"/>
      <c r="J1167" s="22"/>
      <c r="K1167" s="21"/>
      <c r="L1167" s="31"/>
      <c r="M1167" s="32"/>
      <c r="N1167" s="21"/>
      <c r="O1167" s="32"/>
      <c r="P1167" s="30"/>
      <c r="Q1167" s="33"/>
      <c r="R1167" s="21" t="s">
        <v>30</v>
      </c>
      <c r="S1167" s="21">
        <v>1952</v>
      </c>
      <c r="T1167" s="21"/>
      <c r="U1167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67" s="15">
        <f>Table3[[#This Row],[Price per board]]*$N$3</f>
        <v>0</v>
      </c>
      <c r="W1167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67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68" spans="2:24" x14ac:dyDescent="0.25">
      <c r="B1168" s="12">
        <f t="shared" ca="1" si="18"/>
        <v>1162</v>
      </c>
      <c r="C116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168" s="26"/>
      <c r="E1168" s="14" t="str">
        <f>IF(COUNTA(Table3[[#This Row],[Schematic Ref]]),LEN(Table3[[#This Row],[Schematic Ref]])-(LEN(SUBSTITUTE(Table3[[#This Row],[Schematic Ref]],",","")))+1,"")</f>
        <v/>
      </c>
      <c r="F1168" s="21"/>
      <c r="G1168" s="21"/>
      <c r="H1168" s="21"/>
      <c r="I1168" s="21"/>
      <c r="J1168" s="22"/>
      <c r="K1168" s="21"/>
      <c r="L1168" s="31"/>
      <c r="M1168" s="32"/>
      <c r="N1168" s="21"/>
      <c r="O1168" s="32"/>
      <c r="P1168" s="30"/>
      <c r="Q1168" s="33"/>
      <c r="R1168" s="21" t="s">
        <v>30</v>
      </c>
      <c r="S1168" s="21">
        <v>1953</v>
      </c>
      <c r="T1168" s="21"/>
      <c r="U1168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68" s="15">
        <f>Table3[[#This Row],[Price per board]]*$N$3</f>
        <v>0</v>
      </c>
      <c r="W1168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68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69" spans="2:24" x14ac:dyDescent="0.25">
      <c r="B1169" s="12">
        <f t="shared" ca="1" si="18"/>
        <v>1163</v>
      </c>
      <c r="C116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169" s="26"/>
      <c r="E1169" s="14" t="str">
        <f>IF(COUNTA(Table3[[#This Row],[Schematic Ref]]),LEN(Table3[[#This Row],[Schematic Ref]])-(LEN(SUBSTITUTE(Table3[[#This Row],[Schematic Ref]],",","")))+1,"")</f>
        <v/>
      </c>
      <c r="F1169" s="21"/>
      <c r="G1169" s="21"/>
      <c r="H1169" s="21"/>
      <c r="I1169" s="21"/>
      <c r="J1169" s="22"/>
      <c r="K1169" s="21"/>
      <c r="L1169" s="31"/>
      <c r="M1169" s="32"/>
      <c r="N1169" s="21"/>
      <c r="O1169" s="32"/>
      <c r="P1169" s="30"/>
      <c r="Q1169" s="33"/>
      <c r="R1169" s="21" t="s">
        <v>30</v>
      </c>
      <c r="S1169" s="21">
        <v>1954</v>
      </c>
      <c r="T1169" s="21"/>
      <c r="U1169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69" s="15">
        <f>Table3[[#This Row],[Price per board]]*$N$3</f>
        <v>0</v>
      </c>
      <c r="W1169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69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70" spans="2:24" x14ac:dyDescent="0.25">
      <c r="B1170" s="12">
        <f t="shared" ca="1" si="18"/>
        <v>1164</v>
      </c>
      <c r="C117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170" s="26"/>
      <c r="E1170" s="14" t="str">
        <f>IF(COUNTA(Table3[[#This Row],[Schematic Ref]]),LEN(Table3[[#This Row],[Schematic Ref]])-(LEN(SUBSTITUTE(Table3[[#This Row],[Schematic Ref]],",","")))+1,"")</f>
        <v/>
      </c>
      <c r="F1170" s="21"/>
      <c r="G1170" s="21"/>
      <c r="H1170" s="21"/>
      <c r="I1170" s="21"/>
      <c r="J1170" s="22"/>
      <c r="K1170" s="21"/>
      <c r="L1170" s="31"/>
      <c r="M1170" s="32"/>
      <c r="N1170" s="21"/>
      <c r="O1170" s="32"/>
      <c r="P1170" s="30"/>
      <c r="Q1170" s="33"/>
      <c r="R1170" s="21" t="s">
        <v>30</v>
      </c>
      <c r="S1170" s="21">
        <v>1955</v>
      </c>
      <c r="T1170" s="21"/>
      <c r="U1170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70" s="15">
        <f>Table3[[#This Row],[Price per board]]*$N$3</f>
        <v>0</v>
      </c>
      <c r="W1170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70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71" spans="2:24" x14ac:dyDescent="0.25">
      <c r="B1171" s="12">
        <f t="shared" ca="1" si="18"/>
        <v>1165</v>
      </c>
      <c r="C117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171" s="26"/>
      <c r="E1171" s="14" t="str">
        <f>IF(COUNTA(Table3[[#This Row],[Schematic Ref]]),LEN(Table3[[#This Row],[Schematic Ref]])-(LEN(SUBSTITUTE(Table3[[#This Row],[Schematic Ref]],",","")))+1,"")</f>
        <v/>
      </c>
      <c r="F1171" s="21"/>
      <c r="G1171" s="21"/>
      <c r="H1171" s="21"/>
      <c r="I1171" s="21"/>
      <c r="J1171" s="22"/>
      <c r="K1171" s="21"/>
      <c r="L1171" s="31"/>
      <c r="M1171" s="32"/>
      <c r="N1171" s="21"/>
      <c r="O1171" s="32"/>
      <c r="P1171" s="30"/>
      <c r="Q1171" s="33"/>
      <c r="R1171" s="21" t="s">
        <v>30</v>
      </c>
      <c r="S1171" s="21">
        <v>1956</v>
      </c>
      <c r="T1171" s="21"/>
      <c r="U1171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71" s="15">
        <f>Table3[[#This Row],[Price per board]]*$N$3</f>
        <v>0</v>
      </c>
      <c r="W1171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71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72" spans="2:24" x14ac:dyDescent="0.25">
      <c r="B1172" s="12">
        <f t="shared" ca="1" si="18"/>
        <v>1166</v>
      </c>
      <c r="C117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172" s="26"/>
      <c r="E1172" s="14" t="str">
        <f>IF(COUNTA(Table3[[#This Row],[Schematic Ref]]),LEN(Table3[[#This Row],[Schematic Ref]])-(LEN(SUBSTITUTE(Table3[[#This Row],[Schematic Ref]],",","")))+1,"")</f>
        <v/>
      </c>
      <c r="F1172" s="21"/>
      <c r="G1172" s="21"/>
      <c r="H1172" s="21"/>
      <c r="I1172" s="21"/>
      <c r="J1172" s="22"/>
      <c r="K1172" s="21"/>
      <c r="L1172" s="31"/>
      <c r="M1172" s="32"/>
      <c r="N1172" s="21"/>
      <c r="O1172" s="32"/>
      <c r="P1172" s="30"/>
      <c r="Q1172" s="33"/>
      <c r="R1172" s="21" t="s">
        <v>30</v>
      </c>
      <c r="S1172" s="21">
        <v>1957</v>
      </c>
      <c r="T1172" s="21"/>
      <c r="U1172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72" s="15">
        <f>Table3[[#This Row],[Price per board]]*$N$3</f>
        <v>0</v>
      </c>
      <c r="W1172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72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73" spans="2:24" x14ac:dyDescent="0.25">
      <c r="B1173" s="12">
        <f t="shared" ca="1" si="18"/>
        <v>1167</v>
      </c>
      <c r="C117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173" s="26"/>
      <c r="E1173" s="14" t="str">
        <f>IF(COUNTA(Table3[[#This Row],[Schematic Ref]]),LEN(Table3[[#This Row],[Schematic Ref]])-(LEN(SUBSTITUTE(Table3[[#This Row],[Schematic Ref]],",","")))+1,"")</f>
        <v/>
      </c>
      <c r="F1173" s="21"/>
      <c r="G1173" s="21"/>
      <c r="H1173" s="21"/>
      <c r="I1173" s="21"/>
      <c r="J1173" s="22"/>
      <c r="K1173" s="21"/>
      <c r="L1173" s="31"/>
      <c r="M1173" s="32"/>
      <c r="N1173" s="21"/>
      <c r="O1173" s="32"/>
      <c r="P1173" s="30"/>
      <c r="Q1173" s="33"/>
      <c r="R1173" s="21" t="s">
        <v>30</v>
      </c>
      <c r="S1173" s="21">
        <v>1958</v>
      </c>
      <c r="T1173" s="21"/>
      <c r="U1173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73" s="15">
        <f>Table3[[#This Row],[Price per board]]*$N$3</f>
        <v>0</v>
      </c>
      <c r="W1173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73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74" spans="2:24" x14ac:dyDescent="0.25">
      <c r="B1174" s="12">
        <f t="shared" ca="1" si="18"/>
        <v>1168</v>
      </c>
      <c r="C117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174" s="26"/>
      <c r="E1174" s="14" t="str">
        <f>IF(COUNTA(Table3[[#This Row],[Schematic Ref]]),LEN(Table3[[#This Row],[Schematic Ref]])-(LEN(SUBSTITUTE(Table3[[#This Row],[Schematic Ref]],",","")))+1,"")</f>
        <v/>
      </c>
      <c r="F1174" s="21"/>
      <c r="G1174" s="21"/>
      <c r="H1174" s="21"/>
      <c r="I1174" s="21"/>
      <c r="J1174" s="22"/>
      <c r="K1174" s="21"/>
      <c r="L1174" s="31"/>
      <c r="M1174" s="32"/>
      <c r="N1174" s="21"/>
      <c r="O1174" s="32"/>
      <c r="P1174" s="30"/>
      <c r="Q1174" s="33"/>
      <c r="R1174" s="21" t="s">
        <v>30</v>
      </c>
      <c r="S1174" s="21">
        <v>1959</v>
      </c>
      <c r="T1174" s="21"/>
      <c r="U1174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74" s="15">
        <f>Table3[[#This Row],[Price per board]]*$N$3</f>
        <v>0</v>
      </c>
      <c r="W1174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74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75" spans="2:24" x14ac:dyDescent="0.25">
      <c r="B1175" s="12">
        <f t="shared" ca="1" si="18"/>
        <v>1169</v>
      </c>
      <c r="C117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175" s="26"/>
      <c r="E1175" s="14" t="str">
        <f>IF(COUNTA(Table3[[#This Row],[Schematic Ref]]),LEN(Table3[[#This Row],[Schematic Ref]])-(LEN(SUBSTITUTE(Table3[[#This Row],[Schematic Ref]],",","")))+1,"")</f>
        <v/>
      </c>
      <c r="F1175" s="21"/>
      <c r="G1175" s="21"/>
      <c r="H1175" s="21"/>
      <c r="I1175" s="21"/>
      <c r="J1175" s="22"/>
      <c r="K1175" s="21"/>
      <c r="L1175" s="31"/>
      <c r="M1175" s="32"/>
      <c r="N1175" s="21"/>
      <c r="O1175" s="32"/>
      <c r="P1175" s="30"/>
      <c r="Q1175" s="33"/>
      <c r="R1175" s="21" t="s">
        <v>30</v>
      </c>
      <c r="S1175" s="21">
        <v>1960</v>
      </c>
      <c r="T1175" s="21"/>
      <c r="U1175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75" s="15">
        <f>Table3[[#This Row],[Price per board]]*$N$3</f>
        <v>0</v>
      </c>
      <c r="W1175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75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76" spans="2:24" x14ac:dyDescent="0.25">
      <c r="B1176" s="12">
        <f t="shared" ca="1" si="18"/>
        <v>1170</v>
      </c>
      <c r="C117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176" s="26"/>
      <c r="E1176" s="14" t="str">
        <f>IF(COUNTA(Table3[[#This Row],[Schematic Ref]]),LEN(Table3[[#This Row],[Schematic Ref]])-(LEN(SUBSTITUTE(Table3[[#This Row],[Schematic Ref]],",","")))+1,"")</f>
        <v/>
      </c>
      <c r="F1176" s="21"/>
      <c r="G1176" s="21"/>
      <c r="H1176" s="21"/>
      <c r="I1176" s="21"/>
      <c r="J1176" s="22"/>
      <c r="K1176" s="21"/>
      <c r="L1176" s="31"/>
      <c r="M1176" s="32"/>
      <c r="N1176" s="21"/>
      <c r="O1176" s="32"/>
      <c r="P1176" s="30"/>
      <c r="Q1176" s="33"/>
      <c r="R1176" s="21" t="s">
        <v>30</v>
      </c>
      <c r="S1176" s="21">
        <v>1961</v>
      </c>
      <c r="T1176" s="21"/>
      <c r="U1176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76" s="15">
        <f>Table3[[#This Row],[Price per board]]*$N$3</f>
        <v>0</v>
      </c>
      <c r="W1176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76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77" spans="2:24" x14ac:dyDescent="0.25">
      <c r="B1177" s="12">
        <f t="shared" ca="1" si="18"/>
        <v>1171</v>
      </c>
      <c r="C117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177" s="26"/>
      <c r="E1177" s="14" t="str">
        <f>IF(COUNTA(Table3[[#This Row],[Schematic Ref]]),LEN(Table3[[#This Row],[Schematic Ref]])-(LEN(SUBSTITUTE(Table3[[#This Row],[Schematic Ref]],",","")))+1,"")</f>
        <v/>
      </c>
      <c r="F1177" s="21"/>
      <c r="G1177" s="21"/>
      <c r="H1177" s="21"/>
      <c r="I1177" s="21"/>
      <c r="J1177" s="22"/>
      <c r="K1177" s="21"/>
      <c r="L1177" s="31"/>
      <c r="M1177" s="32"/>
      <c r="N1177" s="21"/>
      <c r="O1177" s="32"/>
      <c r="P1177" s="30"/>
      <c r="Q1177" s="33"/>
      <c r="R1177" s="21" t="s">
        <v>30</v>
      </c>
      <c r="S1177" s="21">
        <v>1962</v>
      </c>
      <c r="T1177" s="21"/>
      <c r="U1177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77" s="15">
        <f>Table3[[#This Row],[Price per board]]*$N$3</f>
        <v>0</v>
      </c>
      <c r="W1177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77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78" spans="2:24" x14ac:dyDescent="0.25">
      <c r="B1178" s="12">
        <f t="shared" ca="1" si="18"/>
        <v>1172</v>
      </c>
      <c r="C117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178" s="26"/>
      <c r="E1178" s="14" t="str">
        <f>IF(COUNTA(Table3[[#This Row],[Schematic Ref]]),LEN(Table3[[#This Row],[Schematic Ref]])-(LEN(SUBSTITUTE(Table3[[#This Row],[Schematic Ref]],",","")))+1,"")</f>
        <v/>
      </c>
      <c r="F1178" s="21"/>
      <c r="G1178" s="21"/>
      <c r="H1178" s="21"/>
      <c r="I1178" s="21"/>
      <c r="J1178" s="22"/>
      <c r="K1178" s="21"/>
      <c r="L1178" s="31"/>
      <c r="M1178" s="32"/>
      <c r="N1178" s="21"/>
      <c r="O1178" s="32"/>
      <c r="P1178" s="30"/>
      <c r="Q1178" s="33"/>
      <c r="R1178" s="21" t="s">
        <v>30</v>
      </c>
      <c r="S1178" s="21">
        <v>1963</v>
      </c>
      <c r="T1178" s="21"/>
      <c r="U1178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78" s="15">
        <f>Table3[[#This Row],[Price per board]]*$N$3</f>
        <v>0</v>
      </c>
      <c r="W1178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78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79" spans="2:24" x14ac:dyDescent="0.25">
      <c r="B1179" s="12">
        <f t="shared" ca="1" si="18"/>
        <v>1173</v>
      </c>
      <c r="C117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179" s="26"/>
      <c r="E1179" s="14" t="str">
        <f>IF(COUNTA(Table3[[#This Row],[Schematic Ref]]),LEN(Table3[[#This Row],[Schematic Ref]])-(LEN(SUBSTITUTE(Table3[[#This Row],[Schematic Ref]],",","")))+1,"")</f>
        <v/>
      </c>
      <c r="F1179" s="21"/>
      <c r="G1179" s="21"/>
      <c r="H1179" s="21"/>
      <c r="I1179" s="21"/>
      <c r="J1179" s="22"/>
      <c r="K1179" s="21"/>
      <c r="L1179" s="31"/>
      <c r="M1179" s="32"/>
      <c r="N1179" s="21"/>
      <c r="O1179" s="32"/>
      <c r="P1179" s="30"/>
      <c r="Q1179" s="33"/>
      <c r="R1179" s="21" t="s">
        <v>30</v>
      </c>
      <c r="S1179" s="21">
        <v>1964</v>
      </c>
      <c r="T1179" s="21"/>
      <c r="U1179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79" s="15">
        <f>Table3[[#This Row],[Price per board]]*$N$3</f>
        <v>0</v>
      </c>
      <c r="W1179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79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80" spans="2:24" x14ac:dyDescent="0.25">
      <c r="B1180" s="12">
        <f t="shared" ca="1" si="18"/>
        <v>1174</v>
      </c>
      <c r="C118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180" s="26"/>
      <c r="E1180" s="14" t="str">
        <f>IF(COUNTA(Table3[[#This Row],[Schematic Ref]]),LEN(Table3[[#This Row],[Schematic Ref]])-(LEN(SUBSTITUTE(Table3[[#This Row],[Schematic Ref]],",","")))+1,"")</f>
        <v/>
      </c>
      <c r="F1180" s="21"/>
      <c r="G1180" s="21"/>
      <c r="H1180" s="21"/>
      <c r="I1180" s="21"/>
      <c r="J1180" s="22"/>
      <c r="K1180" s="21"/>
      <c r="L1180" s="31"/>
      <c r="M1180" s="32"/>
      <c r="N1180" s="21"/>
      <c r="O1180" s="32"/>
      <c r="P1180" s="30"/>
      <c r="Q1180" s="33"/>
      <c r="R1180" s="21" t="s">
        <v>30</v>
      </c>
      <c r="S1180" s="21">
        <v>1965</v>
      </c>
      <c r="T1180" s="21"/>
      <c r="U1180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80" s="15">
        <f>Table3[[#This Row],[Price per board]]*$N$3</f>
        <v>0</v>
      </c>
      <c r="W1180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80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81" spans="2:24" x14ac:dyDescent="0.25">
      <c r="B1181" s="12">
        <f t="shared" ca="1" si="18"/>
        <v>1175</v>
      </c>
      <c r="C118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181" s="26"/>
      <c r="E1181" s="14" t="str">
        <f>IF(COUNTA(Table3[[#This Row],[Schematic Ref]]),LEN(Table3[[#This Row],[Schematic Ref]])-(LEN(SUBSTITUTE(Table3[[#This Row],[Schematic Ref]],",","")))+1,"")</f>
        <v/>
      </c>
      <c r="F1181" s="21"/>
      <c r="G1181" s="21"/>
      <c r="H1181" s="21"/>
      <c r="I1181" s="21"/>
      <c r="J1181" s="22"/>
      <c r="K1181" s="21"/>
      <c r="L1181" s="31"/>
      <c r="M1181" s="32"/>
      <c r="N1181" s="21"/>
      <c r="O1181" s="32"/>
      <c r="P1181" s="30"/>
      <c r="Q1181" s="33"/>
      <c r="R1181" s="21" t="s">
        <v>30</v>
      </c>
      <c r="S1181" s="21">
        <v>1966</v>
      </c>
      <c r="T1181" s="21"/>
      <c r="U1181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81" s="15">
        <f>Table3[[#This Row],[Price per board]]*$N$3</f>
        <v>0</v>
      </c>
      <c r="W1181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81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82" spans="2:24" x14ac:dyDescent="0.25">
      <c r="B1182" s="12">
        <f t="shared" ca="1" si="18"/>
        <v>1176</v>
      </c>
      <c r="C118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182" s="26"/>
      <c r="E1182" s="14" t="str">
        <f>IF(COUNTA(Table3[[#This Row],[Schematic Ref]]),LEN(Table3[[#This Row],[Schematic Ref]])-(LEN(SUBSTITUTE(Table3[[#This Row],[Schematic Ref]],",","")))+1,"")</f>
        <v/>
      </c>
      <c r="F1182" s="21"/>
      <c r="G1182" s="21"/>
      <c r="H1182" s="21"/>
      <c r="I1182" s="21"/>
      <c r="J1182" s="22"/>
      <c r="K1182" s="21"/>
      <c r="L1182" s="31"/>
      <c r="M1182" s="32"/>
      <c r="N1182" s="21"/>
      <c r="O1182" s="32"/>
      <c r="P1182" s="30"/>
      <c r="Q1182" s="33"/>
      <c r="R1182" s="21" t="s">
        <v>30</v>
      </c>
      <c r="S1182" s="21">
        <v>1967</v>
      </c>
      <c r="T1182" s="21"/>
      <c r="U1182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82" s="15">
        <f>Table3[[#This Row],[Price per board]]*$N$3</f>
        <v>0</v>
      </c>
      <c r="W1182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82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83" spans="2:24" x14ac:dyDescent="0.25">
      <c r="B1183" s="12">
        <f t="shared" ca="1" si="18"/>
        <v>1177</v>
      </c>
      <c r="C118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183" s="26"/>
      <c r="E1183" s="14" t="str">
        <f>IF(COUNTA(Table3[[#This Row],[Schematic Ref]]),LEN(Table3[[#This Row],[Schematic Ref]])-(LEN(SUBSTITUTE(Table3[[#This Row],[Schematic Ref]],",","")))+1,"")</f>
        <v/>
      </c>
      <c r="F1183" s="21"/>
      <c r="G1183" s="21"/>
      <c r="H1183" s="21"/>
      <c r="I1183" s="21"/>
      <c r="J1183" s="22"/>
      <c r="K1183" s="21"/>
      <c r="L1183" s="31"/>
      <c r="M1183" s="32"/>
      <c r="N1183" s="21"/>
      <c r="O1183" s="32"/>
      <c r="P1183" s="30"/>
      <c r="Q1183" s="33"/>
      <c r="R1183" s="21" t="s">
        <v>30</v>
      </c>
      <c r="S1183" s="21">
        <v>1968</v>
      </c>
      <c r="T1183" s="21"/>
      <c r="U1183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83" s="15">
        <f>Table3[[#This Row],[Price per board]]*$N$3</f>
        <v>0</v>
      </c>
      <c r="W1183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83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84" spans="2:24" x14ac:dyDescent="0.25">
      <c r="B1184" s="12">
        <f t="shared" ca="1" si="18"/>
        <v>1178</v>
      </c>
      <c r="C118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184" s="26"/>
      <c r="E1184" s="14" t="str">
        <f>IF(COUNTA(Table3[[#This Row],[Schematic Ref]]),LEN(Table3[[#This Row],[Schematic Ref]])-(LEN(SUBSTITUTE(Table3[[#This Row],[Schematic Ref]],",","")))+1,"")</f>
        <v/>
      </c>
      <c r="F1184" s="21"/>
      <c r="G1184" s="21"/>
      <c r="H1184" s="21"/>
      <c r="I1184" s="21"/>
      <c r="J1184" s="22"/>
      <c r="K1184" s="21"/>
      <c r="L1184" s="31"/>
      <c r="M1184" s="32"/>
      <c r="N1184" s="21"/>
      <c r="O1184" s="32"/>
      <c r="P1184" s="30"/>
      <c r="Q1184" s="33"/>
      <c r="R1184" s="21" t="s">
        <v>30</v>
      </c>
      <c r="S1184" s="21">
        <v>1969</v>
      </c>
      <c r="T1184" s="21"/>
      <c r="U1184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84" s="15">
        <f>Table3[[#This Row],[Price per board]]*$N$3</f>
        <v>0</v>
      </c>
      <c r="W1184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84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85" spans="2:24" x14ac:dyDescent="0.25">
      <c r="B1185" s="12">
        <f t="shared" ca="1" si="18"/>
        <v>1179</v>
      </c>
      <c r="C118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185" s="26"/>
      <c r="E1185" s="14" t="str">
        <f>IF(COUNTA(Table3[[#This Row],[Schematic Ref]]),LEN(Table3[[#This Row],[Schematic Ref]])-(LEN(SUBSTITUTE(Table3[[#This Row],[Schematic Ref]],",","")))+1,"")</f>
        <v/>
      </c>
      <c r="F1185" s="21"/>
      <c r="G1185" s="21"/>
      <c r="H1185" s="21"/>
      <c r="I1185" s="21"/>
      <c r="J1185" s="22"/>
      <c r="K1185" s="21"/>
      <c r="L1185" s="31"/>
      <c r="M1185" s="32"/>
      <c r="N1185" s="21"/>
      <c r="O1185" s="32"/>
      <c r="P1185" s="30"/>
      <c r="Q1185" s="33"/>
      <c r="R1185" s="21" t="s">
        <v>30</v>
      </c>
      <c r="S1185" s="21">
        <v>1970</v>
      </c>
      <c r="T1185" s="21"/>
      <c r="U1185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85" s="15">
        <f>Table3[[#This Row],[Price per board]]*$N$3</f>
        <v>0</v>
      </c>
      <c r="W1185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85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86" spans="2:24" x14ac:dyDescent="0.25">
      <c r="B1186" s="12">
        <f t="shared" ca="1" si="18"/>
        <v>1180</v>
      </c>
      <c r="C118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186" s="26"/>
      <c r="E1186" s="14" t="str">
        <f>IF(COUNTA(Table3[[#This Row],[Schematic Ref]]),LEN(Table3[[#This Row],[Schematic Ref]])-(LEN(SUBSTITUTE(Table3[[#This Row],[Schematic Ref]],",","")))+1,"")</f>
        <v/>
      </c>
      <c r="F1186" s="21"/>
      <c r="G1186" s="21"/>
      <c r="H1186" s="21"/>
      <c r="I1186" s="21"/>
      <c r="J1186" s="22"/>
      <c r="K1186" s="21"/>
      <c r="L1186" s="31"/>
      <c r="M1186" s="32"/>
      <c r="N1186" s="21"/>
      <c r="O1186" s="32"/>
      <c r="P1186" s="30"/>
      <c r="Q1186" s="33"/>
      <c r="R1186" s="21" t="s">
        <v>30</v>
      </c>
      <c r="S1186" s="21">
        <v>1971</v>
      </c>
      <c r="T1186" s="21"/>
      <c r="U1186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86" s="15">
        <f>Table3[[#This Row],[Price per board]]*$N$3</f>
        <v>0</v>
      </c>
      <c r="W1186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86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87" spans="2:24" x14ac:dyDescent="0.25">
      <c r="B1187" s="12">
        <f t="shared" ca="1" si="18"/>
        <v>1181</v>
      </c>
      <c r="C118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187" s="26"/>
      <c r="E1187" s="14" t="str">
        <f>IF(COUNTA(Table3[[#This Row],[Schematic Ref]]),LEN(Table3[[#This Row],[Schematic Ref]])-(LEN(SUBSTITUTE(Table3[[#This Row],[Schematic Ref]],",","")))+1,"")</f>
        <v/>
      </c>
      <c r="F1187" s="21"/>
      <c r="G1187" s="21"/>
      <c r="H1187" s="21"/>
      <c r="I1187" s="21"/>
      <c r="J1187" s="22"/>
      <c r="K1187" s="21"/>
      <c r="L1187" s="31"/>
      <c r="M1187" s="32"/>
      <c r="N1187" s="21"/>
      <c r="O1187" s="32"/>
      <c r="P1187" s="30"/>
      <c r="Q1187" s="33"/>
      <c r="R1187" s="21" t="s">
        <v>30</v>
      </c>
      <c r="S1187" s="21">
        <v>1972</v>
      </c>
      <c r="T1187" s="21"/>
      <c r="U1187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87" s="15">
        <f>Table3[[#This Row],[Price per board]]*$N$3</f>
        <v>0</v>
      </c>
      <c r="W1187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87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88" spans="2:24" x14ac:dyDescent="0.25">
      <c r="B1188" s="12">
        <f t="shared" ca="1" si="18"/>
        <v>1182</v>
      </c>
      <c r="C118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188" s="26"/>
      <c r="E1188" s="14" t="str">
        <f>IF(COUNTA(Table3[[#This Row],[Schematic Ref]]),LEN(Table3[[#This Row],[Schematic Ref]])-(LEN(SUBSTITUTE(Table3[[#This Row],[Schematic Ref]],",","")))+1,"")</f>
        <v/>
      </c>
      <c r="F1188" s="21"/>
      <c r="G1188" s="21"/>
      <c r="H1188" s="21"/>
      <c r="I1188" s="21"/>
      <c r="J1188" s="22"/>
      <c r="K1188" s="21"/>
      <c r="L1188" s="31"/>
      <c r="M1188" s="32"/>
      <c r="N1188" s="21"/>
      <c r="O1188" s="32"/>
      <c r="P1188" s="30"/>
      <c r="Q1188" s="33"/>
      <c r="R1188" s="21" t="s">
        <v>30</v>
      </c>
      <c r="S1188" s="21">
        <v>1973</v>
      </c>
      <c r="T1188" s="21"/>
      <c r="U1188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88" s="15">
        <f>Table3[[#This Row],[Price per board]]*$N$3</f>
        <v>0</v>
      </c>
      <c r="W1188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88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89" spans="2:24" x14ac:dyDescent="0.25">
      <c r="B1189" s="12">
        <f t="shared" ca="1" si="18"/>
        <v>1183</v>
      </c>
      <c r="C118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189" s="26"/>
      <c r="E1189" s="14" t="str">
        <f>IF(COUNTA(Table3[[#This Row],[Schematic Ref]]),LEN(Table3[[#This Row],[Schematic Ref]])-(LEN(SUBSTITUTE(Table3[[#This Row],[Schematic Ref]],",","")))+1,"")</f>
        <v/>
      </c>
      <c r="F1189" s="21"/>
      <c r="G1189" s="21"/>
      <c r="H1189" s="21"/>
      <c r="I1189" s="21"/>
      <c r="J1189" s="22"/>
      <c r="K1189" s="21"/>
      <c r="L1189" s="31"/>
      <c r="M1189" s="32"/>
      <c r="N1189" s="21"/>
      <c r="O1189" s="32"/>
      <c r="P1189" s="30"/>
      <c r="Q1189" s="33"/>
      <c r="R1189" s="21" t="s">
        <v>30</v>
      </c>
      <c r="S1189" s="21">
        <v>1974</v>
      </c>
      <c r="T1189" s="21"/>
      <c r="U1189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89" s="15">
        <f>Table3[[#This Row],[Price per board]]*$N$3</f>
        <v>0</v>
      </c>
      <c r="W1189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89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90" spans="2:24" x14ac:dyDescent="0.25">
      <c r="B1190" s="12">
        <f t="shared" ca="1" si="18"/>
        <v>1184</v>
      </c>
      <c r="C119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190" s="26"/>
      <c r="E1190" s="14" t="str">
        <f>IF(COUNTA(Table3[[#This Row],[Schematic Ref]]),LEN(Table3[[#This Row],[Schematic Ref]])-(LEN(SUBSTITUTE(Table3[[#This Row],[Schematic Ref]],",","")))+1,"")</f>
        <v/>
      </c>
      <c r="F1190" s="21"/>
      <c r="G1190" s="21"/>
      <c r="H1190" s="21"/>
      <c r="I1190" s="21"/>
      <c r="J1190" s="22"/>
      <c r="K1190" s="21"/>
      <c r="L1190" s="31"/>
      <c r="M1190" s="32"/>
      <c r="N1190" s="21"/>
      <c r="O1190" s="32"/>
      <c r="P1190" s="30"/>
      <c r="Q1190" s="33"/>
      <c r="R1190" s="21" t="s">
        <v>30</v>
      </c>
      <c r="S1190" s="21">
        <v>1975</v>
      </c>
      <c r="T1190" s="21"/>
      <c r="U1190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90" s="15">
        <f>Table3[[#This Row],[Price per board]]*$N$3</f>
        <v>0</v>
      </c>
      <c r="W1190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90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91" spans="2:24" x14ac:dyDescent="0.25">
      <c r="B1191" s="12">
        <f t="shared" ca="1" si="18"/>
        <v>1185</v>
      </c>
      <c r="C119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191" s="26"/>
      <c r="E1191" s="14" t="str">
        <f>IF(COUNTA(Table3[[#This Row],[Schematic Ref]]),LEN(Table3[[#This Row],[Schematic Ref]])-(LEN(SUBSTITUTE(Table3[[#This Row],[Schematic Ref]],",","")))+1,"")</f>
        <v/>
      </c>
      <c r="F1191" s="21"/>
      <c r="G1191" s="21"/>
      <c r="H1191" s="21"/>
      <c r="I1191" s="21"/>
      <c r="J1191" s="22"/>
      <c r="K1191" s="21"/>
      <c r="L1191" s="31"/>
      <c r="M1191" s="32"/>
      <c r="N1191" s="21"/>
      <c r="O1191" s="32"/>
      <c r="P1191" s="30"/>
      <c r="Q1191" s="33"/>
      <c r="R1191" s="21" t="s">
        <v>30</v>
      </c>
      <c r="S1191" s="21">
        <v>1976</v>
      </c>
      <c r="T1191" s="21"/>
      <c r="U1191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91" s="15">
        <f>Table3[[#This Row],[Price per board]]*$N$3</f>
        <v>0</v>
      </c>
      <c r="W1191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91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92" spans="2:24" x14ac:dyDescent="0.25">
      <c r="B1192" s="12">
        <f t="shared" ca="1" si="18"/>
        <v>1186</v>
      </c>
      <c r="C119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192" s="26"/>
      <c r="E1192" s="14" t="str">
        <f>IF(COUNTA(Table3[[#This Row],[Schematic Ref]]),LEN(Table3[[#This Row],[Schematic Ref]])-(LEN(SUBSTITUTE(Table3[[#This Row],[Schematic Ref]],",","")))+1,"")</f>
        <v/>
      </c>
      <c r="F1192" s="21"/>
      <c r="G1192" s="21"/>
      <c r="H1192" s="21"/>
      <c r="I1192" s="21"/>
      <c r="J1192" s="22"/>
      <c r="K1192" s="21"/>
      <c r="L1192" s="31"/>
      <c r="M1192" s="32"/>
      <c r="N1192" s="21"/>
      <c r="O1192" s="32"/>
      <c r="P1192" s="30"/>
      <c r="Q1192" s="33"/>
      <c r="R1192" s="21" t="s">
        <v>30</v>
      </c>
      <c r="S1192" s="21">
        <v>1977</v>
      </c>
      <c r="T1192" s="21"/>
      <c r="U1192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92" s="15">
        <f>Table3[[#This Row],[Price per board]]*$N$3</f>
        <v>0</v>
      </c>
      <c r="W1192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92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93" spans="2:24" x14ac:dyDescent="0.25">
      <c r="B1193" s="12">
        <f t="shared" ca="1" si="18"/>
        <v>1187</v>
      </c>
      <c r="C119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193" s="26"/>
      <c r="E1193" s="14" t="str">
        <f>IF(COUNTA(Table3[[#This Row],[Schematic Ref]]),LEN(Table3[[#This Row],[Schematic Ref]])-(LEN(SUBSTITUTE(Table3[[#This Row],[Schematic Ref]],",","")))+1,"")</f>
        <v/>
      </c>
      <c r="F1193" s="21"/>
      <c r="G1193" s="21"/>
      <c r="H1193" s="21"/>
      <c r="I1193" s="21"/>
      <c r="J1193" s="22"/>
      <c r="K1193" s="21"/>
      <c r="L1193" s="31"/>
      <c r="M1193" s="32"/>
      <c r="N1193" s="21"/>
      <c r="O1193" s="32"/>
      <c r="P1193" s="30"/>
      <c r="Q1193" s="33"/>
      <c r="R1193" s="21" t="s">
        <v>30</v>
      </c>
      <c r="S1193" s="21">
        <v>1978</v>
      </c>
      <c r="T1193" s="21"/>
      <c r="U1193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93" s="15">
        <f>Table3[[#This Row],[Price per board]]*$N$3</f>
        <v>0</v>
      </c>
      <c r="W1193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93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94" spans="2:24" x14ac:dyDescent="0.25">
      <c r="B1194" s="12">
        <f t="shared" ca="1" si="18"/>
        <v>1188</v>
      </c>
      <c r="C119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194" s="26"/>
      <c r="E1194" s="14" t="str">
        <f>IF(COUNTA(Table3[[#This Row],[Schematic Ref]]),LEN(Table3[[#This Row],[Schematic Ref]])-(LEN(SUBSTITUTE(Table3[[#This Row],[Schematic Ref]],",","")))+1,"")</f>
        <v/>
      </c>
      <c r="F1194" s="21"/>
      <c r="G1194" s="21"/>
      <c r="H1194" s="21"/>
      <c r="I1194" s="21"/>
      <c r="J1194" s="22"/>
      <c r="K1194" s="21"/>
      <c r="L1194" s="31"/>
      <c r="M1194" s="32"/>
      <c r="N1194" s="21"/>
      <c r="O1194" s="32"/>
      <c r="P1194" s="30"/>
      <c r="Q1194" s="33"/>
      <c r="R1194" s="21" t="s">
        <v>30</v>
      </c>
      <c r="S1194" s="21">
        <v>1979</v>
      </c>
      <c r="T1194" s="21"/>
      <c r="U1194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94" s="15">
        <f>Table3[[#This Row],[Price per board]]*$N$3</f>
        <v>0</v>
      </c>
      <c r="W1194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94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95" spans="2:24" x14ac:dyDescent="0.25">
      <c r="B1195" s="12">
        <f t="shared" ca="1" si="18"/>
        <v>1189</v>
      </c>
      <c r="C119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195" s="26"/>
      <c r="E1195" s="14" t="str">
        <f>IF(COUNTA(Table3[[#This Row],[Schematic Ref]]),LEN(Table3[[#This Row],[Schematic Ref]])-(LEN(SUBSTITUTE(Table3[[#This Row],[Schematic Ref]],",","")))+1,"")</f>
        <v/>
      </c>
      <c r="F1195" s="21"/>
      <c r="G1195" s="21"/>
      <c r="H1195" s="21"/>
      <c r="I1195" s="21"/>
      <c r="J1195" s="22"/>
      <c r="K1195" s="21"/>
      <c r="L1195" s="31"/>
      <c r="M1195" s="32"/>
      <c r="N1195" s="21"/>
      <c r="O1195" s="32"/>
      <c r="P1195" s="30"/>
      <c r="Q1195" s="33"/>
      <c r="R1195" s="21" t="s">
        <v>30</v>
      </c>
      <c r="S1195" s="21">
        <v>1980</v>
      </c>
      <c r="T1195" s="21"/>
      <c r="U1195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95" s="15">
        <f>Table3[[#This Row],[Price per board]]*$N$3</f>
        <v>0</v>
      </c>
      <c r="W1195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95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96" spans="2:24" x14ac:dyDescent="0.25">
      <c r="B1196" s="12">
        <f t="shared" ca="1" si="18"/>
        <v>1190</v>
      </c>
      <c r="C119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196" s="26"/>
      <c r="E1196" s="14" t="str">
        <f>IF(COUNTA(Table3[[#This Row],[Schematic Ref]]),LEN(Table3[[#This Row],[Schematic Ref]])-(LEN(SUBSTITUTE(Table3[[#This Row],[Schematic Ref]],",","")))+1,"")</f>
        <v/>
      </c>
      <c r="F1196" s="21"/>
      <c r="G1196" s="21"/>
      <c r="H1196" s="21"/>
      <c r="I1196" s="21"/>
      <c r="J1196" s="22"/>
      <c r="K1196" s="21"/>
      <c r="L1196" s="31"/>
      <c r="M1196" s="32"/>
      <c r="N1196" s="21"/>
      <c r="O1196" s="32"/>
      <c r="P1196" s="30"/>
      <c r="Q1196" s="33"/>
      <c r="R1196" s="21" t="s">
        <v>30</v>
      </c>
      <c r="S1196" s="21">
        <v>1981</v>
      </c>
      <c r="T1196" s="21"/>
      <c r="U1196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96" s="15">
        <f>Table3[[#This Row],[Price per board]]*$N$3</f>
        <v>0</v>
      </c>
      <c r="W1196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96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97" spans="2:24" x14ac:dyDescent="0.25">
      <c r="B1197" s="12">
        <f t="shared" ca="1" si="18"/>
        <v>1191</v>
      </c>
      <c r="C119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197" s="26"/>
      <c r="E1197" s="14" t="str">
        <f>IF(COUNTA(Table3[[#This Row],[Schematic Ref]]),LEN(Table3[[#This Row],[Schematic Ref]])-(LEN(SUBSTITUTE(Table3[[#This Row],[Schematic Ref]],",","")))+1,"")</f>
        <v/>
      </c>
      <c r="F1197" s="21"/>
      <c r="G1197" s="21"/>
      <c r="H1197" s="21"/>
      <c r="I1197" s="21"/>
      <c r="J1197" s="22"/>
      <c r="K1197" s="21"/>
      <c r="L1197" s="31"/>
      <c r="M1197" s="32"/>
      <c r="N1197" s="21"/>
      <c r="O1197" s="32"/>
      <c r="P1197" s="30"/>
      <c r="Q1197" s="33"/>
      <c r="R1197" s="21" t="s">
        <v>30</v>
      </c>
      <c r="S1197" s="21">
        <v>1982</v>
      </c>
      <c r="T1197" s="21"/>
      <c r="U1197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97" s="15">
        <f>Table3[[#This Row],[Price per board]]*$N$3</f>
        <v>0</v>
      </c>
      <c r="W1197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97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98" spans="2:24" x14ac:dyDescent="0.25">
      <c r="B1198" s="12">
        <f t="shared" ca="1" si="18"/>
        <v>1192</v>
      </c>
      <c r="C119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198" s="26"/>
      <c r="E1198" s="14" t="str">
        <f>IF(COUNTA(Table3[[#This Row],[Schematic Ref]]),LEN(Table3[[#This Row],[Schematic Ref]])-(LEN(SUBSTITUTE(Table3[[#This Row],[Schematic Ref]],",","")))+1,"")</f>
        <v/>
      </c>
      <c r="F1198" s="21"/>
      <c r="G1198" s="21"/>
      <c r="H1198" s="21"/>
      <c r="I1198" s="21"/>
      <c r="J1198" s="22"/>
      <c r="K1198" s="21"/>
      <c r="L1198" s="31"/>
      <c r="M1198" s="32"/>
      <c r="N1198" s="21"/>
      <c r="O1198" s="32"/>
      <c r="P1198" s="30"/>
      <c r="Q1198" s="33"/>
      <c r="R1198" s="21" t="s">
        <v>30</v>
      </c>
      <c r="S1198" s="21">
        <v>1983</v>
      </c>
      <c r="T1198" s="21"/>
      <c r="U1198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98" s="15">
        <f>Table3[[#This Row],[Price per board]]*$N$3</f>
        <v>0</v>
      </c>
      <c r="W1198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98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99" spans="2:24" x14ac:dyDescent="0.25">
      <c r="B1199" s="12">
        <f t="shared" ca="1" si="18"/>
        <v>1193</v>
      </c>
      <c r="C119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199" s="26"/>
      <c r="E1199" s="14" t="str">
        <f>IF(COUNTA(Table3[[#This Row],[Schematic Ref]]),LEN(Table3[[#This Row],[Schematic Ref]])-(LEN(SUBSTITUTE(Table3[[#This Row],[Schematic Ref]],",","")))+1,"")</f>
        <v/>
      </c>
      <c r="F1199" s="21"/>
      <c r="G1199" s="21"/>
      <c r="H1199" s="21"/>
      <c r="I1199" s="21"/>
      <c r="J1199" s="22"/>
      <c r="K1199" s="21"/>
      <c r="L1199" s="31"/>
      <c r="M1199" s="32"/>
      <c r="N1199" s="21"/>
      <c r="O1199" s="32"/>
      <c r="P1199" s="30"/>
      <c r="Q1199" s="33"/>
      <c r="R1199" s="21" t="s">
        <v>30</v>
      </c>
      <c r="S1199" s="21">
        <v>1984</v>
      </c>
      <c r="T1199" s="21"/>
      <c r="U1199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99" s="15">
        <f>Table3[[#This Row],[Price per board]]*$N$3</f>
        <v>0</v>
      </c>
      <c r="W1199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99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00" spans="2:24" x14ac:dyDescent="0.25">
      <c r="B1200" s="12">
        <f t="shared" ca="1" si="18"/>
        <v>1194</v>
      </c>
      <c r="C120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200" s="26"/>
      <c r="E1200" s="14" t="str">
        <f>IF(COUNTA(Table3[[#This Row],[Schematic Ref]]),LEN(Table3[[#This Row],[Schematic Ref]])-(LEN(SUBSTITUTE(Table3[[#This Row],[Schematic Ref]],",","")))+1,"")</f>
        <v/>
      </c>
      <c r="F1200" s="21"/>
      <c r="G1200" s="21"/>
      <c r="H1200" s="21"/>
      <c r="I1200" s="21"/>
      <c r="J1200" s="22"/>
      <c r="K1200" s="21"/>
      <c r="L1200" s="31"/>
      <c r="M1200" s="32"/>
      <c r="N1200" s="21"/>
      <c r="O1200" s="32"/>
      <c r="P1200" s="30"/>
      <c r="Q1200" s="33"/>
      <c r="R1200" s="21" t="s">
        <v>30</v>
      </c>
      <c r="S1200" s="21">
        <v>1985</v>
      </c>
      <c r="T1200" s="21"/>
      <c r="U1200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00" s="15">
        <f>Table3[[#This Row],[Price per board]]*$N$3</f>
        <v>0</v>
      </c>
      <c r="W1200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00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01" spans="2:24" x14ac:dyDescent="0.25">
      <c r="B1201" s="12">
        <f t="shared" ca="1" si="18"/>
        <v>1195</v>
      </c>
      <c r="C120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201" s="26"/>
      <c r="E1201" s="14" t="str">
        <f>IF(COUNTA(Table3[[#This Row],[Schematic Ref]]),LEN(Table3[[#This Row],[Schematic Ref]])-(LEN(SUBSTITUTE(Table3[[#This Row],[Schematic Ref]],",","")))+1,"")</f>
        <v/>
      </c>
      <c r="F1201" s="21"/>
      <c r="G1201" s="21"/>
      <c r="H1201" s="21"/>
      <c r="I1201" s="21"/>
      <c r="J1201" s="22"/>
      <c r="K1201" s="21"/>
      <c r="L1201" s="31"/>
      <c r="M1201" s="32"/>
      <c r="N1201" s="21"/>
      <c r="O1201" s="32"/>
      <c r="P1201" s="30"/>
      <c r="Q1201" s="33"/>
      <c r="R1201" s="21" t="s">
        <v>30</v>
      </c>
      <c r="S1201" s="21">
        <v>1986</v>
      </c>
      <c r="T1201" s="21"/>
      <c r="U1201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01" s="15">
        <f>Table3[[#This Row],[Price per board]]*$N$3</f>
        <v>0</v>
      </c>
      <c r="W1201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01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02" spans="2:24" x14ac:dyDescent="0.25">
      <c r="B1202" s="12">
        <f t="shared" ca="1" si="18"/>
        <v>1196</v>
      </c>
      <c r="C120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202" s="26"/>
      <c r="E1202" s="14" t="str">
        <f>IF(COUNTA(Table3[[#This Row],[Schematic Ref]]),LEN(Table3[[#This Row],[Schematic Ref]])-(LEN(SUBSTITUTE(Table3[[#This Row],[Schematic Ref]],",","")))+1,"")</f>
        <v/>
      </c>
      <c r="F1202" s="21"/>
      <c r="G1202" s="21"/>
      <c r="H1202" s="21"/>
      <c r="I1202" s="21"/>
      <c r="J1202" s="22"/>
      <c r="K1202" s="21"/>
      <c r="L1202" s="31"/>
      <c r="M1202" s="32"/>
      <c r="N1202" s="21"/>
      <c r="O1202" s="32"/>
      <c r="P1202" s="30"/>
      <c r="Q1202" s="33"/>
      <c r="R1202" s="21" t="s">
        <v>30</v>
      </c>
      <c r="S1202" s="21">
        <v>1987</v>
      </c>
      <c r="T1202" s="21"/>
      <c r="U1202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02" s="15">
        <f>Table3[[#This Row],[Price per board]]*$N$3</f>
        <v>0</v>
      </c>
      <c r="W1202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02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03" spans="2:24" x14ac:dyDescent="0.25">
      <c r="B1203" s="12">
        <f t="shared" ca="1" si="18"/>
        <v>1197</v>
      </c>
      <c r="C120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203" s="26"/>
      <c r="E1203" s="14" t="str">
        <f>IF(COUNTA(Table3[[#This Row],[Schematic Ref]]),LEN(Table3[[#This Row],[Schematic Ref]])-(LEN(SUBSTITUTE(Table3[[#This Row],[Schematic Ref]],",","")))+1,"")</f>
        <v/>
      </c>
      <c r="F1203" s="21"/>
      <c r="G1203" s="21"/>
      <c r="H1203" s="21"/>
      <c r="I1203" s="21"/>
      <c r="J1203" s="22"/>
      <c r="K1203" s="21"/>
      <c r="L1203" s="31"/>
      <c r="M1203" s="32"/>
      <c r="N1203" s="21"/>
      <c r="O1203" s="32"/>
      <c r="P1203" s="30"/>
      <c r="Q1203" s="33"/>
      <c r="R1203" s="21" t="s">
        <v>30</v>
      </c>
      <c r="S1203" s="21">
        <v>1988</v>
      </c>
      <c r="T1203" s="21"/>
      <c r="U1203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03" s="15">
        <f>Table3[[#This Row],[Price per board]]*$N$3</f>
        <v>0</v>
      </c>
      <c r="W1203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03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04" spans="2:24" x14ac:dyDescent="0.25">
      <c r="B1204" s="12">
        <f t="shared" ca="1" si="18"/>
        <v>1198</v>
      </c>
      <c r="C120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204" s="26"/>
      <c r="E1204" s="14" t="str">
        <f>IF(COUNTA(Table3[[#This Row],[Schematic Ref]]),LEN(Table3[[#This Row],[Schematic Ref]])-(LEN(SUBSTITUTE(Table3[[#This Row],[Schematic Ref]],",","")))+1,"")</f>
        <v/>
      </c>
      <c r="F1204" s="21"/>
      <c r="G1204" s="21"/>
      <c r="H1204" s="21"/>
      <c r="I1204" s="21"/>
      <c r="J1204" s="22"/>
      <c r="K1204" s="21"/>
      <c r="L1204" s="31"/>
      <c r="M1204" s="32"/>
      <c r="N1204" s="21"/>
      <c r="O1204" s="32"/>
      <c r="P1204" s="30"/>
      <c r="Q1204" s="33"/>
      <c r="R1204" s="21" t="s">
        <v>30</v>
      </c>
      <c r="S1204" s="21">
        <v>1989</v>
      </c>
      <c r="T1204" s="21"/>
      <c r="U1204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04" s="15">
        <f>Table3[[#This Row],[Price per board]]*$N$3</f>
        <v>0</v>
      </c>
      <c r="W1204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04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05" spans="2:24" x14ac:dyDescent="0.25">
      <c r="B1205" s="12">
        <f t="shared" ca="1" si="18"/>
        <v>1199</v>
      </c>
      <c r="C120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205" s="26"/>
      <c r="E1205" s="14" t="str">
        <f>IF(COUNTA(Table3[[#This Row],[Schematic Ref]]),LEN(Table3[[#This Row],[Schematic Ref]])-(LEN(SUBSTITUTE(Table3[[#This Row],[Schematic Ref]],",","")))+1,"")</f>
        <v/>
      </c>
      <c r="F1205" s="21"/>
      <c r="G1205" s="21"/>
      <c r="H1205" s="21"/>
      <c r="I1205" s="21"/>
      <c r="J1205" s="22"/>
      <c r="K1205" s="21"/>
      <c r="L1205" s="31"/>
      <c r="M1205" s="32"/>
      <c r="N1205" s="21"/>
      <c r="O1205" s="32"/>
      <c r="P1205" s="30"/>
      <c r="Q1205" s="33"/>
      <c r="R1205" s="21" t="s">
        <v>30</v>
      </c>
      <c r="S1205" s="21">
        <v>1990</v>
      </c>
      <c r="T1205" s="21"/>
      <c r="U1205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05" s="15">
        <f>Table3[[#This Row],[Price per board]]*$N$3</f>
        <v>0</v>
      </c>
      <c r="W1205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05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06" spans="2:24" x14ac:dyDescent="0.25">
      <c r="B1206" s="12">
        <f t="shared" ca="1" si="18"/>
        <v>1200</v>
      </c>
      <c r="C120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206" s="26"/>
      <c r="E1206" s="14" t="str">
        <f>IF(COUNTA(Table3[[#This Row],[Schematic Ref]]),LEN(Table3[[#This Row],[Schematic Ref]])-(LEN(SUBSTITUTE(Table3[[#This Row],[Schematic Ref]],",","")))+1,"")</f>
        <v/>
      </c>
      <c r="F1206" s="21"/>
      <c r="G1206" s="21"/>
      <c r="H1206" s="21"/>
      <c r="I1206" s="21"/>
      <c r="J1206" s="22"/>
      <c r="K1206" s="21"/>
      <c r="L1206" s="31"/>
      <c r="M1206" s="32"/>
      <c r="N1206" s="21"/>
      <c r="O1206" s="32"/>
      <c r="P1206" s="30"/>
      <c r="Q1206" s="33"/>
      <c r="R1206" s="21" t="s">
        <v>30</v>
      </c>
      <c r="S1206" s="21">
        <v>1991</v>
      </c>
      <c r="T1206" s="21"/>
      <c r="U1206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06" s="15">
        <f>Table3[[#This Row],[Price per board]]*$N$3</f>
        <v>0</v>
      </c>
      <c r="W1206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06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07" spans="2:24" x14ac:dyDescent="0.25">
      <c r="B1207" s="12">
        <f t="shared" ca="1" si="18"/>
        <v>1201</v>
      </c>
      <c r="C120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207" s="26"/>
      <c r="E1207" s="14" t="str">
        <f>IF(COUNTA(Table3[[#This Row],[Schematic Ref]]),LEN(Table3[[#This Row],[Schematic Ref]])-(LEN(SUBSTITUTE(Table3[[#This Row],[Schematic Ref]],",","")))+1,"")</f>
        <v/>
      </c>
      <c r="F1207" s="21"/>
      <c r="G1207" s="21"/>
      <c r="H1207" s="21"/>
      <c r="I1207" s="21"/>
      <c r="J1207" s="22"/>
      <c r="K1207" s="21"/>
      <c r="L1207" s="31"/>
      <c r="M1207" s="32"/>
      <c r="N1207" s="21"/>
      <c r="O1207" s="32"/>
      <c r="P1207" s="30"/>
      <c r="Q1207" s="33"/>
      <c r="R1207" s="21" t="s">
        <v>30</v>
      </c>
      <c r="S1207" s="21">
        <v>1992</v>
      </c>
      <c r="T1207" s="21"/>
      <c r="U1207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07" s="15">
        <f>Table3[[#This Row],[Price per board]]*$N$3</f>
        <v>0</v>
      </c>
      <c r="W1207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07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08" spans="2:24" x14ac:dyDescent="0.25">
      <c r="B1208" s="12">
        <f t="shared" ca="1" si="18"/>
        <v>1202</v>
      </c>
      <c r="C120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208" s="26"/>
      <c r="E1208" s="14" t="str">
        <f>IF(COUNTA(Table3[[#This Row],[Schematic Ref]]),LEN(Table3[[#This Row],[Schematic Ref]])-(LEN(SUBSTITUTE(Table3[[#This Row],[Schematic Ref]],",","")))+1,"")</f>
        <v/>
      </c>
      <c r="F1208" s="21"/>
      <c r="G1208" s="21"/>
      <c r="H1208" s="21"/>
      <c r="I1208" s="21"/>
      <c r="J1208" s="22"/>
      <c r="K1208" s="21"/>
      <c r="L1208" s="31"/>
      <c r="M1208" s="32"/>
      <c r="N1208" s="21"/>
      <c r="O1208" s="32"/>
      <c r="P1208" s="30"/>
      <c r="Q1208" s="33"/>
      <c r="R1208" s="21" t="s">
        <v>30</v>
      </c>
      <c r="S1208" s="21">
        <v>1993</v>
      </c>
      <c r="T1208" s="21"/>
      <c r="U1208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08" s="15">
        <f>Table3[[#This Row],[Price per board]]*$N$3</f>
        <v>0</v>
      </c>
      <c r="W1208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08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09" spans="2:24" x14ac:dyDescent="0.25">
      <c r="B1209" s="12">
        <f t="shared" ca="1" si="18"/>
        <v>1203</v>
      </c>
      <c r="C120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209" s="26"/>
      <c r="E1209" s="14" t="str">
        <f>IF(COUNTA(Table3[[#This Row],[Schematic Ref]]),LEN(Table3[[#This Row],[Schematic Ref]])-(LEN(SUBSTITUTE(Table3[[#This Row],[Schematic Ref]],",","")))+1,"")</f>
        <v/>
      </c>
      <c r="F1209" s="21"/>
      <c r="G1209" s="21"/>
      <c r="H1209" s="21"/>
      <c r="I1209" s="21"/>
      <c r="J1209" s="22"/>
      <c r="K1209" s="21"/>
      <c r="L1209" s="31"/>
      <c r="M1209" s="32"/>
      <c r="N1209" s="21"/>
      <c r="O1209" s="32"/>
      <c r="P1209" s="30"/>
      <c r="Q1209" s="33"/>
      <c r="R1209" s="21" t="s">
        <v>30</v>
      </c>
      <c r="S1209" s="21">
        <v>1994</v>
      </c>
      <c r="T1209" s="21"/>
      <c r="U1209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09" s="15">
        <f>Table3[[#This Row],[Price per board]]*$N$3</f>
        <v>0</v>
      </c>
      <c r="W1209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09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10" spans="2:24" x14ac:dyDescent="0.25">
      <c r="B1210" s="12">
        <f t="shared" ca="1" si="18"/>
        <v>1204</v>
      </c>
      <c r="C121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210" s="26"/>
      <c r="E1210" s="14" t="str">
        <f>IF(COUNTA(Table3[[#This Row],[Schematic Ref]]),LEN(Table3[[#This Row],[Schematic Ref]])-(LEN(SUBSTITUTE(Table3[[#This Row],[Schematic Ref]],",","")))+1,"")</f>
        <v/>
      </c>
      <c r="F1210" s="21"/>
      <c r="G1210" s="21"/>
      <c r="H1210" s="21"/>
      <c r="I1210" s="21"/>
      <c r="J1210" s="22"/>
      <c r="K1210" s="21"/>
      <c r="L1210" s="31"/>
      <c r="M1210" s="32"/>
      <c r="N1210" s="21"/>
      <c r="O1210" s="32"/>
      <c r="P1210" s="30"/>
      <c r="Q1210" s="33"/>
      <c r="R1210" s="21" t="s">
        <v>30</v>
      </c>
      <c r="S1210" s="21">
        <v>1995</v>
      </c>
      <c r="T1210" s="21"/>
      <c r="U1210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10" s="15">
        <f>Table3[[#This Row],[Price per board]]*$N$3</f>
        <v>0</v>
      </c>
      <c r="W1210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10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11" spans="2:24" x14ac:dyDescent="0.25">
      <c r="B1211" s="12">
        <f t="shared" ca="1" si="18"/>
        <v>1205</v>
      </c>
      <c r="C121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211" s="26"/>
      <c r="E1211" s="14" t="str">
        <f>IF(COUNTA(Table3[[#This Row],[Schematic Ref]]),LEN(Table3[[#This Row],[Schematic Ref]])-(LEN(SUBSTITUTE(Table3[[#This Row],[Schematic Ref]],",","")))+1,"")</f>
        <v/>
      </c>
      <c r="F1211" s="21"/>
      <c r="G1211" s="21"/>
      <c r="H1211" s="21"/>
      <c r="I1211" s="21"/>
      <c r="J1211" s="22"/>
      <c r="K1211" s="21"/>
      <c r="L1211" s="31"/>
      <c r="M1211" s="32"/>
      <c r="N1211" s="21"/>
      <c r="O1211" s="32"/>
      <c r="P1211" s="30"/>
      <c r="Q1211" s="33"/>
      <c r="R1211" s="21" t="s">
        <v>30</v>
      </c>
      <c r="S1211" s="21">
        <v>1996</v>
      </c>
      <c r="T1211" s="21"/>
      <c r="U1211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11" s="15">
        <f>Table3[[#This Row],[Price per board]]*$N$3</f>
        <v>0</v>
      </c>
      <c r="W1211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11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12" spans="2:24" x14ac:dyDescent="0.25">
      <c r="B1212" s="12">
        <f t="shared" ca="1" si="18"/>
        <v>1206</v>
      </c>
      <c r="C121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212" s="26"/>
      <c r="E1212" s="14" t="str">
        <f>IF(COUNTA(Table3[[#This Row],[Schematic Ref]]),LEN(Table3[[#This Row],[Schematic Ref]])-(LEN(SUBSTITUTE(Table3[[#This Row],[Schematic Ref]],",","")))+1,"")</f>
        <v/>
      </c>
      <c r="F1212" s="21"/>
      <c r="G1212" s="21"/>
      <c r="H1212" s="21"/>
      <c r="I1212" s="21"/>
      <c r="J1212" s="22"/>
      <c r="K1212" s="21"/>
      <c r="L1212" s="31"/>
      <c r="M1212" s="32"/>
      <c r="N1212" s="21"/>
      <c r="O1212" s="32"/>
      <c r="P1212" s="30"/>
      <c r="Q1212" s="33"/>
      <c r="R1212" s="21" t="s">
        <v>30</v>
      </c>
      <c r="S1212" s="21">
        <v>1997</v>
      </c>
      <c r="T1212" s="21"/>
      <c r="U1212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12" s="15">
        <f>Table3[[#This Row],[Price per board]]*$N$3</f>
        <v>0</v>
      </c>
      <c r="W1212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12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13" spans="2:24" x14ac:dyDescent="0.25">
      <c r="B1213" s="12">
        <f t="shared" ca="1" si="18"/>
        <v>1207</v>
      </c>
      <c r="C121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213" s="26"/>
      <c r="E1213" s="14" t="str">
        <f>IF(COUNTA(Table3[[#This Row],[Schematic Ref]]),LEN(Table3[[#This Row],[Schematic Ref]])-(LEN(SUBSTITUTE(Table3[[#This Row],[Schematic Ref]],",","")))+1,"")</f>
        <v/>
      </c>
      <c r="F1213" s="21"/>
      <c r="G1213" s="21"/>
      <c r="H1213" s="21"/>
      <c r="I1213" s="21"/>
      <c r="J1213" s="22"/>
      <c r="K1213" s="21"/>
      <c r="L1213" s="31"/>
      <c r="M1213" s="32"/>
      <c r="N1213" s="21"/>
      <c r="O1213" s="32"/>
      <c r="P1213" s="30"/>
      <c r="Q1213" s="33"/>
      <c r="R1213" s="21" t="s">
        <v>30</v>
      </c>
      <c r="S1213" s="21">
        <v>1998</v>
      </c>
      <c r="T1213" s="21"/>
      <c r="U1213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13" s="15">
        <f>Table3[[#This Row],[Price per board]]*$N$3</f>
        <v>0</v>
      </c>
      <c r="W1213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13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14" spans="2:24" x14ac:dyDescent="0.25">
      <c r="B1214" s="12">
        <f t="shared" ca="1" si="18"/>
        <v>1208</v>
      </c>
      <c r="C121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214" s="26"/>
      <c r="E1214" s="14" t="str">
        <f>IF(COUNTA(Table3[[#This Row],[Schematic Ref]]),LEN(Table3[[#This Row],[Schematic Ref]])-(LEN(SUBSTITUTE(Table3[[#This Row],[Schematic Ref]],",","")))+1,"")</f>
        <v/>
      </c>
      <c r="F1214" s="21"/>
      <c r="G1214" s="21"/>
      <c r="H1214" s="21"/>
      <c r="I1214" s="21"/>
      <c r="J1214" s="22"/>
      <c r="K1214" s="21"/>
      <c r="L1214" s="31"/>
      <c r="M1214" s="32"/>
      <c r="N1214" s="21"/>
      <c r="O1214" s="32"/>
      <c r="P1214" s="30"/>
      <c r="Q1214" s="33"/>
      <c r="R1214" s="21" t="s">
        <v>30</v>
      </c>
      <c r="S1214" s="21">
        <v>1999</v>
      </c>
      <c r="T1214" s="21"/>
      <c r="U1214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14" s="15">
        <f>Table3[[#This Row],[Price per board]]*$N$3</f>
        <v>0</v>
      </c>
      <c r="W1214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14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15" spans="2:24" x14ac:dyDescent="0.25">
      <c r="B1215" s="12">
        <f t="shared" ca="1" si="18"/>
        <v>1209</v>
      </c>
      <c r="C121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215" s="26"/>
      <c r="E1215" s="14" t="str">
        <f>IF(COUNTA(Table3[[#This Row],[Schematic Ref]]),LEN(Table3[[#This Row],[Schematic Ref]])-(LEN(SUBSTITUTE(Table3[[#This Row],[Schematic Ref]],",","")))+1,"")</f>
        <v/>
      </c>
      <c r="F1215" s="21"/>
      <c r="G1215" s="21"/>
      <c r="H1215" s="21"/>
      <c r="I1215" s="21"/>
      <c r="J1215" s="22"/>
      <c r="K1215" s="21"/>
      <c r="L1215" s="31"/>
      <c r="M1215" s="32"/>
      <c r="N1215" s="21"/>
      <c r="O1215" s="32"/>
      <c r="P1215" s="30"/>
      <c r="Q1215" s="33"/>
      <c r="R1215" s="21" t="s">
        <v>30</v>
      </c>
      <c r="S1215" s="21">
        <v>2000</v>
      </c>
      <c r="T1215" s="21"/>
      <c r="U1215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15" s="15">
        <f>Table3[[#This Row],[Price per board]]*$N$3</f>
        <v>0</v>
      </c>
      <c r="W1215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15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16" spans="2:24" x14ac:dyDescent="0.25">
      <c r="B1216" s="12">
        <f t="shared" ca="1" si="18"/>
        <v>1210</v>
      </c>
      <c r="C121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216" s="26"/>
      <c r="E1216" s="14" t="str">
        <f>IF(COUNTA(Table3[[#This Row],[Schematic Ref]]),LEN(Table3[[#This Row],[Schematic Ref]])-(LEN(SUBSTITUTE(Table3[[#This Row],[Schematic Ref]],",","")))+1,"")</f>
        <v/>
      </c>
      <c r="F1216" s="21"/>
      <c r="G1216" s="21"/>
      <c r="H1216" s="21"/>
      <c r="I1216" s="21"/>
      <c r="J1216" s="22"/>
      <c r="K1216" s="21"/>
      <c r="L1216" s="31"/>
      <c r="M1216" s="32"/>
      <c r="N1216" s="21"/>
      <c r="O1216" s="32"/>
      <c r="P1216" s="30"/>
      <c r="Q1216" s="33"/>
      <c r="R1216" s="21" t="s">
        <v>30</v>
      </c>
      <c r="S1216" s="21">
        <v>2001</v>
      </c>
      <c r="T1216" s="21"/>
      <c r="U1216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16" s="15">
        <f>Table3[[#This Row],[Price per board]]*$N$3</f>
        <v>0</v>
      </c>
      <c r="W1216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16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17" spans="2:24" x14ac:dyDescent="0.25">
      <c r="B1217" s="12">
        <f t="shared" ca="1" si="18"/>
        <v>1211</v>
      </c>
      <c r="C121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217" s="26"/>
      <c r="E1217" s="14" t="str">
        <f>IF(COUNTA(Table3[[#This Row],[Schematic Ref]]),LEN(Table3[[#This Row],[Schematic Ref]])-(LEN(SUBSTITUTE(Table3[[#This Row],[Schematic Ref]],",","")))+1,"")</f>
        <v/>
      </c>
      <c r="F1217" s="21"/>
      <c r="G1217" s="21"/>
      <c r="H1217" s="21"/>
      <c r="I1217" s="21"/>
      <c r="J1217" s="22"/>
      <c r="K1217" s="21"/>
      <c r="L1217" s="31"/>
      <c r="M1217" s="32"/>
      <c r="N1217" s="21"/>
      <c r="O1217" s="32"/>
      <c r="P1217" s="30"/>
      <c r="Q1217" s="33"/>
      <c r="R1217" s="21" t="s">
        <v>30</v>
      </c>
      <c r="S1217" s="21">
        <v>2002</v>
      </c>
      <c r="T1217" s="21"/>
      <c r="U1217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17" s="15">
        <f>Table3[[#This Row],[Price per board]]*$N$3</f>
        <v>0</v>
      </c>
      <c r="W1217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17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18" spans="2:24" x14ac:dyDescent="0.25">
      <c r="B1218" s="12">
        <f t="shared" ca="1" si="18"/>
        <v>1212</v>
      </c>
      <c r="C121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218" s="26"/>
      <c r="E1218" s="14" t="str">
        <f>IF(COUNTA(Table3[[#This Row],[Schematic Ref]]),LEN(Table3[[#This Row],[Schematic Ref]])-(LEN(SUBSTITUTE(Table3[[#This Row],[Schematic Ref]],",","")))+1,"")</f>
        <v/>
      </c>
      <c r="F1218" s="21"/>
      <c r="G1218" s="21"/>
      <c r="H1218" s="21"/>
      <c r="I1218" s="21"/>
      <c r="J1218" s="22"/>
      <c r="K1218" s="21"/>
      <c r="L1218" s="31"/>
      <c r="M1218" s="32"/>
      <c r="N1218" s="21"/>
      <c r="O1218" s="32"/>
      <c r="P1218" s="30"/>
      <c r="Q1218" s="33"/>
      <c r="R1218" s="21" t="s">
        <v>30</v>
      </c>
      <c r="S1218" s="21">
        <v>2003</v>
      </c>
      <c r="T1218" s="21"/>
      <c r="U1218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18" s="15">
        <f>Table3[[#This Row],[Price per board]]*$N$3</f>
        <v>0</v>
      </c>
      <c r="W1218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18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19" spans="2:24" x14ac:dyDescent="0.25">
      <c r="B1219" s="12">
        <f t="shared" ca="1" si="18"/>
        <v>1213</v>
      </c>
      <c r="C121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219" s="26"/>
      <c r="E1219" s="14" t="str">
        <f>IF(COUNTA(Table3[[#This Row],[Schematic Ref]]),LEN(Table3[[#This Row],[Schematic Ref]])-(LEN(SUBSTITUTE(Table3[[#This Row],[Schematic Ref]],",","")))+1,"")</f>
        <v/>
      </c>
      <c r="F1219" s="21"/>
      <c r="G1219" s="21"/>
      <c r="H1219" s="21"/>
      <c r="I1219" s="21"/>
      <c r="J1219" s="22"/>
      <c r="K1219" s="21"/>
      <c r="L1219" s="31"/>
      <c r="M1219" s="32"/>
      <c r="N1219" s="21"/>
      <c r="O1219" s="32"/>
      <c r="P1219" s="30"/>
      <c r="Q1219" s="33"/>
      <c r="R1219" s="21" t="s">
        <v>30</v>
      </c>
      <c r="S1219" s="21">
        <v>2004</v>
      </c>
      <c r="T1219" s="21"/>
      <c r="U1219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19" s="15">
        <f>Table3[[#This Row],[Price per board]]*$N$3</f>
        <v>0</v>
      </c>
      <c r="W1219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19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20" spans="2:24" x14ac:dyDescent="0.25">
      <c r="B1220" s="12">
        <f t="shared" ca="1" si="18"/>
        <v>1214</v>
      </c>
      <c r="C122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220" s="26"/>
      <c r="E1220" s="14" t="str">
        <f>IF(COUNTA(Table3[[#This Row],[Schematic Ref]]),LEN(Table3[[#This Row],[Schematic Ref]])-(LEN(SUBSTITUTE(Table3[[#This Row],[Schematic Ref]],",","")))+1,"")</f>
        <v/>
      </c>
      <c r="F1220" s="21"/>
      <c r="G1220" s="21"/>
      <c r="H1220" s="21"/>
      <c r="I1220" s="21"/>
      <c r="J1220" s="22"/>
      <c r="K1220" s="21"/>
      <c r="L1220" s="31"/>
      <c r="M1220" s="32"/>
      <c r="N1220" s="21"/>
      <c r="O1220" s="32"/>
      <c r="P1220" s="30"/>
      <c r="Q1220" s="33"/>
      <c r="R1220" s="21" t="s">
        <v>30</v>
      </c>
      <c r="S1220" s="21">
        <v>2005</v>
      </c>
      <c r="T1220" s="21"/>
      <c r="U1220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20" s="15">
        <f>Table3[[#This Row],[Price per board]]*$N$3</f>
        <v>0</v>
      </c>
      <c r="W1220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20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21" spans="2:24" x14ac:dyDescent="0.25">
      <c r="B1221" s="12">
        <f t="shared" ca="1" si="18"/>
        <v>1215</v>
      </c>
      <c r="C122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221" s="26"/>
      <c r="E1221" s="14" t="str">
        <f>IF(COUNTA(Table3[[#This Row],[Schematic Ref]]),LEN(Table3[[#This Row],[Schematic Ref]])-(LEN(SUBSTITUTE(Table3[[#This Row],[Schematic Ref]],",","")))+1,"")</f>
        <v/>
      </c>
      <c r="F1221" s="21"/>
      <c r="G1221" s="21"/>
      <c r="H1221" s="21"/>
      <c r="I1221" s="21"/>
      <c r="J1221" s="22"/>
      <c r="K1221" s="21"/>
      <c r="L1221" s="31"/>
      <c r="M1221" s="32"/>
      <c r="N1221" s="21"/>
      <c r="O1221" s="32"/>
      <c r="P1221" s="30"/>
      <c r="Q1221" s="33"/>
      <c r="R1221" s="21" t="s">
        <v>30</v>
      </c>
      <c r="S1221" s="21">
        <v>2006</v>
      </c>
      <c r="T1221" s="21"/>
      <c r="U1221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21" s="15">
        <f>Table3[[#This Row],[Price per board]]*$N$3</f>
        <v>0</v>
      </c>
      <c r="W1221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21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22" spans="2:24" x14ac:dyDescent="0.25">
      <c r="B1222" s="12">
        <f t="shared" ref="B1222:B1285" ca="1" si="19">IF(ISNUMBER(INDIRECT("B"&amp;ROW()-1)),INDIRECT("B"&amp;ROW()-1)+1,0)</f>
        <v>1216</v>
      </c>
      <c r="C122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222" s="26"/>
      <c r="E1222" s="14" t="str">
        <f>IF(COUNTA(Table3[[#This Row],[Schematic Ref]]),LEN(Table3[[#This Row],[Schematic Ref]])-(LEN(SUBSTITUTE(Table3[[#This Row],[Schematic Ref]],",","")))+1,"")</f>
        <v/>
      </c>
      <c r="F1222" s="21"/>
      <c r="G1222" s="21"/>
      <c r="H1222" s="21"/>
      <c r="I1222" s="21"/>
      <c r="J1222" s="22"/>
      <c r="K1222" s="21"/>
      <c r="L1222" s="31"/>
      <c r="M1222" s="32"/>
      <c r="N1222" s="21"/>
      <c r="O1222" s="32"/>
      <c r="P1222" s="30"/>
      <c r="Q1222" s="33"/>
      <c r="R1222" s="21" t="s">
        <v>30</v>
      </c>
      <c r="S1222" s="21">
        <v>2007</v>
      </c>
      <c r="T1222" s="21"/>
      <c r="U1222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22" s="15">
        <f>Table3[[#This Row],[Price per board]]*$N$3</f>
        <v>0</v>
      </c>
      <c r="W1222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22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23" spans="2:24" x14ac:dyDescent="0.25">
      <c r="B1223" s="12">
        <f t="shared" ca="1" si="19"/>
        <v>1217</v>
      </c>
      <c r="C122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223" s="26"/>
      <c r="E1223" s="14" t="str">
        <f>IF(COUNTA(Table3[[#This Row],[Schematic Ref]]),LEN(Table3[[#This Row],[Schematic Ref]])-(LEN(SUBSTITUTE(Table3[[#This Row],[Schematic Ref]],",","")))+1,"")</f>
        <v/>
      </c>
      <c r="F1223" s="21"/>
      <c r="G1223" s="21"/>
      <c r="H1223" s="21"/>
      <c r="I1223" s="21"/>
      <c r="J1223" s="22"/>
      <c r="K1223" s="21"/>
      <c r="L1223" s="31"/>
      <c r="M1223" s="32"/>
      <c r="N1223" s="21"/>
      <c r="O1223" s="32"/>
      <c r="P1223" s="30"/>
      <c r="Q1223" s="33"/>
      <c r="R1223" s="21" t="s">
        <v>30</v>
      </c>
      <c r="S1223" s="21">
        <v>2008</v>
      </c>
      <c r="T1223" s="21"/>
      <c r="U1223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23" s="15">
        <f>Table3[[#This Row],[Price per board]]*$N$3</f>
        <v>0</v>
      </c>
      <c r="W1223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23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24" spans="2:24" x14ac:dyDescent="0.25">
      <c r="B1224" s="12">
        <f t="shared" ca="1" si="19"/>
        <v>1218</v>
      </c>
      <c r="C122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224" s="26"/>
      <c r="E1224" s="14" t="str">
        <f>IF(COUNTA(Table3[[#This Row],[Schematic Ref]]),LEN(Table3[[#This Row],[Schematic Ref]])-(LEN(SUBSTITUTE(Table3[[#This Row],[Schematic Ref]],",","")))+1,"")</f>
        <v/>
      </c>
      <c r="F1224" s="21"/>
      <c r="G1224" s="21"/>
      <c r="H1224" s="21"/>
      <c r="I1224" s="21"/>
      <c r="J1224" s="22"/>
      <c r="K1224" s="21"/>
      <c r="L1224" s="31"/>
      <c r="M1224" s="32"/>
      <c r="N1224" s="21"/>
      <c r="O1224" s="32"/>
      <c r="P1224" s="30"/>
      <c r="Q1224" s="33"/>
      <c r="R1224" s="21" t="s">
        <v>30</v>
      </c>
      <c r="S1224" s="21">
        <v>2009</v>
      </c>
      <c r="T1224" s="21"/>
      <c r="U1224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24" s="15">
        <f>Table3[[#This Row],[Price per board]]*$N$3</f>
        <v>0</v>
      </c>
      <c r="W1224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24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25" spans="2:24" x14ac:dyDescent="0.25">
      <c r="B1225" s="12">
        <f t="shared" ca="1" si="19"/>
        <v>1219</v>
      </c>
      <c r="C122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225" s="26"/>
      <c r="E1225" s="14" t="str">
        <f>IF(COUNTA(Table3[[#This Row],[Schematic Ref]]),LEN(Table3[[#This Row],[Schematic Ref]])-(LEN(SUBSTITUTE(Table3[[#This Row],[Schematic Ref]],",","")))+1,"")</f>
        <v/>
      </c>
      <c r="F1225" s="21"/>
      <c r="G1225" s="21"/>
      <c r="H1225" s="21"/>
      <c r="I1225" s="21"/>
      <c r="J1225" s="22"/>
      <c r="K1225" s="21"/>
      <c r="L1225" s="31"/>
      <c r="M1225" s="32"/>
      <c r="N1225" s="21"/>
      <c r="O1225" s="32"/>
      <c r="P1225" s="30"/>
      <c r="Q1225" s="33"/>
      <c r="R1225" s="21" t="s">
        <v>30</v>
      </c>
      <c r="S1225" s="21">
        <v>2010</v>
      </c>
      <c r="T1225" s="21"/>
      <c r="U1225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25" s="15">
        <f>Table3[[#This Row],[Price per board]]*$N$3</f>
        <v>0</v>
      </c>
      <c r="W1225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25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26" spans="2:24" x14ac:dyDescent="0.25">
      <c r="B1226" s="12">
        <f t="shared" ca="1" si="19"/>
        <v>1220</v>
      </c>
      <c r="C122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226" s="26"/>
      <c r="E1226" s="14" t="str">
        <f>IF(COUNTA(Table3[[#This Row],[Schematic Ref]]),LEN(Table3[[#This Row],[Schematic Ref]])-(LEN(SUBSTITUTE(Table3[[#This Row],[Schematic Ref]],",","")))+1,"")</f>
        <v/>
      </c>
      <c r="F1226" s="21"/>
      <c r="G1226" s="21"/>
      <c r="H1226" s="21"/>
      <c r="I1226" s="21"/>
      <c r="J1226" s="22"/>
      <c r="K1226" s="21"/>
      <c r="L1226" s="31"/>
      <c r="M1226" s="32"/>
      <c r="N1226" s="21"/>
      <c r="O1226" s="32"/>
      <c r="P1226" s="30"/>
      <c r="Q1226" s="33"/>
      <c r="R1226" s="21" t="s">
        <v>30</v>
      </c>
      <c r="S1226" s="21">
        <v>2011</v>
      </c>
      <c r="T1226" s="21"/>
      <c r="U1226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26" s="15">
        <f>Table3[[#This Row],[Price per board]]*$N$3</f>
        <v>0</v>
      </c>
      <c r="W1226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26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27" spans="2:24" x14ac:dyDescent="0.25">
      <c r="B1227" s="12">
        <f t="shared" ca="1" si="19"/>
        <v>1221</v>
      </c>
      <c r="C122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227" s="26"/>
      <c r="E1227" s="14" t="str">
        <f>IF(COUNTA(Table3[[#This Row],[Schematic Ref]]),LEN(Table3[[#This Row],[Schematic Ref]])-(LEN(SUBSTITUTE(Table3[[#This Row],[Schematic Ref]],",","")))+1,"")</f>
        <v/>
      </c>
      <c r="F1227" s="21"/>
      <c r="G1227" s="21"/>
      <c r="H1227" s="21"/>
      <c r="I1227" s="21"/>
      <c r="J1227" s="22"/>
      <c r="K1227" s="21"/>
      <c r="L1227" s="31"/>
      <c r="M1227" s="32"/>
      <c r="N1227" s="21"/>
      <c r="O1227" s="32"/>
      <c r="P1227" s="30"/>
      <c r="Q1227" s="33"/>
      <c r="R1227" s="21" t="s">
        <v>30</v>
      </c>
      <c r="S1227" s="21">
        <v>2012</v>
      </c>
      <c r="T1227" s="21"/>
      <c r="U1227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27" s="15">
        <f>Table3[[#This Row],[Price per board]]*$N$3</f>
        <v>0</v>
      </c>
      <c r="W1227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27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28" spans="2:24" x14ac:dyDescent="0.25">
      <c r="B1228" s="12">
        <f t="shared" ca="1" si="19"/>
        <v>1222</v>
      </c>
      <c r="C122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228" s="26"/>
      <c r="E1228" s="14" t="str">
        <f>IF(COUNTA(Table3[[#This Row],[Schematic Ref]]),LEN(Table3[[#This Row],[Schematic Ref]])-(LEN(SUBSTITUTE(Table3[[#This Row],[Schematic Ref]],",","")))+1,"")</f>
        <v/>
      </c>
      <c r="F1228" s="21"/>
      <c r="G1228" s="21"/>
      <c r="H1228" s="21"/>
      <c r="I1228" s="21"/>
      <c r="J1228" s="22"/>
      <c r="K1228" s="21"/>
      <c r="L1228" s="31"/>
      <c r="M1228" s="32"/>
      <c r="N1228" s="21"/>
      <c r="O1228" s="32"/>
      <c r="P1228" s="30"/>
      <c r="Q1228" s="33"/>
      <c r="R1228" s="21" t="s">
        <v>30</v>
      </c>
      <c r="S1228" s="21">
        <v>2013</v>
      </c>
      <c r="T1228" s="21"/>
      <c r="U1228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28" s="15">
        <f>Table3[[#This Row],[Price per board]]*$N$3</f>
        <v>0</v>
      </c>
      <c r="W1228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28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29" spans="2:24" x14ac:dyDescent="0.25">
      <c r="B1229" s="12">
        <f t="shared" ca="1" si="19"/>
        <v>1223</v>
      </c>
      <c r="C122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229" s="26"/>
      <c r="E1229" s="14" t="str">
        <f>IF(COUNTA(Table3[[#This Row],[Schematic Ref]]),LEN(Table3[[#This Row],[Schematic Ref]])-(LEN(SUBSTITUTE(Table3[[#This Row],[Schematic Ref]],",","")))+1,"")</f>
        <v/>
      </c>
      <c r="F1229" s="21"/>
      <c r="G1229" s="21"/>
      <c r="H1229" s="21"/>
      <c r="I1229" s="21"/>
      <c r="J1229" s="22"/>
      <c r="K1229" s="21"/>
      <c r="L1229" s="31"/>
      <c r="M1229" s="32"/>
      <c r="N1229" s="21"/>
      <c r="O1229" s="32"/>
      <c r="P1229" s="30"/>
      <c r="Q1229" s="33"/>
      <c r="R1229" s="21" t="s">
        <v>30</v>
      </c>
      <c r="S1229" s="21">
        <v>2014</v>
      </c>
      <c r="T1229" s="21"/>
      <c r="U1229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29" s="15">
        <f>Table3[[#This Row],[Price per board]]*$N$3</f>
        <v>0</v>
      </c>
      <c r="W1229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29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30" spans="2:24" x14ac:dyDescent="0.25">
      <c r="B1230" s="12">
        <f t="shared" ca="1" si="19"/>
        <v>1224</v>
      </c>
      <c r="C123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230" s="26"/>
      <c r="E1230" s="14" t="str">
        <f>IF(COUNTA(Table3[[#This Row],[Schematic Ref]]),LEN(Table3[[#This Row],[Schematic Ref]])-(LEN(SUBSTITUTE(Table3[[#This Row],[Schematic Ref]],",","")))+1,"")</f>
        <v/>
      </c>
      <c r="F1230" s="21"/>
      <c r="G1230" s="21"/>
      <c r="H1230" s="21"/>
      <c r="I1230" s="21"/>
      <c r="J1230" s="22"/>
      <c r="K1230" s="21"/>
      <c r="L1230" s="31"/>
      <c r="M1230" s="32"/>
      <c r="N1230" s="21"/>
      <c r="O1230" s="32"/>
      <c r="P1230" s="30"/>
      <c r="Q1230" s="33"/>
      <c r="R1230" s="21" t="s">
        <v>30</v>
      </c>
      <c r="S1230" s="21">
        <v>2015</v>
      </c>
      <c r="T1230" s="21"/>
      <c r="U1230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30" s="15">
        <f>Table3[[#This Row],[Price per board]]*$N$3</f>
        <v>0</v>
      </c>
      <c r="W1230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30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31" spans="2:24" x14ac:dyDescent="0.25">
      <c r="B1231" s="12">
        <f t="shared" ca="1" si="19"/>
        <v>1225</v>
      </c>
      <c r="C123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231" s="26"/>
      <c r="E1231" s="14" t="str">
        <f>IF(COUNTA(Table3[[#This Row],[Schematic Ref]]),LEN(Table3[[#This Row],[Schematic Ref]])-(LEN(SUBSTITUTE(Table3[[#This Row],[Schematic Ref]],",","")))+1,"")</f>
        <v/>
      </c>
      <c r="F1231" s="21"/>
      <c r="G1231" s="21"/>
      <c r="H1231" s="21"/>
      <c r="I1231" s="21"/>
      <c r="J1231" s="22"/>
      <c r="K1231" s="21"/>
      <c r="L1231" s="31"/>
      <c r="M1231" s="32"/>
      <c r="N1231" s="21"/>
      <c r="O1231" s="32"/>
      <c r="P1231" s="30"/>
      <c r="Q1231" s="33"/>
      <c r="R1231" s="21" t="s">
        <v>30</v>
      </c>
      <c r="S1231" s="21">
        <v>2016</v>
      </c>
      <c r="T1231" s="21"/>
      <c r="U1231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31" s="15">
        <f>Table3[[#This Row],[Price per board]]*$N$3</f>
        <v>0</v>
      </c>
      <c r="W1231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31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32" spans="2:24" x14ac:dyDescent="0.25">
      <c r="B1232" s="12">
        <f t="shared" ca="1" si="19"/>
        <v>1226</v>
      </c>
      <c r="C123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232" s="26"/>
      <c r="E1232" s="14" t="str">
        <f>IF(COUNTA(Table3[[#This Row],[Schematic Ref]]),LEN(Table3[[#This Row],[Schematic Ref]])-(LEN(SUBSTITUTE(Table3[[#This Row],[Schematic Ref]],",","")))+1,"")</f>
        <v/>
      </c>
      <c r="F1232" s="21"/>
      <c r="G1232" s="21"/>
      <c r="H1232" s="21"/>
      <c r="I1232" s="21"/>
      <c r="J1232" s="22"/>
      <c r="K1232" s="21"/>
      <c r="L1232" s="31"/>
      <c r="M1232" s="32"/>
      <c r="N1232" s="21"/>
      <c r="O1232" s="32"/>
      <c r="P1232" s="30"/>
      <c r="Q1232" s="33"/>
      <c r="R1232" s="21" t="s">
        <v>30</v>
      </c>
      <c r="S1232" s="21">
        <v>2017</v>
      </c>
      <c r="T1232" s="21"/>
      <c r="U1232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32" s="15">
        <f>Table3[[#This Row],[Price per board]]*$N$3</f>
        <v>0</v>
      </c>
      <c r="W1232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32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33" spans="2:24" x14ac:dyDescent="0.25">
      <c r="B1233" s="12">
        <f t="shared" ca="1" si="19"/>
        <v>1227</v>
      </c>
      <c r="C123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233" s="26"/>
      <c r="E1233" s="14" t="str">
        <f>IF(COUNTA(Table3[[#This Row],[Schematic Ref]]),LEN(Table3[[#This Row],[Schematic Ref]])-(LEN(SUBSTITUTE(Table3[[#This Row],[Schematic Ref]],",","")))+1,"")</f>
        <v/>
      </c>
      <c r="F1233" s="21"/>
      <c r="G1233" s="21"/>
      <c r="H1233" s="21"/>
      <c r="I1233" s="21"/>
      <c r="J1233" s="22"/>
      <c r="K1233" s="21"/>
      <c r="L1233" s="31"/>
      <c r="M1233" s="32"/>
      <c r="N1233" s="21"/>
      <c r="O1233" s="32"/>
      <c r="P1233" s="30"/>
      <c r="Q1233" s="33"/>
      <c r="R1233" s="21" t="s">
        <v>30</v>
      </c>
      <c r="S1233" s="21">
        <v>2018</v>
      </c>
      <c r="T1233" s="21"/>
      <c r="U1233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33" s="15">
        <f>Table3[[#This Row],[Price per board]]*$N$3</f>
        <v>0</v>
      </c>
      <c r="W1233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33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34" spans="2:24" x14ac:dyDescent="0.25">
      <c r="B1234" s="12">
        <f t="shared" ca="1" si="19"/>
        <v>1228</v>
      </c>
      <c r="C123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234" s="26"/>
      <c r="E1234" s="14" t="str">
        <f>IF(COUNTA(Table3[[#This Row],[Schematic Ref]]),LEN(Table3[[#This Row],[Schematic Ref]])-(LEN(SUBSTITUTE(Table3[[#This Row],[Schematic Ref]],",","")))+1,"")</f>
        <v/>
      </c>
      <c r="F1234" s="21"/>
      <c r="G1234" s="21"/>
      <c r="H1234" s="21"/>
      <c r="I1234" s="21"/>
      <c r="J1234" s="22"/>
      <c r="K1234" s="21"/>
      <c r="L1234" s="31"/>
      <c r="M1234" s="32"/>
      <c r="N1234" s="21"/>
      <c r="O1234" s="32"/>
      <c r="P1234" s="30"/>
      <c r="Q1234" s="33"/>
      <c r="R1234" s="21" t="s">
        <v>30</v>
      </c>
      <c r="S1234" s="21">
        <v>2019</v>
      </c>
      <c r="T1234" s="21"/>
      <c r="U1234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34" s="15">
        <f>Table3[[#This Row],[Price per board]]*$N$3</f>
        <v>0</v>
      </c>
      <c r="W1234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34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35" spans="2:24" x14ac:dyDescent="0.25">
      <c r="B1235" s="12">
        <f t="shared" ca="1" si="19"/>
        <v>1229</v>
      </c>
      <c r="C123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235" s="26"/>
      <c r="E1235" s="14" t="str">
        <f>IF(COUNTA(Table3[[#This Row],[Schematic Ref]]),LEN(Table3[[#This Row],[Schematic Ref]])-(LEN(SUBSTITUTE(Table3[[#This Row],[Schematic Ref]],",","")))+1,"")</f>
        <v/>
      </c>
      <c r="F1235" s="21"/>
      <c r="G1235" s="21"/>
      <c r="H1235" s="21"/>
      <c r="I1235" s="21"/>
      <c r="J1235" s="22"/>
      <c r="K1235" s="21"/>
      <c r="L1235" s="31"/>
      <c r="M1235" s="32"/>
      <c r="N1235" s="21"/>
      <c r="O1235" s="32"/>
      <c r="P1235" s="30"/>
      <c r="Q1235" s="33"/>
      <c r="R1235" s="21" t="s">
        <v>30</v>
      </c>
      <c r="S1235" s="21">
        <v>2020</v>
      </c>
      <c r="T1235" s="21"/>
      <c r="U1235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35" s="15">
        <f>Table3[[#This Row],[Price per board]]*$N$3</f>
        <v>0</v>
      </c>
      <c r="W1235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35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36" spans="2:24" x14ac:dyDescent="0.25">
      <c r="B1236" s="12">
        <f t="shared" ca="1" si="19"/>
        <v>1230</v>
      </c>
      <c r="C123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236" s="26"/>
      <c r="E1236" s="14" t="str">
        <f>IF(COUNTA(Table3[[#This Row],[Schematic Ref]]),LEN(Table3[[#This Row],[Schematic Ref]])-(LEN(SUBSTITUTE(Table3[[#This Row],[Schematic Ref]],",","")))+1,"")</f>
        <v/>
      </c>
      <c r="F1236" s="21"/>
      <c r="G1236" s="21"/>
      <c r="H1236" s="21"/>
      <c r="I1236" s="21"/>
      <c r="J1236" s="22"/>
      <c r="K1236" s="21"/>
      <c r="L1236" s="31"/>
      <c r="M1236" s="32"/>
      <c r="N1236" s="21"/>
      <c r="O1236" s="32"/>
      <c r="P1236" s="30"/>
      <c r="Q1236" s="33"/>
      <c r="R1236" s="21" t="s">
        <v>30</v>
      </c>
      <c r="S1236" s="21">
        <v>2021</v>
      </c>
      <c r="T1236" s="21"/>
      <c r="U1236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36" s="15">
        <f>Table3[[#This Row],[Price per board]]*$N$3</f>
        <v>0</v>
      </c>
      <c r="W1236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36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37" spans="2:24" x14ac:dyDescent="0.25">
      <c r="B1237" s="12">
        <f t="shared" ca="1" si="19"/>
        <v>1231</v>
      </c>
      <c r="C123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237" s="26"/>
      <c r="E1237" s="14" t="str">
        <f>IF(COUNTA(Table3[[#This Row],[Schematic Ref]]),LEN(Table3[[#This Row],[Schematic Ref]])-(LEN(SUBSTITUTE(Table3[[#This Row],[Schematic Ref]],",","")))+1,"")</f>
        <v/>
      </c>
      <c r="F1237" s="21"/>
      <c r="G1237" s="21"/>
      <c r="H1237" s="21"/>
      <c r="I1237" s="21"/>
      <c r="J1237" s="22"/>
      <c r="K1237" s="21"/>
      <c r="L1237" s="31"/>
      <c r="M1237" s="32"/>
      <c r="N1237" s="21"/>
      <c r="O1237" s="32"/>
      <c r="P1237" s="30"/>
      <c r="Q1237" s="33"/>
      <c r="R1237" s="21" t="s">
        <v>30</v>
      </c>
      <c r="S1237" s="21">
        <v>2022</v>
      </c>
      <c r="T1237" s="21"/>
      <c r="U1237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37" s="15">
        <f>Table3[[#This Row],[Price per board]]*$N$3</f>
        <v>0</v>
      </c>
      <c r="W1237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37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38" spans="2:24" x14ac:dyDescent="0.25">
      <c r="B1238" s="12">
        <f t="shared" ca="1" si="19"/>
        <v>1232</v>
      </c>
      <c r="C123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238" s="26"/>
      <c r="E1238" s="14" t="str">
        <f>IF(COUNTA(Table3[[#This Row],[Schematic Ref]]),LEN(Table3[[#This Row],[Schematic Ref]])-(LEN(SUBSTITUTE(Table3[[#This Row],[Schematic Ref]],",","")))+1,"")</f>
        <v/>
      </c>
      <c r="F1238" s="21"/>
      <c r="G1238" s="21"/>
      <c r="H1238" s="21"/>
      <c r="I1238" s="21"/>
      <c r="J1238" s="22"/>
      <c r="K1238" s="21"/>
      <c r="L1238" s="31"/>
      <c r="M1238" s="32"/>
      <c r="N1238" s="21"/>
      <c r="O1238" s="32"/>
      <c r="P1238" s="30"/>
      <c r="Q1238" s="33"/>
      <c r="R1238" s="21" t="s">
        <v>30</v>
      </c>
      <c r="S1238" s="21">
        <v>2023</v>
      </c>
      <c r="T1238" s="21"/>
      <c r="U1238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38" s="15">
        <f>Table3[[#This Row],[Price per board]]*$N$3</f>
        <v>0</v>
      </c>
      <c r="W1238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38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39" spans="2:24" x14ac:dyDescent="0.25">
      <c r="B1239" s="12">
        <f t="shared" ca="1" si="19"/>
        <v>1233</v>
      </c>
      <c r="C123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239" s="26"/>
      <c r="E1239" s="14" t="str">
        <f>IF(COUNTA(Table3[[#This Row],[Schematic Ref]]),LEN(Table3[[#This Row],[Schematic Ref]])-(LEN(SUBSTITUTE(Table3[[#This Row],[Schematic Ref]],",","")))+1,"")</f>
        <v/>
      </c>
      <c r="F1239" s="21"/>
      <c r="G1239" s="21"/>
      <c r="H1239" s="21"/>
      <c r="I1239" s="21"/>
      <c r="J1239" s="22"/>
      <c r="K1239" s="21"/>
      <c r="L1239" s="31"/>
      <c r="M1239" s="32"/>
      <c r="N1239" s="21"/>
      <c r="O1239" s="32"/>
      <c r="P1239" s="30"/>
      <c r="Q1239" s="33"/>
      <c r="R1239" s="21" t="s">
        <v>30</v>
      </c>
      <c r="S1239" s="21">
        <v>2024</v>
      </c>
      <c r="T1239" s="21"/>
      <c r="U1239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39" s="15">
        <f>Table3[[#This Row],[Price per board]]*$N$3</f>
        <v>0</v>
      </c>
      <c r="W1239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39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40" spans="2:24" x14ac:dyDescent="0.25">
      <c r="B1240" s="12">
        <f t="shared" ca="1" si="19"/>
        <v>1234</v>
      </c>
      <c r="C124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240" s="26"/>
      <c r="E1240" s="14" t="str">
        <f>IF(COUNTA(Table3[[#This Row],[Schematic Ref]]),LEN(Table3[[#This Row],[Schematic Ref]])-(LEN(SUBSTITUTE(Table3[[#This Row],[Schematic Ref]],",","")))+1,"")</f>
        <v/>
      </c>
      <c r="F1240" s="21"/>
      <c r="G1240" s="21"/>
      <c r="H1240" s="21"/>
      <c r="I1240" s="21"/>
      <c r="J1240" s="22"/>
      <c r="K1240" s="21"/>
      <c r="L1240" s="31"/>
      <c r="M1240" s="32"/>
      <c r="N1240" s="21"/>
      <c r="O1240" s="32"/>
      <c r="P1240" s="30"/>
      <c r="Q1240" s="33"/>
      <c r="R1240" s="21" t="s">
        <v>30</v>
      </c>
      <c r="S1240" s="21">
        <v>2025</v>
      </c>
      <c r="T1240" s="21"/>
      <c r="U1240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40" s="15">
        <f>Table3[[#This Row],[Price per board]]*$N$3</f>
        <v>0</v>
      </c>
      <c r="W1240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40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41" spans="2:24" x14ac:dyDescent="0.25">
      <c r="B1241" s="12">
        <f t="shared" ca="1" si="19"/>
        <v>1235</v>
      </c>
      <c r="C124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241" s="26"/>
      <c r="E1241" s="14" t="str">
        <f>IF(COUNTA(Table3[[#This Row],[Schematic Ref]]),LEN(Table3[[#This Row],[Schematic Ref]])-(LEN(SUBSTITUTE(Table3[[#This Row],[Schematic Ref]],",","")))+1,"")</f>
        <v/>
      </c>
      <c r="F1241" s="21"/>
      <c r="G1241" s="21"/>
      <c r="H1241" s="21"/>
      <c r="I1241" s="21"/>
      <c r="J1241" s="22"/>
      <c r="K1241" s="21"/>
      <c r="L1241" s="31"/>
      <c r="M1241" s="32"/>
      <c r="N1241" s="21"/>
      <c r="O1241" s="32"/>
      <c r="P1241" s="30"/>
      <c r="Q1241" s="33"/>
      <c r="R1241" s="21" t="s">
        <v>30</v>
      </c>
      <c r="S1241" s="21">
        <v>2026</v>
      </c>
      <c r="T1241" s="21"/>
      <c r="U1241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41" s="15">
        <f>Table3[[#This Row],[Price per board]]*$N$3</f>
        <v>0</v>
      </c>
      <c r="W1241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41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42" spans="2:24" x14ac:dyDescent="0.25">
      <c r="B1242" s="12">
        <f t="shared" ca="1" si="19"/>
        <v>1236</v>
      </c>
      <c r="C124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242" s="26"/>
      <c r="E1242" s="14" t="str">
        <f>IF(COUNTA(Table3[[#This Row],[Schematic Ref]]),LEN(Table3[[#This Row],[Schematic Ref]])-(LEN(SUBSTITUTE(Table3[[#This Row],[Schematic Ref]],",","")))+1,"")</f>
        <v/>
      </c>
      <c r="F1242" s="21"/>
      <c r="G1242" s="21"/>
      <c r="H1242" s="21"/>
      <c r="I1242" s="21"/>
      <c r="J1242" s="22"/>
      <c r="K1242" s="21"/>
      <c r="L1242" s="31"/>
      <c r="M1242" s="32"/>
      <c r="N1242" s="21"/>
      <c r="O1242" s="32"/>
      <c r="P1242" s="30"/>
      <c r="Q1242" s="33"/>
      <c r="R1242" s="21" t="s">
        <v>30</v>
      </c>
      <c r="S1242" s="21">
        <v>2027</v>
      </c>
      <c r="T1242" s="21"/>
      <c r="U1242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42" s="15">
        <f>Table3[[#This Row],[Price per board]]*$N$3</f>
        <v>0</v>
      </c>
      <c r="W1242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42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43" spans="2:24" x14ac:dyDescent="0.25">
      <c r="B1243" s="12">
        <f t="shared" ca="1" si="19"/>
        <v>1237</v>
      </c>
      <c r="C124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243" s="26"/>
      <c r="E1243" s="14" t="str">
        <f>IF(COUNTA(Table3[[#This Row],[Schematic Ref]]),LEN(Table3[[#This Row],[Schematic Ref]])-(LEN(SUBSTITUTE(Table3[[#This Row],[Schematic Ref]],",","")))+1,"")</f>
        <v/>
      </c>
      <c r="F1243" s="21"/>
      <c r="G1243" s="21"/>
      <c r="H1243" s="21"/>
      <c r="I1243" s="21"/>
      <c r="J1243" s="22"/>
      <c r="K1243" s="21"/>
      <c r="L1243" s="31"/>
      <c r="M1243" s="32"/>
      <c r="N1243" s="21"/>
      <c r="O1243" s="32"/>
      <c r="P1243" s="30"/>
      <c r="Q1243" s="33"/>
      <c r="R1243" s="21" t="s">
        <v>30</v>
      </c>
      <c r="S1243" s="21">
        <v>2028</v>
      </c>
      <c r="T1243" s="21"/>
      <c r="U1243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43" s="15">
        <f>Table3[[#This Row],[Price per board]]*$N$3</f>
        <v>0</v>
      </c>
      <c r="W1243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43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44" spans="2:24" x14ac:dyDescent="0.25">
      <c r="B1244" s="12">
        <f t="shared" ca="1" si="19"/>
        <v>1238</v>
      </c>
      <c r="C124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244" s="26"/>
      <c r="E1244" s="14" t="str">
        <f>IF(COUNTA(Table3[[#This Row],[Schematic Ref]]),LEN(Table3[[#This Row],[Schematic Ref]])-(LEN(SUBSTITUTE(Table3[[#This Row],[Schematic Ref]],",","")))+1,"")</f>
        <v/>
      </c>
      <c r="F1244" s="21"/>
      <c r="G1244" s="21"/>
      <c r="H1244" s="21"/>
      <c r="I1244" s="21"/>
      <c r="J1244" s="22"/>
      <c r="K1244" s="21"/>
      <c r="L1244" s="31"/>
      <c r="M1244" s="32"/>
      <c r="N1244" s="21"/>
      <c r="O1244" s="32"/>
      <c r="P1244" s="30"/>
      <c r="Q1244" s="33"/>
      <c r="R1244" s="21" t="s">
        <v>30</v>
      </c>
      <c r="S1244" s="21">
        <v>2029</v>
      </c>
      <c r="T1244" s="21"/>
      <c r="U1244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44" s="15">
        <f>Table3[[#This Row],[Price per board]]*$N$3</f>
        <v>0</v>
      </c>
      <c r="W1244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44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45" spans="2:24" x14ac:dyDescent="0.25">
      <c r="B1245" s="12">
        <f t="shared" ca="1" si="19"/>
        <v>1239</v>
      </c>
      <c r="C124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245" s="26"/>
      <c r="E1245" s="14" t="str">
        <f>IF(COUNTA(Table3[[#This Row],[Schematic Ref]]),LEN(Table3[[#This Row],[Schematic Ref]])-(LEN(SUBSTITUTE(Table3[[#This Row],[Schematic Ref]],",","")))+1,"")</f>
        <v/>
      </c>
      <c r="F1245" s="21"/>
      <c r="G1245" s="21"/>
      <c r="H1245" s="21"/>
      <c r="I1245" s="21"/>
      <c r="J1245" s="22"/>
      <c r="K1245" s="21"/>
      <c r="L1245" s="31"/>
      <c r="M1245" s="32"/>
      <c r="N1245" s="21"/>
      <c r="O1245" s="32"/>
      <c r="P1245" s="30"/>
      <c r="Q1245" s="33"/>
      <c r="R1245" s="21" t="s">
        <v>30</v>
      </c>
      <c r="S1245" s="21">
        <v>2030</v>
      </c>
      <c r="T1245" s="21"/>
      <c r="U1245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45" s="15">
        <f>Table3[[#This Row],[Price per board]]*$N$3</f>
        <v>0</v>
      </c>
      <c r="W1245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45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46" spans="2:24" x14ac:dyDescent="0.25">
      <c r="B1246" s="12">
        <f t="shared" ca="1" si="19"/>
        <v>1240</v>
      </c>
      <c r="C124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246" s="26"/>
      <c r="E1246" s="14" t="str">
        <f>IF(COUNTA(Table3[[#This Row],[Schematic Ref]]),LEN(Table3[[#This Row],[Schematic Ref]])-(LEN(SUBSTITUTE(Table3[[#This Row],[Schematic Ref]],",","")))+1,"")</f>
        <v/>
      </c>
      <c r="F1246" s="21"/>
      <c r="G1246" s="21"/>
      <c r="H1246" s="21"/>
      <c r="I1246" s="21"/>
      <c r="J1246" s="22"/>
      <c r="K1246" s="21"/>
      <c r="L1246" s="31"/>
      <c r="M1246" s="32"/>
      <c r="N1246" s="21"/>
      <c r="O1246" s="32"/>
      <c r="P1246" s="30"/>
      <c r="Q1246" s="33"/>
      <c r="R1246" s="21" t="s">
        <v>30</v>
      </c>
      <c r="S1246" s="21">
        <v>2031</v>
      </c>
      <c r="T1246" s="21"/>
      <c r="U1246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46" s="15">
        <f>Table3[[#This Row],[Price per board]]*$N$3</f>
        <v>0</v>
      </c>
      <c r="W1246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46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47" spans="2:24" x14ac:dyDescent="0.25">
      <c r="B1247" s="12">
        <f t="shared" ca="1" si="19"/>
        <v>1241</v>
      </c>
      <c r="C124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247" s="26"/>
      <c r="E1247" s="14" t="str">
        <f>IF(COUNTA(Table3[[#This Row],[Schematic Ref]]),LEN(Table3[[#This Row],[Schematic Ref]])-(LEN(SUBSTITUTE(Table3[[#This Row],[Schematic Ref]],",","")))+1,"")</f>
        <v/>
      </c>
      <c r="F1247" s="21"/>
      <c r="G1247" s="21"/>
      <c r="H1247" s="21"/>
      <c r="I1247" s="21"/>
      <c r="J1247" s="22"/>
      <c r="K1247" s="21"/>
      <c r="L1247" s="31"/>
      <c r="M1247" s="32"/>
      <c r="N1247" s="21"/>
      <c r="O1247" s="32"/>
      <c r="P1247" s="30"/>
      <c r="Q1247" s="33"/>
      <c r="R1247" s="21" t="s">
        <v>30</v>
      </c>
      <c r="S1247" s="21">
        <v>2032</v>
      </c>
      <c r="T1247" s="21"/>
      <c r="U1247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47" s="15">
        <f>Table3[[#This Row],[Price per board]]*$N$3</f>
        <v>0</v>
      </c>
      <c r="W1247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47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48" spans="2:24" x14ac:dyDescent="0.25">
      <c r="B1248" s="12">
        <f t="shared" ca="1" si="19"/>
        <v>1242</v>
      </c>
      <c r="C124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248" s="26"/>
      <c r="E1248" s="14" t="str">
        <f>IF(COUNTA(Table3[[#This Row],[Schematic Ref]]),LEN(Table3[[#This Row],[Schematic Ref]])-(LEN(SUBSTITUTE(Table3[[#This Row],[Schematic Ref]],",","")))+1,"")</f>
        <v/>
      </c>
      <c r="F1248" s="21"/>
      <c r="G1248" s="21"/>
      <c r="H1248" s="21"/>
      <c r="I1248" s="21"/>
      <c r="J1248" s="22"/>
      <c r="K1248" s="21"/>
      <c r="L1248" s="31"/>
      <c r="M1248" s="32"/>
      <c r="N1248" s="21"/>
      <c r="O1248" s="32"/>
      <c r="P1248" s="30"/>
      <c r="Q1248" s="33"/>
      <c r="R1248" s="21" t="s">
        <v>30</v>
      </c>
      <c r="S1248" s="21">
        <v>2033</v>
      </c>
      <c r="T1248" s="21"/>
      <c r="U1248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48" s="15">
        <f>Table3[[#This Row],[Price per board]]*$N$3</f>
        <v>0</v>
      </c>
      <c r="W1248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48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49" spans="2:24" x14ac:dyDescent="0.25">
      <c r="B1249" s="12">
        <f t="shared" ca="1" si="19"/>
        <v>1243</v>
      </c>
      <c r="C124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249" s="26"/>
      <c r="E1249" s="14" t="str">
        <f>IF(COUNTA(Table3[[#This Row],[Schematic Ref]]),LEN(Table3[[#This Row],[Schematic Ref]])-(LEN(SUBSTITUTE(Table3[[#This Row],[Schematic Ref]],",","")))+1,"")</f>
        <v/>
      </c>
      <c r="F1249" s="21"/>
      <c r="G1249" s="21"/>
      <c r="H1249" s="21"/>
      <c r="I1249" s="21"/>
      <c r="J1249" s="22"/>
      <c r="K1249" s="21"/>
      <c r="L1249" s="31"/>
      <c r="M1249" s="32"/>
      <c r="N1249" s="21"/>
      <c r="O1249" s="32"/>
      <c r="P1249" s="30"/>
      <c r="Q1249" s="33"/>
      <c r="R1249" s="21" t="s">
        <v>30</v>
      </c>
      <c r="S1249" s="21">
        <v>2034</v>
      </c>
      <c r="T1249" s="21"/>
      <c r="U1249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49" s="15">
        <f>Table3[[#This Row],[Price per board]]*$N$3</f>
        <v>0</v>
      </c>
      <c r="W1249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49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50" spans="2:24" x14ac:dyDescent="0.25">
      <c r="B1250" s="12">
        <f t="shared" ca="1" si="19"/>
        <v>1244</v>
      </c>
      <c r="C125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250" s="26"/>
      <c r="E1250" s="14" t="str">
        <f>IF(COUNTA(Table3[[#This Row],[Schematic Ref]]),LEN(Table3[[#This Row],[Schematic Ref]])-(LEN(SUBSTITUTE(Table3[[#This Row],[Schematic Ref]],",","")))+1,"")</f>
        <v/>
      </c>
      <c r="F1250" s="21"/>
      <c r="G1250" s="21"/>
      <c r="H1250" s="21"/>
      <c r="I1250" s="21"/>
      <c r="J1250" s="22"/>
      <c r="K1250" s="21"/>
      <c r="L1250" s="31"/>
      <c r="M1250" s="32"/>
      <c r="N1250" s="21"/>
      <c r="O1250" s="32"/>
      <c r="P1250" s="30"/>
      <c r="Q1250" s="33"/>
      <c r="R1250" s="21" t="s">
        <v>30</v>
      </c>
      <c r="S1250" s="21">
        <v>2035</v>
      </c>
      <c r="T1250" s="21"/>
      <c r="U1250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50" s="15">
        <f>Table3[[#This Row],[Price per board]]*$N$3</f>
        <v>0</v>
      </c>
      <c r="W1250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50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51" spans="2:24" x14ac:dyDescent="0.25">
      <c r="B1251" s="12">
        <f t="shared" ca="1" si="19"/>
        <v>1245</v>
      </c>
      <c r="C125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251" s="26"/>
      <c r="E1251" s="14" t="str">
        <f>IF(COUNTA(Table3[[#This Row],[Schematic Ref]]),LEN(Table3[[#This Row],[Schematic Ref]])-(LEN(SUBSTITUTE(Table3[[#This Row],[Schematic Ref]],",","")))+1,"")</f>
        <v/>
      </c>
      <c r="F1251" s="21"/>
      <c r="G1251" s="21"/>
      <c r="H1251" s="21"/>
      <c r="I1251" s="21"/>
      <c r="J1251" s="22"/>
      <c r="K1251" s="21"/>
      <c r="L1251" s="31"/>
      <c r="M1251" s="32"/>
      <c r="N1251" s="21"/>
      <c r="O1251" s="32"/>
      <c r="P1251" s="30"/>
      <c r="Q1251" s="33"/>
      <c r="R1251" s="21" t="s">
        <v>30</v>
      </c>
      <c r="S1251" s="21">
        <v>2036</v>
      </c>
      <c r="T1251" s="21"/>
      <c r="U1251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51" s="15">
        <f>Table3[[#This Row],[Price per board]]*$N$3</f>
        <v>0</v>
      </c>
      <c r="W1251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51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52" spans="2:24" x14ac:dyDescent="0.25">
      <c r="B1252" s="12">
        <f t="shared" ca="1" si="19"/>
        <v>1246</v>
      </c>
      <c r="C125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252" s="26"/>
      <c r="E1252" s="14" t="str">
        <f>IF(COUNTA(Table3[[#This Row],[Schematic Ref]]),LEN(Table3[[#This Row],[Schematic Ref]])-(LEN(SUBSTITUTE(Table3[[#This Row],[Schematic Ref]],",","")))+1,"")</f>
        <v/>
      </c>
      <c r="F1252" s="21"/>
      <c r="G1252" s="21"/>
      <c r="H1252" s="21"/>
      <c r="I1252" s="21"/>
      <c r="J1252" s="22"/>
      <c r="K1252" s="21"/>
      <c r="L1252" s="31"/>
      <c r="M1252" s="32"/>
      <c r="N1252" s="21"/>
      <c r="O1252" s="32"/>
      <c r="P1252" s="30"/>
      <c r="Q1252" s="33"/>
      <c r="R1252" s="21" t="s">
        <v>30</v>
      </c>
      <c r="S1252" s="21">
        <v>2037</v>
      </c>
      <c r="T1252" s="21"/>
      <c r="U1252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52" s="15">
        <f>Table3[[#This Row],[Price per board]]*$N$3</f>
        <v>0</v>
      </c>
      <c r="W1252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52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53" spans="2:24" x14ac:dyDescent="0.25">
      <c r="B1253" s="12">
        <f t="shared" ca="1" si="19"/>
        <v>1247</v>
      </c>
      <c r="C125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253" s="26"/>
      <c r="E1253" s="14" t="str">
        <f>IF(COUNTA(Table3[[#This Row],[Schematic Ref]]),LEN(Table3[[#This Row],[Schematic Ref]])-(LEN(SUBSTITUTE(Table3[[#This Row],[Schematic Ref]],",","")))+1,"")</f>
        <v/>
      </c>
      <c r="F1253" s="21"/>
      <c r="G1253" s="21"/>
      <c r="H1253" s="21"/>
      <c r="I1253" s="21"/>
      <c r="J1253" s="22"/>
      <c r="K1253" s="21"/>
      <c r="L1253" s="31"/>
      <c r="M1253" s="32"/>
      <c r="N1253" s="21"/>
      <c r="O1253" s="32"/>
      <c r="P1253" s="30"/>
      <c r="Q1253" s="33"/>
      <c r="R1253" s="21" t="s">
        <v>30</v>
      </c>
      <c r="S1253" s="21">
        <v>2038</v>
      </c>
      <c r="T1253" s="21"/>
      <c r="U1253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53" s="15">
        <f>Table3[[#This Row],[Price per board]]*$N$3</f>
        <v>0</v>
      </c>
      <c r="W1253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53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54" spans="2:24" x14ac:dyDescent="0.25">
      <c r="B1254" s="12">
        <f t="shared" ca="1" si="19"/>
        <v>1248</v>
      </c>
      <c r="C125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254" s="26"/>
      <c r="E1254" s="14" t="str">
        <f>IF(COUNTA(Table3[[#This Row],[Schematic Ref]]),LEN(Table3[[#This Row],[Schematic Ref]])-(LEN(SUBSTITUTE(Table3[[#This Row],[Schematic Ref]],",","")))+1,"")</f>
        <v/>
      </c>
      <c r="F1254" s="21"/>
      <c r="G1254" s="21"/>
      <c r="H1254" s="21"/>
      <c r="I1254" s="21"/>
      <c r="J1254" s="22"/>
      <c r="K1254" s="21"/>
      <c r="L1254" s="31"/>
      <c r="M1254" s="32"/>
      <c r="N1254" s="21"/>
      <c r="O1254" s="32"/>
      <c r="P1254" s="30"/>
      <c r="Q1254" s="33"/>
      <c r="R1254" s="21" t="s">
        <v>30</v>
      </c>
      <c r="S1254" s="21">
        <v>2039</v>
      </c>
      <c r="T1254" s="21"/>
      <c r="U1254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54" s="15">
        <f>Table3[[#This Row],[Price per board]]*$N$3</f>
        <v>0</v>
      </c>
      <c r="W1254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54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55" spans="2:24" x14ac:dyDescent="0.25">
      <c r="B1255" s="12">
        <f t="shared" ca="1" si="19"/>
        <v>1249</v>
      </c>
      <c r="C125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255" s="26"/>
      <c r="E1255" s="14" t="str">
        <f>IF(COUNTA(Table3[[#This Row],[Schematic Ref]]),LEN(Table3[[#This Row],[Schematic Ref]])-(LEN(SUBSTITUTE(Table3[[#This Row],[Schematic Ref]],",","")))+1,"")</f>
        <v/>
      </c>
      <c r="F1255" s="21"/>
      <c r="G1255" s="21"/>
      <c r="H1255" s="21"/>
      <c r="I1255" s="21"/>
      <c r="J1255" s="22"/>
      <c r="K1255" s="21"/>
      <c r="L1255" s="31"/>
      <c r="M1255" s="32"/>
      <c r="N1255" s="21"/>
      <c r="O1255" s="32"/>
      <c r="P1255" s="30"/>
      <c r="Q1255" s="33"/>
      <c r="R1255" s="21" t="s">
        <v>30</v>
      </c>
      <c r="S1255" s="21">
        <v>2040</v>
      </c>
      <c r="T1255" s="21"/>
      <c r="U1255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55" s="15">
        <f>Table3[[#This Row],[Price per board]]*$N$3</f>
        <v>0</v>
      </c>
      <c r="W1255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55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56" spans="2:24" x14ac:dyDescent="0.25">
      <c r="B1256" s="12">
        <f t="shared" ca="1" si="19"/>
        <v>1250</v>
      </c>
      <c r="C125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256" s="26"/>
      <c r="E1256" s="14" t="str">
        <f>IF(COUNTA(Table3[[#This Row],[Schematic Ref]]),LEN(Table3[[#This Row],[Schematic Ref]])-(LEN(SUBSTITUTE(Table3[[#This Row],[Schematic Ref]],",","")))+1,"")</f>
        <v/>
      </c>
      <c r="F1256" s="21"/>
      <c r="G1256" s="21"/>
      <c r="H1256" s="21"/>
      <c r="I1256" s="21"/>
      <c r="J1256" s="22"/>
      <c r="K1256" s="21"/>
      <c r="L1256" s="31"/>
      <c r="M1256" s="32"/>
      <c r="N1256" s="21"/>
      <c r="O1256" s="32"/>
      <c r="P1256" s="30"/>
      <c r="Q1256" s="33"/>
      <c r="R1256" s="21" t="s">
        <v>30</v>
      </c>
      <c r="S1256" s="21">
        <v>2041</v>
      </c>
      <c r="T1256" s="21"/>
      <c r="U1256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56" s="15">
        <f>Table3[[#This Row],[Price per board]]*$N$3</f>
        <v>0</v>
      </c>
      <c r="W1256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56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57" spans="2:24" x14ac:dyDescent="0.25">
      <c r="B1257" s="12">
        <f t="shared" ca="1" si="19"/>
        <v>1251</v>
      </c>
      <c r="C125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257" s="26"/>
      <c r="E1257" s="14" t="str">
        <f>IF(COUNTA(Table3[[#This Row],[Schematic Ref]]),LEN(Table3[[#This Row],[Schematic Ref]])-(LEN(SUBSTITUTE(Table3[[#This Row],[Schematic Ref]],",","")))+1,"")</f>
        <v/>
      </c>
      <c r="F1257" s="21"/>
      <c r="G1257" s="21"/>
      <c r="H1257" s="21"/>
      <c r="I1257" s="21"/>
      <c r="J1257" s="22"/>
      <c r="K1257" s="21"/>
      <c r="L1257" s="31"/>
      <c r="M1257" s="32"/>
      <c r="N1257" s="21"/>
      <c r="O1257" s="32"/>
      <c r="P1257" s="30"/>
      <c r="Q1257" s="33"/>
      <c r="R1257" s="21" t="s">
        <v>30</v>
      </c>
      <c r="S1257" s="21">
        <v>2042</v>
      </c>
      <c r="T1257" s="21"/>
      <c r="U1257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57" s="15">
        <f>Table3[[#This Row],[Price per board]]*$N$3</f>
        <v>0</v>
      </c>
      <c r="W1257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57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58" spans="2:24" x14ac:dyDescent="0.25">
      <c r="B1258" s="12">
        <f t="shared" ca="1" si="19"/>
        <v>1252</v>
      </c>
      <c r="C125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258" s="26"/>
      <c r="E1258" s="14" t="str">
        <f>IF(COUNTA(Table3[[#This Row],[Schematic Ref]]),LEN(Table3[[#This Row],[Schematic Ref]])-(LEN(SUBSTITUTE(Table3[[#This Row],[Schematic Ref]],",","")))+1,"")</f>
        <v/>
      </c>
      <c r="F1258" s="21"/>
      <c r="G1258" s="21"/>
      <c r="H1258" s="21"/>
      <c r="I1258" s="21"/>
      <c r="J1258" s="22"/>
      <c r="K1258" s="21"/>
      <c r="L1258" s="31"/>
      <c r="M1258" s="32"/>
      <c r="N1258" s="21"/>
      <c r="O1258" s="32"/>
      <c r="P1258" s="30"/>
      <c r="Q1258" s="33"/>
      <c r="R1258" s="21" t="s">
        <v>30</v>
      </c>
      <c r="S1258" s="21">
        <v>2043</v>
      </c>
      <c r="T1258" s="21"/>
      <c r="U1258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58" s="15">
        <f>Table3[[#This Row],[Price per board]]*$N$3</f>
        <v>0</v>
      </c>
      <c r="W1258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58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59" spans="2:24" x14ac:dyDescent="0.25">
      <c r="B1259" s="12">
        <f t="shared" ca="1" si="19"/>
        <v>1253</v>
      </c>
      <c r="C125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259" s="26"/>
      <c r="E1259" s="14" t="str">
        <f>IF(COUNTA(Table3[[#This Row],[Schematic Ref]]),LEN(Table3[[#This Row],[Schematic Ref]])-(LEN(SUBSTITUTE(Table3[[#This Row],[Schematic Ref]],",","")))+1,"")</f>
        <v/>
      </c>
      <c r="F1259" s="21"/>
      <c r="G1259" s="21"/>
      <c r="H1259" s="21"/>
      <c r="I1259" s="21"/>
      <c r="J1259" s="22"/>
      <c r="K1259" s="21"/>
      <c r="L1259" s="31"/>
      <c r="M1259" s="32"/>
      <c r="N1259" s="21"/>
      <c r="O1259" s="32"/>
      <c r="P1259" s="30"/>
      <c r="Q1259" s="33"/>
      <c r="R1259" s="21" t="s">
        <v>30</v>
      </c>
      <c r="S1259" s="21">
        <v>2044</v>
      </c>
      <c r="T1259" s="21"/>
      <c r="U1259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59" s="15">
        <f>Table3[[#This Row],[Price per board]]*$N$3</f>
        <v>0</v>
      </c>
      <c r="W1259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59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60" spans="2:24" x14ac:dyDescent="0.25">
      <c r="B1260" s="12">
        <f t="shared" ca="1" si="19"/>
        <v>1254</v>
      </c>
      <c r="C126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260" s="26"/>
      <c r="E1260" s="14" t="str">
        <f>IF(COUNTA(Table3[[#This Row],[Schematic Ref]]),LEN(Table3[[#This Row],[Schematic Ref]])-(LEN(SUBSTITUTE(Table3[[#This Row],[Schematic Ref]],",","")))+1,"")</f>
        <v/>
      </c>
      <c r="F1260" s="21"/>
      <c r="G1260" s="21"/>
      <c r="H1260" s="21"/>
      <c r="I1260" s="21"/>
      <c r="J1260" s="22"/>
      <c r="K1260" s="21"/>
      <c r="L1260" s="31"/>
      <c r="M1260" s="32"/>
      <c r="N1260" s="21"/>
      <c r="O1260" s="32"/>
      <c r="P1260" s="30"/>
      <c r="Q1260" s="33"/>
      <c r="R1260" s="21" t="s">
        <v>30</v>
      </c>
      <c r="S1260" s="21">
        <v>2045</v>
      </c>
      <c r="T1260" s="21"/>
      <c r="U1260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60" s="15">
        <f>Table3[[#This Row],[Price per board]]*$N$3</f>
        <v>0</v>
      </c>
      <c r="W1260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60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61" spans="2:24" x14ac:dyDescent="0.25">
      <c r="B1261" s="12">
        <f t="shared" ca="1" si="19"/>
        <v>1255</v>
      </c>
      <c r="C126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261" s="26"/>
      <c r="E1261" s="14" t="str">
        <f>IF(COUNTA(Table3[[#This Row],[Schematic Ref]]),LEN(Table3[[#This Row],[Schematic Ref]])-(LEN(SUBSTITUTE(Table3[[#This Row],[Schematic Ref]],",","")))+1,"")</f>
        <v/>
      </c>
      <c r="F1261" s="21"/>
      <c r="G1261" s="21"/>
      <c r="H1261" s="21"/>
      <c r="I1261" s="21"/>
      <c r="J1261" s="22"/>
      <c r="K1261" s="21"/>
      <c r="L1261" s="31"/>
      <c r="M1261" s="32"/>
      <c r="N1261" s="21"/>
      <c r="O1261" s="32"/>
      <c r="P1261" s="30"/>
      <c r="Q1261" s="33"/>
      <c r="R1261" s="21" t="s">
        <v>30</v>
      </c>
      <c r="S1261" s="21">
        <v>2046</v>
      </c>
      <c r="T1261" s="21"/>
      <c r="U1261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61" s="15">
        <f>Table3[[#This Row],[Price per board]]*$N$3</f>
        <v>0</v>
      </c>
      <c r="W1261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61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62" spans="2:24" x14ac:dyDescent="0.25">
      <c r="B1262" s="12">
        <f t="shared" ca="1" si="19"/>
        <v>1256</v>
      </c>
      <c r="C126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262" s="26"/>
      <c r="E1262" s="14" t="str">
        <f>IF(COUNTA(Table3[[#This Row],[Schematic Ref]]),LEN(Table3[[#This Row],[Schematic Ref]])-(LEN(SUBSTITUTE(Table3[[#This Row],[Schematic Ref]],",","")))+1,"")</f>
        <v/>
      </c>
      <c r="F1262" s="21"/>
      <c r="G1262" s="21"/>
      <c r="H1262" s="21"/>
      <c r="I1262" s="21"/>
      <c r="J1262" s="22"/>
      <c r="K1262" s="21"/>
      <c r="L1262" s="31"/>
      <c r="M1262" s="32"/>
      <c r="N1262" s="21"/>
      <c r="O1262" s="32"/>
      <c r="P1262" s="30"/>
      <c r="Q1262" s="33"/>
      <c r="R1262" s="21" t="s">
        <v>30</v>
      </c>
      <c r="S1262" s="21">
        <v>2047</v>
      </c>
      <c r="T1262" s="21"/>
      <c r="U1262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62" s="15">
        <f>Table3[[#This Row],[Price per board]]*$N$3</f>
        <v>0</v>
      </c>
      <c r="W1262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62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63" spans="2:24" x14ac:dyDescent="0.25">
      <c r="B1263" s="12">
        <f t="shared" ca="1" si="19"/>
        <v>1257</v>
      </c>
      <c r="C126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263" s="26"/>
      <c r="E1263" s="14" t="str">
        <f>IF(COUNTA(Table3[[#This Row],[Schematic Ref]]),LEN(Table3[[#This Row],[Schematic Ref]])-(LEN(SUBSTITUTE(Table3[[#This Row],[Schematic Ref]],",","")))+1,"")</f>
        <v/>
      </c>
      <c r="F1263" s="21"/>
      <c r="G1263" s="21"/>
      <c r="H1263" s="21"/>
      <c r="I1263" s="21"/>
      <c r="J1263" s="22"/>
      <c r="K1263" s="21"/>
      <c r="L1263" s="31"/>
      <c r="M1263" s="32"/>
      <c r="N1263" s="21"/>
      <c r="O1263" s="32"/>
      <c r="P1263" s="30"/>
      <c r="Q1263" s="33"/>
      <c r="R1263" s="21" t="s">
        <v>30</v>
      </c>
      <c r="S1263" s="21">
        <v>2048</v>
      </c>
      <c r="T1263" s="21"/>
      <c r="U1263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63" s="15">
        <f>Table3[[#This Row],[Price per board]]*$N$3</f>
        <v>0</v>
      </c>
      <c r="W1263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63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64" spans="2:24" x14ac:dyDescent="0.25">
      <c r="B1264" s="12">
        <f t="shared" ca="1" si="19"/>
        <v>1258</v>
      </c>
      <c r="C126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264" s="26"/>
      <c r="E1264" s="14" t="str">
        <f>IF(COUNTA(Table3[[#This Row],[Schematic Ref]]),LEN(Table3[[#This Row],[Schematic Ref]])-(LEN(SUBSTITUTE(Table3[[#This Row],[Schematic Ref]],",","")))+1,"")</f>
        <v/>
      </c>
      <c r="F1264" s="21"/>
      <c r="G1264" s="21"/>
      <c r="H1264" s="21"/>
      <c r="I1264" s="21"/>
      <c r="J1264" s="22"/>
      <c r="K1264" s="21"/>
      <c r="L1264" s="31"/>
      <c r="M1264" s="32"/>
      <c r="N1264" s="21"/>
      <c r="O1264" s="32"/>
      <c r="P1264" s="30"/>
      <c r="Q1264" s="33"/>
      <c r="R1264" s="21" t="s">
        <v>30</v>
      </c>
      <c r="S1264" s="21">
        <v>2049</v>
      </c>
      <c r="T1264" s="21"/>
      <c r="U1264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64" s="15">
        <f>Table3[[#This Row],[Price per board]]*$N$3</f>
        <v>0</v>
      </c>
      <c r="W1264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64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65" spans="2:24" x14ac:dyDescent="0.25">
      <c r="B1265" s="12">
        <f t="shared" ca="1" si="19"/>
        <v>1259</v>
      </c>
      <c r="C126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265" s="26"/>
      <c r="E1265" s="14" t="str">
        <f>IF(COUNTA(Table3[[#This Row],[Schematic Ref]]),LEN(Table3[[#This Row],[Schematic Ref]])-(LEN(SUBSTITUTE(Table3[[#This Row],[Schematic Ref]],",","")))+1,"")</f>
        <v/>
      </c>
      <c r="F1265" s="21"/>
      <c r="G1265" s="21"/>
      <c r="H1265" s="21"/>
      <c r="I1265" s="21"/>
      <c r="J1265" s="22"/>
      <c r="K1265" s="21"/>
      <c r="L1265" s="31"/>
      <c r="M1265" s="32"/>
      <c r="N1265" s="21"/>
      <c r="O1265" s="32"/>
      <c r="P1265" s="30"/>
      <c r="Q1265" s="33"/>
      <c r="R1265" s="21" t="s">
        <v>30</v>
      </c>
      <c r="S1265" s="21">
        <v>2050</v>
      </c>
      <c r="T1265" s="21"/>
      <c r="U1265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65" s="15">
        <f>Table3[[#This Row],[Price per board]]*$N$3</f>
        <v>0</v>
      </c>
      <c r="W1265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65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66" spans="2:24" x14ac:dyDescent="0.25">
      <c r="B1266" s="12">
        <f t="shared" ca="1" si="19"/>
        <v>1260</v>
      </c>
      <c r="C126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266" s="26"/>
      <c r="E1266" s="14" t="str">
        <f>IF(COUNTA(Table3[[#This Row],[Schematic Ref]]),LEN(Table3[[#This Row],[Schematic Ref]])-(LEN(SUBSTITUTE(Table3[[#This Row],[Schematic Ref]],",","")))+1,"")</f>
        <v/>
      </c>
      <c r="F1266" s="21"/>
      <c r="G1266" s="21"/>
      <c r="H1266" s="21"/>
      <c r="I1266" s="21"/>
      <c r="J1266" s="22"/>
      <c r="K1266" s="21"/>
      <c r="L1266" s="31"/>
      <c r="M1266" s="32"/>
      <c r="N1266" s="21"/>
      <c r="O1266" s="32"/>
      <c r="P1266" s="30"/>
      <c r="Q1266" s="33"/>
      <c r="R1266" s="21" t="s">
        <v>30</v>
      </c>
      <c r="S1266" s="21">
        <v>2051</v>
      </c>
      <c r="T1266" s="21"/>
      <c r="U1266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66" s="15">
        <f>Table3[[#This Row],[Price per board]]*$N$3</f>
        <v>0</v>
      </c>
      <c r="W1266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66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67" spans="2:24" x14ac:dyDescent="0.25">
      <c r="B1267" s="12">
        <f t="shared" ca="1" si="19"/>
        <v>1261</v>
      </c>
      <c r="C126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267" s="26"/>
      <c r="E1267" s="14" t="str">
        <f>IF(COUNTA(Table3[[#This Row],[Schematic Ref]]),LEN(Table3[[#This Row],[Schematic Ref]])-(LEN(SUBSTITUTE(Table3[[#This Row],[Schematic Ref]],",","")))+1,"")</f>
        <v/>
      </c>
      <c r="F1267" s="21"/>
      <c r="G1267" s="21"/>
      <c r="H1267" s="21"/>
      <c r="I1267" s="21"/>
      <c r="J1267" s="22"/>
      <c r="K1267" s="21"/>
      <c r="L1267" s="31"/>
      <c r="M1267" s="32"/>
      <c r="N1267" s="21"/>
      <c r="O1267" s="32"/>
      <c r="P1267" s="30"/>
      <c r="Q1267" s="33"/>
      <c r="R1267" s="21" t="s">
        <v>30</v>
      </c>
      <c r="S1267" s="21">
        <v>2052</v>
      </c>
      <c r="T1267" s="21"/>
      <c r="U1267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67" s="15">
        <f>Table3[[#This Row],[Price per board]]*$N$3</f>
        <v>0</v>
      </c>
      <c r="W1267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67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68" spans="2:24" x14ac:dyDescent="0.25">
      <c r="B1268" s="12">
        <f t="shared" ca="1" si="19"/>
        <v>1262</v>
      </c>
      <c r="C126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268" s="26"/>
      <c r="E1268" s="14" t="str">
        <f>IF(COUNTA(Table3[[#This Row],[Schematic Ref]]),LEN(Table3[[#This Row],[Schematic Ref]])-(LEN(SUBSTITUTE(Table3[[#This Row],[Schematic Ref]],",","")))+1,"")</f>
        <v/>
      </c>
      <c r="F1268" s="21"/>
      <c r="G1268" s="21"/>
      <c r="H1268" s="21"/>
      <c r="I1268" s="21"/>
      <c r="J1268" s="22"/>
      <c r="K1268" s="21"/>
      <c r="L1268" s="31"/>
      <c r="M1268" s="32"/>
      <c r="N1268" s="21"/>
      <c r="O1268" s="32"/>
      <c r="P1268" s="30"/>
      <c r="Q1268" s="33"/>
      <c r="R1268" s="21" t="s">
        <v>30</v>
      </c>
      <c r="S1268" s="21">
        <v>2053</v>
      </c>
      <c r="T1268" s="21"/>
      <c r="U1268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68" s="15">
        <f>Table3[[#This Row],[Price per board]]*$N$3</f>
        <v>0</v>
      </c>
      <c r="W1268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68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69" spans="2:24" x14ac:dyDescent="0.25">
      <c r="B1269" s="12">
        <f t="shared" ca="1" si="19"/>
        <v>1263</v>
      </c>
      <c r="C126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269" s="26"/>
      <c r="E1269" s="14" t="str">
        <f>IF(COUNTA(Table3[[#This Row],[Schematic Ref]]),LEN(Table3[[#This Row],[Schematic Ref]])-(LEN(SUBSTITUTE(Table3[[#This Row],[Schematic Ref]],",","")))+1,"")</f>
        <v/>
      </c>
      <c r="F1269" s="21"/>
      <c r="G1269" s="21"/>
      <c r="H1269" s="21"/>
      <c r="I1269" s="21"/>
      <c r="J1269" s="22"/>
      <c r="K1269" s="21"/>
      <c r="L1269" s="31"/>
      <c r="M1269" s="32"/>
      <c r="N1269" s="21"/>
      <c r="O1269" s="32"/>
      <c r="P1269" s="30"/>
      <c r="Q1269" s="33"/>
      <c r="R1269" s="21" t="s">
        <v>30</v>
      </c>
      <c r="S1269" s="21">
        <v>2054</v>
      </c>
      <c r="T1269" s="21"/>
      <c r="U1269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69" s="15">
        <f>Table3[[#This Row],[Price per board]]*$N$3</f>
        <v>0</v>
      </c>
      <c r="W1269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69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70" spans="2:24" x14ac:dyDescent="0.25">
      <c r="B1270" s="12">
        <f t="shared" ca="1" si="19"/>
        <v>1264</v>
      </c>
      <c r="C127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270" s="26"/>
      <c r="E1270" s="14" t="str">
        <f>IF(COUNTA(Table3[[#This Row],[Schematic Ref]]),LEN(Table3[[#This Row],[Schematic Ref]])-(LEN(SUBSTITUTE(Table3[[#This Row],[Schematic Ref]],",","")))+1,"")</f>
        <v/>
      </c>
      <c r="F1270" s="21"/>
      <c r="G1270" s="21"/>
      <c r="H1270" s="21"/>
      <c r="I1270" s="21"/>
      <c r="J1270" s="22"/>
      <c r="K1270" s="21"/>
      <c r="L1270" s="31"/>
      <c r="M1270" s="32"/>
      <c r="N1270" s="21"/>
      <c r="O1270" s="32"/>
      <c r="P1270" s="30"/>
      <c r="Q1270" s="33"/>
      <c r="R1270" s="21" t="s">
        <v>30</v>
      </c>
      <c r="S1270" s="21">
        <v>2055</v>
      </c>
      <c r="T1270" s="21"/>
      <c r="U1270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70" s="15">
        <f>Table3[[#This Row],[Price per board]]*$N$3</f>
        <v>0</v>
      </c>
      <c r="W1270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70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71" spans="2:24" x14ac:dyDescent="0.25">
      <c r="B1271" s="12">
        <f t="shared" ca="1" si="19"/>
        <v>1265</v>
      </c>
      <c r="C127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271" s="26"/>
      <c r="E1271" s="14" t="str">
        <f>IF(COUNTA(Table3[[#This Row],[Schematic Ref]]),LEN(Table3[[#This Row],[Schematic Ref]])-(LEN(SUBSTITUTE(Table3[[#This Row],[Schematic Ref]],",","")))+1,"")</f>
        <v/>
      </c>
      <c r="F1271" s="21"/>
      <c r="G1271" s="21"/>
      <c r="H1271" s="21"/>
      <c r="I1271" s="21"/>
      <c r="J1271" s="22"/>
      <c r="K1271" s="21"/>
      <c r="L1271" s="31"/>
      <c r="M1271" s="32"/>
      <c r="N1271" s="21"/>
      <c r="O1271" s="32"/>
      <c r="P1271" s="30"/>
      <c r="Q1271" s="33"/>
      <c r="R1271" s="21" t="s">
        <v>30</v>
      </c>
      <c r="S1271" s="21">
        <v>2056</v>
      </c>
      <c r="T1271" s="21"/>
      <c r="U1271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71" s="15">
        <f>Table3[[#This Row],[Price per board]]*$N$3</f>
        <v>0</v>
      </c>
      <c r="W1271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71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72" spans="2:24" x14ac:dyDescent="0.25">
      <c r="B1272" s="12">
        <f t="shared" ca="1" si="19"/>
        <v>1266</v>
      </c>
      <c r="C127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272" s="26"/>
      <c r="E1272" s="14" t="str">
        <f>IF(COUNTA(Table3[[#This Row],[Schematic Ref]]),LEN(Table3[[#This Row],[Schematic Ref]])-(LEN(SUBSTITUTE(Table3[[#This Row],[Schematic Ref]],",","")))+1,"")</f>
        <v/>
      </c>
      <c r="F1272" s="21"/>
      <c r="G1272" s="21"/>
      <c r="H1272" s="21"/>
      <c r="I1272" s="21"/>
      <c r="J1272" s="22"/>
      <c r="K1272" s="21"/>
      <c r="L1272" s="31"/>
      <c r="M1272" s="32"/>
      <c r="N1272" s="21"/>
      <c r="O1272" s="32"/>
      <c r="P1272" s="30"/>
      <c r="Q1272" s="33"/>
      <c r="R1272" s="21" t="s">
        <v>30</v>
      </c>
      <c r="S1272" s="21">
        <v>2057</v>
      </c>
      <c r="T1272" s="21"/>
      <c r="U1272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72" s="15">
        <f>Table3[[#This Row],[Price per board]]*$N$3</f>
        <v>0</v>
      </c>
      <c r="W1272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72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73" spans="2:24" x14ac:dyDescent="0.25">
      <c r="B1273" s="12">
        <f t="shared" ca="1" si="19"/>
        <v>1267</v>
      </c>
      <c r="C127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273" s="26"/>
      <c r="E1273" s="14" t="str">
        <f>IF(COUNTA(Table3[[#This Row],[Schematic Ref]]),LEN(Table3[[#This Row],[Schematic Ref]])-(LEN(SUBSTITUTE(Table3[[#This Row],[Schematic Ref]],",","")))+1,"")</f>
        <v/>
      </c>
      <c r="F1273" s="21"/>
      <c r="G1273" s="21"/>
      <c r="H1273" s="21"/>
      <c r="I1273" s="21"/>
      <c r="J1273" s="22"/>
      <c r="K1273" s="21"/>
      <c r="L1273" s="31"/>
      <c r="M1273" s="32"/>
      <c r="N1273" s="21"/>
      <c r="O1273" s="32"/>
      <c r="P1273" s="30"/>
      <c r="Q1273" s="33"/>
      <c r="R1273" s="21" t="s">
        <v>30</v>
      </c>
      <c r="S1273" s="21">
        <v>2058</v>
      </c>
      <c r="T1273" s="21"/>
      <c r="U1273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73" s="15">
        <f>Table3[[#This Row],[Price per board]]*$N$3</f>
        <v>0</v>
      </c>
      <c r="W1273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73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74" spans="2:24" x14ac:dyDescent="0.25">
      <c r="B1274" s="12">
        <f t="shared" ca="1" si="19"/>
        <v>1268</v>
      </c>
      <c r="C127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274" s="26"/>
      <c r="E1274" s="14" t="str">
        <f>IF(COUNTA(Table3[[#This Row],[Schematic Ref]]),LEN(Table3[[#This Row],[Schematic Ref]])-(LEN(SUBSTITUTE(Table3[[#This Row],[Schematic Ref]],",","")))+1,"")</f>
        <v/>
      </c>
      <c r="F1274" s="21"/>
      <c r="G1274" s="21"/>
      <c r="H1274" s="21"/>
      <c r="I1274" s="21"/>
      <c r="J1274" s="22"/>
      <c r="K1274" s="21"/>
      <c r="L1274" s="31"/>
      <c r="M1274" s="32"/>
      <c r="N1274" s="21"/>
      <c r="O1274" s="32"/>
      <c r="P1274" s="30"/>
      <c r="Q1274" s="33"/>
      <c r="R1274" s="21" t="s">
        <v>30</v>
      </c>
      <c r="S1274" s="21">
        <v>2059</v>
      </c>
      <c r="T1274" s="21"/>
      <c r="U1274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74" s="15">
        <f>Table3[[#This Row],[Price per board]]*$N$3</f>
        <v>0</v>
      </c>
      <c r="W1274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74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75" spans="2:24" x14ac:dyDescent="0.25">
      <c r="B1275" s="12">
        <f t="shared" ca="1" si="19"/>
        <v>1269</v>
      </c>
      <c r="C127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275" s="26"/>
      <c r="E1275" s="14" t="str">
        <f>IF(COUNTA(Table3[[#This Row],[Schematic Ref]]),LEN(Table3[[#This Row],[Schematic Ref]])-(LEN(SUBSTITUTE(Table3[[#This Row],[Schematic Ref]],",","")))+1,"")</f>
        <v/>
      </c>
      <c r="F1275" s="21"/>
      <c r="G1275" s="21"/>
      <c r="H1275" s="21"/>
      <c r="I1275" s="21"/>
      <c r="J1275" s="22"/>
      <c r="K1275" s="21"/>
      <c r="L1275" s="31"/>
      <c r="M1275" s="32"/>
      <c r="N1275" s="21"/>
      <c r="O1275" s="32"/>
      <c r="P1275" s="30"/>
      <c r="Q1275" s="33"/>
      <c r="R1275" s="21" t="s">
        <v>30</v>
      </c>
      <c r="S1275" s="21">
        <v>2060</v>
      </c>
      <c r="T1275" s="21"/>
      <c r="U1275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75" s="15">
        <f>Table3[[#This Row],[Price per board]]*$N$3</f>
        <v>0</v>
      </c>
      <c r="W1275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75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76" spans="2:24" x14ac:dyDescent="0.25">
      <c r="B1276" s="12">
        <f t="shared" ca="1" si="19"/>
        <v>1270</v>
      </c>
      <c r="C127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276" s="26"/>
      <c r="E1276" s="14" t="str">
        <f>IF(COUNTA(Table3[[#This Row],[Schematic Ref]]),LEN(Table3[[#This Row],[Schematic Ref]])-(LEN(SUBSTITUTE(Table3[[#This Row],[Schematic Ref]],",","")))+1,"")</f>
        <v/>
      </c>
      <c r="F1276" s="21"/>
      <c r="G1276" s="21"/>
      <c r="H1276" s="21"/>
      <c r="I1276" s="21"/>
      <c r="J1276" s="22"/>
      <c r="K1276" s="21"/>
      <c r="L1276" s="31"/>
      <c r="M1276" s="32"/>
      <c r="N1276" s="21"/>
      <c r="O1276" s="32"/>
      <c r="P1276" s="30"/>
      <c r="Q1276" s="33"/>
      <c r="R1276" s="21" t="s">
        <v>30</v>
      </c>
      <c r="S1276" s="21">
        <v>2061</v>
      </c>
      <c r="T1276" s="21"/>
      <c r="U1276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76" s="15">
        <f>Table3[[#This Row],[Price per board]]*$N$3</f>
        <v>0</v>
      </c>
      <c r="W1276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76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77" spans="2:24" x14ac:dyDescent="0.25">
      <c r="B1277" s="12">
        <f t="shared" ca="1" si="19"/>
        <v>1271</v>
      </c>
      <c r="C127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277" s="26"/>
      <c r="E1277" s="14" t="str">
        <f>IF(COUNTA(Table3[[#This Row],[Schematic Ref]]),LEN(Table3[[#This Row],[Schematic Ref]])-(LEN(SUBSTITUTE(Table3[[#This Row],[Schematic Ref]],",","")))+1,"")</f>
        <v/>
      </c>
      <c r="F1277" s="21"/>
      <c r="G1277" s="21"/>
      <c r="H1277" s="21"/>
      <c r="I1277" s="21"/>
      <c r="J1277" s="22"/>
      <c r="K1277" s="21"/>
      <c r="L1277" s="31"/>
      <c r="M1277" s="32"/>
      <c r="N1277" s="21"/>
      <c r="O1277" s="32"/>
      <c r="P1277" s="30"/>
      <c r="Q1277" s="33"/>
      <c r="R1277" s="21" t="s">
        <v>30</v>
      </c>
      <c r="S1277" s="21">
        <v>2062</v>
      </c>
      <c r="T1277" s="21"/>
      <c r="U1277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77" s="15">
        <f>Table3[[#This Row],[Price per board]]*$N$3</f>
        <v>0</v>
      </c>
      <c r="W1277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77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78" spans="2:24" x14ac:dyDescent="0.25">
      <c r="B1278" s="12">
        <f t="shared" ca="1" si="19"/>
        <v>1272</v>
      </c>
      <c r="C127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278" s="26"/>
      <c r="E1278" s="14" t="str">
        <f>IF(COUNTA(Table3[[#This Row],[Schematic Ref]]),LEN(Table3[[#This Row],[Schematic Ref]])-(LEN(SUBSTITUTE(Table3[[#This Row],[Schematic Ref]],",","")))+1,"")</f>
        <v/>
      </c>
      <c r="F1278" s="21"/>
      <c r="G1278" s="21"/>
      <c r="H1278" s="21"/>
      <c r="I1278" s="21"/>
      <c r="J1278" s="22"/>
      <c r="K1278" s="21"/>
      <c r="L1278" s="31"/>
      <c r="M1278" s="32"/>
      <c r="N1278" s="21"/>
      <c r="O1278" s="32"/>
      <c r="P1278" s="30"/>
      <c r="Q1278" s="33"/>
      <c r="R1278" s="21" t="s">
        <v>30</v>
      </c>
      <c r="S1278" s="21">
        <v>2063</v>
      </c>
      <c r="T1278" s="21"/>
      <c r="U1278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78" s="15">
        <f>Table3[[#This Row],[Price per board]]*$N$3</f>
        <v>0</v>
      </c>
      <c r="W1278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78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79" spans="2:24" x14ac:dyDescent="0.25">
      <c r="B1279" s="12">
        <f t="shared" ca="1" si="19"/>
        <v>1273</v>
      </c>
      <c r="C127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279" s="26"/>
      <c r="E1279" s="14" t="str">
        <f>IF(COUNTA(Table3[[#This Row],[Schematic Ref]]),LEN(Table3[[#This Row],[Schematic Ref]])-(LEN(SUBSTITUTE(Table3[[#This Row],[Schematic Ref]],",","")))+1,"")</f>
        <v/>
      </c>
      <c r="F1279" s="21"/>
      <c r="G1279" s="21"/>
      <c r="H1279" s="21"/>
      <c r="I1279" s="21"/>
      <c r="J1279" s="22"/>
      <c r="K1279" s="21"/>
      <c r="L1279" s="31"/>
      <c r="M1279" s="32"/>
      <c r="N1279" s="21"/>
      <c r="O1279" s="32"/>
      <c r="P1279" s="30"/>
      <c r="Q1279" s="33"/>
      <c r="R1279" s="21" t="s">
        <v>30</v>
      </c>
      <c r="S1279" s="21">
        <v>2064</v>
      </c>
      <c r="T1279" s="21"/>
      <c r="U1279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79" s="15">
        <f>Table3[[#This Row],[Price per board]]*$N$3</f>
        <v>0</v>
      </c>
      <c r="W1279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79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80" spans="2:24" x14ac:dyDescent="0.25">
      <c r="B1280" s="12">
        <f t="shared" ca="1" si="19"/>
        <v>1274</v>
      </c>
      <c r="C128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280" s="26"/>
      <c r="E1280" s="14" t="str">
        <f>IF(COUNTA(Table3[[#This Row],[Schematic Ref]]),LEN(Table3[[#This Row],[Schematic Ref]])-(LEN(SUBSTITUTE(Table3[[#This Row],[Schematic Ref]],",","")))+1,"")</f>
        <v/>
      </c>
      <c r="F1280" s="21"/>
      <c r="G1280" s="21"/>
      <c r="H1280" s="21"/>
      <c r="I1280" s="21"/>
      <c r="J1280" s="22"/>
      <c r="K1280" s="21"/>
      <c r="L1280" s="31"/>
      <c r="M1280" s="32"/>
      <c r="N1280" s="21"/>
      <c r="O1280" s="32"/>
      <c r="P1280" s="30"/>
      <c r="Q1280" s="33"/>
      <c r="R1280" s="21" t="s">
        <v>30</v>
      </c>
      <c r="S1280" s="21">
        <v>2065</v>
      </c>
      <c r="T1280" s="21"/>
      <c r="U1280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80" s="15">
        <f>Table3[[#This Row],[Price per board]]*$N$3</f>
        <v>0</v>
      </c>
      <c r="W1280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80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81" spans="2:24" x14ac:dyDescent="0.25">
      <c r="B1281" s="12">
        <f t="shared" ca="1" si="19"/>
        <v>1275</v>
      </c>
      <c r="C128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281" s="26"/>
      <c r="E1281" s="14" t="str">
        <f>IF(COUNTA(Table3[[#This Row],[Schematic Ref]]),LEN(Table3[[#This Row],[Schematic Ref]])-(LEN(SUBSTITUTE(Table3[[#This Row],[Schematic Ref]],",","")))+1,"")</f>
        <v/>
      </c>
      <c r="F1281" s="21"/>
      <c r="G1281" s="21"/>
      <c r="H1281" s="21"/>
      <c r="I1281" s="21"/>
      <c r="J1281" s="22"/>
      <c r="K1281" s="21"/>
      <c r="L1281" s="31"/>
      <c r="M1281" s="32"/>
      <c r="N1281" s="21"/>
      <c r="O1281" s="32"/>
      <c r="P1281" s="30"/>
      <c r="Q1281" s="33"/>
      <c r="R1281" s="21" t="s">
        <v>30</v>
      </c>
      <c r="S1281" s="21">
        <v>2066</v>
      </c>
      <c r="T1281" s="21"/>
      <c r="U1281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81" s="15">
        <f>Table3[[#This Row],[Price per board]]*$N$3</f>
        <v>0</v>
      </c>
      <c r="W1281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81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82" spans="2:24" x14ac:dyDescent="0.25">
      <c r="B1282" s="12">
        <f t="shared" ca="1" si="19"/>
        <v>1276</v>
      </c>
      <c r="C128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282" s="26"/>
      <c r="E1282" s="14" t="str">
        <f>IF(COUNTA(Table3[[#This Row],[Schematic Ref]]),LEN(Table3[[#This Row],[Schematic Ref]])-(LEN(SUBSTITUTE(Table3[[#This Row],[Schematic Ref]],",","")))+1,"")</f>
        <v/>
      </c>
      <c r="F1282" s="21"/>
      <c r="G1282" s="21"/>
      <c r="H1282" s="21"/>
      <c r="I1282" s="21"/>
      <c r="J1282" s="22"/>
      <c r="K1282" s="21"/>
      <c r="L1282" s="31"/>
      <c r="M1282" s="32"/>
      <c r="N1282" s="21"/>
      <c r="O1282" s="32"/>
      <c r="P1282" s="30"/>
      <c r="Q1282" s="33"/>
      <c r="R1282" s="21" t="s">
        <v>30</v>
      </c>
      <c r="S1282" s="21">
        <v>2067</v>
      </c>
      <c r="T1282" s="21"/>
      <c r="U1282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82" s="15">
        <f>Table3[[#This Row],[Price per board]]*$N$3</f>
        <v>0</v>
      </c>
      <c r="W1282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82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83" spans="2:24" x14ac:dyDescent="0.25">
      <c r="B1283" s="12">
        <f t="shared" ca="1" si="19"/>
        <v>1277</v>
      </c>
      <c r="C128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283" s="26"/>
      <c r="E1283" s="14" t="str">
        <f>IF(COUNTA(Table3[[#This Row],[Schematic Ref]]),LEN(Table3[[#This Row],[Schematic Ref]])-(LEN(SUBSTITUTE(Table3[[#This Row],[Schematic Ref]],",","")))+1,"")</f>
        <v/>
      </c>
      <c r="F1283" s="21"/>
      <c r="G1283" s="21"/>
      <c r="H1283" s="21"/>
      <c r="I1283" s="21"/>
      <c r="J1283" s="22"/>
      <c r="K1283" s="21"/>
      <c r="L1283" s="31"/>
      <c r="M1283" s="32"/>
      <c r="N1283" s="21"/>
      <c r="O1283" s="32"/>
      <c r="P1283" s="30"/>
      <c r="Q1283" s="33"/>
      <c r="R1283" s="21" t="s">
        <v>30</v>
      </c>
      <c r="S1283" s="21">
        <v>2068</v>
      </c>
      <c r="T1283" s="21"/>
      <c r="U1283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83" s="15">
        <f>Table3[[#This Row],[Price per board]]*$N$3</f>
        <v>0</v>
      </c>
      <c r="W1283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83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84" spans="2:24" x14ac:dyDescent="0.25">
      <c r="B1284" s="12">
        <f t="shared" ca="1" si="19"/>
        <v>1278</v>
      </c>
      <c r="C128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284" s="26"/>
      <c r="E1284" s="14" t="str">
        <f>IF(COUNTA(Table3[[#This Row],[Schematic Ref]]),LEN(Table3[[#This Row],[Schematic Ref]])-(LEN(SUBSTITUTE(Table3[[#This Row],[Schematic Ref]],",","")))+1,"")</f>
        <v/>
      </c>
      <c r="F1284" s="21"/>
      <c r="G1284" s="21"/>
      <c r="H1284" s="21"/>
      <c r="I1284" s="21"/>
      <c r="J1284" s="22"/>
      <c r="K1284" s="21"/>
      <c r="L1284" s="31"/>
      <c r="M1284" s="32"/>
      <c r="N1284" s="21"/>
      <c r="O1284" s="32"/>
      <c r="P1284" s="30"/>
      <c r="Q1284" s="33"/>
      <c r="R1284" s="21" t="s">
        <v>30</v>
      </c>
      <c r="S1284" s="21">
        <v>2069</v>
      </c>
      <c r="T1284" s="21"/>
      <c r="U1284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84" s="15">
        <f>Table3[[#This Row],[Price per board]]*$N$3</f>
        <v>0</v>
      </c>
      <c r="W1284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84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85" spans="2:24" x14ac:dyDescent="0.25">
      <c r="B1285" s="12">
        <f t="shared" ca="1" si="19"/>
        <v>1279</v>
      </c>
      <c r="C128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285" s="26"/>
      <c r="E1285" s="14" t="str">
        <f>IF(COUNTA(Table3[[#This Row],[Schematic Ref]]),LEN(Table3[[#This Row],[Schematic Ref]])-(LEN(SUBSTITUTE(Table3[[#This Row],[Schematic Ref]],",","")))+1,"")</f>
        <v/>
      </c>
      <c r="F1285" s="21"/>
      <c r="G1285" s="21"/>
      <c r="H1285" s="21"/>
      <c r="I1285" s="21"/>
      <c r="J1285" s="22"/>
      <c r="K1285" s="21"/>
      <c r="L1285" s="31"/>
      <c r="M1285" s="32"/>
      <c r="N1285" s="21"/>
      <c r="O1285" s="32"/>
      <c r="P1285" s="30"/>
      <c r="Q1285" s="33"/>
      <c r="R1285" s="21" t="s">
        <v>30</v>
      </c>
      <c r="S1285" s="21">
        <v>2070</v>
      </c>
      <c r="T1285" s="21"/>
      <c r="U1285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85" s="15">
        <f>Table3[[#This Row],[Price per board]]*$N$3</f>
        <v>0</v>
      </c>
      <c r="W1285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85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86" spans="2:24" x14ac:dyDescent="0.25">
      <c r="B1286" s="12">
        <f t="shared" ref="B1286:B1349" ca="1" si="20">IF(ISNUMBER(INDIRECT("B"&amp;ROW()-1)),INDIRECT("B"&amp;ROW()-1)+1,0)</f>
        <v>1280</v>
      </c>
      <c r="C128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286" s="26"/>
      <c r="E1286" s="14" t="str">
        <f>IF(COUNTA(Table3[[#This Row],[Schematic Ref]]),LEN(Table3[[#This Row],[Schematic Ref]])-(LEN(SUBSTITUTE(Table3[[#This Row],[Schematic Ref]],",","")))+1,"")</f>
        <v/>
      </c>
      <c r="F1286" s="21"/>
      <c r="G1286" s="21"/>
      <c r="H1286" s="21"/>
      <c r="I1286" s="21"/>
      <c r="J1286" s="22"/>
      <c r="K1286" s="21"/>
      <c r="L1286" s="31"/>
      <c r="M1286" s="32"/>
      <c r="N1286" s="21"/>
      <c r="O1286" s="32"/>
      <c r="P1286" s="30"/>
      <c r="Q1286" s="33"/>
      <c r="R1286" s="21" t="s">
        <v>30</v>
      </c>
      <c r="S1286" s="21">
        <v>2071</v>
      </c>
      <c r="T1286" s="21"/>
      <c r="U1286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86" s="15">
        <f>Table3[[#This Row],[Price per board]]*$N$3</f>
        <v>0</v>
      </c>
      <c r="W1286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86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87" spans="2:24" x14ac:dyDescent="0.25">
      <c r="B1287" s="12">
        <f t="shared" ca="1" si="20"/>
        <v>1281</v>
      </c>
      <c r="C128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287" s="26"/>
      <c r="E1287" s="14" t="str">
        <f>IF(COUNTA(Table3[[#This Row],[Schematic Ref]]),LEN(Table3[[#This Row],[Schematic Ref]])-(LEN(SUBSTITUTE(Table3[[#This Row],[Schematic Ref]],",","")))+1,"")</f>
        <v/>
      </c>
      <c r="F1287" s="21"/>
      <c r="G1287" s="21"/>
      <c r="H1287" s="21"/>
      <c r="I1287" s="21"/>
      <c r="J1287" s="22"/>
      <c r="K1287" s="21"/>
      <c r="L1287" s="31"/>
      <c r="M1287" s="32"/>
      <c r="N1287" s="21"/>
      <c r="O1287" s="32"/>
      <c r="P1287" s="30"/>
      <c r="Q1287" s="33"/>
      <c r="R1287" s="21" t="s">
        <v>30</v>
      </c>
      <c r="S1287" s="21">
        <v>2072</v>
      </c>
      <c r="T1287" s="21"/>
      <c r="U1287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87" s="15">
        <f>Table3[[#This Row],[Price per board]]*$N$3</f>
        <v>0</v>
      </c>
      <c r="W1287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87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88" spans="2:24" x14ac:dyDescent="0.25">
      <c r="B1288" s="12">
        <f t="shared" ca="1" si="20"/>
        <v>1282</v>
      </c>
      <c r="C128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288" s="26"/>
      <c r="E1288" s="14" t="str">
        <f>IF(COUNTA(Table3[[#This Row],[Schematic Ref]]),LEN(Table3[[#This Row],[Schematic Ref]])-(LEN(SUBSTITUTE(Table3[[#This Row],[Schematic Ref]],",","")))+1,"")</f>
        <v/>
      </c>
      <c r="F1288" s="21"/>
      <c r="G1288" s="21"/>
      <c r="H1288" s="21"/>
      <c r="I1288" s="21"/>
      <c r="J1288" s="22"/>
      <c r="K1288" s="21"/>
      <c r="L1288" s="31"/>
      <c r="M1288" s="32"/>
      <c r="N1288" s="21"/>
      <c r="O1288" s="32"/>
      <c r="P1288" s="30"/>
      <c r="Q1288" s="33"/>
      <c r="R1288" s="21" t="s">
        <v>30</v>
      </c>
      <c r="S1288" s="21">
        <v>2073</v>
      </c>
      <c r="T1288" s="21"/>
      <c r="U1288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88" s="15">
        <f>Table3[[#This Row],[Price per board]]*$N$3</f>
        <v>0</v>
      </c>
      <c r="W1288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88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89" spans="2:24" x14ac:dyDescent="0.25">
      <c r="B1289" s="12">
        <f t="shared" ca="1" si="20"/>
        <v>1283</v>
      </c>
      <c r="C128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289" s="26"/>
      <c r="E1289" s="14" t="str">
        <f>IF(COUNTA(Table3[[#This Row],[Schematic Ref]]),LEN(Table3[[#This Row],[Schematic Ref]])-(LEN(SUBSTITUTE(Table3[[#This Row],[Schematic Ref]],",","")))+1,"")</f>
        <v/>
      </c>
      <c r="F1289" s="21"/>
      <c r="G1289" s="21"/>
      <c r="H1289" s="21"/>
      <c r="I1289" s="21"/>
      <c r="J1289" s="22"/>
      <c r="K1289" s="21"/>
      <c r="L1289" s="31"/>
      <c r="M1289" s="32"/>
      <c r="N1289" s="21"/>
      <c r="O1289" s="32"/>
      <c r="P1289" s="30"/>
      <c r="Q1289" s="33"/>
      <c r="R1289" s="21" t="s">
        <v>30</v>
      </c>
      <c r="S1289" s="21">
        <v>2074</v>
      </c>
      <c r="T1289" s="21"/>
      <c r="U1289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89" s="15">
        <f>Table3[[#This Row],[Price per board]]*$N$3</f>
        <v>0</v>
      </c>
      <c r="W1289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89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90" spans="2:24" x14ac:dyDescent="0.25">
      <c r="B1290" s="12">
        <f t="shared" ca="1" si="20"/>
        <v>1284</v>
      </c>
      <c r="C129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290" s="26"/>
      <c r="E1290" s="14" t="str">
        <f>IF(COUNTA(Table3[[#This Row],[Schematic Ref]]),LEN(Table3[[#This Row],[Schematic Ref]])-(LEN(SUBSTITUTE(Table3[[#This Row],[Schematic Ref]],",","")))+1,"")</f>
        <v/>
      </c>
      <c r="F1290" s="21"/>
      <c r="G1290" s="21"/>
      <c r="H1290" s="21"/>
      <c r="I1290" s="21"/>
      <c r="J1290" s="22"/>
      <c r="K1290" s="21"/>
      <c r="L1290" s="31"/>
      <c r="M1290" s="32"/>
      <c r="N1290" s="21"/>
      <c r="O1290" s="32"/>
      <c r="P1290" s="30"/>
      <c r="Q1290" s="33"/>
      <c r="R1290" s="21" t="s">
        <v>30</v>
      </c>
      <c r="S1290" s="21">
        <v>2075</v>
      </c>
      <c r="T1290" s="21"/>
      <c r="U1290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90" s="15">
        <f>Table3[[#This Row],[Price per board]]*$N$3</f>
        <v>0</v>
      </c>
      <c r="W1290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90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91" spans="2:24" x14ac:dyDescent="0.25">
      <c r="B1291" s="12">
        <f t="shared" ca="1" si="20"/>
        <v>1285</v>
      </c>
      <c r="C129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291" s="26"/>
      <c r="E1291" s="14" t="str">
        <f>IF(COUNTA(Table3[[#This Row],[Schematic Ref]]),LEN(Table3[[#This Row],[Schematic Ref]])-(LEN(SUBSTITUTE(Table3[[#This Row],[Schematic Ref]],",","")))+1,"")</f>
        <v/>
      </c>
      <c r="F1291" s="21"/>
      <c r="G1291" s="21"/>
      <c r="H1291" s="21"/>
      <c r="I1291" s="21"/>
      <c r="J1291" s="22"/>
      <c r="K1291" s="21"/>
      <c r="L1291" s="31"/>
      <c r="M1291" s="32"/>
      <c r="N1291" s="21"/>
      <c r="O1291" s="32"/>
      <c r="P1291" s="30"/>
      <c r="Q1291" s="33"/>
      <c r="R1291" s="21" t="s">
        <v>30</v>
      </c>
      <c r="S1291" s="21">
        <v>2076</v>
      </c>
      <c r="T1291" s="21"/>
      <c r="U1291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91" s="15">
        <f>Table3[[#This Row],[Price per board]]*$N$3</f>
        <v>0</v>
      </c>
      <c r="W1291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91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92" spans="2:24" x14ac:dyDescent="0.25">
      <c r="B1292" s="12">
        <f t="shared" ca="1" si="20"/>
        <v>1286</v>
      </c>
      <c r="C129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292" s="26"/>
      <c r="E1292" s="14" t="str">
        <f>IF(COUNTA(Table3[[#This Row],[Schematic Ref]]),LEN(Table3[[#This Row],[Schematic Ref]])-(LEN(SUBSTITUTE(Table3[[#This Row],[Schematic Ref]],",","")))+1,"")</f>
        <v/>
      </c>
      <c r="F1292" s="21"/>
      <c r="G1292" s="21"/>
      <c r="H1292" s="21"/>
      <c r="I1292" s="21"/>
      <c r="J1292" s="22"/>
      <c r="K1292" s="21"/>
      <c r="L1292" s="31"/>
      <c r="M1292" s="32"/>
      <c r="N1292" s="21"/>
      <c r="O1292" s="32"/>
      <c r="P1292" s="30"/>
      <c r="Q1292" s="33"/>
      <c r="R1292" s="21" t="s">
        <v>30</v>
      </c>
      <c r="S1292" s="21">
        <v>2077</v>
      </c>
      <c r="T1292" s="21"/>
      <c r="U1292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92" s="15">
        <f>Table3[[#This Row],[Price per board]]*$N$3</f>
        <v>0</v>
      </c>
      <c r="W1292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92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93" spans="2:24" x14ac:dyDescent="0.25">
      <c r="B1293" s="12">
        <f t="shared" ca="1" si="20"/>
        <v>1287</v>
      </c>
      <c r="C129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293" s="26"/>
      <c r="E1293" s="14" t="str">
        <f>IF(COUNTA(Table3[[#This Row],[Schematic Ref]]),LEN(Table3[[#This Row],[Schematic Ref]])-(LEN(SUBSTITUTE(Table3[[#This Row],[Schematic Ref]],",","")))+1,"")</f>
        <v/>
      </c>
      <c r="F1293" s="21"/>
      <c r="G1293" s="21"/>
      <c r="H1293" s="21"/>
      <c r="I1293" s="21"/>
      <c r="J1293" s="22"/>
      <c r="K1293" s="21"/>
      <c r="L1293" s="31"/>
      <c r="M1293" s="32"/>
      <c r="N1293" s="21"/>
      <c r="O1293" s="32"/>
      <c r="P1293" s="30"/>
      <c r="Q1293" s="33"/>
      <c r="R1293" s="21" t="s">
        <v>30</v>
      </c>
      <c r="S1293" s="21">
        <v>2078</v>
      </c>
      <c r="T1293" s="21"/>
      <c r="U1293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93" s="15">
        <f>Table3[[#This Row],[Price per board]]*$N$3</f>
        <v>0</v>
      </c>
      <c r="W1293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93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94" spans="2:24" x14ac:dyDescent="0.25">
      <c r="B1294" s="12">
        <f t="shared" ca="1" si="20"/>
        <v>1288</v>
      </c>
      <c r="C129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294" s="26"/>
      <c r="E1294" s="14" t="str">
        <f>IF(COUNTA(Table3[[#This Row],[Schematic Ref]]),LEN(Table3[[#This Row],[Schematic Ref]])-(LEN(SUBSTITUTE(Table3[[#This Row],[Schematic Ref]],",","")))+1,"")</f>
        <v/>
      </c>
      <c r="F1294" s="21"/>
      <c r="G1294" s="21"/>
      <c r="H1294" s="21"/>
      <c r="I1294" s="21"/>
      <c r="J1294" s="22"/>
      <c r="K1294" s="21"/>
      <c r="L1294" s="31"/>
      <c r="M1294" s="32"/>
      <c r="N1294" s="21"/>
      <c r="O1294" s="32"/>
      <c r="P1294" s="30"/>
      <c r="Q1294" s="33"/>
      <c r="R1294" s="21" t="s">
        <v>30</v>
      </c>
      <c r="S1294" s="21">
        <v>2079</v>
      </c>
      <c r="T1294" s="21"/>
      <c r="U1294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94" s="15">
        <f>Table3[[#This Row],[Price per board]]*$N$3</f>
        <v>0</v>
      </c>
      <c r="W1294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94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95" spans="2:24" x14ac:dyDescent="0.25">
      <c r="B1295" s="12">
        <f t="shared" ca="1" si="20"/>
        <v>1289</v>
      </c>
      <c r="C129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295" s="26"/>
      <c r="E1295" s="14" t="str">
        <f>IF(COUNTA(Table3[[#This Row],[Schematic Ref]]),LEN(Table3[[#This Row],[Schematic Ref]])-(LEN(SUBSTITUTE(Table3[[#This Row],[Schematic Ref]],",","")))+1,"")</f>
        <v/>
      </c>
      <c r="F1295" s="21"/>
      <c r="G1295" s="21"/>
      <c r="H1295" s="21"/>
      <c r="I1295" s="21"/>
      <c r="J1295" s="22"/>
      <c r="K1295" s="21"/>
      <c r="L1295" s="31"/>
      <c r="M1295" s="32"/>
      <c r="N1295" s="21"/>
      <c r="O1295" s="32"/>
      <c r="P1295" s="30"/>
      <c r="Q1295" s="33"/>
      <c r="R1295" s="21" t="s">
        <v>30</v>
      </c>
      <c r="S1295" s="21">
        <v>2080</v>
      </c>
      <c r="T1295" s="21"/>
      <c r="U1295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95" s="15">
        <f>Table3[[#This Row],[Price per board]]*$N$3</f>
        <v>0</v>
      </c>
      <c r="W1295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95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96" spans="2:24" x14ac:dyDescent="0.25">
      <c r="B1296" s="12">
        <f t="shared" ca="1" si="20"/>
        <v>1290</v>
      </c>
      <c r="C129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296" s="26"/>
      <c r="E1296" s="14" t="str">
        <f>IF(COUNTA(Table3[[#This Row],[Schematic Ref]]),LEN(Table3[[#This Row],[Schematic Ref]])-(LEN(SUBSTITUTE(Table3[[#This Row],[Schematic Ref]],",","")))+1,"")</f>
        <v/>
      </c>
      <c r="F1296" s="21"/>
      <c r="G1296" s="21"/>
      <c r="H1296" s="21"/>
      <c r="I1296" s="21"/>
      <c r="J1296" s="22"/>
      <c r="K1296" s="21"/>
      <c r="L1296" s="31"/>
      <c r="M1296" s="32"/>
      <c r="N1296" s="21"/>
      <c r="O1296" s="32"/>
      <c r="P1296" s="30"/>
      <c r="Q1296" s="33"/>
      <c r="R1296" s="21" t="s">
        <v>30</v>
      </c>
      <c r="S1296" s="21">
        <v>2081</v>
      </c>
      <c r="T1296" s="21"/>
      <c r="U1296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96" s="15">
        <f>Table3[[#This Row],[Price per board]]*$N$3</f>
        <v>0</v>
      </c>
      <c r="W1296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96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97" spans="2:24" x14ac:dyDescent="0.25">
      <c r="B1297" s="12">
        <f t="shared" ca="1" si="20"/>
        <v>1291</v>
      </c>
      <c r="C129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297" s="26"/>
      <c r="E1297" s="14" t="str">
        <f>IF(COUNTA(Table3[[#This Row],[Schematic Ref]]),LEN(Table3[[#This Row],[Schematic Ref]])-(LEN(SUBSTITUTE(Table3[[#This Row],[Schematic Ref]],",","")))+1,"")</f>
        <v/>
      </c>
      <c r="F1297" s="21"/>
      <c r="G1297" s="21"/>
      <c r="H1297" s="21"/>
      <c r="I1297" s="21"/>
      <c r="J1297" s="22"/>
      <c r="K1297" s="21"/>
      <c r="L1297" s="31"/>
      <c r="M1297" s="32"/>
      <c r="N1297" s="21"/>
      <c r="O1297" s="32"/>
      <c r="P1297" s="30"/>
      <c r="Q1297" s="33"/>
      <c r="R1297" s="21" t="s">
        <v>30</v>
      </c>
      <c r="S1297" s="21">
        <v>2082</v>
      </c>
      <c r="T1297" s="21"/>
      <c r="U1297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97" s="15">
        <f>Table3[[#This Row],[Price per board]]*$N$3</f>
        <v>0</v>
      </c>
      <c r="W1297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97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98" spans="2:24" x14ac:dyDescent="0.25">
      <c r="B1298" s="12">
        <f t="shared" ca="1" si="20"/>
        <v>1292</v>
      </c>
      <c r="C129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298" s="26"/>
      <c r="E1298" s="14" t="str">
        <f>IF(COUNTA(Table3[[#This Row],[Schematic Ref]]),LEN(Table3[[#This Row],[Schematic Ref]])-(LEN(SUBSTITUTE(Table3[[#This Row],[Schematic Ref]],",","")))+1,"")</f>
        <v/>
      </c>
      <c r="F1298" s="21"/>
      <c r="G1298" s="21"/>
      <c r="H1298" s="21"/>
      <c r="I1298" s="21"/>
      <c r="J1298" s="22"/>
      <c r="K1298" s="21"/>
      <c r="L1298" s="31"/>
      <c r="M1298" s="32"/>
      <c r="N1298" s="21"/>
      <c r="O1298" s="32"/>
      <c r="P1298" s="30"/>
      <c r="Q1298" s="33"/>
      <c r="R1298" s="21" t="s">
        <v>30</v>
      </c>
      <c r="S1298" s="21">
        <v>2083</v>
      </c>
      <c r="T1298" s="21"/>
      <c r="U1298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98" s="15">
        <f>Table3[[#This Row],[Price per board]]*$N$3</f>
        <v>0</v>
      </c>
      <c r="W1298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98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99" spans="2:24" x14ac:dyDescent="0.25">
      <c r="B1299" s="12">
        <f t="shared" ca="1" si="20"/>
        <v>1293</v>
      </c>
      <c r="C129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299" s="26"/>
      <c r="E1299" s="14" t="str">
        <f>IF(COUNTA(Table3[[#This Row],[Schematic Ref]]),LEN(Table3[[#This Row],[Schematic Ref]])-(LEN(SUBSTITUTE(Table3[[#This Row],[Schematic Ref]],",","")))+1,"")</f>
        <v/>
      </c>
      <c r="F1299" s="21"/>
      <c r="G1299" s="21"/>
      <c r="H1299" s="21"/>
      <c r="I1299" s="21"/>
      <c r="J1299" s="22"/>
      <c r="K1299" s="21"/>
      <c r="L1299" s="31"/>
      <c r="M1299" s="32"/>
      <c r="N1299" s="21"/>
      <c r="O1299" s="32"/>
      <c r="P1299" s="30"/>
      <c r="Q1299" s="33"/>
      <c r="R1299" s="21" t="s">
        <v>30</v>
      </c>
      <c r="S1299" s="21">
        <v>2084</v>
      </c>
      <c r="T1299" s="21"/>
      <c r="U1299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99" s="15">
        <f>Table3[[#This Row],[Price per board]]*$N$3</f>
        <v>0</v>
      </c>
      <c r="W1299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99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00" spans="2:24" x14ac:dyDescent="0.25">
      <c r="B1300" s="12">
        <f t="shared" ca="1" si="20"/>
        <v>1294</v>
      </c>
      <c r="C130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300" s="26"/>
      <c r="E1300" s="14" t="str">
        <f>IF(COUNTA(Table3[[#This Row],[Schematic Ref]]),LEN(Table3[[#This Row],[Schematic Ref]])-(LEN(SUBSTITUTE(Table3[[#This Row],[Schematic Ref]],",","")))+1,"")</f>
        <v/>
      </c>
      <c r="F1300" s="21"/>
      <c r="G1300" s="21"/>
      <c r="H1300" s="21"/>
      <c r="I1300" s="21"/>
      <c r="J1300" s="22"/>
      <c r="K1300" s="21"/>
      <c r="L1300" s="31"/>
      <c r="M1300" s="32"/>
      <c r="N1300" s="21"/>
      <c r="O1300" s="32"/>
      <c r="P1300" s="30"/>
      <c r="Q1300" s="33"/>
      <c r="R1300" s="21" t="s">
        <v>30</v>
      </c>
      <c r="S1300" s="21">
        <v>2085</v>
      </c>
      <c r="T1300" s="21"/>
      <c r="U1300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00" s="15">
        <f>Table3[[#This Row],[Price per board]]*$N$3</f>
        <v>0</v>
      </c>
      <c r="W1300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00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01" spans="2:24" x14ac:dyDescent="0.25">
      <c r="B1301" s="12">
        <f t="shared" ca="1" si="20"/>
        <v>1295</v>
      </c>
      <c r="C130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301" s="26"/>
      <c r="E1301" s="14" t="str">
        <f>IF(COUNTA(Table3[[#This Row],[Schematic Ref]]),LEN(Table3[[#This Row],[Schematic Ref]])-(LEN(SUBSTITUTE(Table3[[#This Row],[Schematic Ref]],",","")))+1,"")</f>
        <v/>
      </c>
      <c r="F1301" s="21"/>
      <c r="G1301" s="21"/>
      <c r="H1301" s="21"/>
      <c r="I1301" s="21"/>
      <c r="J1301" s="22"/>
      <c r="K1301" s="21"/>
      <c r="L1301" s="31"/>
      <c r="M1301" s="32"/>
      <c r="N1301" s="21"/>
      <c r="O1301" s="32"/>
      <c r="P1301" s="30"/>
      <c r="Q1301" s="33"/>
      <c r="R1301" s="21" t="s">
        <v>30</v>
      </c>
      <c r="S1301" s="21">
        <v>2086</v>
      </c>
      <c r="T1301" s="21"/>
      <c r="U1301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01" s="15">
        <f>Table3[[#This Row],[Price per board]]*$N$3</f>
        <v>0</v>
      </c>
      <c r="W1301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01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02" spans="2:24" x14ac:dyDescent="0.25">
      <c r="B1302" s="12">
        <f t="shared" ca="1" si="20"/>
        <v>1296</v>
      </c>
      <c r="C130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302" s="26"/>
      <c r="E1302" s="14" t="str">
        <f>IF(COUNTA(Table3[[#This Row],[Schematic Ref]]),LEN(Table3[[#This Row],[Schematic Ref]])-(LEN(SUBSTITUTE(Table3[[#This Row],[Schematic Ref]],",","")))+1,"")</f>
        <v/>
      </c>
      <c r="F1302" s="21"/>
      <c r="G1302" s="21"/>
      <c r="H1302" s="21"/>
      <c r="I1302" s="21"/>
      <c r="J1302" s="22"/>
      <c r="K1302" s="21"/>
      <c r="L1302" s="31"/>
      <c r="M1302" s="32"/>
      <c r="N1302" s="21"/>
      <c r="O1302" s="32"/>
      <c r="P1302" s="30"/>
      <c r="Q1302" s="33"/>
      <c r="R1302" s="21" t="s">
        <v>30</v>
      </c>
      <c r="S1302" s="21">
        <v>2087</v>
      </c>
      <c r="T1302" s="21"/>
      <c r="U1302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02" s="15">
        <f>Table3[[#This Row],[Price per board]]*$N$3</f>
        <v>0</v>
      </c>
      <c r="W1302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02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03" spans="2:24" x14ac:dyDescent="0.25">
      <c r="B1303" s="12">
        <f t="shared" ca="1" si="20"/>
        <v>1297</v>
      </c>
      <c r="C130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303" s="26"/>
      <c r="E1303" s="14" t="str">
        <f>IF(COUNTA(Table3[[#This Row],[Schematic Ref]]),LEN(Table3[[#This Row],[Schematic Ref]])-(LEN(SUBSTITUTE(Table3[[#This Row],[Schematic Ref]],",","")))+1,"")</f>
        <v/>
      </c>
      <c r="F1303" s="21"/>
      <c r="G1303" s="21"/>
      <c r="H1303" s="21"/>
      <c r="I1303" s="21"/>
      <c r="J1303" s="22"/>
      <c r="K1303" s="21"/>
      <c r="L1303" s="31"/>
      <c r="M1303" s="32"/>
      <c r="N1303" s="21"/>
      <c r="O1303" s="32"/>
      <c r="P1303" s="30"/>
      <c r="Q1303" s="33"/>
      <c r="R1303" s="21" t="s">
        <v>30</v>
      </c>
      <c r="S1303" s="21">
        <v>2088</v>
      </c>
      <c r="T1303" s="21"/>
      <c r="U1303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03" s="15">
        <f>Table3[[#This Row],[Price per board]]*$N$3</f>
        <v>0</v>
      </c>
      <c r="W1303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03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04" spans="2:24" x14ac:dyDescent="0.25">
      <c r="B1304" s="12">
        <f t="shared" ca="1" si="20"/>
        <v>1298</v>
      </c>
      <c r="C130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304" s="26"/>
      <c r="E1304" s="14" t="str">
        <f>IF(COUNTA(Table3[[#This Row],[Schematic Ref]]),LEN(Table3[[#This Row],[Schematic Ref]])-(LEN(SUBSTITUTE(Table3[[#This Row],[Schematic Ref]],",","")))+1,"")</f>
        <v/>
      </c>
      <c r="F1304" s="21"/>
      <c r="G1304" s="21"/>
      <c r="H1304" s="21"/>
      <c r="I1304" s="21"/>
      <c r="J1304" s="22"/>
      <c r="K1304" s="21"/>
      <c r="L1304" s="31"/>
      <c r="M1304" s="32"/>
      <c r="N1304" s="21"/>
      <c r="O1304" s="32"/>
      <c r="P1304" s="30"/>
      <c r="Q1304" s="33"/>
      <c r="R1304" s="21" t="s">
        <v>30</v>
      </c>
      <c r="S1304" s="21">
        <v>2089</v>
      </c>
      <c r="T1304" s="21"/>
      <c r="U1304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04" s="15">
        <f>Table3[[#This Row],[Price per board]]*$N$3</f>
        <v>0</v>
      </c>
      <c r="W1304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04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05" spans="2:24" x14ac:dyDescent="0.25">
      <c r="B1305" s="12">
        <f t="shared" ca="1" si="20"/>
        <v>1299</v>
      </c>
      <c r="C130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305" s="26"/>
      <c r="E1305" s="14" t="str">
        <f>IF(COUNTA(Table3[[#This Row],[Schematic Ref]]),LEN(Table3[[#This Row],[Schematic Ref]])-(LEN(SUBSTITUTE(Table3[[#This Row],[Schematic Ref]],",","")))+1,"")</f>
        <v/>
      </c>
      <c r="F1305" s="21"/>
      <c r="G1305" s="21"/>
      <c r="H1305" s="21"/>
      <c r="I1305" s="21"/>
      <c r="J1305" s="22"/>
      <c r="K1305" s="21"/>
      <c r="L1305" s="31"/>
      <c r="M1305" s="32"/>
      <c r="N1305" s="21"/>
      <c r="O1305" s="32"/>
      <c r="P1305" s="30"/>
      <c r="Q1305" s="33"/>
      <c r="R1305" s="21" t="s">
        <v>30</v>
      </c>
      <c r="S1305" s="21">
        <v>2090</v>
      </c>
      <c r="T1305" s="21"/>
      <c r="U1305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05" s="15">
        <f>Table3[[#This Row],[Price per board]]*$N$3</f>
        <v>0</v>
      </c>
      <c r="W1305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05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06" spans="2:24" x14ac:dyDescent="0.25">
      <c r="B1306" s="12">
        <f t="shared" ca="1" si="20"/>
        <v>1300</v>
      </c>
      <c r="C130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306" s="26"/>
      <c r="E1306" s="14" t="str">
        <f>IF(COUNTA(Table3[[#This Row],[Schematic Ref]]),LEN(Table3[[#This Row],[Schematic Ref]])-(LEN(SUBSTITUTE(Table3[[#This Row],[Schematic Ref]],",","")))+1,"")</f>
        <v/>
      </c>
      <c r="F1306" s="21"/>
      <c r="G1306" s="21"/>
      <c r="H1306" s="21"/>
      <c r="I1306" s="21"/>
      <c r="J1306" s="22"/>
      <c r="K1306" s="21"/>
      <c r="L1306" s="31"/>
      <c r="M1306" s="32"/>
      <c r="N1306" s="21"/>
      <c r="O1306" s="32"/>
      <c r="P1306" s="30"/>
      <c r="Q1306" s="33"/>
      <c r="R1306" s="21" t="s">
        <v>30</v>
      </c>
      <c r="S1306" s="21">
        <v>2091</v>
      </c>
      <c r="T1306" s="21"/>
      <c r="U1306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06" s="15">
        <f>Table3[[#This Row],[Price per board]]*$N$3</f>
        <v>0</v>
      </c>
      <c r="W1306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06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07" spans="2:24" x14ac:dyDescent="0.25">
      <c r="B1307" s="12">
        <f t="shared" ca="1" si="20"/>
        <v>1301</v>
      </c>
      <c r="C130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307" s="26"/>
      <c r="E1307" s="14" t="str">
        <f>IF(COUNTA(Table3[[#This Row],[Schematic Ref]]),LEN(Table3[[#This Row],[Schematic Ref]])-(LEN(SUBSTITUTE(Table3[[#This Row],[Schematic Ref]],",","")))+1,"")</f>
        <v/>
      </c>
      <c r="F1307" s="21"/>
      <c r="G1307" s="21"/>
      <c r="H1307" s="21"/>
      <c r="I1307" s="21"/>
      <c r="J1307" s="22"/>
      <c r="K1307" s="21"/>
      <c r="L1307" s="31"/>
      <c r="M1307" s="32"/>
      <c r="N1307" s="21"/>
      <c r="O1307" s="32"/>
      <c r="P1307" s="30"/>
      <c r="Q1307" s="33"/>
      <c r="R1307" s="21" t="s">
        <v>30</v>
      </c>
      <c r="S1307" s="21">
        <v>2092</v>
      </c>
      <c r="T1307" s="21"/>
      <c r="U1307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07" s="15">
        <f>Table3[[#This Row],[Price per board]]*$N$3</f>
        <v>0</v>
      </c>
      <c r="W1307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07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08" spans="2:24" x14ac:dyDescent="0.25">
      <c r="B1308" s="12">
        <f t="shared" ca="1" si="20"/>
        <v>1302</v>
      </c>
      <c r="C130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308" s="26"/>
      <c r="E1308" s="14" t="str">
        <f>IF(COUNTA(Table3[[#This Row],[Schematic Ref]]),LEN(Table3[[#This Row],[Schematic Ref]])-(LEN(SUBSTITUTE(Table3[[#This Row],[Schematic Ref]],",","")))+1,"")</f>
        <v/>
      </c>
      <c r="F1308" s="21"/>
      <c r="G1308" s="21"/>
      <c r="H1308" s="21"/>
      <c r="I1308" s="21"/>
      <c r="J1308" s="22"/>
      <c r="K1308" s="21"/>
      <c r="L1308" s="31"/>
      <c r="M1308" s="32"/>
      <c r="N1308" s="21"/>
      <c r="O1308" s="32"/>
      <c r="P1308" s="30"/>
      <c r="Q1308" s="33"/>
      <c r="R1308" s="21" t="s">
        <v>30</v>
      </c>
      <c r="S1308" s="21">
        <v>2093</v>
      </c>
      <c r="T1308" s="21"/>
      <c r="U1308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08" s="15">
        <f>Table3[[#This Row],[Price per board]]*$N$3</f>
        <v>0</v>
      </c>
      <c r="W1308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08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09" spans="2:24" x14ac:dyDescent="0.25">
      <c r="B1309" s="12">
        <f t="shared" ca="1" si="20"/>
        <v>1303</v>
      </c>
      <c r="C130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309" s="26"/>
      <c r="E1309" s="14" t="str">
        <f>IF(COUNTA(Table3[[#This Row],[Schematic Ref]]),LEN(Table3[[#This Row],[Schematic Ref]])-(LEN(SUBSTITUTE(Table3[[#This Row],[Schematic Ref]],",","")))+1,"")</f>
        <v/>
      </c>
      <c r="F1309" s="21"/>
      <c r="G1309" s="21"/>
      <c r="H1309" s="21"/>
      <c r="I1309" s="21"/>
      <c r="J1309" s="22"/>
      <c r="K1309" s="21"/>
      <c r="L1309" s="31"/>
      <c r="M1309" s="32"/>
      <c r="N1309" s="21"/>
      <c r="O1309" s="32"/>
      <c r="P1309" s="30"/>
      <c r="Q1309" s="33"/>
      <c r="R1309" s="21" t="s">
        <v>30</v>
      </c>
      <c r="S1309" s="21">
        <v>2094</v>
      </c>
      <c r="T1309" s="21"/>
      <c r="U1309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09" s="15">
        <f>Table3[[#This Row],[Price per board]]*$N$3</f>
        <v>0</v>
      </c>
      <c r="W1309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09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10" spans="2:24" x14ac:dyDescent="0.25">
      <c r="B1310" s="12">
        <f t="shared" ca="1" si="20"/>
        <v>1304</v>
      </c>
      <c r="C131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310" s="26"/>
      <c r="E1310" s="14" t="str">
        <f>IF(COUNTA(Table3[[#This Row],[Schematic Ref]]),LEN(Table3[[#This Row],[Schematic Ref]])-(LEN(SUBSTITUTE(Table3[[#This Row],[Schematic Ref]],",","")))+1,"")</f>
        <v/>
      </c>
      <c r="F1310" s="21"/>
      <c r="G1310" s="21"/>
      <c r="H1310" s="21"/>
      <c r="I1310" s="21"/>
      <c r="J1310" s="22"/>
      <c r="K1310" s="21"/>
      <c r="L1310" s="31"/>
      <c r="M1310" s="32"/>
      <c r="N1310" s="21"/>
      <c r="O1310" s="32"/>
      <c r="P1310" s="30"/>
      <c r="Q1310" s="33"/>
      <c r="R1310" s="21" t="s">
        <v>30</v>
      </c>
      <c r="S1310" s="21">
        <v>2095</v>
      </c>
      <c r="T1310" s="21"/>
      <c r="U1310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10" s="15">
        <f>Table3[[#This Row],[Price per board]]*$N$3</f>
        <v>0</v>
      </c>
      <c r="W1310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10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11" spans="2:24" x14ac:dyDescent="0.25">
      <c r="B1311" s="12">
        <f t="shared" ca="1" si="20"/>
        <v>1305</v>
      </c>
      <c r="C131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311" s="26"/>
      <c r="E1311" s="14" t="str">
        <f>IF(COUNTA(Table3[[#This Row],[Schematic Ref]]),LEN(Table3[[#This Row],[Schematic Ref]])-(LEN(SUBSTITUTE(Table3[[#This Row],[Schematic Ref]],",","")))+1,"")</f>
        <v/>
      </c>
      <c r="F1311" s="21"/>
      <c r="G1311" s="21"/>
      <c r="H1311" s="21"/>
      <c r="I1311" s="21"/>
      <c r="J1311" s="22"/>
      <c r="K1311" s="21"/>
      <c r="L1311" s="31"/>
      <c r="M1311" s="32"/>
      <c r="N1311" s="21"/>
      <c r="O1311" s="32"/>
      <c r="P1311" s="30"/>
      <c r="Q1311" s="33"/>
      <c r="R1311" s="21" t="s">
        <v>30</v>
      </c>
      <c r="S1311" s="21">
        <v>2096</v>
      </c>
      <c r="T1311" s="21"/>
      <c r="U1311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11" s="15">
        <f>Table3[[#This Row],[Price per board]]*$N$3</f>
        <v>0</v>
      </c>
      <c r="W1311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11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12" spans="2:24" x14ac:dyDescent="0.25">
      <c r="B1312" s="12">
        <f t="shared" ca="1" si="20"/>
        <v>1306</v>
      </c>
      <c r="C131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312" s="26"/>
      <c r="E1312" s="14" t="str">
        <f>IF(COUNTA(Table3[[#This Row],[Schematic Ref]]),LEN(Table3[[#This Row],[Schematic Ref]])-(LEN(SUBSTITUTE(Table3[[#This Row],[Schematic Ref]],",","")))+1,"")</f>
        <v/>
      </c>
      <c r="F1312" s="21"/>
      <c r="G1312" s="21"/>
      <c r="H1312" s="21"/>
      <c r="I1312" s="21"/>
      <c r="J1312" s="22"/>
      <c r="K1312" s="21"/>
      <c r="L1312" s="31"/>
      <c r="M1312" s="32"/>
      <c r="N1312" s="21"/>
      <c r="O1312" s="32"/>
      <c r="P1312" s="30"/>
      <c r="Q1312" s="33"/>
      <c r="R1312" s="21" t="s">
        <v>30</v>
      </c>
      <c r="S1312" s="21">
        <v>2097</v>
      </c>
      <c r="T1312" s="21"/>
      <c r="U1312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12" s="15">
        <f>Table3[[#This Row],[Price per board]]*$N$3</f>
        <v>0</v>
      </c>
      <c r="W1312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12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13" spans="2:24" x14ac:dyDescent="0.25">
      <c r="B1313" s="12">
        <f t="shared" ca="1" si="20"/>
        <v>1307</v>
      </c>
      <c r="C131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313" s="26"/>
      <c r="E1313" s="14" t="str">
        <f>IF(COUNTA(Table3[[#This Row],[Schematic Ref]]),LEN(Table3[[#This Row],[Schematic Ref]])-(LEN(SUBSTITUTE(Table3[[#This Row],[Schematic Ref]],",","")))+1,"")</f>
        <v/>
      </c>
      <c r="F1313" s="21"/>
      <c r="G1313" s="21"/>
      <c r="H1313" s="21"/>
      <c r="I1313" s="21"/>
      <c r="J1313" s="22"/>
      <c r="K1313" s="21"/>
      <c r="L1313" s="31"/>
      <c r="M1313" s="32"/>
      <c r="N1313" s="21"/>
      <c r="O1313" s="32"/>
      <c r="P1313" s="30"/>
      <c r="Q1313" s="33"/>
      <c r="R1313" s="21" t="s">
        <v>30</v>
      </c>
      <c r="S1313" s="21">
        <v>2098</v>
      </c>
      <c r="T1313" s="21"/>
      <c r="U1313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13" s="15">
        <f>Table3[[#This Row],[Price per board]]*$N$3</f>
        <v>0</v>
      </c>
      <c r="W1313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13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14" spans="2:24" x14ac:dyDescent="0.25">
      <c r="B1314" s="12">
        <f t="shared" ca="1" si="20"/>
        <v>1308</v>
      </c>
      <c r="C131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314" s="26"/>
      <c r="E1314" s="14" t="str">
        <f>IF(COUNTA(Table3[[#This Row],[Schematic Ref]]),LEN(Table3[[#This Row],[Schematic Ref]])-(LEN(SUBSTITUTE(Table3[[#This Row],[Schematic Ref]],",","")))+1,"")</f>
        <v/>
      </c>
      <c r="F1314" s="21"/>
      <c r="G1314" s="21"/>
      <c r="H1314" s="21"/>
      <c r="I1314" s="21"/>
      <c r="J1314" s="22"/>
      <c r="K1314" s="21"/>
      <c r="L1314" s="31"/>
      <c r="M1314" s="32"/>
      <c r="N1314" s="21"/>
      <c r="O1314" s="32"/>
      <c r="P1314" s="30"/>
      <c r="Q1314" s="33"/>
      <c r="R1314" s="21" t="s">
        <v>30</v>
      </c>
      <c r="S1314" s="21">
        <v>2099</v>
      </c>
      <c r="T1314" s="21"/>
      <c r="U1314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14" s="15">
        <f>Table3[[#This Row],[Price per board]]*$N$3</f>
        <v>0</v>
      </c>
      <c r="W1314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14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15" spans="2:24" x14ac:dyDescent="0.25">
      <c r="B1315" s="12">
        <f t="shared" ca="1" si="20"/>
        <v>1309</v>
      </c>
      <c r="C131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315" s="26"/>
      <c r="E1315" s="14" t="str">
        <f>IF(COUNTA(Table3[[#This Row],[Schematic Ref]]),LEN(Table3[[#This Row],[Schematic Ref]])-(LEN(SUBSTITUTE(Table3[[#This Row],[Schematic Ref]],",","")))+1,"")</f>
        <v/>
      </c>
      <c r="F1315" s="21"/>
      <c r="G1315" s="21"/>
      <c r="H1315" s="21"/>
      <c r="I1315" s="21"/>
      <c r="J1315" s="22"/>
      <c r="K1315" s="21"/>
      <c r="L1315" s="31"/>
      <c r="M1315" s="32"/>
      <c r="N1315" s="21"/>
      <c r="O1315" s="32"/>
      <c r="P1315" s="30"/>
      <c r="Q1315" s="33"/>
      <c r="R1315" s="21" t="s">
        <v>30</v>
      </c>
      <c r="S1315" s="21">
        <v>2100</v>
      </c>
      <c r="T1315" s="21"/>
      <c r="U1315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15" s="15">
        <f>Table3[[#This Row],[Price per board]]*$N$3</f>
        <v>0</v>
      </c>
      <c r="W1315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15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16" spans="2:24" x14ac:dyDescent="0.25">
      <c r="B1316" s="12">
        <f t="shared" ca="1" si="20"/>
        <v>1310</v>
      </c>
      <c r="C131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316" s="26"/>
      <c r="E1316" s="14" t="str">
        <f>IF(COUNTA(Table3[[#This Row],[Schematic Ref]]),LEN(Table3[[#This Row],[Schematic Ref]])-(LEN(SUBSTITUTE(Table3[[#This Row],[Schematic Ref]],",","")))+1,"")</f>
        <v/>
      </c>
      <c r="F1316" s="21"/>
      <c r="G1316" s="21"/>
      <c r="H1316" s="21"/>
      <c r="I1316" s="21"/>
      <c r="J1316" s="22"/>
      <c r="K1316" s="21"/>
      <c r="L1316" s="31"/>
      <c r="M1316" s="32"/>
      <c r="N1316" s="21"/>
      <c r="O1316" s="32"/>
      <c r="P1316" s="30"/>
      <c r="Q1316" s="33"/>
      <c r="R1316" s="21" t="s">
        <v>30</v>
      </c>
      <c r="S1316" s="21">
        <v>2101</v>
      </c>
      <c r="T1316" s="21"/>
      <c r="U1316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16" s="15">
        <f>Table3[[#This Row],[Price per board]]*$N$3</f>
        <v>0</v>
      </c>
      <c r="W1316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16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17" spans="2:24" x14ac:dyDescent="0.25">
      <c r="B1317" s="12">
        <f t="shared" ca="1" si="20"/>
        <v>1311</v>
      </c>
      <c r="C131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317" s="26"/>
      <c r="E1317" s="14" t="str">
        <f>IF(COUNTA(Table3[[#This Row],[Schematic Ref]]),LEN(Table3[[#This Row],[Schematic Ref]])-(LEN(SUBSTITUTE(Table3[[#This Row],[Schematic Ref]],",","")))+1,"")</f>
        <v/>
      </c>
      <c r="F1317" s="21"/>
      <c r="G1317" s="21"/>
      <c r="H1317" s="21"/>
      <c r="I1317" s="21"/>
      <c r="J1317" s="22"/>
      <c r="K1317" s="21"/>
      <c r="L1317" s="31"/>
      <c r="M1317" s="32"/>
      <c r="N1317" s="21"/>
      <c r="O1317" s="32"/>
      <c r="P1317" s="30"/>
      <c r="Q1317" s="33"/>
      <c r="R1317" s="21" t="s">
        <v>30</v>
      </c>
      <c r="S1317" s="21">
        <v>2102</v>
      </c>
      <c r="T1317" s="21"/>
      <c r="U1317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17" s="15">
        <f>Table3[[#This Row],[Price per board]]*$N$3</f>
        <v>0</v>
      </c>
      <c r="W1317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17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18" spans="2:24" x14ac:dyDescent="0.25">
      <c r="B1318" s="12">
        <f t="shared" ca="1" si="20"/>
        <v>1312</v>
      </c>
      <c r="C131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318" s="26"/>
      <c r="E1318" s="14" t="str">
        <f>IF(COUNTA(Table3[[#This Row],[Schematic Ref]]),LEN(Table3[[#This Row],[Schematic Ref]])-(LEN(SUBSTITUTE(Table3[[#This Row],[Schematic Ref]],",","")))+1,"")</f>
        <v/>
      </c>
      <c r="F1318" s="21"/>
      <c r="G1318" s="21"/>
      <c r="H1318" s="21"/>
      <c r="I1318" s="21"/>
      <c r="J1318" s="22"/>
      <c r="K1318" s="21"/>
      <c r="L1318" s="31"/>
      <c r="M1318" s="32"/>
      <c r="N1318" s="21"/>
      <c r="O1318" s="32"/>
      <c r="P1318" s="30"/>
      <c r="Q1318" s="33"/>
      <c r="R1318" s="21" t="s">
        <v>30</v>
      </c>
      <c r="S1318" s="21">
        <v>2103</v>
      </c>
      <c r="T1318" s="21"/>
      <c r="U1318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18" s="15">
        <f>Table3[[#This Row],[Price per board]]*$N$3</f>
        <v>0</v>
      </c>
      <c r="W1318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18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19" spans="2:24" x14ac:dyDescent="0.25">
      <c r="B1319" s="12">
        <f t="shared" ca="1" si="20"/>
        <v>1313</v>
      </c>
      <c r="C131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319" s="26"/>
      <c r="E1319" s="14" t="str">
        <f>IF(COUNTA(Table3[[#This Row],[Schematic Ref]]),LEN(Table3[[#This Row],[Schematic Ref]])-(LEN(SUBSTITUTE(Table3[[#This Row],[Schematic Ref]],",","")))+1,"")</f>
        <v/>
      </c>
      <c r="F1319" s="21"/>
      <c r="G1319" s="21"/>
      <c r="H1319" s="21"/>
      <c r="I1319" s="21"/>
      <c r="J1319" s="22"/>
      <c r="K1319" s="21"/>
      <c r="L1319" s="31"/>
      <c r="M1319" s="32"/>
      <c r="N1319" s="21"/>
      <c r="O1319" s="32"/>
      <c r="P1319" s="30"/>
      <c r="Q1319" s="33"/>
      <c r="R1319" s="21" t="s">
        <v>30</v>
      </c>
      <c r="S1319" s="21">
        <v>2104</v>
      </c>
      <c r="T1319" s="21"/>
      <c r="U1319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19" s="15">
        <f>Table3[[#This Row],[Price per board]]*$N$3</f>
        <v>0</v>
      </c>
      <c r="W1319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19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20" spans="2:24" x14ac:dyDescent="0.25">
      <c r="B1320" s="12">
        <f t="shared" ca="1" si="20"/>
        <v>1314</v>
      </c>
      <c r="C132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320" s="26"/>
      <c r="E1320" s="14" t="str">
        <f>IF(COUNTA(Table3[[#This Row],[Schematic Ref]]),LEN(Table3[[#This Row],[Schematic Ref]])-(LEN(SUBSTITUTE(Table3[[#This Row],[Schematic Ref]],",","")))+1,"")</f>
        <v/>
      </c>
      <c r="F1320" s="21"/>
      <c r="G1320" s="21"/>
      <c r="H1320" s="21"/>
      <c r="I1320" s="21"/>
      <c r="J1320" s="22"/>
      <c r="K1320" s="21"/>
      <c r="L1320" s="31"/>
      <c r="M1320" s="32"/>
      <c r="N1320" s="21"/>
      <c r="O1320" s="32"/>
      <c r="P1320" s="30"/>
      <c r="Q1320" s="33"/>
      <c r="R1320" s="21" t="s">
        <v>30</v>
      </c>
      <c r="S1320" s="21">
        <v>2105</v>
      </c>
      <c r="T1320" s="21"/>
      <c r="U1320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20" s="15">
        <f>Table3[[#This Row],[Price per board]]*$N$3</f>
        <v>0</v>
      </c>
      <c r="W1320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20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21" spans="2:24" x14ac:dyDescent="0.25">
      <c r="B1321" s="12">
        <f t="shared" ca="1" si="20"/>
        <v>1315</v>
      </c>
      <c r="C132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321" s="26"/>
      <c r="E1321" s="14" t="str">
        <f>IF(COUNTA(Table3[[#This Row],[Schematic Ref]]),LEN(Table3[[#This Row],[Schematic Ref]])-(LEN(SUBSTITUTE(Table3[[#This Row],[Schematic Ref]],",","")))+1,"")</f>
        <v/>
      </c>
      <c r="F1321" s="21"/>
      <c r="G1321" s="21"/>
      <c r="H1321" s="21"/>
      <c r="I1321" s="21"/>
      <c r="J1321" s="22"/>
      <c r="K1321" s="21"/>
      <c r="L1321" s="31"/>
      <c r="M1321" s="32"/>
      <c r="N1321" s="21"/>
      <c r="O1321" s="32"/>
      <c r="P1321" s="30"/>
      <c r="Q1321" s="33"/>
      <c r="R1321" s="21" t="s">
        <v>30</v>
      </c>
      <c r="S1321" s="21">
        <v>2106</v>
      </c>
      <c r="T1321" s="21"/>
      <c r="U1321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21" s="15">
        <f>Table3[[#This Row],[Price per board]]*$N$3</f>
        <v>0</v>
      </c>
      <c r="W1321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21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22" spans="2:24" x14ac:dyDescent="0.25">
      <c r="B1322" s="12">
        <f t="shared" ca="1" si="20"/>
        <v>1316</v>
      </c>
      <c r="C132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322" s="26"/>
      <c r="E1322" s="14" t="str">
        <f>IF(COUNTA(Table3[[#This Row],[Schematic Ref]]),LEN(Table3[[#This Row],[Schematic Ref]])-(LEN(SUBSTITUTE(Table3[[#This Row],[Schematic Ref]],",","")))+1,"")</f>
        <v/>
      </c>
      <c r="F1322" s="21"/>
      <c r="G1322" s="21"/>
      <c r="H1322" s="21"/>
      <c r="I1322" s="21"/>
      <c r="J1322" s="22"/>
      <c r="K1322" s="21"/>
      <c r="L1322" s="31"/>
      <c r="M1322" s="32"/>
      <c r="N1322" s="21"/>
      <c r="O1322" s="32"/>
      <c r="P1322" s="30"/>
      <c r="Q1322" s="33"/>
      <c r="R1322" s="21" t="s">
        <v>30</v>
      </c>
      <c r="S1322" s="21">
        <v>2107</v>
      </c>
      <c r="T1322" s="21"/>
      <c r="U1322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22" s="15">
        <f>Table3[[#This Row],[Price per board]]*$N$3</f>
        <v>0</v>
      </c>
      <c r="W1322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22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23" spans="2:24" x14ac:dyDescent="0.25">
      <c r="B1323" s="12">
        <f t="shared" ca="1" si="20"/>
        <v>1317</v>
      </c>
      <c r="C132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323" s="26"/>
      <c r="E1323" s="14" t="str">
        <f>IF(COUNTA(Table3[[#This Row],[Schematic Ref]]),LEN(Table3[[#This Row],[Schematic Ref]])-(LEN(SUBSTITUTE(Table3[[#This Row],[Schematic Ref]],",","")))+1,"")</f>
        <v/>
      </c>
      <c r="F1323" s="21"/>
      <c r="G1323" s="21"/>
      <c r="H1323" s="21"/>
      <c r="I1323" s="21"/>
      <c r="J1323" s="22"/>
      <c r="K1323" s="21"/>
      <c r="L1323" s="31"/>
      <c r="M1323" s="32"/>
      <c r="N1323" s="21"/>
      <c r="O1323" s="32"/>
      <c r="P1323" s="30"/>
      <c r="Q1323" s="33"/>
      <c r="R1323" s="21" t="s">
        <v>30</v>
      </c>
      <c r="S1323" s="21">
        <v>2108</v>
      </c>
      <c r="T1323" s="21"/>
      <c r="U1323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23" s="15">
        <f>Table3[[#This Row],[Price per board]]*$N$3</f>
        <v>0</v>
      </c>
      <c r="W1323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23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24" spans="2:24" x14ac:dyDescent="0.25">
      <c r="B1324" s="12">
        <f t="shared" ca="1" si="20"/>
        <v>1318</v>
      </c>
      <c r="C132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324" s="26"/>
      <c r="E1324" s="14" t="str">
        <f>IF(COUNTA(Table3[[#This Row],[Schematic Ref]]),LEN(Table3[[#This Row],[Schematic Ref]])-(LEN(SUBSTITUTE(Table3[[#This Row],[Schematic Ref]],",","")))+1,"")</f>
        <v/>
      </c>
      <c r="F1324" s="21"/>
      <c r="G1324" s="21"/>
      <c r="H1324" s="21"/>
      <c r="I1324" s="21"/>
      <c r="J1324" s="22"/>
      <c r="K1324" s="21"/>
      <c r="L1324" s="31"/>
      <c r="M1324" s="32"/>
      <c r="N1324" s="21"/>
      <c r="O1324" s="32"/>
      <c r="P1324" s="30"/>
      <c r="Q1324" s="33"/>
      <c r="R1324" s="21" t="s">
        <v>30</v>
      </c>
      <c r="S1324" s="21">
        <v>2109</v>
      </c>
      <c r="T1324" s="21"/>
      <c r="U1324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24" s="15">
        <f>Table3[[#This Row],[Price per board]]*$N$3</f>
        <v>0</v>
      </c>
      <c r="W1324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24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25" spans="2:24" x14ac:dyDescent="0.25">
      <c r="B1325" s="12">
        <f t="shared" ca="1" si="20"/>
        <v>1319</v>
      </c>
      <c r="C132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325" s="26"/>
      <c r="E1325" s="14" t="str">
        <f>IF(COUNTA(Table3[[#This Row],[Schematic Ref]]),LEN(Table3[[#This Row],[Schematic Ref]])-(LEN(SUBSTITUTE(Table3[[#This Row],[Schematic Ref]],",","")))+1,"")</f>
        <v/>
      </c>
      <c r="F1325" s="21"/>
      <c r="G1325" s="21"/>
      <c r="H1325" s="21"/>
      <c r="I1325" s="21"/>
      <c r="J1325" s="22"/>
      <c r="K1325" s="21"/>
      <c r="L1325" s="31"/>
      <c r="M1325" s="32"/>
      <c r="N1325" s="21"/>
      <c r="O1325" s="32"/>
      <c r="P1325" s="30"/>
      <c r="Q1325" s="33"/>
      <c r="R1325" s="21" t="s">
        <v>30</v>
      </c>
      <c r="S1325" s="21">
        <v>2110</v>
      </c>
      <c r="T1325" s="21"/>
      <c r="U1325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25" s="15">
        <f>Table3[[#This Row],[Price per board]]*$N$3</f>
        <v>0</v>
      </c>
      <c r="W1325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25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26" spans="2:24" x14ac:dyDescent="0.25">
      <c r="B1326" s="12">
        <f t="shared" ca="1" si="20"/>
        <v>1320</v>
      </c>
      <c r="C132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326" s="26"/>
      <c r="E1326" s="14" t="str">
        <f>IF(COUNTA(Table3[[#This Row],[Schematic Ref]]),LEN(Table3[[#This Row],[Schematic Ref]])-(LEN(SUBSTITUTE(Table3[[#This Row],[Schematic Ref]],",","")))+1,"")</f>
        <v/>
      </c>
      <c r="F1326" s="21"/>
      <c r="G1326" s="21"/>
      <c r="H1326" s="21"/>
      <c r="I1326" s="21"/>
      <c r="J1326" s="22"/>
      <c r="K1326" s="21"/>
      <c r="L1326" s="31"/>
      <c r="M1326" s="32"/>
      <c r="N1326" s="21"/>
      <c r="O1326" s="32"/>
      <c r="P1326" s="30"/>
      <c r="Q1326" s="33"/>
      <c r="R1326" s="21" t="s">
        <v>30</v>
      </c>
      <c r="S1326" s="21">
        <v>2111</v>
      </c>
      <c r="T1326" s="21"/>
      <c r="U1326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26" s="15">
        <f>Table3[[#This Row],[Price per board]]*$N$3</f>
        <v>0</v>
      </c>
      <c r="W1326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26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27" spans="2:24" x14ac:dyDescent="0.25">
      <c r="B1327" s="12">
        <f t="shared" ca="1" si="20"/>
        <v>1321</v>
      </c>
      <c r="C132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327" s="26"/>
      <c r="E1327" s="14" t="str">
        <f>IF(COUNTA(Table3[[#This Row],[Schematic Ref]]),LEN(Table3[[#This Row],[Schematic Ref]])-(LEN(SUBSTITUTE(Table3[[#This Row],[Schematic Ref]],",","")))+1,"")</f>
        <v/>
      </c>
      <c r="F1327" s="21"/>
      <c r="G1327" s="21"/>
      <c r="H1327" s="21"/>
      <c r="I1327" s="21"/>
      <c r="J1327" s="22"/>
      <c r="K1327" s="21"/>
      <c r="L1327" s="31"/>
      <c r="M1327" s="32"/>
      <c r="N1327" s="21"/>
      <c r="O1327" s="32"/>
      <c r="P1327" s="30"/>
      <c r="Q1327" s="33"/>
      <c r="R1327" s="21" t="s">
        <v>30</v>
      </c>
      <c r="S1327" s="21">
        <v>2112</v>
      </c>
      <c r="T1327" s="21"/>
      <c r="U1327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27" s="15">
        <f>Table3[[#This Row],[Price per board]]*$N$3</f>
        <v>0</v>
      </c>
      <c r="W1327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27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28" spans="2:24" x14ac:dyDescent="0.25">
      <c r="B1328" s="12">
        <f t="shared" ca="1" si="20"/>
        <v>1322</v>
      </c>
      <c r="C132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328" s="26"/>
      <c r="E1328" s="14" t="str">
        <f>IF(COUNTA(Table3[[#This Row],[Schematic Ref]]),LEN(Table3[[#This Row],[Schematic Ref]])-(LEN(SUBSTITUTE(Table3[[#This Row],[Schematic Ref]],",","")))+1,"")</f>
        <v/>
      </c>
      <c r="F1328" s="21"/>
      <c r="G1328" s="21"/>
      <c r="H1328" s="21"/>
      <c r="I1328" s="21"/>
      <c r="J1328" s="22"/>
      <c r="K1328" s="21"/>
      <c r="L1328" s="31"/>
      <c r="M1328" s="32"/>
      <c r="N1328" s="21"/>
      <c r="O1328" s="32"/>
      <c r="P1328" s="30"/>
      <c r="Q1328" s="33"/>
      <c r="R1328" s="21" t="s">
        <v>30</v>
      </c>
      <c r="S1328" s="21">
        <v>2113</v>
      </c>
      <c r="T1328" s="21"/>
      <c r="U1328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28" s="15">
        <f>Table3[[#This Row],[Price per board]]*$N$3</f>
        <v>0</v>
      </c>
      <c r="W1328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28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29" spans="2:24" x14ac:dyDescent="0.25">
      <c r="B1329" s="12">
        <f t="shared" ca="1" si="20"/>
        <v>1323</v>
      </c>
      <c r="C132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329" s="26"/>
      <c r="E1329" s="14" t="str">
        <f>IF(COUNTA(Table3[[#This Row],[Schematic Ref]]),LEN(Table3[[#This Row],[Schematic Ref]])-(LEN(SUBSTITUTE(Table3[[#This Row],[Schematic Ref]],",","")))+1,"")</f>
        <v/>
      </c>
      <c r="F1329" s="21"/>
      <c r="G1329" s="21"/>
      <c r="H1329" s="21"/>
      <c r="I1329" s="21"/>
      <c r="J1329" s="22"/>
      <c r="K1329" s="21"/>
      <c r="L1329" s="31"/>
      <c r="M1329" s="32"/>
      <c r="N1329" s="21"/>
      <c r="O1329" s="32"/>
      <c r="P1329" s="30"/>
      <c r="Q1329" s="33"/>
      <c r="R1329" s="21" t="s">
        <v>30</v>
      </c>
      <c r="S1329" s="21">
        <v>2114</v>
      </c>
      <c r="T1329" s="21"/>
      <c r="U1329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29" s="15">
        <f>Table3[[#This Row],[Price per board]]*$N$3</f>
        <v>0</v>
      </c>
      <c r="W1329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29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30" spans="2:24" x14ac:dyDescent="0.25">
      <c r="B1330" s="12">
        <f t="shared" ca="1" si="20"/>
        <v>1324</v>
      </c>
      <c r="C133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330" s="26"/>
      <c r="E1330" s="14" t="str">
        <f>IF(COUNTA(Table3[[#This Row],[Schematic Ref]]),LEN(Table3[[#This Row],[Schematic Ref]])-(LEN(SUBSTITUTE(Table3[[#This Row],[Schematic Ref]],",","")))+1,"")</f>
        <v/>
      </c>
      <c r="F1330" s="21"/>
      <c r="G1330" s="21"/>
      <c r="H1330" s="21"/>
      <c r="I1330" s="21"/>
      <c r="J1330" s="22"/>
      <c r="K1330" s="21"/>
      <c r="L1330" s="31"/>
      <c r="M1330" s="32"/>
      <c r="N1330" s="21"/>
      <c r="O1330" s="32"/>
      <c r="P1330" s="30"/>
      <c r="Q1330" s="33"/>
      <c r="R1330" s="21" t="s">
        <v>30</v>
      </c>
      <c r="S1330" s="21">
        <v>2115</v>
      </c>
      <c r="T1330" s="21"/>
      <c r="U1330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30" s="15">
        <f>Table3[[#This Row],[Price per board]]*$N$3</f>
        <v>0</v>
      </c>
      <c r="W1330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30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31" spans="2:24" x14ac:dyDescent="0.25">
      <c r="B1331" s="12">
        <f t="shared" ca="1" si="20"/>
        <v>1325</v>
      </c>
      <c r="C133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331" s="26"/>
      <c r="E1331" s="14" t="str">
        <f>IF(COUNTA(Table3[[#This Row],[Schematic Ref]]),LEN(Table3[[#This Row],[Schematic Ref]])-(LEN(SUBSTITUTE(Table3[[#This Row],[Schematic Ref]],",","")))+1,"")</f>
        <v/>
      </c>
      <c r="F1331" s="21"/>
      <c r="G1331" s="21"/>
      <c r="H1331" s="21"/>
      <c r="I1331" s="21"/>
      <c r="J1331" s="22"/>
      <c r="K1331" s="21"/>
      <c r="L1331" s="31"/>
      <c r="M1331" s="32"/>
      <c r="N1331" s="21"/>
      <c r="O1331" s="32"/>
      <c r="P1331" s="30"/>
      <c r="Q1331" s="33"/>
      <c r="R1331" s="21" t="s">
        <v>30</v>
      </c>
      <c r="S1331" s="21">
        <v>2116</v>
      </c>
      <c r="T1331" s="21"/>
      <c r="U1331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31" s="15">
        <f>Table3[[#This Row],[Price per board]]*$N$3</f>
        <v>0</v>
      </c>
      <c r="W1331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31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32" spans="2:24" x14ac:dyDescent="0.25">
      <c r="B1332" s="12">
        <f t="shared" ca="1" si="20"/>
        <v>1326</v>
      </c>
      <c r="C133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332" s="26"/>
      <c r="E1332" s="14" t="str">
        <f>IF(COUNTA(Table3[[#This Row],[Schematic Ref]]),LEN(Table3[[#This Row],[Schematic Ref]])-(LEN(SUBSTITUTE(Table3[[#This Row],[Schematic Ref]],",","")))+1,"")</f>
        <v/>
      </c>
      <c r="F1332" s="21"/>
      <c r="G1332" s="21"/>
      <c r="H1332" s="21"/>
      <c r="I1332" s="21"/>
      <c r="J1332" s="22"/>
      <c r="K1332" s="21"/>
      <c r="L1332" s="31"/>
      <c r="M1332" s="32"/>
      <c r="N1332" s="21"/>
      <c r="O1332" s="32"/>
      <c r="P1332" s="30"/>
      <c r="Q1332" s="33"/>
      <c r="R1332" s="21" t="s">
        <v>30</v>
      </c>
      <c r="S1332" s="21">
        <v>2117</v>
      </c>
      <c r="T1332" s="21"/>
      <c r="U1332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32" s="15">
        <f>Table3[[#This Row],[Price per board]]*$N$3</f>
        <v>0</v>
      </c>
      <c r="W1332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32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33" spans="2:24" x14ac:dyDescent="0.25">
      <c r="B1333" s="12">
        <f t="shared" ca="1" si="20"/>
        <v>1327</v>
      </c>
      <c r="C133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333" s="26"/>
      <c r="E1333" s="14" t="str">
        <f>IF(COUNTA(Table3[[#This Row],[Schematic Ref]]),LEN(Table3[[#This Row],[Schematic Ref]])-(LEN(SUBSTITUTE(Table3[[#This Row],[Schematic Ref]],",","")))+1,"")</f>
        <v/>
      </c>
      <c r="F1333" s="21"/>
      <c r="G1333" s="21"/>
      <c r="H1333" s="21"/>
      <c r="I1333" s="21"/>
      <c r="J1333" s="22"/>
      <c r="K1333" s="21"/>
      <c r="L1333" s="31"/>
      <c r="M1333" s="32"/>
      <c r="N1333" s="21"/>
      <c r="O1333" s="32"/>
      <c r="P1333" s="30"/>
      <c r="Q1333" s="33"/>
      <c r="R1333" s="21" t="s">
        <v>30</v>
      </c>
      <c r="S1333" s="21">
        <v>2118</v>
      </c>
      <c r="T1333" s="21"/>
      <c r="U1333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33" s="15">
        <f>Table3[[#This Row],[Price per board]]*$N$3</f>
        <v>0</v>
      </c>
      <c r="W1333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33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34" spans="2:24" x14ac:dyDescent="0.25">
      <c r="B1334" s="12">
        <f t="shared" ca="1" si="20"/>
        <v>1328</v>
      </c>
      <c r="C133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334" s="26"/>
      <c r="E1334" s="14" t="str">
        <f>IF(COUNTA(Table3[[#This Row],[Schematic Ref]]),LEN(Table3[[#This Row],[Schematic Ref]])-(LEN(SUBSTITUTE(Table3[[#This Row],[Schematic Ref]],",","")))+1,"")</f>
        <v/>
      </c>
      <c r="F1334" s="21"/>
      <c r="G1334" s="21"/>
      <c r="H1334" s="21"/>
      <c r="I1334" s="21"/>
      <c r="J1334" s="22"/>
      <c r="K1334" s="21"/>
      <c r="L1334" s="31"/>
      <c r="M1334" s="32"/>
      <c r="N1334" s="21"/>
      <c r="O1334" s="32"/>
      <c r="P1334" s="30"/>
      <c r="Q1334" s="33"/>
      <c r="R1334" s="21" t="s">
        <v>30</v>
      </c>
      <c r="S1334" s="21">
        <v>2119</v>
      </c>
      <c r="T1334" s="21"/>
      <c r="U1334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34" s="15">
        <f>Table3[[#This Row],[Price per board]]*$N$3</f>
        <v>0</v>
      </c>
      <c r="W1334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34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35" spans="2:24" x14ac:dyDescent="0.25">
      <c r="B1335" s="12">
        <f t="shared" ca="1" si="20"/>
        <v>1329</v>
      </c>
      <c r="C133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335" s="26"/>
      <c r="E1335" s="14" t="str">
        <f>IF(COUNTA(Table3[[#This Row],[Schematic Ref]]),LEN(Table3[[#This Row],[Schematic Ref]])-(LEN(SUBSTITUTE(Table3[[#This Row],[Schematic Ref]],",","")))+1,"")</f>
        <v/>
      </c>
      <c r="F1335" s="21"/>
      <c r="G1335" s="21"/>
      <c r="H1335" s="21"/>
      <c r="I1335" s="21"/>
      <c r="J1335" s="22"/>
      <c r="K1335" s="21"/>
      <c r="L1335" s="31"/>
      <c r="M1335" s="32"/>
      <c r="N1335" s="21"/>
      <c r="O1335" s="32"/>
      <c r="P1335" s="30"/>
      <c r="Q1335" s="33"/>
      <c r="R1335" s="21" t="s">
        <v>30</v>
      </c>
      <c r="S1335" s="21">
        <v>2120</v>
      </c>
      <c r="T1335" s="21"/>
      <c r="U1335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35" s="15">
        <f>Table3[[#This Row],[Price per board]]*$N$3</f>
        <v>0</v>
      </c>
      <c r="W1335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35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36" spans="2:24" x14ac:dyDescent="0.25">
      <c r="B1336" s="12">
        <f t="shared" ca="1" si="20"/>
        <v>1330</v>
      </c>
      <c r="C133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336" s="26"/>
      <c r="E1336" s="14" t="str">
        <f>IF(COUNTA(Table3[[#This Row],[Schematic Ref]]),LEN(Table3[[#This Row],[Schematic Ref]])-(LEN(SUBSTITUTE(Table3[[#This Row],[Schematic Ref]],",","")))+1,"")</f>
        <v/>
      </c>
      <c r="F1336" s="21"/>
      <c r="G1336" s="21"/>
      <c r="H1336" s="21"/>
      <c r="I1336" s="21"/>
      <c r="J1336" s="22"/>
      <c r="K1336" s="21"/>
      <c r="L1336" s="31"/>
      <c r="M1336" s="32"/>
      <c r="N1336" s="21"/>
      <c r="O1336" s="32"/>
      <c r="P1336" s="30"/>
      <c r="Q1336" s="33"/>
      <c r="R1336" s="21" t="s">
        <v>30</v>
      </c>
      <c r="S1336" s="21">
        <v>2121</v>
      </c>
      <c r="T1336" s="21"/>
      <c r="U1336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36" s="15">
        <f>Table3[[#This Row],[Price per board]]*$N$3</f>
        <v>0</v>
      </c>
      <c r="W1336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36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37" spans="2:24" x14ac:dyDescent="0.25">
      <c r="B1337" s="12">
        <f t="shared" ca="1" si="20"/>
        <v>1331</v>
      </c>
      <c r="C133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337" s="26"/>
      <c r="E1337" s="14" t="str">
        <f>IF(COUNTA(Table3[[#This Row],[Schematic Ref]]),LEN(Table3[[#This Row],[Schematic Ref]])-(LEN(SUBSTITUTE(Table3[[#This Row],[Schematic Ref]],",","")))+1,"")</f>
        <v/>
      </c>
      <c r="F1337" s="21"/>
      <c r="G1337" s="21"/>
      <c r="H1337" s="21"/>
      <c r="I1337" s="21"/>
      <c r="J1337" s="22"/>
      <c r="K1337" s="21"/>
      <c r="L1337" s="31"/>
      <c r="M1337" s="32"/>
      <c r="N1337" s="21"/>
      <c r="O1337" s="32"/>
      <c r="P1337" s="30"/>
      <c r="Q1337" s="33"/>
      <c r="R1337" s="21" t="s">
        <v>30</v>
      </c>
      <c r="S1337" s="21">
        <v>2122</v>
      </c>
      <c r="T1337" s="21"/>
      <c r="U1337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37" s="15">
        <f>Table3[[#This Row],[Price per board]]*$N$3</f>
        <v>0</v>
      </c>
      <c r="W1337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37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38" spans="2:24" x14ac:dyDescent="0.25">
      <c r="B1338" s="12">
        <f t="shared" ca="1" si="20"/>
        <v>1332</v>
      </c>
      <c r="C133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338" s="26"/>
      <c r="E1338" s="14" t="str">
        <f>IF(COUNTA(Table3[[#This Row],[Schematic Ref]]),LEN(Table3[[#This Row],[Schematic Ref]])-(LEN(SUBSTITUTE(Table3[[#This Row],[Schematic Ref]],",","")))+1,"")</f>
        <v/>
      </c>
      <c r="F1338" s="21"/>
      <c r="G1338" s="21"/>
      <c r="H1338" s="21"/>
      <c r="I1338" s="21"/>
      <c r="J1338" s="22"/>
      <c r="K1338" s="21"/>
      <c r="L1338" s="31"/>
      <c r="M1338" s="32"/>
      <c r="N1338" s="21"/>
      <c r="O1338" s="32"/>
      <c r="P1338" s="30"/>
      <c r="Q1338" s="33"/>
      <c r="R1338" s="21" t="s">
        <v>30</v>
      </c>
      <c r="S1338" s="21">
        <v>2123</v>
      </c>
      <c r="T1338" s="21"/>
      <c r="U1338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38" s="15">
        <f>Table3[[#This Row],[Price per board]]*$N$3</f>
        <v>0</v>
      </c>
      <c r="W1338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38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39" spans="2:24" x14ac:dyDescent="0.25">
      <c r="B1339" s="12">
        <f t="shared" ca="1" si="20"/>
        <v>1333</v>
      </c>
      <c r="C133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339" s="26"/>
      <c r="E1339" s="14" t="str">
        <f>IF(COUNTA(Table3[[#This Row],[Schematic Ref]]),LEN(Table3[[#This Row],[Schematic Ref]])-(LEN(SUBSTITUTE(Table3[[#This Row],[Schematic Ref]],",","")))+1,"")</f>
        <v/>
      </c>
      <c r="F1339" s="21"/>
      <c r="G1339" s="21"/>
      <c r="H1339" s="21"/>
      <c r="I1339" s="21"/>
      <c r="J1339" s="22"/>
      <c r="K1339" s="21"/>
      <c r="L1339" s="31"/>
      <c r="M1339" s="32"/>
      <c r="N1339" s="21"/>
      <c r="O1339" s="32"/>
      <c r="P1339" s="30"/>
      <c r="Q1339" s="33"/>
      <c r="R1339" s="21" t="s">
        <v>30</v>
      </c>
      <c r="S1339" s="21">
        <v>2124</v>
      </c>
      <c r="T1339" s="21"/>
      <c r="U1339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39" s="15">
        <f>Table3[[#This Row],[Price per board]]*$N$3</f>
        <v>0</v>
      </c>
      <c r="W1339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39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40" spans="2:24" x14ac:dyDescent="0.25">
      <c r="B1340" s="12">
        <f t="shared" ca="1" si="20"/>
        <v>1334</v>
      </c>
      <c r="C134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340" s="26"/>
      <c r="E1340" s="14" t="str">
        <f>IF(COUNTA(Table3[[#This Row],[Schematic Ref]]),LEN(Table3[[#This Row],[Schematic Ref]])-(LEN(SUBSTITUTE(Table3[[#This Row],[Schematic Ref]],",","")))+1,"")</f>
        <v/>
      </c>
      <c r="F1340" s="21"/>
      <c r="G1340" s="21"/>
      <c r="H1340" s="21"/>
      <c r="I1340" s="21"/>
      <c r="J1340" s="22"/>
      <c r="K1340" s="21"/>
      <c r="L1340" s="31"/>
      <c r="M1340" s="32"/>
      <c r="N1340" s="21"/>
      <c r="O1340" s="32"/>
      <c r="P1340" s="30"/>
      <c r="Q1340" s="33"/>
      <c r="R1340" s="21" t="s">
        <v>30</v>
      </c>
      <c r="S1340" s="21">
        <v>2125</v>
      </c>
      <c r="T1340" s="21"/>
      <c r="U1340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40" s="15">
        <f>Table3[[#This Row],[Price per board]]*$N$3</f>
        <v>0</v>
      </c>
      <c r="W1340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40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41" spans="2:24" x14ac:dyDescent="0.25">
      <c r="B1341" s="12">
        <f t="shared" ca="1" si="20"/>
        <v>1335</v>
      </c>
      <c r="C134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341" s="26"/>
      <c r="E1341" s="14" t="str">
        <f>IF(COUNTA(Table3[[#This Row],[Schematic Ref]]),LEN(Table3[[#This Row],[Schematic Ref]])-(LEN(SUBSTITUTE(Table3[[#This Row],[Schematic Ref]],",","")))+1,"")</f>
        <v/>
      </c>
      <c r="F1341" s="21"/>
      <c r="G1341" s="21"/>
      <c r="H1341" s="21"/>
      <c r="I1341" s="21"/>
      <c r="J1341" s="22"/>
      <c r="K1341" s="21"/>
      <c r="L1341" s="31"/>
      <c r="M1341" s="32"/>
      <c r="N1341" s="21"/>
      <c r="O1341" s="32"/>
      <c r="P1341" s="30"/>
      <c r="Q1341" s="33"/>
      <c r="R1341" s="21" t="s">
        <v>30</v>
      </c>
      <c r="S1341" s="21">
        <v>2126</v>
      </c>
      <c r="T1341" s="21"/>
      <c r="U1341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41" s="15">
        <f>Table3[[#This Row],[Price per board]]*$N$3</f>
        <v>0</v>
      </c>
      <c r="W1341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41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42" spans="2:24" x14ac:dyDescent="0.25">
      <c r="B1342" s="12">
        <f t="shared" ca="1" si="20"/>
        <v>1336</v>
      </c>
      <c r="C134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342" s="26"/>
      <c r="E1342" s="14" t="str">
        <f>IF(COUNTA(Table3[[#This Row],[Schematic Ref]]),LEN(Table3[[#This Row],[Schematic Ref]])-(LEN(SUBSTITUTE(Table3[[#This Row],[Schematic Ref]],",","")))+1,"")</f>
        <v/>
      </c>
      <c r="F1342" s="21"/>
      <c r="G1342" s="21"/>
      <c r="H1342" s="21"/>
      <c r="I1342" s="21"/>
      <c r="J1342" s="22"/>
      <c r="K1342" s="21"/>
      <c r="L1342" s="31"/>
      <c r="M1342" s="32"/>
      <c r="N1342" s="21"/>
      <c r="O1342" s="32"/>
      <c r="P1342" s="30"/>
      <c r="Q1342" s="33"/>
      <c r="R1342" s="21" t="s">
        <v>30</v>
      </c>
      <c r="S1342" s="21">
        <v>2127</v>
      </c>
      <c r="T1342" s="21"/>
      <c r="U1342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42" s="15">
        <f>Table3[[#This Row],[Price per board]]*$N$3</f>
        <v>0</v>
      </c>
      <c r="W1342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42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43" spans="2:24" x14ac:dyDescent="0.25">
      <c r="B1343" s="12">
        <f t="shared" ca="1" si="20"/>
        <v>1337</v>
      </c>
      <c r="C134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343" s="26"/>
      <c r="E1343" s="14" t="str">
        <f>IF(COUNTA(Table3[[#This Row],[Schematic Ref]]),LEN(Table3[[#This Row],[Schematic Ref]])-(LEN(SUBSTITUTE(Table3[[#This Row],[Schematic Ref]],",","")))+1,"")</f>
        <v/>
      </c>
      <c r="F1343" s="21"/>
      <c r="G1343" s="21"/>
      <c r="H1343" s="21"/>
      <c r="I1343" s="21"/>
      <c r="J1343" s="22"/>
      <c r="K1343" s="21"/>
      <c r="L1343" s="31"/>
      <c r="M1343" s="32"/>
      <c r="N1343" s="21"/>
      <c r="O1343" s="32"/>
      <c r="P1343" s="30"/>
      <c r="Q1343" s="33"/>
      <c r="R1343" s="21" t="s">
        <v>30</v>
      </c>
      <c r="S1343" s="21">
        <v>2128</v>
      </c>
      <c r="T1343" s="21"/>
      <c r="U1343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43" s="15">
        <f>Table3[[#This Row],[Price per board]]*$N$3</f>
        <v>0</v>
      </c>
      <c r="W1343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43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44" spans="2:24" x14ac:dyDescent="0.25">
      <c r="B1344" s="12">
        <f t="shared" ca="1" si="20"/>
        <v>1338</v>
      </c>
      <c r="C134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344" s="26"/>
      <c r="E1344" s="14" t="str">
        <f>IF(COUNTA(Table3[[#This Row],[Schematic Ref]]),LEN(Table3[[#This Row],[Schematic Ref]])-(LEN(SUBSTITUTE(Table3[[#This Row],[Schematic Ref]],",","")))+1,"")</f>
        <v/>
      </c>
      <c r="F1344" s="21"/>
      <c r="G1344" s="21"/>
      <c r="H1344" s="21"/>
      <c r="I1344" s="21"/>
      <c r="J1344" s="22"/>
      <c r="K1344" s="21"/>
      <c r="L1344" s="31"/>
      <c r="M1344" s="32"/>
      <c r="N1344" s="21"/>
      <c r="O1344" s="32"/>
      <c r="P1344" s="30"/>
      <c r="Q1344" s="33"/>
      <c r="R1344" s="21" t="s">
        <v>30</v>
      </c>
      <c r="S1344" s="21">
        <v>2129</v>
      </c>
      <c r="T1344" s="21"/>
      <c r="U1344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44" s="15">
        <f>Table3[[#This Row],[Price per board]]*$N$3</f>
        <v>0</v>
      </c>
      <c r="W1344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44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45" spans="2:24" x14ac:dyDescent="0.25">
      <c r="B1345" s="12">
        <f t="shared" ca="1" si="20"/>
        <v>1339</v>
      </c>
      <c r="C134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345" s="26"/>
      <c r="E1345" s="14" t="str">
        <f>IF(COUNTA(Table3[[#This Row],[Schematic Ref]]),LEN(Table3[[#This Row],[Schematic Ref]])-(LEN(SUBSTITUTE(Table3[[#This Row],[Schematic Ref]],",","")))+1,"")</f>
        <v/>
      </c>
      <c r="F1345" s="21"/>
      <c r="G1345" s="21"/>
      <c r="H1345" s="21"/>
      <c r="I1345" s="21"/>
      <c r="J1345" s="22"/>
      <c r="K1345" s="21"/>
      <c r="L1345" s="31"/>
      <c r="M1345" s="32"/>
      <c r="N1345" s="21"/>
      <c r="O1345" s="32"/>
      <c r="P1345" s="30"/>
      <c r="Q1345" s="33"/>
      <c r="R1345" s="21" t="s">
        <v>30</v>
      </c>
      <c r="S1345" s="21">
        <v>2130</v>
      </c>
      <c r="T1345" s="21"/>
      <c r="U1345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45" s="15">
        <f>Table3[[#This Row],[Price per board]]*$N$3</f>
        <v>0</v>
      </c>
      <c r="W1345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45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46" spans="2:24" x14ac:dyDescent="0.25">
      <c r="B1346" s="12">
        <f t="shared" ca="1" si="20"/>
        <v>1340</v>
      </c>
      <c r="C134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346" s="26"/>
      <c r="E1346" s="14" t="str">
        <f>IF(COUNTA(Table3[[#This Row],[Schematic Ref]]),LEN(Table3[[#This Row],[Schematic Ref]])-(LEN(SUBSTITUTE(Table3[[#This Row],[Schematic Ref]],",","")))+1,"")</f>
        <v/>
      </c>
      <c r="F1346" s="21"/>
      <c r="G1346" s="21"/>
      <c r="H1346" s="21"/>
      <c r="I1346" s="21"/>
      <c r="J1346" s="22"/>
      <c r="K1346" s="21"/>
      <c r="L1346" s="31"/>
      <c r="M1346" s="32"/>
      <c r="N1346" s="21"/>
      <c r="O1346" s="32"/>
      <c r="P1346" s="30"/>
      <c r="Q1346" s="33"/>
      <c r="R1346" s="21" t="s">
        <v>30</v>
      </c>
      <c r="S1346" s="21">
        <v>2131</v>
      </c>
      <c r="T1346" s="21"/>
      <c r="U1346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46" s="15">
        <f>Table3[[#This Row],[Price per board]]*$N$3</f>
        <v>0</v>
      </c>
      <c r="W1346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46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47" spans="2:24" x14ac:dyDescent="0.25">
      <c r="B1347" s="12">
        <f t="shared" ca="1" si="20"/>
        <v>1341</v>
      </c>
      <c r="C134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347" s="26"/>
      <c r="E1347" s="14" t="str">
        <f>IF(COUNTA(Table3[[#This Row],[Schematic Ref]]),LEN(Table3[[#This Row],[Schematic Ref]])-(LEN(SUBSTITUTE(Table3[[#This Row],[Schematic Ref]],",","")))+1,"")</f>
        <v/>
      </c>
      <c r="F1347" s="21"/>
      <c r="G1347" s="21"/>
      <c r="H1347" s="21"/>
      <c r="I1347" s="21"/>
      <c r="J1347" s="22"/>
      <c r="K1347" s="21"/>
      <c r="L1347" s="31"/>
      <c r="M1347" s="32"/>
      <c r="N1347" s="21"/>
      <c r="O1347" s="32"/>
      <c r="P1347" s="30"/>
      <c r="Q1347" s="33"/>
      <c r="R1347" s="21" t="s">
        <v>30</v>
      </c>
      <c r="S1347" s="21">
        <v>2132</v>
      </c>
      <c r="T1347" s="21"/>
      <c r="U1347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47" s="15">
        <f>Table3[[#This Row],[Price per board]]*$N$3</f>
        <v>0</v>
      </c>
      <c r="W1347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47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48" spans="2:24" x14ac:dyDescent="0.25">
      <c r="B1348" s="12">
        <f t="shared" ca="1" si="20"/>
        <v>1342</v>
      </c>
      <c r="C134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348" s="26"/>
      <c r="E1348" s="14" t="str">
        <f>IF(COUNTA(Table3[[#This Row],[Schematic Ref]]),LEN(Table3[[#This Row],[Schematic Ref]])-(LEN(SUBSTITUTE(Table3[[#This Row],[Schematic Ref]],",","")))+1,"")</f>
        <v/>
      </c>
      <c r="F1348" s="21"/>
      <c r="G1348" s="21"/>
      <c r="H1348" s="21"/>
      <c r="I1348" s="21"/>
      <c r="J1348" s="22"/>
      <c r="K1348" s="21"/>
      <c r="L1348" s="31"/>
      <c r="M1348" s="32"/>
      <c r="N1348" s="21"/>
      <c r="O1348" s="32"/>
      <c r="P1348" s="30"/>
      <c r="Q1348" s="33"/>
      <c r="R1348" s="21" t="s">
        <v>30</v>
      </c>
      <c r="S1348" s="21">
        <v>2133</v>
      </c>
      <c r="T1348" s="21"/>
      <c r="U1348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48" s="15">
        <f>Table3[[#This Row],[Price per board]]*$N$3</f>
        <v>0</v>
      </c>
      <c r="W1348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48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49" spans="2:24" x14ac:dyDescent="0.25">
      <c r="B1349" s="12">
        <f t="shared" ca="1" si="20"/>
        <v>1343</v>
      </c>
      <c r="C134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349" s="26"/>
      <c r="E1349" s="14" t="str">
        <f>IF(COUNTA(Table3[[#This Row],[Schematic Ref]]),LEN(Table3[[#This Row],[Schematic Ref]])-(LEN(SUBSTITUTE(Table3[[#This Row],[Schematic Ref]],",","")))+1,"")</f>
        <v/>
      </c>
      <c r="F1349" s="21"/>
      <c r="G1349" s="21"/>
      <c r="H1349" s="21"/>
      <c r="I1349" s="21"/>
      <c r="J1349" s="22"/>
      <c r="K1349" s="21"/>
      <c r="L1349" s="31"/>
      <c r="M1349" s="32"/>
      <c r="N1349" s="21"/>
      <c r="O1349" s="32"/>
      <c r="P1349" s="30"/>
      <c r="Q1349" s="33"/>
      <c r="R1349" s="21" t="s">
        <v>30</v>
      </c>
      <c r="S1349" s="21">
        <v>2134</v>
      </c>
      <c r="T1349" s="21"/>
      <c r="U1349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49" s="15">
        <f>Table3[[#This Row],[Price per board]]*$N$3</f>
        <v>0</v>
      </c>
      <c r="W1349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49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50" spans="2:24" x14ac:dyDescent="0.25">
      <c r="B1350" s="12">
        <f t="shared" ref="B1350:B1413" ca="1" si="21">IF(ISNUMBER(INDIRECT("B"&amp;ROW()-1)),INDIRECT("B"&amp;ROW()-1)+1,0)</f>
        <v>1344</v>
      </c>
      <c r="C135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350" s="26"/>
      <c r="E1350" s="14" t="str">
        <f>IF(COUNTA(Table3[[#This Row],[Schematic Ref]]),LEN(Table3[[#This Row],[Schematic Ref]])-(LEN(SUBSTITUTE(Table3[[#This Row],[Schematic Ref]],",","")))+1,"")</f>
        <v/>
      </c>
      <c r="F1350" s="21"/>
      <c r="G1350" s="21"/>
      <c r="H1350" s="21"/>
      <c r="I1350" s="21"/>
      <c r="J1350" s="22"/>
      <c r="K1350" s="21"/>
      <c r="L1350" s="31"/>
      <c r="M1350" s="32"/>
      <c r="N1350" s="21"/>
      <c r="O1350" s="32"/>
      <c r="P1350" s="30"/>
      <c r="Q1350" s="33"/>
      <c r="R1350" s="21" t="s">
        <v>30</v>
      </c>
      <c r="S1350" s="21">
        <v>2135</v>
      </c>
      <c r="T1350" s="21"/>
      <c r="U1350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50" s="15">
        <f>Table3[[#This Row],[Price per board]]*$N$3</f>
        <v>0</v>
      </c>
      <c r="W1350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50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51" spans="2:24" x14ac:dyDescent="0.25">
      <c r="B1351" s="12">
        <f t="shared" ca="1" si="21"/>
        <v>1345</v>
      </c>
      <c r="C135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351" s="26"/>
      <c r="E1351" s="14" t="str">
        <f>IF(COUNTA(Table3[[#This Row],[Schematic Ref]]),LEN(Table3[[#This Row],[Schematic Ref]])-(LEN(SUBSTITUTE(Table3[[#This Row],[Schematic Ref]],",","")))+1,"")</f>
        <v/>
      </c>
      <c r="F1351" s="21"/>
      <c r="G1351" s="21"/>
      <c r="H1351" s="21"/>
      <c r="I1351" s="21"/>
      <c r="J1351" s="22"/>
      <c r="K1351" s="21"/>
      <c r="L1351" s="31"/>
      <c r="M1351" s="32"/>
      <c r="N1351" s="21"/>
      <c r="O1351" s="32"/>
      <c r="P1351" s="30"/>
      <c r="Q1351" s="33"/>
      <c r="R1351" s="21" t="s">
        <v>30</v>
      </c>
      <c r="S1351" s="21">
        <v>2136</v>
      </c>
      <c r="T1351" s="21"/>
      <c r="U1351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51" s="15">
        <f>Table3[[#This Row],[Price per board]]*$N$3</f>
        <v>0</v>
      </c>
      <c r="W1351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51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52" spans="2:24" x14ac:dyDescent="0.25">
      <c r="B1352" s="12">
        <f t="shared" ca="1" si="21"/>
        <v>1346</v>
      </c>
      <c r="C135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352" s="26"/>
      <c r="E1352" s="14" t="str">
        <f>IF(COUNTA(Table3[[#This Row],[Schematic Ref]]),LEN(Table3[[#This Row],[Schematic Ref]])-(LEN(SUBSTITUTE(Table3[[#This Row],[Schematic Ref]],",","")))+1,"")</f>
        <v/>
      </c>
      <c r="F1352" s="21"/>
      <c r="G1352" s="21"/>
      <c r="H1352" s="21"/>
      <c r="I1352" s="21"/>
      <c r="J1352" s="22"/>
      <c r="K1352" s="21"/>
      <c r="L1352" s="31"/>
      <c r="M1352" s="32"/>
      <c r="N1352" s="21"/>
      <c r="O1352" s="32"/>
      <c r="P1352" s="30"/>
      <c r="Q1352" s="33"/>
      <c r="R1352" s="21" t="s">
        <v>30</v>
      </c>
      <c r="S1352" s="21">
        <v>2137</v>
      </c>
      <c r="T1352" s="21"/>
      <c r="U1352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52" s="15">
        <f>Table3[[#This Row],[Price per board]]*$N$3</f>
        <v>0</v>
      </c>
      <c r="W1352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52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53" spans="2:24" x14ac:dyDescent="0.25">
      <c r="B1353" s="12">
        <f t="shared" ca="1" si="21"/>
        <v>1347</v>
      </c>
      <c r="C135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353" s="26"/>
      <c r="E1353" s="14" t="str">
        <f>IF(COUNTA(Table3[[#This Row],[Schematic Ref]]),LEN(Table3[[#This Row],[Schematic Ref]])-(LEN(SUBSTITUTE(Table3[[#This Row],[Schematic Ref]],",","")))+1,"")</f>
        <v/>
      </c>
      <c r="F1353" s="21"/>
      <c r="G1353" s="21"/>
      <c r="H1353" s="21"/>
      <c r="I1353" s="21"/>
      <c r="J1353" s="22"/>
      <c r="K1353" s="21"/>
      <c r="L1353" s="31"/>
      <c r="M1353" s="32"/>
      <c r="N1353" s="21"/>
      <c r="O1353" s="32"/>
      <c r="P1353" s="30"/>
      <c r="Q1353" s="33"/>
      <c r="R1353" s="21" t="s">
        <v>30</v>
      </c>
      <c r="S1353" s="21">
        <v>2138</v>
      </c>
      <c r="T1353" s="21"/>
      <c r="U1353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53" s="15">
        <f>Table3[[#This Row],[Price per board]]*$N$3</f>
        <v>0</v>
      </c>
      <c r="W1353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53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54" spans="2:24" x14ac:dyDescent="0.25">
      <c r="B1354" s="12">
        <f t="shared" ca="1" si="21"/>
        <v>1348</v>
      </c>
      <c r="C135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354" s="26"/>
      <c r="E1354" s="14" t="str">
        <f>IF(COUNTA(Table3[[#This Row],[Schematic Ref]]),LEN(Table3[[#This Row],[Schematic Ref]])-(LEN(SUBSTITUTE(Table3[[#This Row],[Schematic Ref]],",","")))+1,"")</f>
        <v/>
      </c>
      <c r="F1354" s="21"/>
      <c r="G1354" s="21"/>
      <c r="H1354" s="21"/>
      <c r="I1354" s="21"/>
      <c r="J1354" s="22"/>
      <c r="K1354" s="21"/>
      <c r="L1354" s="31"/>
      <c r="M1354" s="32"/>
      <c r="N1354" s="21"/>
      <c r="O1354" s="32"/>
      <c r="P1354" s="30"/>
      <c r="Q1354" s="33"/>
      <c r="R1354" s="21" t="s">
        <v>30</v>
      </c>
      <c r="S1354" s="21">
        <v>2139</v>
      </c>
      <c r="T1354" s="21"/>
      <c r="U1354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54" s="15">
        <f>Table3[[#This Row],[Price per board]]*$N$3</f>
        <v>0</v>
      </c>
      <c r="W1354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54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55" spans="2:24" x14ac:dyDescent="0.25">
      <c r="B1355" s="12">
        <f t="shared" ca="1" si="21"/>
        <v>1349</v>
      </c>
      <c r="C135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355" s="26"/>
      <c r="E1355" s="14" t="str">
        <f>IF(COUNTA(Table3[[#This Row],[Schematic Ref]]),LEN(Table3[[#This Row],[Schematic Ref]])-(LEN(SUBSTITUTE(Table3[[#This Row],[Schematic Ref]],",","")))+1,"")</f>
        <v/>
      </c>
      <c r="F1355" s="21"/>
      <c r="G1355" s="21"/>
      <c r="H1355" s="21"/>
      <c r="I1355" s="21"/>
      <c r="J1355" s="22"/>
      <c r="K1355" s="21"/>
      <c r="L1355" s="31"/>
      <c r="M1355" s="32"/>
      <c r="N1355" s="21"/>
      <c r="O1355" s="32"/>
      <c r="P1355" s="30"/>
      <c r="Q1355" s="33"/>
      <c r="R1355" s="21" t="s">
        <v>30</v>
      </c>
      <c r="S1355" s="21">
        <v>2140</v>
      </c>
      <c r="T1355" s="21"/>
      <c r="U1355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55" s="15">
        <f>Table3[[#This Row],[Price per board]]*$N$3</f>
        <v>0</v>
      </c>
      <c r="W1355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55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56" spans="2:24" x14ac:dyDescent="0.25">
      <c r="B1356" s="12">
        <f t="shared" ca="1" si="21"/>
        <v>1350</v>
      </c>
      <c r="C135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356" s="26"/>
      <c r="E1356" s="14" t="str">
        <f>IF(COUNTA(Table3[[#This Row],[Schematic Ref]]),LEN(Table3[[#This Row],[Schematic Ref]])-(LEN(SUBSTITUTE(Table3[[#This Row],[Schematic Ref]],",","")))+1,"")</f>
        <v/>
      </c>
      <c r="F1356" s="21"/>
      <c r="G1356" s="21"/>
      <c r="H1356" s="21"/>
      <c r="I1356" s="21"/>
      <c r="J1356" s="22"/>
      <c r="K1356" s="21"/>
      <c r="L1356" s="31"/>
      <c r="M1356" s="32"/>
      <c r="N1356" s="21"/>
      <c r="O1356" s="32"/>
      <c r="P1356" s="30"/>
      <c r="Q1356" s="33"/>
      <c r="R1356" s="21" t="s">
        <v>30</v>
      </c>
      <c r="S1356" s="21">
        <v>2141</v>
      </c>
      <c r="T1356" s="21"/>
      <c r="U1356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56" s="15">
        <f>Table3[[#This Row],[Price per board]]*$N$3</f>
        <v>0</v>
      </c>
      <c r="W1356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56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57" spans="2:24" x14ac:dyDescent="0.25">
      <c r="B1357" s="12">
        <f t="shared" ca="1" si="21"/>
        <v>1351</v>
      </c>
      <c r="C135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357" s="26"/>
      <c r="E1357" s="14" t="str">
        <f>IF(COUNTA(Table3[[#This Row],[Schematic Ref]]),LEN(Table3[[#This Row],[Schematic Ref]])-(LEN(SUBSTITUTE(Table3[[#This Row],[Schematic Ref]],",","")))+1,"")</f>
        <v/>
      </c>
      <c r="F1357" s="21"/>
      <c r="G1357" s="21"/>
      <c r="H1357" s="21"/>
      <c r="I1357" s="21"/>
      <c r="J1357" s="22"/>
      <c r="K1357" s="21"/>
      <c r="L1357" s="31"/>
      <c r="M1357" s="32"/>
      <c r="N1357" s="21"/>
      <c r="O1357" s="32"/>
      <c r="P1357" s="30"/>
      <c r="Q1357" s="33"/>
      <c r="R1357" s="21" t="s">
        <v>30</v>
      </c>
      <c r="S1357" s="21">
        <v>2142</v>
      </c>
      <c r="T1357" s="21"/>
      <c r="U1357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57" s="15">
        <f>Table3[[#This Row],[Price per board]]*$N$3</f>
        <v>0</v>
      </c>
      <c r="W1357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57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58" spans="2:24" x14ac:dyDescent="0.25">
      <c r="B1358" s="12">
        <f t="shared" ca="1" si="21"/>
        <v>1352</v>
      </c>
      <c r="C135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358" s="26"/>
      <c r="E1358" s="14" t="str">
        <f>IF(COUNTA(Table3[[#This Row],[Schematic Ref]]),LEN(Table3[[#This Row],[Schematic Ref]])-(LEN(SUBSTITUTE(Table3[[#This Row],[Schematic Ref]],",","")))+1,"")</f>
        <v/>
      </c>
      <c r="F1358" s="21"/>
      <c r="G1358" s="21"/>
      <c r="H1358" s="21"/>
      <c r="I1358" s="21"/>
      <c r="J1358" s="22"/>
      <c r="K1358" s="21"/>
      <c r="L1358" s="31"/>
      <c r="M1358" s="32"/>
      <c r="N1358" s="21"/>
      <c r="O1358" s="32"/>
      <c r="P1358" s="30"/>
      <c r="Q1358" s="33"/>
      <c r="R1358" s="21" t="s">
        <v>30</v>
      </c>
      <c r="S1358" s="21">
        <v>2143</v>
      </c>
      <c r="T1358" s="21"/>
      <c r="U1358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58" s="15">
        <f>Table3[[#This Row],[Price per board]]*$N$3</f>
        <v>0</v>
      </c>
      <c r="W1358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58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59" spans="2:24" x14ac:dyDescent="0.25">
      <c r="B1359" s="12">
        <f t="shared" ca="1" si="21"/>
        <v>1353</v>
      </c>
      <c r="C135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359" s="26"/>
      <c r="E1359" s="14" t="str">
        <f>IF(COUNTA(Table3[[#This Row],[Schematic Ref]]),LEN(Table3[[#This Row],[Schematic Ref]])-(LEN(SUBSTITUTE(Table3[[#This Row],[Schematic Ref]],",","")))+1,"")</f>
        <v/>
      </c>
      <c r="F1359" s="21"/>
      <c r="G1359" s="21"/>
      <c r="H1359" s="21"/>
      <c r="I1359" s="21"/>
      <c r="J1359" s="22"/>
      <c r="K1359" s="21"/>
      <c r="L1359" s="31"/>
      <c r="M1359" s="32"/>
      <c r="N1359" s="21"/>
      <c r="O1359" s="32"/>
      <c r="P1359" s="30"/>
      <c r="Q1359" s="33"/>
      <c r="R1359" s="21" t="s">
        <v>30</v>
      </c>
      <c r="S1359" s="21">
        <v>2144</v>
      </c>
      <c r="T1359" s="21"/>
      <c r="U1359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59" s="15">
        <f>Table3[[#This Row],[Price per board]]*$N$3</f>
        <v>0</v>
      </c>
      <c r="W1359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59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60" spans="2:24" x14ac:dyDescent="0.25">
      <c r="B1360" s="12">
        <f t="shared" ca="1" si="21"/>
        <v>1354</v>
      </c>
      <c r="C136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360" s="26"/>
      <c r="E1360" s="14" t="str">
        <f>IF(COUNTA(Table3[[#This Row],[Schematic Ref]]),LEN(Table3[[#This Row],[Schematic Ref]])-(LEN(SUBSTITUTE(Table3[[#This Row],[Schematic Ref]],",","")))+1,"")</f>
        <v/>
      </c>
      <c r="F1360" s="21"/>
      <c r="G1360" s="21"/>
      <c r="H1360" s="21"/>
      <c r="I1360" s="21"/>
      <c r="J1360" s="22"/>
      <c r="K1360" s="21"/>
      <c r="L1360" s="31"/>
      <c r="M1360" s="32"/>
      <c r="N1360" s="21"/>
      <c r="O1360" s="32"/>
      <c r="P1360" s="30"/>
      <c r="Q1360" s="33"/>
      <c r="R1360" s="21" t="s">
        <v>30</v>
      </c>
      <c r="S1360" s="21">
        <v>2145</v>
      </c>
      <c r="T1360" s="21"/>
      <c r="U1360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60" s="15">
        <f>Table3[[#This Row],[Price per board]]*$N$3</f>
        <v>0</v>
      </c>
      <c r="W1360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60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61" spans="2:24" x14ac:dyDescent="0.25">
      <c r="B1361" s="12">
        <f t="shared" ca="1" si="21"/>
        <v>1355</v>
      </c>
      <c r="C136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361" s="26"/>
      <c r="E1361" s="14" t="str">
        <f>IF(COUNTA(Table3[[#This Row],[Schematic Ref]]),LEN(Table3[[#This Row],[Schematic Ref]])-(LEN(SUBSTITUTE(Table3[[#This Row],[Schematic Ref]],",","")))+1,"")</f>
        <v/>
      </c>
      <c r="F1361" s="21"/>
      <c r="G1361" s="21"/>
      <c r="H1361" s="21"/>
      <c r="I1361" s="21"/>
      <c r="J1361" s="22"/>
      <c r="K1361" s="21"/>
      <c r="L1361" s="31"/>
      <c r="M1361" s="32"/>
      <c r="N1361" s="21"/>
      <c r="O1361" s="32"/>
      <c r="P1361" s="30"/>
      <c r="Q1361" s="33"/>
      <c r="R1361" s="21" t="s">
        <v>30</v>
      </c>
      <c r="S1361" s="21">
        <v>2146</v>
      </c>
      <c r="T1361" s="21"/>
      <c r="U1361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61" s="15">
        <f>Table3[[#This Row],[Price per board]]*$N$3</f>
        <v>0</v>
      </c>
      <c r="W1361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61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62" spans="2:24" x14ac:dyDescent="0.25">
      <c r="B1362" s="12">
        <f t="shared" ca="1" si="21"/>
        <v>1356</v>
      </c>
      <c r="C136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362" s="26"/>
      <c r="E1362" s="14" t="str">
        <f>IF(COUNTA(Table3[[#This Row],[Schematic Ref]]),LEN(Table3[[#This Row],[Schematic Ref]])-(LEN(SUBSTITUTE(Table3[[#This Row],[Schematic Ref]],",","")))+1,"")</f>
        <v/>
      </c>
      <c r="F1362" s="21"/>
      <c r="G1362" s="21"/>
      <c r="H1362" s="21"/>
      <c r="I1362" s="21"/>
      <c r="J1362" s="22"/>
      <c r="K1362" s="21"/>
      <c r="L1362" s="31"/>
      <c r="M1362" s="32"/>
      <c r="N1362" s="21"/>
      <c r="O1362" s="32"/>
      <c r="P1362" s="30"/>
      <c r="Q1362" s="33"/>
      <c r="R1362" s="21" t="s">
        <v>30</v>
      </c>
      <c r="S1362" s="21">
        <v>2147</v>
      </c>
      <c r="T1362" s="21"/>
      <c r="U1362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62" s="15">
        <f>Table3[[#This Row],[Price per board]]*$N$3</f>
        <v>0</v>
      </c>
      <c r="W1362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62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63" spans="2:24" x14ac:dyDescent="0.25">
      <c r="B1363" s="12">
        <f t="shared" ca="1" si="21"/>
        <v>1357</v>
      </c>
      <c r="C136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363" s="26"/>
      <c r="E1363" s="14" t="str">
        <f>IF(COUNTA(Table3[[#This Row],[Schematic Ref]]),LEN(Table3[[#This Row],[Schematic Ref]])-(LEN(SUBSTITUTE(Table3[[#This Row],[Schematic Ref]],",","")))+1,"")</f>
        <v/>
      </c>
      <c r="F1363" s="21"/>
      <c r="G1363" s="21"/>
      <c r="H1363" s="21"/>
      <c r="I1363" s="21"/>
      <c r="J1363" s="22"/>
      <c r="K1363" s="21"/>
      <c r="L1363" s="31"/>
      <c r="M1363" s="32"/>
      <c r="N1363" s="21"/>
      <c r="O1363" s="32"/>
      <c r="P1363" s="30"/>
      <c r="Q1363" s="33"/>
      <c r="R1363" s="21" t="s">
        <v>30</v>
      </c>
      <c r="S1363" s="21">
        <v>2148</v>
      </c>
      <c r="T1363" s="21"/>
      <c r="U1363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63" s="15">
        <f>Table3[[#This Row],[Price per board]]*$N$3</f>
        <v>0</v>
      </c>
      <c r="W1363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63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64" spans="2:24" x14ac:dyDescent="0.25">
      <c r="B1364" s="12">
        <f t="shared" ca="1" si="21"/>
        <v>1358</v>
      </c>
      <c r="C136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364" s="26"/>
      <c r="E1364" s="14" t="str">
        <f>IF(COUNTA(Table3[[#This Row],[Schematic Ref]]),LEN(Table3[[#This Row],[Schematic Ref]])-(LEN(SUBSTITUTE(Table3[[#This Row],[Schematic Ref]],",","")))+1,"")</f>
        <v/>
      </c>
      <c r="F1364" s="21"/>
      <c r="G1364" s="21"/>
      <c r="H1364" s="21"/>
      <c r="I1364" s="21"/>
      <c r="J1364" s="22"/>
      <c r="K1364" s="21"/>
      <c r="L1364" s="31"/>
      <c r="M1364" s="32"/>
      <c r="N1364" s="21"/>
      <c r="O1364" s="32"/>
      <c r="P1364" s="30"/>
      <c r="Q1364" s="33"/>
      <c r="R1364" s="21" t="s">
        <v>30</v>
      </c>
      <c r="S1364" s="21">
        <v>2149</v>
      </c>
      <c r="T1364" s="21"/>
      <c r="U1364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64" s="15">
        <f>Table3[[#This Row],[Price per board]]*$N$3</f>
        <v>0</v>
      </c>
      <c r="W1364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64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65" spans="2:24" x14ac:dyDescent="0.25">
      <c r="B1365" s="12">
        <f t="shared" ca="1" si="21"/>
        <v>1359</v>
      </c>
      <c r="C136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365" s="26"/>
      <c r="E1365" s="14" t="str">
        <f>IF(COUNTA(Table3[[#This Row],[Schematic Ref]]),LEN(Table3[[#This Row],[Schematic Ref]])-(LEN(SUBSTITUTE(Table3[[#This Row],[Schematic Ref]],",","")))+1,"")</f>
        <v/>
      </c>
      <c r="F1365" s="21"/>
      <c r="G1365" s="21"/>
      <c r="H1365" s="21"/>
      <c r="I1365" s="21"/>
      <c r="J1365" s="22"/>
      <c r="K1365" s="21"/>
      <c r="L1365" s="31"/>
      <c r="M1365" s="32"/>
      <c r="N1365" s="21"/>
      <c r="O1365" s="32"/>
      <c r="P1365" s="30"/>
      <c r="Q1365" s="33"/>
      <c r="R1365" s="21" t="s">
        <v>30</v>
      </c>
      <c r="S1365" s="21">
        <v>2150</v>
      </c>
      <c r="T1365" s="21"/>
      <c r="U1365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65" s="15">
        <f>Table3[[#This Row],[Price per board]]*$N$3</f>
        <v>0</v>
      </c>
      <c r="W1365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65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66" spans="2:24" x14ac:dyDescent="0.25">
      <c r="B1366" s="12">
        <f t="shared" ca="1" si="21"/>
        <v>1360</v>
      </c>
      <c r="C136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366" s="26"/>
      <c r="E1366" s="14" t="str">
        <f>IF(COUNTA(Table3[[#This Row],[Schematic Ref]]),LEN(Table3[[#This Row],[Schematic Ref]])-(LEN(SUBSTITUTE(Table3[[#This Row],[Schematic Ref]],",","")))+1,"")</f>
        <v/>
      </c>
      <c r="F1366" s="21"/>
      <c r="G1366" s="21"/>
      <c r="H1366" s="21"/>
      <c r="I1366" s="21"/>
      <c r="J1366" s="22"/>
      <c r="K1366" s="21"/>
      <c r="L1366" s="31"/>
      <c r="M1366" s="32"/>
      <c r="N1366" s="21"/>
      <c r="O1366" s="32"/>
      <c r="P1366" s="30"/>
      <c r="Q1366" s="33"/>
      <c r="R1366" s="21" t="s">
        <v>30</v>
      </c>
      <c r="S1366" s="21">
        <v>2151</v>
      </c>
      <c r="T1366" s="21"/>
      <c r="U1366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66" s="15">
        <f>Table3[[#This Row],[Price per board]]*$N$3</f>
        <v>0</v>
      </c>
      <c r="W1366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66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67" spans="2:24" x14ac:dyDescent="0.25">
      <c r="B1367" s="12">
        <f t="shared" ca="1" si="21"/>
        <v>1361</v>
      </c>
      <c r="C136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367" s="26"/>
      <c r="E1367" s="14" t="str">
        <f>IF(COUNTA(Table3[[#This Row],[Schematic Ref]]),LEN(Table3[[#This Row],[Schematic Ref]])-(LEN(SUBSTITUTE(Table3[[#This Row],[Schematic Ref]],",","")))+1,"")</f>
        <v/>
      </c>
      <c r="F1367" s="21"/>
      <c r="G1367" s="21"/>
      <c r="H1367" s="21"/>
      <c r="I1367" s="21"/>
      <c r="J1367" s="22"/>
      <c r="K1367" s="21"/>
      <c r="L1367" s="31"/>
      <c r="M1367" s="32"/>
      <c r="N1367" s="21"/>
      <c r="O1367" s="32"/>
      <c r="P1367" s="30"/>
      <c r="Q1367" s="33"/>
      <c r="R1367" s="21" t="s">
        <v>30</v>
      </c>
      <c r="S1367" s="21">
        <v>2152</v>
      </c>
      <c r="T1367" s="21"/>
      <c r="U1367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67" s="15">
        <f>Table3[[#This Row],[Price per board]]*$N$3</f>
        <v>0</v>
      </c>
      <c r="W1367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67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68" spans="2:24" x14ac:dyDescent="0.25">
      <c r="B1368" s="12">
        <f t="shared" ca="1" si="21"/>
        <v>1362</v>
      </c>
      <c r="C136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368" s="26"/>
      <c r="E1368" s="14" t="str">
        <f>IF(COUNTA(Table3[[#This Row],[Schematic Ref]]),LEN(Table3[[#This Row],[Schematic Ref]])-(LEN(SUBSTITUTE(Table3[[#This Row],[Schematic Ref]],",","")))+1,"")</f>
        <v/>
      </c>
      <c r="F1368" s="21"/>
      <c r="G1368" s="21"/>
      <c r="H1368" s="21"/>
      <c r="I1368" s="21"/>
      <c r="J1368" s="22"/>
      <c r="K1368" s="21"/>
      <c r="L1368" s="31"/>
      <c r="M1368" s="32"/>
      <c r="N1368" s="21"/>
      <c r="O1368" s="32"/>
      <c r="P1368" s="30"/>
      <c r="Q1368" s="33"/>
      <c r="R1368" s="21" t="s">
        <v>30</v>
      </c>
      <c r="S1368" s="21">
        <v>2153</v>
      </c>
      <c r="T1368" s="21"/>
      <c r="U1368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68" s="15">
        <f>Table3[[#This Row],[Price per board]]*$N$3</f>
        <v>0</v>
      </c>
      <c r="W1368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68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69" spans="2:24" x14ac:dyDescent="0.25">
      <c r="B1369" s="12">
        <f t="shared" ca="1" si="21"/>
        <v>1363</v>
      </c>
      <c r="C136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369" s="26"/>
      <c r="E1369" s="14" t="str">
        <f>IF(COUNTA(Table3[[#This Row],[Schematic Ref]]),LEN(Table3[[#This Row],[Schematic Ref]])-(LEN(SUBSTITUTE(Table3[[#This Row],[Schematic Ref]],",","")))+1,"")</f>
        <v/>
      </c>
      <c r="F1369" s="21"/>
      <c r="G1369" s="21"/>
      <c r="H1369" s="21"/>
      <c r="I1369" s="21"/>
      <c r="J1369" s="22"/>
      <c r="K1369" s="21"/>
      <c r="L1369" s="31"/>
      <c r="M1369" s="32"/>
      <c r="N1369" s="21"/>
      <c r="O1369" s="32"/>
      <c r="P1369" s="30"/>
      <c r="Q1369" s="33"/>
      <c r="R1369" s="21" t="s">
        <v>30</v>
      </c>
      <c r="S1369" s="21">
        <v>2154</v>
      </c>
      <c r="T1369" s="21"/>
      <c r="U1369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69" s="15">
        <f>Table3[[#This Row],[Price per board]]*$N$3</f>
        <v>0</v>
      </c>
      <c r="W1369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69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70" spans="2:24" x14ac:dyDescent="0.25">
      <c r="B1370" s="12">
        <f t="shared" ca="1" si="21"/>
        <v>1364</v>
      </c>
      <c r="C137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370" s="26"/>
      <c r="E1370" s="14" t="str">
        <f>IF(COUNTA(Table3[[#This Row],[Schematic Ref]]),LEN(Table3[[#This Row],[Schematic Ref]])-(LEN(SUBSTITUTE(Table3[[#This Row],[Schematic Ref]],",","")))+1,"")</f>
        <v/>
      </c>
      <c r="F1370" s="21"/>
      <c r="G1370" s="21"/>
      <c r="H1370" s="21"/>
      <c r="I1370" s="21"/>
      <c r="J1370" s="22"/>
      <c r="K1370" s="21"/>
      <c r="L1370" s="31"/>
      <c r="M1370" s="32"/>
      <c r="N1370" s="21"/>
      <c r="O1370" s="32"/>
      <c r="P1370" s="30"/>
      <c r="Q1370" s="33"/>
      <c r="R1370" s="21" t="s">
        <v>30</v>
      </c>
      <c r="S1370" s="21">
        <v>2155</v>
      </c>
      <c r="T1370" s="21"/>
      <c r="U1370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70" s="15">
        <f>Table3[[#This Row],[Price per board]]*$N$3</f>
        <v>0</v>
      </c>
      <c r="W1370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70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71" spans="2:24" x14ac:dyDescent="0.25">
      <c r="B1371" s="12">
        <f t="shared" ca="1" si="21"/>
        <v>1365</v>
      </c>
      <c r="C137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371" s="26"/>
      <c r="E1371" s="14" t="str">
        <f>IF(COUNTA(Table3[[#This Row],[Schematic Ref]]),LEN(Table3[[#This Row],[Schematic Ref]])-(LEN(SUBSTITUTE(Table3[[#This Row],[Schematic Ref]],",","")))+1,"")</f>
        <v/>
      </c>
      <c r="F1371" s="21"/>
      <c r="G1371" s="21"/>
      <c r="H1371" s="21"/>
      <c r="I1371" s="21"/>
      <c r="J1371" s="22"/>
      <c r="K1371" s="21"/>
      <c r="L1371" s="31"/>
      <c r="M1371" s="32"/>
      <c r="N1371" s="21"/>
      <c r="O1371" s="32"/>
      <c r="P1371" s="30"/>
      <c r="Q1371" s="33"/>
      <c r="R1371" s="21" t="s">
        <v>30</v>
      </c>
      <c r="S1371" s="21">
        <v>2156</v>
      </c>
      <c r="T1371" s="21"/>
      <c r="U1371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71" s="15">
        <f>Table3[[#This Row],[Price per board]]*$N$3</f>
        <v>0</v>
      </c>
      <c r="W1371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71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72" spans="2:24" x14ac:dyDescent="0.25">
      <c r="B1372" s="12">
        <f t="shared" ca="1" si="21"/>
        <v>1366</v>
      </c>
      <c r="C137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372" s="26"/>
      <c r="E1372" s="14" t="str">
        <f>IF(COUNTA(Table3[[#This Row],[Schematic Ref]]),LEN(Table3[[#This Row],[Schematic Ref]])-(LEN(SUBSTITUTE(Table3[[#This Row],[Schematic Ref]],",","")))+1,"")</f>
        <v/>
      </c>
      <c r="F1372" s="21"/>
      <c r="G1372" s="21"/>
      <c r="H1372" s="21"/>
      <c r="I1372" s="21"/>
      <c r="J1372" s="22"/>
      <c r="K1372" s="21"/>
      <c r="L1372" s="31"/>
      <c r="M1372" s="32"/>
      <c r="N1372" s="21"/>
      <c r="O1372" s="32"/>
      <c r="P1372" s="30"/>
      <c r="Q1372" s="33"/>
      <c r="R1372" s="21" t="s">
        <v>30</v>
      </c>
      <c r="S1372" s="21">
        <v>2157</v>
      </c>
      <c r="T1372" s="21"/>
      <c r="U1372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72" s="15">
        <f>Table3[[#This Row],[Price per board]]*$N$3</f>
        <v>0</v>
      </c>
      <c r="W1372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72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73" spans="2:24" x14ac:dyDescent="0.25">
      <c r="B1373" s="12">
        <f t="shared" ca="1" si="21"/>
        <v>1367</v>
      </c>
      <c r="C137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373" s="26"/>
      <c r="E1373" s="14" t="str">
        <f>IF(COUNTA(Table3[[#This Row],[Schematic Ref]]),LEN(Table3[[#This Row],[Schematic Ref]])-(LEN(SUBSTITUTE(Table3[[#This Row],[Schematic Ref]],",","")))+1,"")</f>
        <v/>
      </c>
      <c r="F1373" s="21"/>
      <c r="G1373" s="21"/>
      <c r="H1373" s="21"/>
      <c r="I1373" s="21"/>
      <c r="J1373" s="22"/>
      <c r="K1373" s="21"/>
      <c r="L1373" s="31"/>
      <c r="M1373" s="32"/>
      <c r="N1373" s="21"/>
      <c r="O1373" s="32"/>
      <c r="P1373" s="30"/>
      <c r="Q1373" s="33"/>
      <c r="R1373" s="21" t="s">
        <v>30</v>
      </c>
      <c r="S1373" s="21">
        <v>2158</v>
      </c>
      <c r="T1373" s="21"/>
      <c r="U1373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73" s="15">
        <f>Table3[[#This Row],[Price per board]]*$N$3</f>
        <v>0</v>
      </c>
      <c r="W1373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73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74" spans="2:24" x14ac:dyDescent="0.25">
      <c r="B1374" s="12">
        <f t="shared" ca="1" si="21"/>
        <v>1368</v>
      </c>
      <c r="C137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374" s="26"/>
      <c r="E1374" s="14" t="str">
        <f>IF(COUNTA(Table3[[#This Row],[Schematic Ref]]),LEN(Table3[[#This Row],[Schematic Ref]])-(LEN(SUBSTITUTE(Table3[[#This Row],[Schematic Ref]],",","")))+1,"")</f>
        <v/>
      </c>
      <c r="F1374" s="21"/>
      <c r="G1374" s="21"/>
      <c r="H1374" s="21"/>
      <c r="I1374" s="21"/>
      <c r="J1374" s="22"/>
      <c r="K1374" s="21"/>
      <c r="L1374" s="31"/>
      <c r="M1374" s="32"/>
      <c r="N1374" s="21"/>
      <c r="O1374" s="32"/>
      <c r="P1374" s="30"/>
      <c r="Q1374" s="33"/>
      <c r="R1374" s="21" t="s">
        <v>30</v>
      </c>
      <c r="S1374" s="21">
        <v>2159</v>
      </c>
      <c r="T1374" s="21"/>
      <c r="U1374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74" s="15">
        <f>Table3[[#This Row],[Price per board]]*$N$3</f>
        <v>0</v>
      </c>
      <c r="W1374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74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75" spans="2:24" x14ac:dyDescent="0.25">
      <c r="B1375" s="12">
        <f t="shared" ca="1" si="21"/>
        <v>1369</v>
      </c>
      <c r="C137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375" s="26"/>
      <c r="E1375" s="14" t="str">
        <f>IF(COUNTA(Table3[[#This Row],[Schematic Ref]]),LEN(Table3[[#This Row],[Schematic Ref]])-(LEN(SUBSTITUTE(Table3[[#This Row],[Schematic Ref]],",","")))+1,"")</f>
        <v/>
      </c>
      <c r="F1375" s="21"/>
      <c r="G1375" s="21"/>
      <c r="H1375" s="21"/>
      <c r="I1375" s="21"/>
      <c r="J1375" s="22"/>
      <c r="K1375" s="21"/>
      <c r="L1375" s="31"/>
      <c r="M1375" s="32"/>
      <c r="N1375" s="21"/>
      <c r="O1375" s="32"/>
      <c r="P1375" s="30"/>
      <c r="Q1375" s="33"/>
      <c r="R1375" s="21" t="s">
        <v>30</v>
      </c>
      <c r="S1375" s="21">
        <v>2160</v>
      </c>
      <c r="T1375" s="21"/>
      <c r="U1375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75" s="15">
        <f>Table3[[#This Row],[Price per board]]*$N$3</f>
        <v>0</v>
      </c>
      <c r="W1375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75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76" spans="2:24" x14ac:dyDescent="0.25">
      <c r="B1376" s="12">
        <f t="shared" ca="1" si="21"/>
        <v>1370</v>
      </c>
      <c r="C137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376" s="26"/>
      <c r="E1376" s="14" t="str">
        <f>IF(COUNTA(Table3[[#This Row],[Schematic Ref]]),LEN(Table3[[#This Row],[Schematic Ref]])-(LEN(SUBSTITUTE(Table3[[#This Row],[Schematic Ref]],",","")))+1,"")</f>
        <v/>
      </c>
      <c r="F1376" s="21"/>
      <c r="G1376" s="21"/>
      <c r="H1376" s="21"/>
      <c r="I1376" s="21"/>
      <c r="J1376" s="22"/>
      <c r="K1376" s="21"/>
      <c r="L1376" s="31"/>
      <c r="M1376" s="32"/>
      <c r="N1376" s="21"/>
      <c r="O1376" s="32"/>
      <c r="P1376" s="30"/>
      <c r="Q1376" s="33"/>
      <c r="R1376" s="21" t="s">
        <v>30</v>
      </c>
      <c r="S1376" s="21">
        <v>2161</v>
      </c>
      <c r="T1376" s="21"/>
      <c r="U1376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76" s="15">
        <f>Table3[[#This Row],[Price per board]]*$N$3</f>
        <v>0</v>
      </c>
      <c r="W1376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76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77" spans="2:24" x14ac:dyDescent="0.25">
      <c r="B1377" s="12">
        <f t="shared" ca="1" si="21"/>
        <v>1371</v>
      </c>
      <c r="C137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377" s="26"/>
      <c r="E1377" s="14" t="str">
        <f>IF(COUNTA(Table3[[#This Row],[Schematic Ref]]),LEN(Table3[[#This Row],[Schematic Ref]])-(LEN(SUBSTITUTE(Table3[[#This Row],[Schematic Ref]],",","")))+1,"")</f>
        <v/>
      </c>
      <c r="F1377" s="21"/>
      <c r="G1377" s="21"/>
      <c r="H1377" s="21"/>
      <c r="I1377" s="21"/>
      <c r="J1377" s="22"/>
      <c r="K1377" s="21"/>
      <c r="L1377" s="31"/>
      <c r="M1377" s="32"/>
      <c r="N1377" s="21"/>
      <c r="O1377" s="32"/>
      <c r="P1377" s="30"/>
      <c r="Q1377" s="33"/>
      <c r="R1377" s="21" t="s">
        <v>30</v>
      </c>
      <c r="S1377" s="21">
        <v>2162</v>
      </c>
      <c r="T1377" s="21"/>
      <c r="U1377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77" s="15">
        <f>Table3[[#This Row],[Price per board]]*$N$3</f>
        <v>0</v>
      </c>
      <c r="W1377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77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78" spans="2:24" x14ac:dyDescent="0.25">
      <c r="B1378" s="12">
        <f t="shared" ca="1" si="21"/>
        <v>1372</v>
      </c>
      <c r="C137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378" s="26"/>
      <c r="E1378" s="14" t="str">
        <f>IF(COUNTA(Table3[[#This Row],[Schematic Ref]]),LEN(Table3[[#This Row],[Schematic Ref]])-(LEN(SUBSTITUTE(Table3[[#This Row],[Schematic Ref]],",","")))+1,"")</f>
        <v/>
      </c>
      <c r="F1378" s="21"/>
      <c r="G1378" s="21"/>
      <c r="H1378" s="21"/>
      <c r="I1378" s="21"/>
      <c r="J1378" s="22"/>
      <c r="K1378" s="21"/>
      <c r="L1378" s="31"/>
      <c r="M1378" s="32"/>
      <c r="N1378" s="21"/>
      <c r="O1378" s="32"/>
      <c r="P1378" s="30"/>
      <c r="Q1378" s="33"/>
      <c r="R1378" s="21" t="s">
        <v>30</v>
      </c>
      <c r="S1378" s="21">
        <v>2163</v>
      </c>
      <c r="T1378" s="21"/>
      <c r="U1378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78" s="15">
        <f>Table3[[#This Row],[Price per board]]*$N$3</f>
        <v>0</v>
      </c>
      <c r="W1378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78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79" spans="2:24" x14ac:dyDescent="0.25">
      <c r="B1379" s="12">
        <f t="shared" ca="1" si="21"/>
        <v>1373</v>
      </c>
      <c r="C137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379" s="26"/>
      <c r="E1379" s="14" t="str">
        <f>IF(COUNTA(Table3[[#This Row],[Schematic Ref]]),LEN(Table3[[#This Row],[Schematic Ref]])-(LEN(SUBSTITUTE(Table3[[#This Row],[Schematic Ref]],",","")))+1,"")</f>
        <v/>
      </c>
      <c r="F1379" s="21"/>
      <c r="G1379" s="21"/>
      <c r="H1379" s="21"/>
      <c r="I1379" s="21"/>
      <c r="J1379" s="22"/>
      <c r="K1379" s="21"/>
      <c r="L1379" s="31"/>
      <c r="M1379" s="32"/>
      <c r="N1379" s="21"/>
      <c r="O1379" s="32"/>
      <c r="P1379" s="30"/>
      <c r="Q1379" s="33"/>
      <c r="R1379" s="21" t="s">
        <v>30</v>
      </c>
      <c r="S1379" s="21">
        <v>2164</v>
      </c>
      <c r="T1379" s="21"/>
      <c r="U1379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79" s="15">
        <f>Table3[[#This Row],[Price per board]]*$N$3</f>
        <v>0</v>
      </c>
      <c r="W1379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79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80" spans="2:24" x14ac:dyDescent="0.25">
      <c r="B1380" s="12">
        <f t="shared" ca="1" si="21"/>
        <v>1374</v>
      </c>
      <c r="C138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380" s="26"/>
      <c r="E1380" s="14" t="str">
        <f>IF(COUNTA(Table3[[#This Row],[Schematic Ref]]),LEN(Table3[[#This Row],[Schematic Ref]])-(LEN(SUBSTITUTE(Table3[[#This Row],[Schematic Ref]],",","")))+1,"")</f>
        <v/>
      </c>
      <c r="F1380" s="21"/>
      <c r="G1380" s="21"/>
      <c r="H1380" s="21"/>
      <c r="I1380" s="21"/>
      <c r="J1380" s="22"/>
      <c r="K1380" s="21"/>
      <c r="L1380" s="31"/>
      <c r="M1380" s="32"/>
      <c r="N1380" s="21"/>
      <c r="O1380" s="32"/>
      <c r="P1380" s="30"/>
      <c r="Q1380" s="33"/>
      <c r="R1380" s="21" t="s">
        <v>30</v>
      </c>
      <c r="S1380" s="21">
        <v>2165</v>
      </c>
      <c r="T1380" s="21"/>
      <c r="U1380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80" s="15">
        <f>Table3[[#This Row],[Price per board]]*$N$3</f>
        <v>0</v>
      </c>
      <c r="W1380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80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81" spans="2:24" x14ac:dyDescent="0.25">
      <c r="B1381" s="12">
        <f t="shared" ca="1" si="21"/>
        <v>1375</v>
      </c>
      <c r="C138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381" s="26"/>
      <c r="E1381" s="14" t="str">
        <f>IF(COUNTA(Table3[[#This Row],[Schematic Ref]]),LEN(Table3[[#This Row],[Schematic Ref]])-(LEN(SUBSTITUTE(Table3[[#This Row],[Schematic Ref]],",","")))+1,"")</f>
        <v/>
      </c>
      <c r="F1381" s="21"/>
      <c r="G1381" s="21"/>
      <c r="H1381" s="21"/>
      <c r="I1381" s="21"/>
      <c r="J1381" s="22"/>
      <c r="K1381" s="21"/>
      <c r="L1381" s="31"/>
      <c r="M1381" s="32"/>
      <c r="N1381" s="21"/>
      <c r="O1381" s="32"/>
      <c r="P1381" s="30"/>
      <c r="Q1381" s="33"/>
      <c r="R1381" s="21" t="s">
        <v>30</v>
      </c>
      <c r="S1381" s="21">
        <v>2166</v>
      </c>
      <c r="T1381" s="21"/>
      <c r="U1381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81" s="15">
        <f>Table3[[#This Row],[Price per board]]*$N$3</f>
        <v>0</v>
      </c>
      <c r="W1381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81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82" spans="2:24" x14ac:dyDescent="0.25">
      <c r="B1382" s="12">
        <f t="shared" ca="1" si="21"/>
        <v>1376</v>
      </c>
      <c r="C138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382" s="26"/>
      <c r="E1382" s="14" t="str">
        <f>IF(COUNTA(Table3[[#This Row],[Schematic Ref]]),LEN(Table3[[#This Row],[Schematic Ref]])-(LEN(SUBSTITUTE(Table3[[#This Row],[Schematic Ref]],",","")))+1,"")</f>
        <v/>
      </c>
      <c r="F1382" s="21"/>
      <c r="G1382" s="21"/>
      <c r="H1382" s="21"/>
      <c r="I1382" s="21"/>
      <c r="J1382" s="22"/>
      <c r="K1382" s="21"/>
      <c r="L1382" s="31"/>
      <c r="M1382" s="32"/>
      <c r="N1382" s="21"/>
      <c r="O1382" s="32"/>
      <c r="P1382" s="30"/>
      <c r="Q1382" s="33"/>
      <c r="R1382" s="21" t="s">
        <v>30</v>
      </c>
      <c r="S1382" s="21">
        <v>2167</v>
      </c>
      <c r="T1382" s="21"/>
      <c r="U1382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82" s="15">
        <f>Table3[[#This Row],[Price per board]]*$N$3</f>
        <v>0</v>
      </c>
      <c r="W1382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82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83" spans="2:24" x14ac:dyDescent="0.25">
      <c r="B1383" s="12">
        <f t="shared" ca="1" si="21"/>
        <v>1377</v>
      </c>
      <c r="C138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383" s="26"/>
      <c r="E1383" s="14" t="str">
        <f>IF(COUNTA(Table3[[#This Row],[Schematic Ref]]),LEN(Table3[[#This Row],[Schematic Ref]])-(LEN(SUBSTITUTE(Table3[[#This Row],[Schematic Ref]],",","")))+1,"")</f>
        <v/>
      </c>
      <c r="F1383" s="21"/>
      <c r="G1383" s="21"/>
      <c r="H1383" s="21"/>
      <c r="I1383" s="21"/>
      <c r="J1383" s="22"/>
      <c r="K1383" s="21"/>
      <c r="L1383" s="31"/>
      <c r="M1383" s="32"/>
      <c r="N1383" s="21"/>
      <c r="O1383" s="32"/>
      <c r="P1383" s="30"/>
      <c r="Q1383" s="33"/>
      <c r="R1383" s="21" t="s">
        <v>30</v>
      </c>
      <c r="S1383" s="21">
        <v>2168</v>
      </c>
      <c r="T1383" s="21"/>
      <c r="U1383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83" s="15">
        <f>Table3[[#This Row],[Price per board]]*$N$3</f>
        <v>0</v>
      </c>
      <c r="W1383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83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84" spans="2:24" x14ac:dyDescent="0.25">
      <c r="B1384" s="12">
        <f t="shared" ca="1" si="21"/>
        <v>1378</v>
      </c>
      <c r="C138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384" s="26"/>
      <c r="E1384" s="14" t="str">
        <f>IF(COUNTA(Table3[[#This Row],[Schematic Ref]]),LEN(Table3[[#This Row],[Schematic Ref]])-(LEN(SUBSTITUTE(Table3[[#This Row],[Schematic Ref]],",","")))+1,"")</f>
        <v/>
      </c>
      <c r="F1384" s="21"/>
      <c r="G1384" s="21"/>
      <c r="H1384" s="21"/>
      <c r="I1384" s="21"/>
      <c r="J1384" s="22"/>
      <c r="K1384" s="21"/>
      <c r="L1384" s="31"/>
      <c r="M1384" s="32"/>
      <c r="N1384" s="21"/>
      <c r="O1384" s="32"/>
      <c r="P1384" s="30"/>
      <c r="Q1384" s="33"/>
      <c r="R1384" s="21" t="s">
        <v>30</v>
      </c>
      <c r="S1384" s="21">
        <v>2169</v>
      </c>
      <c r="T1384" s="21"/>
      <c r="U1384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84" s="15">
        <f>Table3[[#This Row],[Price per board]]*$N$3</f>
        <v>0</v>
      </c>
      <c r="W1384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84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85" spans="2:24" x14ac:dyDescent="0.25">
      <c r="B1385" s="12">
        <f t="shared" ca="1" si="21"/>
        <v>1379</v>
      </c>
      <c r="C138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385" s="26"/>
      <c r="E1385" s="14" t="str">
        <f>IF(COUNTA(Table3[[#This Row],[Schematic Ref]]),LEN(Table3[[#This Row],[Schematic Ref]])-(LEN(SUBSTITUTE(Table3[[#This Row],[Schematic Ref]],",","")))+1,"")</f>
        <v/>
      </c>
      <c r="F1385" s="21"/>
      <c r="G1385" s="21"/>
      <c r="H1385" s="21"/>
      <c r="I1385" s="21"/>
      <c r="J1385" s="22"/>
      <c r="K1385" s="21"/>
      <c r="L1385" s="31"/>
      <c r="M1385" s="32"/>
      <c r="N1385" s="21"/>
      <c r="O1385" s="32"/>
      <c r="P1385" s="30"/>
      <c r="Q1385" s="33"/>
      <c r="R1385" s="21" t="s">
        <v>30</v>
      </c>
      <c r="S1385" s="21">
        <v>2170</v>
      </c>
      <c r="T1385" s="21"/>
      <c r="U1385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85" s="15">
        <f>Table3[[#This Row],[Price per board]]*$N$3</f>
        <v>0</v>
      </c>
      <c r="W1385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85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86" spans="2:24" x14ac:dyDescent="0.25">
      <c r="B1386" s="12">
        <f t="shared" ca="1" si="21"/>
        <v>1380</v>
      </c>
      <c r="C138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386" s="26"/>
      <c r="E1386" s="14" t="str">
        <f>IF(COUNTA(Table3[[#This Row],[Schematic Ref]]),LEN(Table3[[#This Row],[Schematic Ref]])-(LEN(SUBSTITUTE(Table3[[#This Row],[Schematic Ref]],",","")))+1,"")</f>
        <v/>
      </c>
      <c r="F1386" s="21"/>
      <c r="G1386" s="21"/>
      <c r="H1386" s="21"/>
      <c r="I1386" s="21"/>
      <c r="J1386" s="22"/>
      <c r="K1386" s="21"/>
      <c r="L1386" s="31"/>
      <c r="M1386" s="32"/>
      <c r="N1386" s="21"/>
      <c r="O1386" s="32"/>
      <c r="P1386" s="30"/>
      <c r="Q1386" s="33"/>
      <c r="R1386" s="21" t="s">
        <v>30</v>
      </c>
      <c r="S1386" s="21">
        <v>2171</v>
      </c>
      <c r="T1386" s="21"/>
      <c r="U1386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86" s="15">
        <f>Table3[[#This Row],[Price per board]]*$N$3</f>
        <v>0</v>
      </c>
      <c r="W1386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86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87" spans="2:24" x14ac:dyDescent="0.25">
      <c r="B1387" s="12">
        <f t="shared" ca="1" si="21"/>
        <v>1381</v>
      </c>
      <c r="C138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387" s="26"/>
      <c r="E1387" s="14" t="str">
        <f>IF(COUNTA(Table3[[#This Row],[Schematic Ref]]),LEN(Table3[[#This Row],[Schematic Ref]])-(LEN(SUBSTITUTE(Table3[[#This Row],[Schematic Ref]],",","")))+1,"")</f>
        <v/>
      </c>
      <c r="F1387" s="21"/>
      <c r="G1387" s="21"/>
      <c r="H1387" s="21"/>
      <c r="I1387" s="21"/>
      <c r="J1387" s="22"/>
      <c r="K1387" s="21"/>
      <c r="L1387" s="31"/>
      <c r="M1387" s="32"/>
      <c r="N1387" s="21"/>
      <c r="O1387" s="32"/>
      <c r="P1387" s="30"/>
      <c r="Q1387" s="33"/>
      <c r="R1387" s="21" t="s">
        <v>30</v>
      </c>
      <c r="S1387" s="21">
        <v>2172</v>
      </c>
      <c r="T1387" s="21"/>
      <c r="U1387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87" s="15">
        <f>Table3[[#This Row],[Price per board]]*$N$3</f>
        <v>0</v>
      </c>
      <c r="W1387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87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88" spans="2:24" x14ac:dyDescent="0.25">
      <c r="B1388" s="12">
        <f t="shared" ca="1" si="21"/>
        <v>1382</v>
      </c>
      <c r="C138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388" s="26"/>
      <c r="E1388" s="14" t="str">
        <f>IF(COUNTA(Table3[[#This Row],[Schematic Ref]]),LEN(Table3[[#This Row],[Schematic Ref]])-(LEN(SUBSTITUTE(Table3[[#This Row],[Schematic Ref]],",","")))+1,"")</f>
        <v/>
      </c>
      <c r="F1388" s="21"/>
      <c r="G1388" s="21"/>
      <c r="H1388" s="21"/>
      <c r="I1388" s="21"/>
      <c r="J1388" s="22"/>
      <c r="K1388" s="21"/>
      <c r="L1388" s="31"/>
      <c r="M1388" s="32"/>
      <c r="N1388" s="21"/>
      <c r="O1388" s="32"/>
      <c r="P1388" s="30"/>
      <c r="Q1388" s="33"/>
      <c r="R1388" s="21" t="s">
        <v>30</v>
      </c>
      <c r="S1388" s="21">
        <v>2173</v>
      </c>
      <c r="T1388" s="21"/>
      <c r="U1388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88" s="15">
        <f>Table3[[#This Row],[Price per board]]*$N$3</f>
        <v>0</v>
      </c>
      <c r="W1388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88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89" spans="2:24" x14ac:dyDescent="0.25">
      <c r="B1389" s="12">
        <f t="shared" ca="1" si="21"/>
        <v>1383</v>
      </c>
      <c r="C138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389" s="26"/>
      <c r="E1389" s="14" t="str">
        <f>IF(COUNTA(Table3[[#This Row],[Schematic Ref]]),LEN(Table3[[#This Row],[Schematic Ref]])-(LEN(SUBSTITUTE(Table3[[#This Row],[Schematic Ref]],",","")))+1,"")</f>
        <v/>
      </c>
      <c r="F1389" s="21"/>
      <c r="G1389" s="21"/>
      <c r="H1389" s="21"/>
      <c r="I1389" s="21"/>
      <c r="J1389" s="22"/>
      <c r="K1389" s="21"/>
      <c r="L1389" s="31"/>
      <c r="M1389" s="32"/>
      <c r="N1389" s="21"/>
      <c r="O1389" s="32"/>
      <c r="P1389" s="30"/>
      <c r="Q1389" s="33"/>
      <c r="R1389" s="21" t="s">
        <v>30</v>
      </c>
      <c r="S1389" s="21">
        <v>2174</v>
      </c>
      <c r="T1389" s="21"/>
      <c r="U1389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89" s="15">
        <f>Table3[[#This Row],[Price per board]]*$N$3</f>
        <v>0</v>
      </c>
      <c r="W1389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89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90" spans="2:24" x14ac:dyDescent="0.25">
      <c r="B1390" s="12">
        <f t="shared" ca="1" si="21"/>
        <v>1384</v>
      </c>
      <c r="C139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390" s="26"/>
      <c r="E1390" s="14" t="str">
        <f>IF(COUNTA(Table3[[#This Row],[Schematic Ref]]),LEN(Table3[[#This Row],[Schematic Ref]])-(LEN(SUBSTITUTE(Table3[[#This Row],[Schematic Ref]],",","")))+1,"")</f>
        <v/>
      </c>
      <c r="F1390" s="21"/>
      <c r="G1390" s="21"/>
      <c r="H1390" s="21"/>
      <c r="I1390" s="21"/>
      <c r="J1390" s="22"/>
      <c r="K1390" s="21"/>
      <c r="L1390" s="31"/>
      <c r="M1390" s="32"/>
      <c r="N1390" s="21"/>
      <c r="O1390" s="32"/>
      <c r="P1390" s="30"/>
      <c r="Q1390" s="33"/>
      <c r="R1390" s="21" t="s">
        <v>30</v>
      </c>
      <c r="S1390" s="21">
        <v>2175</v>
      </c>
      <c r="T1390" s="21"/>
      <c r="U1390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90" s="15">
        <f>Table3[[#This Row],[Price per board]]*$N$3</f>
        <v>0</v>
      </c>
      <c r="W1390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90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91" spans="2:24" x14ac:dyDescent="0.25">
      <c r="B1391" s="12">
        <f t="shared" ca="1" si="21"/>
        <v>1385</v>
      </c>
      <c r="C139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391" s="26"/>
      <c r="E1391" s="14" t="str">
        <f>IF(COUNTA(Table3[[#This Row],[Schematic Ref]]),LEN(Table3[[#This Row],[Schematic Ref]])-(LEN(SUBSTITUTE(Table3[[#This Row],[Schematic Ref]],",","")))+1,"")</f>
        <v/>
      </c>
      <c r="F1391" s="21"/>
      <c r="G1391" s="21"/>
      <c r="H1391" s="21"/>
      <c r="I1391" s="21"/>
      <c r="J1391" s="22"/>
      <c r="K1391" s="21"/>
      <c r="L1391" s="31"/>
      <c r="M1391" s="32"/>
      <c r="N1391" s="21"/>
      <c r="O1391" s="32"/>
      <c r="P1391" s="30"/>
      <c r="Q1391" s="33"/>
      <c r="R1391" s="21" t="s">
        <v>30</v>
      </c>
      <c r="S1391" s="21">
        <v>2176</v>
      </c>
      <c r="T1391" s="21"/>
      <c r="U1391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91" s="15">
        <f>Table3[[#This Row],[Price per board]]*$N$3</f>
        <v>0</v>
      </c>
      <c r="W1391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91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92" spans="2:24" x14ac:dyDescent="0.25">
      <c r="B1392" s="12">
        <f t="shared" ca="1" si="21"/>
        <v>1386</v>
      </c>
      <c r="C139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392" s="26"/>
      <c r="E1392" s="14" t="str">
        <f>IF(COUNTA(Table3[[#This Row],[Schematic Ref]]),LEN(Table3[[#This Row],[Schematic Ref]])-(LEN(SUBSTITUTE(Table3[[#This Row],[Schematic Ref]],",","")))+1,"")</f>
        <v/>
      </c>
      <c r="F1392" s="21"/>
      <c r="G1392" s="21"/>
      <c r="H1392" s="21"/>
      <c r="I1392" s="21"/>
      <c r="J1392" s="22"/>
      <c r="K1392" s="21"/>
      <c r="L1392" s="31"/>
      <c r="M1392" s="32"/>
      <c r="N1392" s="21"/>
      <c r="O1392" s="32"/>
      <c r="P1392" s="30"/>
      <c r="Q1392" s="33"/>
      <c r="R1392" s="21" t="s">
        <v>30</v>
      </c>
      <c r="S1392" s="21">
        <v>2177</v>
      </c>
      <c r="T1392" s="21"/>
      <c r="U1392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92" s="15">
        <f>Table3[[#This Row],[Price per board]]*$N$3</f>
        <v>0</v>
      </c>
      <c r="W1392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92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93" spans="2:24" x14ac:dyDescent="0.25">
      <c r="B1393" s="12">
        <f t="shared" ca="1" si="21"/>
        <v>1387</v>
      </c>
      <c r="C139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393" s="26"/>
      <c r="E1393" s="14" t="str">
        <f>IF(COUNTA(Table3[[#This Row],[Schematic Ref]]),LEN(Table3[[#This Row],[Schematic Ref]])-(LEN(SUBSTITUTE(Table3[[#This Row],[Schematic Ref]],",","")))+1,"")</f>
        <v/>
      </c>
      <c r="F1393" s="21"/>
      <c r="G1393" s="21"/>
      <c r="H1393" s="21"/>
      <c r="I1393" s="21"/>
      <c r="J1393" s="22"/>
      <c r="K1393" s="21"/>
      <c r="L1393" s="31"/>
      <c r="M1393" s="32"/>
      <c r="N1393" s="21"/>
      <c r="O1393" s="32"/>
      <c r="P1393" s="30"/>
      <c r="Q1393" s="33"/>
      <c r="R1393" s="21" t="s">
        <v>30</v>
      </c>
      <c r="S1393" s="21">
        <v>2178</v>
      </c>
      <c r="T1393" s="21"/>
      <c r="U1393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93" s="15">
        <f>Table3[[#This Row],[Price per board]]*$N$3</f>
        <v>0</v>
      </c>
      <c r="W1393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93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94" spans="2:24" x14ac:dyDescent="0.25">
      <c r="B1394" s="12">
        <f t="shared" ca="1" si="21"/>
        <v>1388</v>
      </c>
      <c r="C139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394" s="26"/>
      <c r="E1394" s="14" t="str">
        <f>IF(COUNTA(Table3[[#This Row],[Schematic Ref]]),LEN(Table3[[#This Row],[Schematic Ref]])-(LEN(SUBSTITUTE(Table3[[#This Row],[Schematic Ref]],",","")))+1,"")</f>
        <v/>
      </c>
      <c r="F1394" s="21"/>
      <c r="G1394" s="21"/>
      <c r="H1394" s="21"/>
      <c r="I1394" s="21"/>
      <c r="J1394" s="22"/>
      <c r="K1394" s="21"/>
      <c r="L1394" s="31"/>
      <c r="M1394" s="32"/>
      <c r="N1394" s="21"/>
      <c r="O1394" s="32"/>
      <c r="P1394" s="30"/>
      <c r="Q1394" s="33"/>
      <c r="R1394" s="21" t="s">
        <v>30</v>
      </c>
      <c r="S1394" s="21">
        <v>2179</v>
      </c>
      <c r="T1394" s="21"/>
      <c r="U1394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94" s="15">
        <f>Table3[[#This Row],[Price per board]]*$N$3</f>
        <v>0</v>
      </c>
      <c r="W1394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94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95" spans="2:24" x14ac:dyDescent="0.25">
      <c r="B1395" s="12">
        <f t="shared" ca="1" si="21"/>
        <v>1389</v>
      </c>
      <c r="C139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395" s="26"/>
      <c r="E1395" s="14" t="str">
        <f>IF(COUNTA(Table3[[#This Row],[Schematic Ref]]),LEN(Table3[[#This Row],[Schematic Ref]])-(LEN(SUBSTITUTE(Table3[[#This Row],[Schematic Ref]],",","")))+1,"")</f>
        <v/>
      </c>
      <c r="F1395" s="21"/>
      <c r="G1395" s="21"/>
      <c r="H1395" s="21"/>
      <c r="I1395" s="21"/>
      <c r="J1395" s="22"/>
      <c r="K1395" s="21"/>
      <c r="L1395" s="31"/>
      <c r="M1395" s="32"/>
      <c r="N1395" s="21"/>
      <c r="O1395" s="32"/>
      <c r="P1395" s="30"/>
      <c r="Q1395" s="33"/>
      <c r="R1395" s="21" t="s">
        <v>30</v>
      </c>
      <c r="S1395" s="21">
        <v>2180</v>
      </c>
      <c r="T1395" s="21"/>
      <c r="U1395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95" s="15">
        <f>Table3[[#This Row],[Price per board]]*$N$3</f>
        <v>0</v>
      </c>
      <c r="W1395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95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96" spans="2:24" x14ac:dyDescent="0.25">
      <c r="B1396" s="12">
        <f t="shared" ca="1" si="21"/>
        <v>1390</v>
      </c>
      <c r="C139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396" s="26"/>
      <c r="E1396" s="14" t="str">
        <f>IF(COUNTA(Table3[[#This Row],[Schematic Ref]]),LEN(Table3[[#This Row],[Schematic Ref]])-(LEN(SUBSTITUTE(Table3[[#This Row],[Schematic Ref]],",","")))+1,"")</f>
        <v/>
      </c>
      <c r="F1396" s="21"/>
      <c r="G1396" s="21"/>
      <c r="H1396" s="21"/>
      <c r="I1396" s="21"/>
      <c r="J1396" s="22"/>
      <c r="K1396" s="21"/>
      <c r="L1396" s="31"/>
      <c r="M1396" s="32"/>
      <c r="N1396" s="21"/>
      <c r="O1396" s="32"/>
      <c r="P1396" s="30"/>
      <c r="Q1396" s="33"/>
      <c r="R1396" s="21" t="s">
        <v>30</v>
      </c>
      <c r="S1396" s="21">
        <v>2181</v>
      </c>
      <c r="T1396" s="21"/>
      <c r="U1396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96" s="15">
        <f>Table3[[#This Row],[Price per board]]*$N$3</f>
        <v>0</v>
      </c>
      <c r="W1396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96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97" spans="2:24" x14ac:dyDescent="0.25">
      <c r="B1397" s="12">
        <f t="shared" ca="1" si="21"/>
        <v>1391</v>
      </c>
      <c r="C139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397" s="26"/>
      <c r="E1397" s="14" t="str">
        <f>IF(COUNTA(Table3[[#This Row],[Schematic Ref]]),LEN(Table3[[#This Row],[Schematic Ref]])-(LEN(SUBSTITUTE(Table3[[#This Row],[Schematic Ref]],",","")))+1,"")</f>
        <v/>
      </c>
      <c r="F1397" s="21"/>
      <c r="G1397" s="21"/>
      <c r="H1397" s="21"/>
      <c r="I1397" s="21"/>
      <c r="J1397" s="22"/>
      <c r="K1397" s="21"/>
      <c r="L1397" s="31"/>
      <c r="M1397" s="32"/>
      <c r="N1397" s="21"/>
      <c r="O1397" s="32"/>
      <c r="P1397" s="30"/>
      <c r="Q1397" s="33"/>
      <c r="R1397" s="21" t="s">
        <v>30</v>
      </c>
      <c r="S1397" s="21">
        <v>2182</v>
      </c>
      <c r="T1397" s="21"/>
      <c r="U1397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97" s="15">
        <f>Table3[[#This Row],[Price per board]]*$N$3</f>
        <v>0</v>
      </c>
      <c r="W1397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97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98" spans="2:24" x14ac:dyDescent="0.25">
      <c r="B1398" s="12">
        <f t="shared" ca="1" si="21"/>
        <v>1392</v>
      </c>
      <c r="C139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398" s="26"/>
      <c r="E1398" s="14" t="str">
        <f>IF(COUNTA(Table3[[#This Row],[Schematic Ref]]),LEN(Table3[[#This Row],[Schematic Ref]])-(LEN(SUBSTITUTE(Table3[[#This Row],[Schematic Ref]],",","")))+1,"")</f>
        <v/>
      </c>
      <c r="F1398" s="21"/>
      <c r="G1398" s="21"/>
      <c r="H1398" s="21"/>
      <c r="I1398" s="21"/>
      <c r="J1398" s="22"/>
      <c r="K1398" s="21"/>
      <c r="L1398" s="31"/>
      <c r="M1398" s="32"/>
      <c r="N1398" s="21"/>
      <c r="O1398" s="32"/>
      <c r="P1398" s="30"/>
      <c r="Q1398" s="33"/>
      <c r="R1398" s="21" t="s">
        <v>30</v>
      </c>
      <c r="S1398" s="21">
        <v>2183</v>
      </c>
      <c r="T1398" s="21"/>
      <c r="U1398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98" s="15">
        <f>Table3[[#This Row],[Price per board]]*$N$3</f>
        <v>0</v>
      </c>
      <c r="W1398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98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99" spans="2:24" x14ac:dyDescent="0.25">
      <c r="B1399" s="12">
        <f t="shared" ca="1" si="21"/>
        <v>1393</v>
      </c>
      <c r="C139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399" s="26"/>
      <c r="E1399" s="14" t="str">
        <f>IF(COUNTA(Table3[[#This Row],[Schematic Ref]]),LEN(Table3[[#This Row],[Schematic Ref]])-(LEN(SUBSTITUTE(Table3[[#This Row],[Schematic Ref]],",","")))+1,"")</f>
        <v/>
      </c>
      <c r="F1399" s="21"/>
      <c r="G1399" s="21"/>
      <c r="H1399" s="21"/>
      <c r="I1399" s="21"/>
      <c r="J1399" s="22"/>
      <c r="K1399" s="21"/>
      <c r="L1399" s="31"/>
      <c r="M1399" s="32"/>
      <c r="N1399" s="21"/>
      <c r="O1399" s="32"/>
      <c r="P1399" s="30"/>
      <c r="Q1399" s="33"/>
      <c r="R1399" s="21" t="s">
        <v>30</v>
      </c>
      <c r="S1399" s="21">
        <v>2184</v>
      </c>
      <c r="T1399" s="21"/>
      <c r="U1399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99" s="15">
        <f>Table3[[#This Row],[Price per board]]*$N$3</f>
        <v>0</v>
      </c>
      <c r="W1399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99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00" spans="2:24" x14ac:dyDescent="0.25">
      <c r="B1400" s="12">
        <f t="shared" ca="1" si="21"/>
        <v>1394</v>
      </c>
      <c r="C140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400" s="26"/>
      <c r="E1400" s="14" t="str">
        <f>IF(COUNTA(Table3[[#This Row],[Schematic Ref]]),LEN(Table3[[#This Row],[Schematic Ref]])-(LEN(SUBSTITUTE(Table3[[#This Row],[Schematic Ref]],",","")))+1,"")</f>
        <v/>
      </c>
      <c r="F1400" s="21"/>
      <c r="G1400" s="21"/>
      <c r="H1400" s="21"/>
      <c r="I1400" s="21"/>
      <c r="J1400" s="22"/>
      <c r="K1400" s="21"/>
      <c r="L1400" s="31"/>
      <c r="M1400" s="32"/>
      <c r="N1400" s="21"/>
      <c r="O1400" s="32"/>
      <c r="P1400" s="30"/>
      <c r="Q1400" s="33"/>
      <c r="R1400" s="21" t="s">
        <v>30</v>
      </c>
      <c r="S1400" s="21">
        <v>2185</v>
      </c>
      <c r="T1400" s="21"/>
      <c r="U1400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00" s="15">
        <f>Table3[[#This Row],[Price per board]]*$N$3</f>
        <v>0</v>
      </c>
      <c r="W1400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00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01" spans="2:24" x14ac:dyDescent="0.25">
      <c r="B1401" s="12">
        <f t="shared" ca="1" si="21"/>
        <v>1395</v>
      </c>
      <c r="C140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401" s="26"/>
      <c r="E1401" s="14" t="str">
        <f>IF(COUNTA(Table3[[#This Row],[Schematic Ref]]),LEN(Table3[[#This Row],[Schematic Ref]])-(LEN(SUBSTITUTE(Table3[[#This Row],[Schematic Ref]],",","")))+1,"")</f>
        <v/>
      </c>
      <c r="F1401" s="21"/>
      <c r="G1401" s="21"/>
      <c r="H1401" s="21"/>
      <c r="I1401" s="21"/>
      <c r="J1401" s="22"/>
      <c r="K1401" s="21"/>
      <c r="L1401" s="31"/>
      <c r="M1401" s="32"/>
      <c r="N1401" s="21"/>
      <c r="O1401" s="32"/>
      <c r="P1401" s="30"/>
      <c r="Q1401" s="33"/>
      <c r="R1401" s="21" t="s">
        <v>30</v>
      </c>
      <c r="S1401" s="21">
        <v>2186</v>
      </c>
      <c r="T1401" s="21"/>
      <c r="U1401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01" s="15">
        <f>Table3[[#This Row],[Price per board]]*$N$3</f>
        <v>0</v>
      </c>
      <c r="W1401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01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02" spans="2:24" x14ac:dyDescent="0.25">
      <c r="B1402" s="12">
        <f t="shared" ca="1" si="21"/>
        <v>1396</v>
      </c>
      <c r="C140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402" s="26"/>
      <c r="E1402" s="14" t="str">
        <f>IF(COUNTA(Table3[[#This Row],[Schematic Ref]]),LEN(Table3[[#This Row],[Schematic Ref]])-(LEN(SUBSTITUTE(Table3[[#This Row],[Schematic Ref]],",","")))+1,"")</f>
        <v/>
      </c>
      <c r="F1402" s="21"/>
      <c r="G1402" s="21"/>
      <c r="H1402" s="21"/>
      <c r="I1402" s="21"/>
      <c r="J1402" s="22"/>
      <c r="K1402" s="21"/>
      <c r="L1402" s="31"/>
      <c r="M1402" s="32"/>
      <c r="N1402" s="21"/>
      <c r="O1402" s="32"/>
      <c r="P1402" s="30"/>
      <c r="Q1402" s="33"/>
      <c r="R1402" s="21" t="s">
        <v>30</v>
      </c>
      <c r="S1402" s="21">
        <v>2187</v>
      </c>
      <c r="T1402" s="21"/>
      <c r="U1402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02" s="15">
        <f>Table3[[#This Row],[Price per board]]*$N$3</f>
        <v>0</v>
      </c>
      <c r="W1402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02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03" spans="2:24" x14ac:dyDescent="0.25">
      <c r="B1403" s="12">
        <f t="shared" ca="1" si="21"/>
        <v>1397</v>
      </c>
      <c r="C140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403" s="26"/>
      <c r="E1403" s="14" t="str">
        <f>IF(COUNTA(Table3[[#This Row],[Schematic Ref]]),LEN(Table3[[#This Row],[Schematic Ref]])-(LEN(SUBSTITUTE(Table3[[#This Row],[Schematic Ref]],",","")))+1,"")</f>
        <v/>
      </c>
      <c r="F1403" s="21"/>
      <c r="G1403" s="21"/>
      <c r="H1403" s="21"/>
      <c r="I1403" s="21"/>
      <c r="J1403" s="22"/>
      <c r="K1403" s="21"/>
      <c r="L1403" s="31"/>
      <c r="M1403" s="32"/>
      <c r="N1403" s="21"/>
      <c r="O1403" s="32"/>
      <c r="P1403" s="30"/>
      <c r="Q1403" s="33"/>
      <c r="R1403" s="21" t="s">
        <v>30</v>
      </c>
      <c r="S1403" s="21">
        <v>2188</v>
      </c>
      <c r="T1403" s="21"/>
      <c r="U1403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03" s="15">
        <f>Table3[[#This Row],[Price per board]]*$N$3</f>
        <v>0</v>
      </c>
      <c r="W1403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03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04" spans="2:24" x14ac:dyDescent="0.25">
      <c r="B1404" s="12">
        <f t="shared" ca="1" si="21"/>
        <v>1398</v>
      </c>
      <c r="C140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404" s="26"/>
      <c r="E1404" s="14" t="str">
        <f>IF(COUNTA(Table3[[#This Row],[Schematic Ref]]),LEN(Table3[[#This Row],[Schematic Ref]])-(LEN(SUBSTITUTE(Table3[[#This Row],[Schematic Ref]],",","")))+1,"")</f>
        <v/>
      </c>
      <c r="F1404" s="21"/>
      <c r="G1404" s="21"/>
      <c r="H1404" s="21"/>
      <c r="I1404" s="21"/>
      <c r="J1404" s="22"/>
      <c r="K1404" s="21"/>
      <c r="L1404" s="31"/>
      <c r="M1404" s="32"/>
      <c r="N1404" s="21"/>
      <c r="O1404" s="32"/>
      <c r="P1404" s="30"/>
      <c r="Q1404" s="33"/>
      <c r="R1404" s="21" t="s">
        <v>30</v>
      </c>
      <c r="S1404" s="21">
        <v>2189</v>
      </c>
      <c r="T1404" s="21"/>
      <c r="U1404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04" s="15">
        <f>Table3[[#This Row],[Price per board]]*$N$3</f>
        <v>0</v>
      </c>
      <c r="W1404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04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05" spans="2:24" x14ac:dyDescent="0.25">
      <c r="B1405" s="12">
        <f t="shared" ca="1" si="21"/>
        <v>1399</v>
      </c>
      <c r="C140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405" s="26"/>
      <c r="E1405" s="14" t="str">
        <f>IF(COUNTA(Table3[[#This Row],[Schematic Ref]]),LEN(Table3[[#This Row],[Schematic Ref]])-(LEN(SUBSTITUTE(Table3[[#This Row],[Schematic Ref]],",","")))+1,"")</f>
        <v/>
      </c>
      <c r="F1405" s="21"/>
      <c r="G1405" s="21"/>
      <c r="H1405" s="21"/>
      <c r="I1405" s="21"/>
      <c r="J1405" s="22"/>
      <c r="K1405" s="21"/>
      <c r="L1405" s="31"/>
      <c r="M1405" s="32"/>
      <c r="N1405" s="21"/>
      <c r="O1405" s="32"/>
      <c r="P1405" s="30"/>
      <c r="Q1405" s="33"/>
      <c r="R1405" s="21" t="s">
        <v>30</v>
      </c>
      <c r="S1405" s="21">
        <v>2190</v>
      </c>
      <c r="T1405" s="21"/>
      <c r="U1405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05" s="15">
        <f>Table3[[#This Row],[Price per board]]*$N$3</f>
        <v>0</v>
      </c>
      <c r="W1405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05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06" spans="2:24" x14ac:dyDescent="0.25">
      <c r="B1406" s="12">
        <f t="shared" ca="1" si="21"/>
        <v>1400</v>
      </c>
      <c r="C140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406" s="26"/>
      <c r="E1406" s="14" t="str">
        <f>IF(COUNTA(Table3[[#This Row],[Schematic Ref]]),LEN(Table3[[#This Row],[Schematic Ref]])-(LEN(SUBSTITUTE(Table3[[#This Row],[Schematic Ref]],",","")))+1,"")</f>
        <v/>
      </c>
      <c r="F1406" s="21"/>
      <c r="G1406" s="21"/>
      <c r="H1406" s="21"/>
      <c r="I1406" s="21"/>
      <c r="J1406" s="22"/>
      <c r="K1406" s="21"/>
      <c r="L1406" s="31"/>
      <c r="M1406" s="32"/>
      <c r="N1406" s="21"/>
      <c r="O1406" s="32"/>
      <c r="P1406" s="30"/>
      <c r="Q1406" s="33"/>
      <c r="R1406" s="21" t="s">
        <v>30</v>
      </c>
      <c r="S1406" s="21">
        <v>2191</v>
      </c>
      <c r="T1406" s="21"/>
      <c r="U1406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06" s="15">
        <f>Table3[[#This Row],[Price per board]]*$N$3</f>
        <v>0</v>
      </c>
      <c r="W1406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06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07" spans="2:24" x14ac:dyDescent="0.25">
      <c r="B1407" s="12">
        <f t="shared" ca="1" si="21"/>
        <v>1401</v>
      </c>
      <c r="C140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407" s="26"/>
      <c r="E1407" s="14" t="str">
        <f>IF(COUNTA(Table3[[#This Row],[Schematic Ref]]),LEN(Table3[[#This Row],[Schematic Ref]])-(LEN(SUBSTITUTE(Table3[[#This Row],[Schematic Ref]],",","")))+1,"")</f>
        <v/>
      </c>
      <c r="F1407" s="21"/>
      <c r="G1407" s="21"/>
      <c r="H1407" s="21"/>
      <c r="I1407" s="21"/>
      <c r="J1407" s="22"/>
      <c r="K1407" s="21"/>
      <c r="L1407" s="31"/>
      <c r="M1407" s="32"/>
      <c r="N1407" s="21"/>
      <c r="O1407" s="32"/>
      <c r="P1407" s="30"/>
      <c r="Q1407" s="33"/>
      <c r="R1407" s="21" t="s">
        <v>30</v>
      </c>
      <c r="S1407" s="21">
        <v>2192</v>
      </c>
      <c r="T1407" s="21"/>
      <c r="U1407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07" s="15">
        <f>Table3[[#This Row],[Price per board]]*$N$3</f>
        <v>0</v>
      </c>
      <c r="W1407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07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08" spans="2:24" x14ac:dyDescent="0.25">
      <c r="B1408" s="12">
        <f t="shared" ca="1" si="21"/>
        <v>1402</v>
      </c>
      <c r="C140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408" s="26"/>
      <c r="E1408" s="14" t="str">
        <f>IF(COUNTA(Table3[[#This Row],[Schematic Ref]]),LEN(Table3[[#This Row],[Schematic Ref]])-(LEN(SUBSTITUTE(Table3[[#This Row],[Schematic Ref]],",","")))+1,"")</f>
        <v/>
      </c>
      <c r="F1408" s="21"/>
      <c r="G1408" s="21"/>
      <c r="H1408" s="21"/>
      <c r="I1408" s="21"/>
      <c r="J1408" s="22"/>
      <c r="K1408" s="21"/>
      <c r="L1408" s="31"/>
      <c r="M1408" s="32"/>
      <c r="N1408" s="21"/>
      <c r="O1408" s="32"/>
      <c r="P1408" s="30"/>
      <c r="Q1408" s="33"/>
      <c r="R1408" s="21" t="s">
        <v>30</v>
      </c>
      <c r="S1408" s="21">
        <v>2193</v>
      </c>
      <c r="T1408" s="21"/>
      <c r="U1408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08" s="15">
        <f>Table3[[#This Row],[Price per board]]*$N$3</f>
        <v>0</v>
      </c>
      <c r="W1408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08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09" spans="2:24" x14ac:dyDescent="0.25">
      <c r="B1409" s="12">
        <f t="shared" ca="1" si="21"/>
        <v>1403</v>
      </c>
      <c r="C140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409" s="26"/>
      <c r="E1409" s="14" t="str">
        <f>IF(COUNTA(Table3[[#This Row],[Schematic Ref]]),LEN(Table3[[#This Row],[Schematic Ref]])-(LEN(SUBSTITUTE(Table3[[#This Row],[Schematic Ref]],",","")))+1,"")</f>
        <v/>
      </c>
      <c r="F1409" s="21"/>
      <c r="G1409" s="21"/>
      <c r="H1409" s="21"/>
      <c r="I1409" s="21"/>
      <c r="J1409" s="22"/>
      <c r="K1409" s="21"/>
      <c r="L1409" s="31"/>
      <c r="M1409" s="32"/>
      <c r="N1409" s="21"/>
      <c r="O1409" s="32"/>
      <c r="P1409" s="30"/>
      <c r="Q1409" s="33"/>
      <c r="R1409" s="21" t="s">
        <v>30</v>
      </c>
      <c r="S1409" s="21">
        <v>2194</v>
      </c>
      <c r="T1409" s="21"/>
      <c r="U1409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09" s="15">
        <f>Table3[[#This Row],[Price per board]]*$N$3</f>
        <v>0</v>
      </c>
      <c r="W1409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09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10" spans="2:24" x14ac:dyDescent="0.25">
      <c r="B1410" s="12">
        <f t="shared" ca="1" si="21"/>
        <v>1404</v>
      </c>
      <c r="C141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410" s="26"/>
      <c r="E1410" s="14" t="str">
        <f>IF(COUNTA(Table3[[#This Row],[Schematic Ref]]),LEN(Table3[[#This Row],[Schematic Ref]])-(LEN(SUBSTITUTE(Table3[[#This Row],[Schematic Ref]],",","")))+1,"")</f>
        <v/>
      </c>
      <c r="F1410" s="21"/>
      <c r="G1410" s="21"/>
      <c r="H1410" s="21"/>
      <c r="I1410" s="21"/>
      <c r="J1410" s="22"/>
      <c r="K1410" s="21"/>
      <c r="L1410" s="31"/>
      <c r="M1410" s="32"/>
      <c r="N1410" s="21"/>
      <c r="O1410" s="32"/>
      <c r="P1410" s="30"/>
      <c r="Q1410" s="33"/>
      <c r="R1410" s="21" t="s">
        <v>30</v>
      </c>
      <c r="S1410" s="21">
        <v>2195</v>
      </c>
      <c r="T1410" s="21"/>
      <c r="U1410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10" s="15">
        <f>Table3[[#This Row],[Price per board]]*$N$3</f>
        <v>0</v>
      </c>
      <c r="W1410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10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11" spans="2:24" x14ac:dyDescent="0.25">
      <c r="B1411" s="12">
        <f t="shared" ca="1" si="21"/>
        <v>1405</v>
      </c>
      <c r="C141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411" s="26"/>
      <c r="E1411" s="14" t="str">
        <f>IF(COUNTA(Table3[[#This Row],[Schematic Ref]]),LEN(Table3[[#This Row],[Schematic Ref]])-(LEN(SUBSTITUTE(Table3[[#This Row],[Schematic Ref]],",","")))+1,"")</f>
        <v/>
      </c>
      <c r="F1411" s="21"/>
      <c r="G1411" s="21"/>
      <c r="H1411" s="21"/>
      <c r="I1411" s="21"/>
      <c r="J1411" s="22"/>
      <c r="K1411" s="21"/>
      <c r="L1411" s="31"/>
      <c r="M1411" s="32"/>
      <c r="N1411" s="21"/>
      <c r="O1411" s="32"/>
      <c r="P1411" s="30"/>
      <c r="Q1411" s="33"/>
      <c r="R1411" s="21" t="s">
        <v>30</v>
      </c>
      <c r="S1411" s="21">
        <v>2196</v>
      </c>
      <c r="T1411" s="21"/>
      <c r="U1411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11" s="15">
        <f>Table3[[#This Row],[Price per board]]*$N$3</f>
        <v>0</v>
      </c>
      <c r="W1411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11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12" spans="2:24" x14ac:dyDescent="0.25">
      <c r="B1412" s="12">
        <f t="shared" ca="1" si="21"/>
        <v>1406</v>
      </c>
      <c r="C141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412" s="26"/>
      <c r="E1412" s="14" t="str">
        <f>IF(COUNTA(Table3[[#This Row],[Schematic Ref]]),LEN(Table3[[#This Row],[Schematic Ref]])-(LEN(SUBSTITUTE(Table3[[#This Row],[Schematic Ref]],",","")))+1,"")</f>
        <v/>
      </c>
      <c r="F1412" s="21"/>
      <c r="G1412" s="21"/>
      <c r="H1412" s="21"/>
      <c r="I1412" s="21"/>
      <c r="J1412" s="22"/>
      <c r="K1412" s="21"/>
      <c r="L1412" s="31"/>
      <c r="M1412" s="32"/>
      <c r="N1412" s="21"/>
      <c r="O1412" s="32"/>
      <c r="P1412" s="30"/>
      <c r="Q1412" s="33"/>
      <c r="R1412" s="21" t="s">
        <v>30</v>
      </c>
      <c r="S1412" s="21">
        <v>2197</v>
      </c>
      <c r="T1412" s="21"/>
      <c r="U1412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12" s="15">
        <f>Table3[[#This Row],[Price per board]]*$N$3</f>
        <v>0</v>
      </c>
      <c r="W1412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12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13" spans="2:24" x14ac:dyDescent="0.25">
      <c r="B1413" s="12">
        <f t="shared" ca="1" si="21"/>
        <v>1407</v>
      </c>
      <c r="C141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413" s="26"/>
      <c r="E1413" s="14" t="str">
        <f>IF(COUNTA(Table3[[#This Row],[Schematic Ref]]),LEN(Table3[[#This Row],[Schematic Ref]])-(LEN(SUBSTITUTE(Table3[[#This Row],[Schematic Ref]],",","")))+1,"")</f>
        <v/>
      </c>
      <c r="F1413" s="21"/>
      <c r="G1413" s="21"/>
      <c r="H1413" s="21"/>
      <c r="I1413" s="21"/>
      <c r="J1413" s="22"/>
      <c r="K1413" s="21"/>
      <c r="L1413" s="31"/>
      <c r="M1413" s="32"/>
      <c r="N1413" s="21"/>
      <c r="O1413" s="32"/>
      <c r="P1413" s="30"/>
      <c r="Q1413" s="33"/>
      <c r="R1413" s="21" t="s">
        <v>30</v>
      </c>
      <c r="S1413" s="21">
        <v>2198</v>
      </c>
      <c r="T1413" s="21"/>
      <c r="U1413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13" s="15">
        <f>Table3[[#This Row],[Price per board]]*$N$3</f>
        <v>0</v>
      </c>
      <c r="W1413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13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14" spans="2:24" x14ac:dyDescent="0.25">
      <c r="B1414" s="12">
        <f t="shared" ref="B1414:B1477" ca="1" si="22">IF(ISNUMBER(INDIRECT("B"&amp;ROW()-1)),INDIRECT("B"&amp;ROW()-1)+1,0)</f>
        <v>1408</v>
      </c>
      <c r="C141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414" s="26"/>
      <c r="E1414" s="14" t="str">
        <f>IF(COUNTA(Table3[[#This Row],[Schematic Ref]]),LEN(Table3[[#This Row],[Schematic Ref]])-(LEN(SUBSTITUTE(Table3[[#This Row],[Schematic Ref]],",","")))+1,"")</f>
        <v/>
      </c>
      <c r="F1414" s="21"/>
      <c r="G1414" s="21"/>
      <c r="H1414" s="21"/>
      <c r="I1414" s="21"/>
      <c r="J1414" s="22"/>
      <c r="K1414" s="21"/>
      <c r="L1414" s="31"/>
      <c r="M1414" s="32"/>
      <c r="N1414" s="21"/>
      <c r="O1414" s="32"/>
      <c r="P1414" s="30"/>
      <c r="Q1414" s="33"/>
      <c r="R1414" s="21" t="s">
        <v>30</v>
      </c>
      <c r="S1414" s="21">
        <v>2199</v>
      </c>
      <c r="T1414" s="21"/>
      <c r="U1414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14" s="15">
        <f>Table3[[#This Row],[Price per board]]*$N$3</f>
        <v>0</v>
      </c>
      <c r="W1414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14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15" spans="2:24" x14ac:dyDescent="0.25">
      <c r="B1415" s="12">
        <f t="shared" ca="1" si="22"/>
        <v>1409</v>
      </c>
      <c r="C141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415" s="26"/>
      <c r="E1415" s="14" t="str">
        <f>IF(COUNTA(Table3[[#This Row],[Schematic Ref]]),LEN(Table3[[#This Row],[Schematic Ref]])-(LEN(SUBSTITUTE(Table3[[#This Row],[Schematic Ref]],",","")))+1,"")</f>
        <v/>
      </c>
      <c r="F1415" s="21"/>
      <c r="G1415" s="21"/>
      <c r="H1415" s="21"/>
      <c r="I1415" s="21"/>
      <c r="J1415" s="22"/>
      <c r="K1415" s="21"/>
      <c r="L1415" s="31"/>
      <c r="M1415" s="32"/>
      <c r="N1415" s="21"/>
      <c r="O1415" s="32"/>
      <c r="P1415" s="30"/>
      <c r="Q1415" s="33"/>
      <c r="R1415" s="21" t="s">
        <v>30</v>
      </c>
      <c r="S1415" s="21">
        <v>2200</v>
      </c>
      <c r="T1415" s="21"/>
      <c r="U1415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15" s="15">
        <f>Table3[[#This Row],[Price per board]]*$N$3</f>
        <v>0</v>
      </c>
      <c r="W1415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15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16" spans="2:24" x14ac:dyDescent="0.25">
      <c r="B1416" s="12">
        <f t="shared" ca="1" si="22"/>
        <v>1410</v>
      </c>
      <c r="C141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416" s="26"/>
      <c r="E1416" s="14" t="str">
        <f>IF(COUNTA(Table3[[#This Row],[Schematic Ref]]),LEN(Table3[[#This Row],[Schematic Ref]])-(LEN(SUBSTITUTE(Table3[[#This Row],[Schematic Ref]],",","")))+1,"")</f>
        <v/>
      </c>
      <c r="F1416" s="21"/>
      <c r="G1416" s="21"/>
      <c r="H1416" s="21"/>
      <c r="I1416" s="21"/>
      <c r="J1416" s="22"/>
      <c r="K1416" s="21"/>
      <c r="L1416" s="31"/>
      <c r="M1416" s="32"/>
      <c r="N1416" s="21"/>
      <c r="O1416" s="32"/>
      <c r="P1416" s="30"/>
      <c r="Q1416" s="33"/>
      <c r="R1416" s="21" t="s">
        <v>30</v>
      </c>
      <c r="S1416" s="21">
        <v>2201</v>
      </c>
      <c r="T1416" s="21"/>
      <c r="U1416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16" s="15">
        <f>Table3[[#This Row],[Price per board]]*$N$3</f>
        <v>0</v>
      </c>
      <c r="W1416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16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17" spans="2:24" x14ac:dyDescent="0.25">
      <c r="B1417" s="12">
        <f t="shared" ca="1" si="22"/>
        <v>1411</v>
      </c>
      <c r="C141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417" s="26"/>
      <c r="E1417" s="14" t="str">
        <f>IF(COUNTA(Table3[[#This Row],[Schematic Ref]]),LEN(Table3[[#This Row],[Schematic Ref]])-(LEN(SUBSTITUTE(Table3[[#This Row],[Schematic Ref]],",","")))+1,"")</f>
        <v/>
      </c>
      <c r="F1417" s="21"/>
      <c r="G1417" s="21"/>
      <c r="H1417" s="21"/>
      <c r="I1417" s="21"/>
      <c r="J1417" s="22"/>
      <c r="K1417" s="21"/>
      <c r="L1417" s="31"/>
      <c r="M1417" s="32"/>
      <c r="N1417" s="21"/>
      <c r="O1417" s="32"/>
      <c r="P1417" s="30"/>
      <c r="Q1417" s="33"/>
      <c r="R1417" s="21" t="s">
        <v>30</v>
      </c>
      <c r="S1417" s="21">
        <v>2202</v>
      </c>
      <c r="T1417" s="21"/>
      <c r="U1417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17" s="15">
        <f>Table3[[#This Row],[Price per board]]*$N$3</f>
        <v>0</v>
      </c>
      <c r="W1417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17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18" spans="2:24" x14ac:dyDescent="0.25">
      <c r="B1418" s="12">
        <f t="shared" ca="1" si="22"/>
        <v>1412</v>
      </c>
      <c r="C141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418" s="26"/>
      <c r="E1418" s="14" t="str">
        <f>IF(COUNTA(Table3[[#This Row],[Schematic Ref]]),LEN(Table3[[#This Row],[Schematic Ref]])-(LEN(SUBSTITUTE(Table3[[#This Row],[Schematic Ref]],",","")))+1,"")</f>
        <v/>
      </c>
      <c r="F1418" s="21"/>
      <c r="G1418" s="21"/>
      <c r="H1418" s="21"/>
      <c r="I1418" s="21"/>
      <c r="J1418" s="22"/>
      <c r="K1418" s="21"/>
      <c r="L1418" s="31"/>
      <c r="M1418" s="32"/>
      <c r="N1418" s="21"/>
      <c r="O1418" s="32"/>
      <c r="P1418" s="30"/>
      <c r="Q1418" s="33"/>
      <c r="R1418" s="21" t="s">
        <v>30</v>
      </c>
      <c r="S1418" s="21">
        <v>2203</v>
      </c>
      <c r="T1418" s="21"/>
      <c r="U1418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18" s="15">
        <f>Table3[[#This Row],[Price per board]]*$N$3</f>
        <v>0</v>
      </c>
      <c r="W1418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18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19" spans="2:24" x14ac:dyDescent="0.25">
      <c r="B1419" s="12">
        <f t="shared" ca="1" si="22"/>
        <v>1413</v>
      </c>
      <c r="C141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419" s="26"/>
      <c r="E1419" s="14" t="str">
        <f>IF(COUNTA(Table3[[#This Row],[Schematic Ref]]),LEN(Table3[[#This Row],[Schematic Ref]])-(LEN(SUBSTITUTE(Table3[[#This Row],[Schematic Ref]],",","")))+1,"")</f>
        <v/>
      </c>
      <c r="F1419" s="21"/>
      <c r="G1419" s="21"/>
      <c r="H1419" s="21"/>
      <c r="I1419" s="21"/>
      <c r="J1419" s="22"/>
      <c r="K1419" s="21"/>
      <c r="L1419" s="31"/>
      <c r="M1419" s="32"/>
      <c r="N1419" s="21"/>
      <c r="O1419" s="32"/>
      <c r="P1419" s="30"/>
      <c r="Q1419" s="33"/>
      <c r="R1419" s="21" t="s">
        <v>30</v>
      </c>
      <c r="S1419" s="21">
        <v>2204</v>
      </c>
      <c r="T1419" s="21"/>
      <c r="U1419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19" s="15">
        <f>Table3[[#This Row],[Price per board]]*$N$3</f>
        <v>0</v>
      </c>
      <c r="W1419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19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20" spans="2:24" x14ac:dyDescent="0.25">
      <c r="B1420" s="12">
        <f t="shared" ca="1" si="22"/>
        <v>1414</v>
      </c>
      <c r="C142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420" s="26"/>
      <c r="E1420" s="14" t="str">
        <f>IF(COUNTA(Table3[[#This Row],[Schematic Ref]]),LEN(Table3[[#This Row],[Schematic Ref]])-(LEN(SUBSTITUTE(Table3[[#This Row],[Schematic Ref]],",","")))+1,"")</f>
        <v/>
      </c>
      <c r="F1420" s="21"/>
      <c r="G1420" s="21"/>
      <c r="H1420" s="21"/>
      <c r="I1420" s="21"/>
      <c r="J1420" s="22"/>
      <c r="K1420" s="21"/>
      <c r="L1420" s="31"/>
      <c r="M1420" s="32"/>
      <c r="N1420" s="21"/>
      <c r="O1420" s="32"/>
      <c r="P1420" s="30"/>
      <c r="Q1420" s="33"/>
      <c r="R1420" s="21" t="s">
        <v>30</v>
      </c>
      <c r="S1420" s="21">
        <v>2205</v>
      </c>
      <c r="T1420" s="21"/>
      <c r="U1420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20" s="15">
        <f>Table3[[#This Row],[Price per board]]*$N$3</f>
        <v>0</v>
      </c>
      <c r="W1420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20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21" spans="2:24" x14ac:dyDescent="0.25">
      <c r="B1421" s="12">
        <f t="shared" ca="1" si="22"/>
        <v>1415</v>
      </c>
      <c r="C142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421" s="26"/>
      <c r="E1421" s="14" t="str">
        <f>IF(COUNTA(Table3[[#This Row],[Schematic Ref]]),LEN(Table3[[#This Row],[Schematic Ref]])-(LEN(SUBSTITUTE(Table3[[#This Row],[Schematic Ref]],",","")))+1,"")</f>
        <v/>
      </c>
      <c r="F1421" s="21"/>
      <c r="G1421" s="21"/>
      <c r="H1421" s="21"/>
      <c r="I1421" s="21"/>
      <c r="J1421" s="22"/>
      <c r="K1421" s="21"/>
      <c r="L1421" s="31"/>
      <c r="M1421" s="32"/>
      <c r="N1421" s="21"/>
      <c r="O1421" s="32"/>
      <c r="P1421" s="30"/>
      <c r="Q1421" s="33"/>
      <c r="R1421" s="21" t="s">
        <v>30</v>
      </c>
      <c r="S1421" s="21">
        <v>2206</v>
      </c>
      <c r="T1421" s="21"/>
      <c r="U1421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21" s="15">
        <f>Table3[[#This Row],[Price per board]]*$N$3</f>
        <v>0</v>
      </c>
      <c r="W1421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21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22" spans="2:24" x14ac:dyDescent="0.25">
      <c r="B1422" s="12">
        <f t="shared" ca="1" si="22"/>
        <v>1416</v>
      </c>
      <c r="C142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422" s="26"/>
      <c r="E1422" s="14" t="str">
        <f>IF(COUNTA(Table3[[#This Row],[Schematic Ref]]),LEN(Table3[[#This Row],[Schematic Ref]])-(LEN(SUBSTITUTE(Table3[[#This Row],[Schematic Ref]],",","")))+1,"")</f>
        <v/>
      </c>
      <c r="F1422" s="21"/>
      <c r="G1422" s="21"/>
      <c r="H1422" s="21"/>
      <c r="I1422" s="21"/>
      <c r="J1422" s="22"/>
      <c r="K1422" s="21"/>
      <c r="L1422" s="31"/>
      <c r="M1422" s="32"/>
      <c r="N1422" s="21"/>
      <c r="O1422" s="32"/>
      <c r="P1422" s="30"/>
      <c r="Q1422" s="33"/>
      <c r="R1422" s="21" t="s">
        <v>30</v>
      </c>
      <c r="S1422" s="21">
        <v>2207</v>
      </c>
      <c r="T1422" s="21"/>
      <c r="U1422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22" s="15">
        <f>Table3[[#This Row],[Price per board]]*$N$3</f>
        <v>0</v>
      </c>
      <c r="W1422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22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23" spans="2:24" x14ac:dyDescent="0.25">
      <c r="B1423" s="12">
        <f t="shared" ca="1" si="22"/>
        <v>1417</v>
      </c>
      <c r="C142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423" s="26"/>
      <c r="E1423" s="14" t="str">
        <f>IF(COUNTA(Table3[[#This Row],[Schematic Ref]]),LEN(Table3[[#This Row],[Schematic Ref]])-(LEN(SUBSTITUTE(Table3[[#This Row],[Schematic Ref]],",","")))+1,"")</f>
        <v/>
      </c>
      <c r="F1423" s="21"/>
      <c r="G1423" s="21"/>
      <c r="H1423" s="21"/>
      <c r="I1423" s="21"/>
      <c r="J1423" s="22"/>
      <c r="K1423" s="21"/>
      <c r="L1423" s="31"/>
      <c r="M1423" s="32"/>
      <c r="N1423" s="21"/>
      <c r="O1423" s="32"/>
      <c r="P1423" s="30"/>
      <c r="Q1423" s="33"/>
      <c r="R1423" s="21" t="s">
        <v>30</v>
      </c>
      <c r="S1423" s="21">
        <v>2208</v>
      </c>
      <c r="T1423" s="21"/>
      <c r="U1423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23" s="15">
        <f>Table3[[#This Row],[Price per board]]*$N$3</f>
        <v>0</v>
      </c>
      <c r="W1423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23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24" spans="2:24" x14ac:dyDescent="0.25">
      <c r="B1424" s="12">
        <f t="shared" ca="1" si="22"/>
        <v>1418</v>
      </c>
      <c r="C142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424" s="26"/>
      <c r="E1424" s="14" t="str">
        <f>IF(COUNTA(Table3[[#This Row],[Schematic Ref]]),LEN(Table3[[#This Row],[Schematic Ref]])-(LEN(SUBSTITUTE(Table3[[#This Row],[Schematic Ref]],",","")))+1,"")</f>
        <v/>
      </c>
      <c r="F1424" s="21"/>
      <c r="G1424" s="21"/>
      <c r="H1424" s="21"/>
      <c r="I1424" s="21"/>
      <c r="J1424" s="22"/>
      <c r="K1424" s="21"/>
      <c r="L1424" s="31"/>
      <c r="M1424" s="32"/>
      <c r="N1424" s="21"/>
      <c r="O1424" s="32"/>
      <c r="P1424" s="30"/>
      <c r="Q1424" s="33"/>
      <c r="R1424" s="21" t="s">
        <v>30</v>
      </c>
      <c r="S1424" s="21">
        <v>2209</v>
      </c>
      <c r="T1424" s="21"/>
      <c r="U1424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24" s="15">
        <f>Table3[[#This Row],[Price per board]]*$N$3</f>
        <v>0</v>
      </c>
      <c r="W1424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24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25" spans="2:24" x14ac:dyDescent="0.25">
      <c r="B1425" s="12">
        <f t="shared" ca="1" si="22"/>
        <v>1419</v>
      </c>
      <c r="C142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425" s="26"/>
      <c r="E1425" s="14" t="str">
        <f>IF(COUNTA(Table3[[#This Row],[Schematic Ref]]),LEN(Table3[[#This Row],[Schematic Ref]])-(LEN(SUBSTITUTE(Table3[[#This Row],[Schematic Ref]],",","")))+1,"")</f>
        <v/>
      </c>
      <c r="F1425" s="21"/>
      <c r="G1425" s="21"/>
      <c r="H1425" s="21"/>
      <c r="I1425" s="21"/>
      <c r="J1425" s="22"/>
      <c r="K1425" s="21"/>
      <c r="L1425" s="31"/>
      <c r="M1425" s="32"/>
      <c r="N1425" s="21"/>
      <c r="O1425" s="32"/>
      <c r="P1425" s="30"/>
      <c r="Q1425" s="33"/>
      <c r="R1425" s="21" t="s">
        <v>30</v>
      </c>
      <c r="S1425" s="21">
        <v>2210</v>
      </c>
      <c r="T1425" s="21"/>
      <c r="U1425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25" s="15">
        <f>Table3[[#This Row],[Price per board]]*$N$3</f>
        <v>0</v>
      </c>
      <c r="W1425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25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26" spans="2:24" x14ac:dyDescent="0.25">
      <c r="B1426" s="12">
        <f t="shared" ca="1" si="22"/>
        <v>1420</v>
      </c>
      <c r="C142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426" s="26"/>
      <c r="E1426" s="14" t="str">
        <f>IF(COUNTA(Table3[[#This Row],[Schematic Ref]]),LEN(Table3[[#This Row],[Schematic Ref]])-(LEN(SUBSTITUTE(Table3[[#This Row],[Schematic Ref]],",","")))+1,"")</f>
        <v/>
      </c>
      <c r="F1426" s="21"/>
      <c r="G1426" s="21"/>
      <c r="H1426" s="21"/>
      <c r="I1426" s="21"/>
      <c r="J1426" s="22"/>
      <c r="K1426" s="21"/>
      <c r="L1426" s="31"/>
      <c r="M1426" s="32"/>
      <c r="N1426" s="21"/>
      <c r="O1426" s="32"/>
      <c r="P1426" s="30"/>
      <c r="Q1426" s="33"/>
      <c r="R1426" s="21" t="s">
        <v>30</v>
      </c>
      <c r="S1426" s="21">
        <v>2211</v>
      </c>
      <c r="T1426" s="21"/>
      <c r="U1426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26" s="15">
        <f>Table3[[#This Row],[Price per board]]*$N$3</f>
        <v>0</v>
      </c>
      <c r="W1426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26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27" spans="2:24" x14ac:dyDescent="0.25">
      <c r="B1427" s="12">
        <f t="shared" ca="1" si="22"/>
        <v>1421</v>
      </c>
      <c r="C142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427" s="26"/>
      <c r="E1427" s="14" t="str">
        <f>IF(COUNTA(Table3[[#This Row],[Schematic Ref]]),LEN(Table3[[#This Row],[Schematic Ref]])-(LEN(SUBSTITUTE(Table3[[#This Row],[Schematic Ref]],",","")))+1,"")</f>
        <v/>
      </c>
      <c r="F1427" s="21"/>
      <c r="G1427" s="21"/>
      <c r="H1427" s="21"/>
      <c r="I1427" s="21"/>
      <c r="J1427" s="22"/>
      <c r="K1427" s="21"/>
      <c r="L1427" s="31"/>
      <c r="M1427" s="32"/>
      <c r="N1427" s="21"/>
      <c r="O1427" s="32"/>
      <c r="P1427" s="30"/>
      <c r="Q1427" s="33"/>
      <c r="R1427" s="21" t="s">
        <v>30</v>
      </c>
      <c r="S1427" s="21">
        <v>2212</v>
      </c>
      <c r="T1427" s="21"/>
      <c r="U1427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27" s="15">
        <f>Table3[[#This Row],[Price per board]]*$N$3</f>
        <v>0</v>
      </c>
      <c r="W1427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27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28" spans="2:24" x14ac:dyDescent="0.25">
      <c r="B1428" s="12">
        <f t="shared" ca="1" si="22"/>
        <v>1422</v>
      </c>
      <c r="C142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428" s="26"/>
      <c r="E1428" s="14" t="str">
        <f>IF(COUNTA(Table3[[#This Row],[Schematic Ref]]),LEN(Table3[[#This Row],[Schematic Ref]])-(LEN(SUBSTITUTE(Table3[[#This Row],[Schematic Ref]],",","")))+1,"")</f>
        <v/>
      </c>
      <c r="F1428" s="21"/>
      <c r="G1428" s="21"/>
      <c r="H1428" s="21"/>
      <c r="I1428" s="21"/>
      <c r="J1428" s="22"/>
      <c r="K1428" s="21"/>
      <c r="L1428" s="31"/>
      <c r="M1428" s="32"/>
      <c r="N1428" s="21"/>
      <c r="O1428" s="32"/>
      <c r="P1428" s="30"/>
      <c r="Q1428" s="33"/>
      <c r="R1428" s="21" t="s">
        <v>30</v>
      </c>
      <c r="S1428" s="21">
        <v>2213</v>
      </c>
      <c r="T1428" s="21"/>
      <c r="U1428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28" s="15">
        <f>Table3[[#This Row],[Price per board]]*$N$3</f>
        <v>0</v>
      </c>
      <c r="W1428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28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29" spans="2:24" x14ac:dyDescent="0.25">
      <c r="B1429" s="12">
        <f t="shared" ca="1" si="22"/>
        <v>1423</v>
      </c>
      <c r="C142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429" s="26"/>
      <c r="E1429" s="14" t="str">
        <f>IF(COUNTA(Table3[[#This Row],[Schematic Ref]]),LEN(Table3[[#This Row],[Schematic Ref]])-(LEN(SUBSTITUTE(Table3[[#This Row],[Schematic Ref]],",","")))+1,"")</f>
        <v/>
      </c>
      <c r="F1429" s="21"/>
      <c r="G1429" s="21"/>
      <c r="H1429" s="21"/>
      <c r="I1429" s="21"/>
      <c r="J1429" s="22"/>
      <c r="K1429" s="21"/>
      <c r="L1429" s="31"/>
      <c r="M1429" s="32"/>
      <c r="N1429" s="21"/>
      <c r="O1429" s="32"/>
      <c r="P1429" s="30"/>
      <c r="Q1429" s="33"/>
      <c r="R1429" s="21" t="s">
        <v>30</v>
      </c>
      <c r="S1429" s="21">
        <v>2214</v>
      </c>
      <c r="T1429" s="21"/>
      <c r="U1429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29" s="15">
        <f>Table3[[#This Row],[Price per board]]*$N$3</f>
        <v>0</v>
      </c>
      <c r="W1429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29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30" spans="2:24" x14ac:dyDescent="0.25">
      <c r="B1430" s="12">
        <f t="shared" ca="1" si="22"/>
        <v>1424</v>
      </c>
      <c r="C143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430" s="26"/>
      <c r="E1430" s="14" t="str">
        <f>IF(COUNTA(Table3[[#This Row],[Schematic Ref]]),LEN(Table3[[#This Row],[Schematic Ref]])-(LEN(SUBSTITUTE(Table3[[#This Row],[Schematic Ref]],",","")))+1,"")</f>
        <v/>
      </c>
      <c r="F1430" s="21"/>
      <c r="G1430" s="21"/>
      <c r="H1430" s="21"/>
      <c r="I1430" s="21"/>
      <c r="J1430" s="22"/>
      <c r="K1430" s="21"/>
      <c r="L1430" s="31"/>
      <c r="M1430" s="32"/>
      <c r="N1430" s="21"/>
      <c r="O1430" s="32"/>
      <c r="P1430" s="30"/>
      <c r="Q1430" s="33"/>
      <c r="R1430" s="21" t="s">
        <v>30</v>
      </c>
      <c r="S1430" s="21">
        <v>2215</v>
      </c>
      <c r="T1430" s="21"/>
      <c r="U1430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30" s="15">
        <f>Table3[[#This Row],[Price per board]]*$N$3</f>
        <v>0</v>
      </c>
      <c r="W1430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30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31" spans="2:24" x14ac:dyDescent="0.25">
      <c r="B1431" s="12">
        <f t="shared" ca="1" si="22"/>
        <v>1425</v>
      </c>
      <c r="C143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431" s="26"/>
      <c r="E1431" s="14" t="str">
        <f>IF(COUNTA(Table3[[#This Row],[Schematic Ref]]),LEN(Table3[[#This Row],[Schematic Ref]])-(LEN(SUBSTITUTE(Table3[[#This Row],[Schematic Ref]],",","")))+1,"")</f>
        <v/>
      </c>
      <c r="F1431" s="21"/>
      <c r="G1431" s="21"/>
      <c r="H1431" s="21"/>
      <c r="I1431" s="21"/>
      <c r="J1431" s="22"/>
      <c r="K1431" s="21"/>
      <c r="L1431" s="31"/>
      <c r="M1431" s="32"/>
      <c r="N1431" s="21"/>
      <c r="O1431" s="32"/>
      <c r="P1431" s="30"/>
      <c r="Q1431" s="33"/>
      <c r="R1431" s="21" t="s">
        <v>30</v>
      </c>
      <c r="S1431" s="21">
        <v>2216</v>
      </c>
      <c r="T1431" s="21"/>
      <c r="U1431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31" s="15">
        <f>Table3[[#This Row],[Price per board]]*$N$3</f>
        <v>0</v>
      </c>
      <c r="W1431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31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32" spans="2:24" x14ac:dyDescent="0.25">
      <c r="B1432" s="12">
        <f t="shared" ca="1" si="22"/>
        <v>1426</v>
      </c>
      <c r="C143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432" s="26"/>
      <c r="E1432" s="14" t="str">
        <f>IF(COUNTA(Table3[[#This Row],[Schematic Ref]]),LEN(Table3[[#This Row],[Schematic Ref]])-(LEN(SUBSTITUTE(Table3[[#This Row],[Schematic Ref]],",","")))+1,"")</f>
        <v/>
      </c>
      <c r="F1432" s="21"/>
      <c r="G1432" s="21"/>
      <c r="H1432" s="21"/>
      <c r="I1432" s="21"/>
      <c r="J1432" s="22"/>
      <c r="K1432" s="21"/>
      <c r="L1432" s="31"/>
      <c r="M1432" s="32"/>
      <c r="N1432" s="21"/>
      <c r="O1432" s="32"/>
      <c r="P1432" s="30"/>
      <c r="Q1432" s="33"/>
      <c r="R1432" s="21" t="s">
        <v>30</v>
      </c>
      <c r="S1432" s="21">
        <v>2217</v>
      </c>
      <c r="T1432" s="21"/>
      <c r="U1432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32" s="15">
        <f>Table3[[#This Row],[Price per board]]*$N$3</f>
        <v>0</v>
      </c>
      <c r="W1432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32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33" spans="2:24" x14ac:dyDescent="0.25">
      <c r="B1433" s="12">
        <f t="shared" ca="1" si="22"/>
        <v>1427</v>
      </c>
      <c r="C143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433" s="26"/>
      <c r="E1433" s="14" t="str">
        <f>IF(COUNTA(Table3[[#This Row],[Schematic Ref]]),LEN(Table3[[#This Row],[Schematic Ref]])-(LEN(SUBSTITUTE(Table3[[#This Row],[Schematic Ref]],",","")))+1,"")</f>
        <v/>
      </c>
      <c r="F1433" s="21"/>
      <c r="G1433" s="21"/>
      <c r="H1433" s="21"/>
      <c r="I1433" s="21"/>
      <c r="J1433" s="22"/>
      <c r="K1433" s="21"/>
      <c r="L1433" s="31"/>
      <c r="M1433" s="32"/>
      <c r="N1433" s="21"/>
      <c r="O1433" s="32"/>
      <c r="P1433" s="30"/>
      <c r="Q1433" s="33"/>
      <c r="R1433" s="21" t="s">
        <v>30</v>
      </c>
      <c r="S1433" s="21">
        <v>2218</v>
      </c>
      <c r="T1433" s="21"/>
      <c r="U1433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33" s="15">
        <f>Table3[[#This Row],[Price per board]]*$N$3</f>
        <v>0</v>
      </c>
      <c r="W1433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33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34" spans="2:24" x14ac:dyDescent="0.25">
      <c r="B1434" s="12">
        <f t="shared" ca="1" si="22"/>
        <v>1428</v>
      </c>
      <c r="C143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434" s="26"/>
      <c r="E1434" s="14" t="str">
        <f>IF(COUNTA(Table3[[#This Row],[Schematic Ref]]),LEN(Table3[[#This Row],[Schematic Ref]])-(LEN(SUBSTITUTE(Table3[[#This Row],[Schematic Ref]],",","")))+1,"")</f>
        <v/>
      </c>
      <c r="F1434" s="21"/>
      <c r="G1434" s="21"/>
      <c r="H1434" s="21"/>
      <c r="I1434" s="21"/>
      <c r="J1434" s="22"/>
      <c r="K1434" s="21"/>
      <c r="L1434" s="31"/>
      <c r="M1434" s="32"/>
      <c r="N1434" s="21"/>
      <c r="O1434" s="32"/>
      <c r="P1434" s="30"/>
      <c r="Q1434" s="33"/>
      <c r="R1434" s="21" t="s">
        <v>30</v>
      </c>
      <c r="S1434" s="21">
        <v>2219</v>
      </c>
      <c r="T1434" s="21"/>
      <c r="U1434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34" s="15">
        <f>Table3[[#This Row],[Price per board]]*$N$3</f>
        <v>0</v>
      </c>
      <c r="W1434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34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35" spans="2:24" x14ac:dyDescent="0.25">
      <c r="B1435" s="12">
        <f t="shared" ca="1" si="22"/>
        <v>1429</v>
      </c>
      <c r="C143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435" s="26"/>
      <c r="E1435" s="14" t="str">
        <f>IF(COUNTA(Table3[[#This Row],[Schematic Ref]]),LEN(Table3[[#This Row],[Schematic Ref]])-(LEN(SUBSTITUTE(Table3[[#This Row],[Schematic Ref]],",","")))+1,"")</f>
        <v/>
      </c>
      <c r="F1435" s="21"/>
      <c r="G1435" s="21"/>
      <c r="H1435" s="21"/>
      <c r="I1435" s="21"/>
      <c r="J1435" s="22"/>
      <c r="K1435" s="21"/>
      <c r="L1435" s="31"/>
      <c r="M1435" s="32"/>
      <c r="N1435" s="21"/>
      <c r="O1435" s="32"/>
      <c r="P1435" s="30"/>
      <c r="Q1435" s="33"/>
      <c r="R1435" s="21" t="s">
        <v>30</v>
      </c>
      <c r="S1435" s="21">
        <v>2220</v>
      </c>
      <c r="T1435" s="21"/>
      <c r="U1435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35" s="15">
        <f>Table3[[#This Row],[Price per board]]*$N$3</f>
        <v>0</v>
      </c>
      <c r="W1435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35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36" spans="2:24" x14ac:dyDescent="0.25">
      <c r="B1436" s="12">
        <f t="shared" ca="1" si="22"/>
        <v>1430</v>
      </c>
      <c r="C143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436" s="26"/>
      <c r="E1436" s="14" t="str">
        <f>IF(COUNTA(Table3[[#This Row],[Schematic Ref]]),LEN(Table3[[#This Row],[Schematic Ref]])-(LEN(SUBSTITUTE(Table3[[#This Row],[Schematic Ref]],",","")))+1,"")</f>
        <v/>
      </c>
      <c r="F1436" s="21"/>
      <c r="G1436" s="21"/>
      <c r="H1436" s="21"/>
      <c r="I1436" s="21"/>
      <c r="J1436" s="22"/>
      <c r="K1436" s="21"/>
      <c r="L1436" s="31"/>
      <c r="M1436" s="32"/>
      <c r="N1436" s="21"/>
      <c r="O1436" s="32"/>
      <c r="P1436" s="30"/>
      <c r="Q1436" s="33"/>
      <c r="R1436" s="21" t="s">
        <v>30</v>
      </c>
      <c r="S1436" s="21">
        <v>2221</v>
      </c>
      <c r="T1436" s="21"/>
      <c r="U1436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36" s="15">
        <f>Table3[[#This Row],[Price per board]]*$N$3</f>
        <v>0</v>
      </c>
      <c r="W1436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36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37" spans="2:24" x14ac:dyDescent="0.25">
      <c r="B1437" s="12">
        <f t="shared" ca="1" si="22"/>
        <v>1431</v>
      </c>
      <c r="C143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437" s="26"/>
      <c r="E1437" s="14" t="str">
        <f>IF(COUNTA(Table3[[#This Row],[Schematic Ref]]),LEN(Table3[[#This Row],[Schematic Ref]])-(LEN(SUBSTITUTE(Table3[[#This Row],[Schematic Ref]],",","")))+1,"")</f>
        <v/>
      </c>
      <c r="F1437" s="21"/>
      <c r="G1437" s="21"/>
      <c r="H1437" s="21"/>
      <c r="I1437" s="21"/>
      <c r="J1437" s="22"/>
      <c r="K1437" s="21"/>
      <c r="L1437" s="31"/>
      <c r="M1437" s="32"/>
      <c r="N1437" s="21"/>
      <c r="O1437" s="32"/>
      <c r="P1437" s="30"/>
      <c r="Q1437" s="33"/>
      <c r="R1437" s="21" t="s">
        <v>30</v>
      </c>
      <c r="S1437" s="21">
        <v>2222</v>
      </c>
      <c r="T1437" s="21"/>
      <c r="U1437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37" s="15">
        <f>Table3[[#This Row],[Price per board]]*$N$3</f>
        <v>0</v>
      </c>
      <c r="W1437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37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38" spans="2:24" x14ac:dyDescent="0.25">
      <c r="B1438" s="12">
        <f t="shared" ca="1" si="22"/>
        <v>1432</v>
      </c>
      <c r="C143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438" s="26"/>
      <c r="E1438" s="14" t="str">
        <f>IF(COUNTA(Table3[[#This Row],[Schematic Ref]]),LEN(Table3[[#This Row],[Schematic Ref]])-(LEN(SUBSTITUTE(Table3[[#This Row],[Schematic Ref]],",","")))+1,"")</f>
        <v/>
      </c>
      <c r="F1438" s="21"/>
      <c r="G1438" s="21"/>
      <c r="H1438" s="21"/>
      <c r="I1438" s="21"/>
      <c r="J1438" s="22"/>
      <c r="K1438" s="21"/>
      <c r="L1438" s="31"/>
      <c r="M1438" s="32"/>
      <c r="N1438" s="21"/>
      <c r="O1438" s="32"/>
      <c r="P1438" s="30"/>
      <c r="Q1438" s="33"/>
      <c r="R1438" s="21" t="s">
        <v>30</v>
      </c>
      <c r="S1438" s="21">
        <v>2223</v>
      </c>
      <c r="T1438" s="21"/>
      <c r="U1438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38" s="15">
        <f>Table3[[#This Row],[Price per board]]*$N$3</f>
        <v>0</v>
      </c>
      <c r="W1438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38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39" spans="2:24" x14ac:dyDescent="0.25">
      <c r="B1439" s="12">
        <f t="shared" ca="1" si="22"/>
        <v>1433</v>
      </c>
      <c r="C143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439" s="26"/>
      <c r="E1439" s="14" t="str">
        <f>IF(COUNTA(Table3[[#This Row],[Schematic Ref]]),LEN(Table3[[#This Row],[Schematic Ref]])-(LEN(SUBSTITUTE(Table3[[#This Row],[Schematic Ref]],",","")))+1,"")</f>
        <v/>
      </c>
      <c r="F1439" s="21"/>
      <c r="G1439" s="21"/>
      <c r="H1439" s="21"/>
      <c r="I1439" s="21"/>
      <c r="J1439" s="22"/>
      <c r="K1439" s="21"/>
      <c r="L1439" s="31"/>
      <c r="M1439" s="32"/>
      <c r="N1439" s="21"/>
      <c r="O1439" s="32"/>
      <c r="P1439" s="30"/>
      <c r="Q1439" s="33"/>
      <c r="R1439" s="21" t="s">
        <v>30</v>
      </c>
      <c r="S1439" s="21">
        <v>2224</v>
      </c>
      <c r="T1439" s="21"/>
      <c r="U1439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39" s="15">
        <f>Table3[[#This Row],[Price per board]]*$N$3</f>
        <v>0</v>
      </c>
      <c r="W1439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39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40" spans="2:24" x14ac:dyDescent="0.25">
      <c r="B1440" s="12">
        <f t="shared" ca="1" si="22"/>
        <v>1434</v>
      </c>
      <c r="C144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440" s="26"/>
      <c r="E1440" s="14" t="str">
        <f>IF(COUNTA(Table3[[#This Row],[Schematic Ref]]),LEN(Table3[[#This Row],[Schematic Ref]])-(LEN(SUBSTITUTE(Table3[[#This Row],[Schematic Ref]],",","")))+1,"")</f>
        <v/>
      </c>
      <c r="F1440" s="21"/>
      <c r="G1440" s="21"/>
      <c r="H1440" s="21"/>
      <c r="I1440" s="21"/>
      <c r="J1440" s="22"/>
      <c r="K1440" s="21"/>
      <c r="L1440" s="31"/>
      <c r="M1440" s="32"/>
      <c r="N1440" s="21"/>
      <c r="O1440" s="32"/>
      <c r="P1440" s="30"/>
      <c r="Q1440" s="33"/>
      <c r="R1440" s="21" t="s">
        <v>30</v>
      </c>
      <c r="S1440" s="21">
        <v>2225</v>
      </c>
      <c r="T1440" s="21"/>
      <c r="U1440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40" s="15">
        <f>Table3[[#This Row],[Price per board]]*$N$3</f>
        <v>0</v>
      </c>
      <c r="W1440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40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41" spans="2:24" x14ac:dyDescent="0.25">
      <c r="B1441" s="12">
        <f t="shared" ca="1" si="22"/>
        <v>1435</v>
      </c>
      <c r="C144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441" s="26"/>
      <c r="E1441" s="14" t="str">
        <f>IF(COUNTA(Table3[[#This Row],[Schematic Ref]]),LEN(Table3[[#This Row],[Schematic Ref]])-(LEN(SUBSTITUTE(Table3[[#This Row],[Schematic Ref]],",","")))+1,"")</f>
        <v/>
      </c>
      <c r="F1441" s="21"/>
      <c r="G1441" s="21"/>
      <c r="H1441" s="21"/>
      <c r="I1441" s="21"/>
      <c r="J1441" s="22"/>
      <c r="K1441" s="21"/>
      <c r="L1441" s="31"/>
      <c r="M1441" s="32"/>
      <c r="N1441" s="21"/>
      <c r="O1441" s="32"/>
      <c r="P1441" s="30"/>
      <c r="Q1441" s="33"/>
      <c r="R1441" s="21" t="s">
        <v>30</v>
      </c>
      <c r="S1441" s="21">
        <v>2226</v>
      </c>
      <c r="T1441" s="21"/>
      <c r="U1441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41" s="15">
        <f>Table3[[#This Row],[Price per board]]*$N$3</f>
        <v>0</v>
      </c>
      <c r="W1441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41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42" spans="2:24" x14ac:dyDescent="0.25">
      <c r="B1442" s="12">
        <f t="shared" ca="1" si="22"/>
        <v>1436</v>
      </c>
      <c r="C144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442" s="26"/>
      <c r="E1442" s="14" t="str">
        <f>IF(COUNTA(Table3[[#This Row],[Schematic Ref]]),LEN(Table3[[#This Row],[Schematic Ref]])-(LEN(SUBSTITUTE(Table3[[#This Row],[Schematic Ref]],",","")))+1,"")</f>
        <v/>
      </c>
      <c r="F1442" s="21"/>
      <c r="G1442" s="21"/>
      <c r="H1442" s="21"/>
      <c r="I1442" s="21"/>
      <c r="J1442" s="22"/>
      <c r="K1442" s="21"/>
      <c r="L1442" s="31"/>
      <c r="M1442" s="32"/>
      <c r="N1442" s="21"/>
      <c r="O1442" s="32"/>
      <c r="P1442" s="30"/>
      <c r="Q1442" s="33"/>
      <c r="R1442" s="21" t="s">
        <v>30</v>
      </c>
      <c r="S1442" s="21">
        <v>2227</v>
      </c>
      <c r="T1442" s="21"/>
      <c r="U1442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42" s="15">
        <f>Table3[[#This Row],[Price per board]]*$N$3</f>
        <v>0</v>
      </c>
      <c r="W1442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42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43" spans="2:24" x14ac:dyDescent="0.25">
      <c r="B1443" s="12">
        <f t="shared" ca="1" si="22"/>
        <v>1437</v>
      </c>
      <c r="C144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443" s="26"/>
      <c r="E1443" s="14" t="str">
        <f>IF(COUNTA(Table3[[#This Row],[Schematic Ref]]),LEN(Table3[[#This Row],[Schematic Ref]])-(LEN(SUBSTITUTE(Table3[[#This Row],[Schematic Ref]],",","")))+1,"")</f>
        <v/>
      </c>
      <c r="F1443" s="21"/>
      <c r="G1443" s="21"/>
      <c r="H1443" s="21"/>
      <c r="I1443" s="21"/>
      <c r="J1443" s="22"/>
      <c r="K1443" s="21"/>
      <c r="L1443" s="31"/>
      <c r="M1443" s="32"/>
      <c r="N1443" s="21"/>
      <c r="O1443" s="32"/>
      <c r="P1443" s="30"/>
      <c r="Q1443" s="33"/>
      <c r="R1443" s="21" t="s">
        <v>30</v>
      </c>
      <c r="S1443" s="21">
        <v>2228</v>
      </c>
      <c r="T1443" s="21"/>
      <c r="U1443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43" s="15">
        <f>Table3[[#This Row],[Price per board]]*$N$3</f>
        <v>0</v>
      </c>
      <c r="W1443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43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44" spans="2:24" x14ac:dyDescent="0.25">
      <c r="B1444" s="12">
        <f t="shared" ca="1" si="22"/>
        <v>1438</v>
      </c>
      <c r="C144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444" s="26"/>
      <c r="E1444" s="14" t="str">
        <f>IF(COUNTA(Table3[[#This Row],[Schematic Ref]]),LEN(Table3[[#This Row],[Schematic Ref]])-(LEN(SUBSTITUTE(Table3[[#This Row],[Schematic Ref]],",","")))+1,"")</f>
        <v/>
      </c>
      <c r="F1444" s="21"/>
      <c r="G1444" s="21"/>
      <c r="H1444" s="21"/>
      <c r="I1444" s="21"/>
      <c r="J1444" s="22"/>
      <c r="K1444" s="21"/>
      <c r="L1444" s="31"/>
      <c r="M1444" s="32"/>
      <c r="N1444" s="21"/>
      <c r="O1444" s="32"/>
      <c r="P1444" s="30"/>
      <c r="Q1444" s="33"/>
      <c r="R1444" s="21" t="s">
        <v>30</v>
      </c>
      <c r="S1444" s="21">
        <v>2229</v>
      </c>
      <c r="T1444" s="21"/>
      <c r="U1444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44" s="15">
        <f>Table3[[#This Row],[Price per board]]*$N$3</f>
        <v>0</v>
      </c>
      <c r="W1444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44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45" spans="2:24" x14ac:dyDescent="0.25">
      <c r="B1445" s="12">
        <f t="shared" ca="1" si="22"/>
        <v>1439</v>
      </c>
      <c r="C144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445" s="26"/>
      <c r="E1445" s="14" t="str">
        <f>IF(COUNTA(Table3[[#This Row],[Schematic Ref]]),LEN(Table3[[#This Row],[Schematic Ref]])-(LEN(SUBSTITUTE(Table3[[#This Row],[Schematic Ref]],",","")))+1,"")</f>
        <v/>
      </c>
      <c r="F1445" s="21"/>
      <c r="G1445" s="21"/>
      <c r="H1445" s="21"/>
      <c r="I1445" s="21"/>
      <c r="J1445" s="22"/>
      <c r="K1445" s="21"/>
      <c r="L1445" s="31"/>
      <c r="M1445" s="32"/>
      <c r="N1445" s="21"/>
      <c r="O1445" s="32"/>
      <c r="P1445" s="30"/>
      <c r="Q1445" s="33"/>
      <c r="R1445" s="21" t="s">
        <v>30</v>
      </c>
      <c r="S1445" s="21">
        <v>2230</v>
      </c>
      <c r="T1445" s="21"/>
      <c r="U1445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45" s="15">
        <f>Table3[[#This Row],[Price per board]]*$N$3</f>
        <v>0</v>
      </c>
      <c r="W1445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45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46" spans="2:24" x14ac:dyDescent="0.25">
      <c r="B1446" s="12">
        <f t="shared" ca="1" si="22"/>
        <v>1440</v>
      </c>
      <c r="C144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446" s="26"/>
      <c r="E1446" s="14" t="str">
        <f>IF(COUNTA(Table3[[#This Row],[Schematic Ref]]),LEN(Table3[[#This Row],[Schematic Ref]])-(LEN(SUBSTITUTE(Table3[[#This Row],[Schematic Ref]],",","")))+1,"")</f>
        <v/>
      </c>
      <c r="F1446" s="21"/>
      <c r="G1446" s="21"/>
      <c r="H1446" s="21"/>
      <c r="I1446" s="21"/>
      <c r="J1446" s="22"/>
      <c r="K1446" s="21"/>
      <c r="L1446" s="31"/>
      <c r="M1446" s="32"/>
      <c r="N1446" s="21"/>
      <c r="O1446" s="32"/>
      <c r="P1446" s="30"/>
      <c r="Q1446" s="33"/>
      <c r="R1446" s="21" t="s">
        <v>30</v>
      </c>
      <c r="S1446" s="21">
        <v>2231</v>
      </c>
      <c r="T1446" s="21"/>
      <c r="U1446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46" s="15">
        <f>Table3[[#This Row],[Price per board]]*$N$3</f>
        <v>0</v>
      </c>
      <c r="W1446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46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47" spans="2:24" x14ac:dyDescent="0.25">
      <c r="B1447" s="12">
        <f t="shared" ca="1" si="22"/>
        <v>1441</v>
      </c>
      <c r="C144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447" s="26"/>
      <c r="E1447" s="14" t="str">
        <f>IF(COUNTA(Table3[[#This Row],[Schematic Ref]]),LEN(Table3[[#This Row],[Schematic Ref]])-(LEN(SUBSTITUTE(Table3[[#This Row],[Schematic Ref]],",","")))+1,"")</f>
        <v/>
      </c>
      <c r="F1447" s="21"/>
      <c r="G1447" s="21"/>
      <c r="H1447" s="21"/>
      <c r="I1447" s="21"/>
      <c r="J1447" s="22"/>
      <c r="K1447" s="21"/>
      <c r="L1447" s="31"/>
      <c r="M1447" s="32"/>
      <c r="N1447" s="21"/>
      <c r="O1447" s="32"/>
      <c r="P1447" s="30"/>
      <c r="Q1447" s="33"/>
      <c r="R1447" s="21" t="s">
        <v>30</v>
      </c>
      <c r="S1447" s="21">
        <v>2232</v>
      </c>
      <c r="T1447" s="21"/>
      <c r="U1447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47" s="15">
        <f>Table3[[#This Row],[Price per board]]*$N$3</f>
        <v>0</v>
      </c>
      <c r="W1447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47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48" spans="2:24" x14ac:dyDescent="0.25">
      <c r="B1448" s="12">
        <f t="shared" ca="1" si="22"/>
        <v>1442</v>
      </c>
      <c r="C144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448" s="26"/>
      <c r="E1448" s="14" t="str">
        <f>IF(COUNTA(Table3[[#This Row],[Schematic Ref]]),LEN(Table3[[#This Row],[Schematic Ref]])-(LEN(SUBSTITUTE(Table3[[#This Row],[Schematic Ref]],",","")))+1,"")</f>
        <v/>
      </c>
      <c r="F1448" s="21"/>
      <c r="G1448" s="21"/>
      <c r="H1448" s="21"/>
      <c r="I1448" s="21"/>
      <c r="J1448" s="22"/>
      <c r="K1448" s="21"/>
      <c r="L1448" s="31"/>
      <c r="M1448" s="32"/>
      <c r="N1448" s="21"/>
      <c r="O1448" s="32"/>
      <c r="P1448" s="30"/>
      <c r="Q1448" s="33"/>
      <c r="R1448" s="21" t="s">
        <v>30</v>
      </c>
      <c r="S1448" s="21">
        <v>2233</v>
      </c>
      <c r="T1448" s="21"/>
      <c r="U1448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48" s="15">
        <f>Table3[[#This Row],[Price per board]]*$N$3</f>
        <v>0</v>
      </c>
      <c r="W1448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48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49" spans="2:24" x14ac:dyDescent="0.25">
      <c r="B1449" s="12">
        <f t="shared" ca="1" si="22"/>
        <v>1443</v>
      </c>
      <c r="C144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449" s="26"/>
      <c r="E1449" s="14" t="str">
        <f>IF(COUNTA(Table3[[#This Row],[Schematic Ref]]),LEN(Table3[[#This Row],[Schematic Ref]])-(LEN(SUBSTITUTE(Table3[[#This Row],[Schematic Ref]],",","")))+1,"")</f>
        <v/>
      </c>
      <c r="F1449" s="21"/>
      <c r="G1449" s="21"/>
      <c r="H1449" s="21"/>
      <c r="I1449" s="21"/>
      <c r="J1449" s="22"/>
      <c r="K1449" s="21"/>
      <c r="L1449" s="31"/>
      <c r="M1449" s="32"/>
      <c r="N1449" s="21"/>
      <c r="O1449" s="32"/>
      <c r="P1449" s="30"/>
      <c r="Q1449" s="33"/>
      <c r="R1449" s="21" t="s">
        <v>30</v>
      </c>
      <c r="S1449" s="21">
        <v>2234</v>
      </c>
      <c r="T1449" s="21"/>
      <c r="U1449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49" s="15">
        <f>Table3[[#This Row],[Price per board]]*$N$3</f>
        <v>0</v>
      </c>
      <c r="W1449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49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50" spans="2:24" x14ac:dyDescent="0.25">
      <c r="B1450" s="12">
        <f t="shared" ca="1" si="22"/>
        <v>1444</v>
      </c>
      <c r="C145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450" s="26"/>
      <c r="E1450" s="14" t="str">
        <f>IF(COUNTA(Table3[[#This Row],[Schematic Ref]]),LEN(Table3[[#This Row],[Schematic Ref]])-(LEN(SUBSTITUTE(Table3[[#This Row],[Schematic Ref]],",","")))+1,"")</f>
        <v/>
      </c>
      <c r="F1450" s="21"/>
      <c r="G1450" s="21"/>
      <c r="H1450" s="21"/>
      <c r="I1450" s="21"/>
      <c r="J1450" s="22"/>
      <c r="K1450" s="21"/>
      <c r="L1450" s="31"/>
      <c r="M1450" s="32"/>
      <c r="N1450" s="21"/>
      <c r="O1450" s="32"/>
      <c r="P1450" s="30"/>
      <c r="Q1450" s="33"/>
      <c r="R1450" s="21" t="s">
        <v>30</v>
      </c>
      <c r="S1450" s="21">
        <v>2235</v>
      </c>
      <c r="T1450" s="21"/>
      <c r="U1450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50" s="15">
        <f>Table3[[#This Row],[Price per board]]*$N$3</f>
        <v>0</v>
      </c>
      <c r="W1450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50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51" spans="2:24" x14ac:dyDescent="0.25">
      <c r="B1451" s="12">
        <f t="shared" ca="1" si="22"/>
        <v>1445</v>
      </c>
      <c r="C145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451" s="26"/>
      <c r="E1451" s="14" t="str">
        <f>IF(COUNTA(Table3[[#This Row],[Schematic Ref]]),LEN(Table3[[#This Row],[Schematic Ref]])-(LEN(SUBSTITUTE(Table3[[#This Row],[Schematic Ref]],",","")))+1,"")</f>
        <v/>
      </c>
      <c r="F1451" s="21"/>
      <c r="G1451" s="21"/>
      <c r="H1451" s="21"/>
      <c r="I1451" s="21"/>
      <c r="J1451" s="22"/>
      <c r="K1451" s="21"/>
      <c r="L1451" s="31"/>
      <c r="M1451" s="32"/>
      <c r="N1451" s="21"/>
      <c r="O1451" s="32"/>
      <c r="P1451" s="30"/>
      <c r="Q1451" s="33"/>
      <c r="R1451" s="21" t="s">
        <v>30</v>
      </c>
      <c r="S1451" s="21">
        <v>2236</v>
      </c>
      <c r="T1451" s="21"/>
      <c r="U1451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51" s="15">
        <f>Table3[[#This Row],[Price per board]]*$N$3</f>
        <v>0</v>
      </c>
      <c r="W1451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51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52" spans="2:24" x14ac:dyDescent="0.25">
      <c r="B1452" s="12">
        <f t="shared" ca="1" si="22"/>
        <v>1446</v>
      </c>
      <c r="C145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452" s="26"/>
      <c r="E1452" s="14" t="str">
        <f>IF(COUNTA(Table3[[#This Row],[Schematic Ref]]),LEN(Table3[[#This Row],[Schematic Ref]])-(LEN(SUBSTITUTE(Table3[[#This Row],[Schematic Ref]],",","")))+1,"")</f>
        <v/>
      </c>
      <c r="F1452" s="21"/>
      <c r="G1452" s="21"/>
      <c r="H1452" s="21"/>
      <c r="I1452" s="21"/>
      <c r="J1452" s="22"/>
      <c r="K1452" s="21"/>
      <c r="L1452" s="31"/>
      <c r="M1452" s="32"/>
      <c r="N1452" s="21"/>
      <c r="O1452" s="32"/>
      <c r="P1452" s="30"/>
      <c r="Q1452" s="33"/>
      <c r="R1452" s="21" t="s">
        <v>30</v>
      </c>
      <c r="S1452" s="21">
        <v>2237</v>
      </c>
      <c r="T1452" s="21"/>
      <c r="U1452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52" s="15">
        <f>Table3[[#This Row],[Price per board]]*$N$3</f>
        <v>0</v>
      </c>
      <c r="W1452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52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53" spans="2:24" x14ac:dyDescent="0.25">
      <c r="B1453" s="12">
        <f t="shared" ca="1" si="22"/>
        <v>1447</v>
      </c>
      <c r="C145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453" s="26"/>
      <c r="E1453" s="14" t="str">
        <f>IF(COUNTA(Table3[[#This Row],[Schematic Ref]]),LEN(Table3[[#This Row],[Schematic Ref]])-(LEN(SUBSTITUTE(Table3[[#This Row],[Schematic Ref]],",","")))+1,"")</f>
        <v/>
      </c>
      <c r="F1453" s="21"/>
      <c r="G1453" s="21"/>
      <c r="H1453" s="21"/>
      <c r="I1453" s="21"/>
      <c r="J1453" s="22"/>
      <c r="K1453" s="21"/>
      <c r="L1453" s="31"/>
      <c r="M1453" s="32"/>
      <c r="N1453" s="21"/>
      <c r="O1453" s="32"/>
      <c r="P1453" s="30"/>
      <c r="Q1453" s="33"/>
      <c r="R1453" s="21" t="s">
        <v>30</v>
      </c>
      <c r="S1453" s="21">
        <v>2238</v>
      </c>
      <c r="T1453" s="21"/>
      <c r="U1453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53" s="15">
        <f>Table3[[#This Row],[Price per board]]*$N$3</f>
        <v>0</v>
      </c>
      <c r="W1453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53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54" spans="2:24" x14ac:dyDescent="0.25">
      <c r="B1454" s="12">
        <f t="shared" ca="1" si="22"/>
        <v>1448</v>
      </c>
      <c r="C145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454" s="26"/>
      <c r="E1454" s="14" t="str">
        <f>IF(COUNTA(Table3[[#This Row],[Schematic Ref]]),LEN(Table3[[#This Row],[Schematic Ref]])-(LEN(SUBSTITUTE(Table3[[#This Row],[Schematic Ref]],",","")))+1,"")</f>
        <v/>
      </c>
      <c r="F1454" s="21"/>
      <c r="G1454" s="21"/>
      <c r="H1454" s="21"/>
      <c r="I1454" s="21"/>
      <c r="J1454" s="22"/>
      <c r="K1454" s="21"/>
      <c r="L1454" s="31"/>
      <c r="M1454" s="32"/>
      <c r="N1454" s="21"/>
      <c r="O1454" s="32"/>
      <c r="P1454" s="30"/>
      <c r="Q1454" s="33"/>
      <c r="R1454" s="21" t="s">
        <v>30</v>
      </c>
      <c r="S1454" s="21">
        <v>2239</v>
      </c>
      <c r="T1454" s="21"/>
      <c r="U1454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54" s="15">
        <f>Table3[[#This Row],[Price per board]]*$N$3</f>
        <v>0</v>
      </c>
      <c r="W1454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54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55" spans="2:24" x14ac:dyDescent="0.25">
      <c r="B1455" s="12">
        <f t="shared" ca="1" si="22"/>
        <v>1449</v>
      </c>
      <c r="C145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455" s="26"/>
      <c r="E1455" s="14" t="str">
        <f>IF(COUNTA(Table3[[#This Row],[Schematic Ref]]),LEN(Table3[[#This Row],[Schematic Ref]])-(LEN(SUBSTITUTE(Table3[[#This Row],[Schematic Ref]],",","")))+1,"")</f>
        <v/>
      </c>
      <c r="F1455" s="21"/>
      <c r="G1455" s="21"/>
      <c r="H1455" s="21"/>
      <c r="I1455" s="21"/>
      <c r="J1455" s="22"/>
      <c r="K1455" s="21"/>
      <c r="L1455" s="31"/>
      <c r="M1455" s="32"/>
      <c r="N1455" s="21"/>
      <c r="O1455" s="32"/>
      <c r="P1455" s="30"/>
      <c r="Q1455" s="33"/>
      <c r="R1455" s="21" t="s">
        <v>30</v>
      </c>
      <c r="S1455" s="21">
        <v>2240</v>
      </c>
      <c r="T1455" s="21"/>
      <c r="U1455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55" s="15">
        <f>Table3[[#This Row],[Price per board]]*$N$3</f>
        <v>0</v>
      </c>
      <c r="W1455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55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56" spans="2:24" x14ac:dyDescent="0.25">
      <c r="B1456" s="12">
        <f t="shared" ca="1" si="22"/>
        <v>1450</v>
      </c>
      <c r="C145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456" s="26"/>
      <c r="E1456" s="14" t="str">
        <f>IF(COUNTA(Table3[[#This Row],[Schematic Ref]]),LEN(Table3[[#This Row],[Schematic Ref]])-(LEN(SUBSTITUTE(Table3[[#This Row],[Schematic Ref]],",","")))+1,"")</f>
        <v/>
      </c>
      <c r="F1456" s="21"/>
      <c r="G1456" s="21"/>
      <c r="H1456" s="21"/>
      <c r="I1456" s="21"/>
      <c r="J1456" s="22"/>
      <c r="K1456" s="21"/>
      <c r="L1456" s="31"/>
      <c r="M1456" s="32"/>
      <c r="N1456" s="21"/>
      <c r="O1456" s="32"/>
      <c r="P1456" s="30"/>
      <c r="Q1456" s="33"/>
      <c r="R1456" s="21" t="s">
        <v>30</v>
      </c>
      <c r="S1456" s="21">
        <v>2241</v>
      </c>
      <c r="T1456" s="21"/>
      <c r="U1456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56" s="15">
        <f>Table3[[#This Row],[Price per board]]*$N$3</f>
        <v>0</v>
      </c>
      <c r="W1456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56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57" spans="2:24" x14ac:dyDescent="0.25">
      <c r="B1457" s="12">
        <f t="shared" ca="1" si="22"/>
        <v>1451</v>
      </c>
      <c r="C145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457" s="26"/>
      <c r="E1457" s="14" t="str">
        <f>IF(COUNTA(Table3[[#This Row],[Schematic Ref]]),LEN(Table3[[#This Row],[Schematic Ref]])-(LEN(SUBSTITUTE(Table3[[#This Row],[Schematic Ref]],",","")))+1,"")</f>
        <v/>
      </c>
      <c r="F1457" s="21"/>
      <c r="G1457" s="21"/>
      <c r="H1457" s="21"/>
      <c r="I1457" s="21"/>
      <c r="J1457" s="22"/>
      <c r="K1457" s="21"/>
      <c r="L1457" s="31"/>
      <c r="M1457" s="32"/>
      <c r="N1457" s="21"/>
      <c r="O1457" s="32"/>
      <c r="P1457" s="30"/>
      <c r="Q1457" s="33"/>
      <c r="R1457" s="21" t="s">
        <v>30</v>
      </c>
      <c r="S1457" s="21">
        <v>2242</v>
      </c>
      <c r="T1457" s="21"/>
      <c r="U1457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57" s="15">
        <f>Table3[[#This Row],[Price per board]]*$N$3</f>
        <v>0</v>
      </c>
      <c r="W1457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57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58" spans="2:24" x14ac:dyDescent="0.25">
      <c r="B1458" s="12">
        <f t="shared" ca="1" si="22"/>
        <v>1452</v>
      </c>
      <c r="C145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458" s="26"/>
      <c r="E1458" s="14" t="str">
        <f>IF(COUNTA(Table3[[#This Row],[Schematic Ref]]),LEN(Table3[[#This Row],[Schematic Ref]])-(LEN(SUBSTITUTE(Table3[[#This Row],[Schematic Ref]],",","")))+1,"")</f>
        <v/>
      </c>
      <c r="F1458" s="21"/>
      <c r="G1458" s="21"/>
      <c r="H1458" s="21"/>
      <c r="I1458" s="21"/>
      <c r="J1458" s="22"/>
      <c r="K1458" s="21"/>
      <c r="L1458" s="31"/>
      <c r="M1458" s="32"/>
      <c r="N1458" s="21"/>
      <c r="O1458" s="32"/>
      <c r="P1458" s="30"/>
      <c r="Q1458" s="33"/>
      <c r="R1458" s="21" t="s">
        <v>30</v>
      </c>
      <c r="S1458" s="21">
        <v>2243</v>
      </c>
      <c r="T1458" s="21"/>
      <c r="U1458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58" s="15">
        <f>Table3[[#This Row],[Price per board]]*$N$3</f>
        <v>0</v>
      </c>
      <c r="W1458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58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59" spans="2:24" x14ac:dyDescent="0.25">
      <c r="B1459" s="12">
        <f t="shared" ca="1" si="22"/>
        <v>1453</v>
      </c>
      <c r="C145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459" s="26"/>
      <c r="E1459" s="14" t="str">
        <f>IF(COUNTA(Table3[[#This Row],[Schematic Ref]]),LEN(Table3[[#This Row],[Schematic Ref]])-(LEN(SUBSTITUTE(Table3[[#This Row],[Schematic Ref]],",","")))+1,"")</f>
        <v/>
      </c>
      <c r="F1459" s="21"/>
      <c r="G1459" s="21"/>
      <c r="H1459" s="21"/>
      <c r="I1459" s="21"/>
      <c r="J1459" s="22"/>
      <c r="K1459" s="21"/>
      <c r="L1459" s="31"/>
      <c r="M1459" s="32"/>
      <c r="N1459" s="21"/>
      <c r="O1459" s="32"/>
      <c r="P1459" s="30"/>
      <c r="Q1459" s="33"/>
      <c r="R1459" s="21" t="s">
        <v>30</v>
      </c>
      <c r="S1459" s="21">
        <v>2244</v>
      </c>
      <c r="T1459" s="21"/>
      <c r="U1459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59" s="15">
        <f>Table3[[#This Row],[Price per board]]*$N$3</f>
        <v>0</v>
      </c>
      <c r="W1459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59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60" spans="2:24" x14ac:dyDescent="0.25">
      <c r="B1460" s="12">
        <f t="shared" ca="1" si="22"/>
        <v>1454</v>
      </c>
      <c r="C146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460" s="26"/>
      <c r="E1460" s="14" t="str">
        <f>IF(COUNTA(Table3[[#This Row],[Schematic Ref]]),LEN(Table3[[#This Row],[Schematic Ref]])-(LEN(SUBSTITUTE(Table3[[#This Row],[Schematic Ref]],",","")))+1,"")</f>
        <v/>
      </c>
      <c r="F1460" s="21"/>
      <c r="G1460" s="21"/>
      <c r="H1460" s="21"/>
      <c r="I1460" s="21"/>
      <c r="J1460" s="22"/>
      <c r="K1460" s="21"/>
      <c r="L1460" s="31"/>
      <c r="M1460" s="32"/>
      <c r="N1460" s="21"/>
      <c r="O1460" s="32"/>
      <c r="P1460" s="30"/>
      <c r="Q1460" s="33"/>
      <c r="R1460" s="21" t="s">
        <v>30</v>
      </c>
      <c r="S1460" s="21">
        <v>2245</v>
      </c>
      <c r="T1460" s="21"/>
      <c r="U1460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60" s="15">
        <f>Table3[[#This Row],[Price per board]]*$N$3</f>
        <v>0</v>
      </c>
      <c r="W1460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60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61" spans="2:24" x14ac:dyDescent="0.25">
      <c r="B1461" s="12">
        <f t="shared" ca="1" si="22"/>
        <v>1455</v>
      </c>
      <c r="C146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461" s="26"/>
      <c r="E1461" s="14" t="str">
        <f>IF(COUNTA(Table3[[#This Row],[Schematic Ref]]),LEN(Table3[[#This Row],[Schematic Ref]])-(LEN(SUBSTITUTE(Table3[[#This Row],[Schematic Ref]],",","")))+1,"")</f>
        <v/>
      </c>
      <c r="F1461" s="21"/>
      <c r="G1461" s="21"/>
      <c r="H1461" s="21"/>
      <c r="I1461" s="21"/>
      <c r="J1461" s="22"/>
      <c r="K1461" s="21"/>
      <c r="L1461" s="31"/>
      <c r="M1461" s="32"/>
      <c r="N1461" s="21"/>
      <c r="O1461" s="32"/>
      <c r="P1461" s="30"/>
      <c r="Q1461" s="33"/>
      <c r="R1461" s="21" t="s">
        <v>30</v>
      </c>
      <c r="S1461" s="21">
        <v>2246</v>
      </c>
      <c r="T1461" s="21"/>
      <c r="U1461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61" s="15">
        <f>Table3[[#This Row],[Price per board]]*$N$3</f>
        <v>0</v>
      </c>
      <c r="W1461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61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62" spans="2:24" x14ac:dyDescent="0.25">
      <c r="B1462" s="12">
        <f t="shared" ca="1" si="22"/>
        <v>1456</v>
      </c>
      <c r="C146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462" s="26"/>
      <c r="E1462" s="14" t="str">
        <f>IF(COUNTA(Table3[[#This Row],[Schematic Ref]]),LEN(Table3[[#This Row],[Schematic Ref]])-(LEN(SUBSTITUTE(Table3[[#This Row],[Schematic Ref]],",","")))+1,"")</f>
        <v/>
      </c>
      <c r="F1462" s="21"/>
      <c r="G1462" s="21"/>
      <c r="H1462" s="21"/>
      <c r="I1462" s="21"/>
      <c r="J1462" s="22"/>
      <c r="K1462" s="21"/>
      <c r="L1462" s="31"/>
      <c r="M1462" s="32"/>
      <c r="N1462" s="21"/>
      <c r="O1462" s="32"/>
      <c r="P1462" s="30"/>
      <c r="Q1462" s="33"/>
      <c r="R1462" s="21" t="s">
        <v>30</v>
      </c>
      <c r="S1462" s="21">
        <v>2247</v>
      </c>
      <c r="T1462" s="21"/>
      <c r="U1462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62" s="15">
        <f>Table3[[#This Row],[Price per board]]*$N$3</f>
        <v>0</v>
      </c>
      <c r="W1462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62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63" spans="2:24" x14ac:dyDescent="0.25">
      <c r="B1463" s="12">
        <f t="shared" ca="1" si="22"/>
        <v>1457</v>
      </c>
      <c r="C146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463" s="26"/>
      <c r="E1463" s="14" t="str">
        <f>IF(COUNTA(Table3[[#This Row],[Schematic Ref]]),LEN(Table3[[#This Row],[Schematic Ref]])-(LEN(SUBSTITUTE(Table3[[#This Row],[Schematic Ref]],",","")))+1,"")</f>
        <v/>
      </c>
      <c r="F1463" s="21"/>
      <c r="G1463" s="21"/>
      <c r="H1463" s="21"/>
      <c r="I1463" s="21"/>
      <c r="J1463" s="22"/>
      <c r="K1463" s="21"/>
      <c r="L1463" s="31"/>
      <c r="M1463" s="32"/>
      <c r="N1463" s="21"/>
      <c r="O1463" s="32"/>
      <c r="P1463" s="30"/>
      <c r="Q1463" s="33"/>
      <c r="R1463" s="21" t="s">
        <v>30</v>
      </c>
      <c r="S1463" s="21">
        <v>2248</v>
      </c>
      <c r="T1463" s="21"/>
      <c r="U1463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63" s="15">
        <f>Table3[[#This Row],[Price per board]]*$N$3</f>
        <v>0</v>
      </c>
      <c r="W1463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63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64" spans="2:24" x14ac:dyDescent="0.25">
      <c r="B1464" s="12">
        <f t="shared" ca="1" si="22"/>
        <v>1458</v>
      </c>
      <c r="C146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464" s="26"/>
      <c r="E1464" s="14" t="str">
        <f>IF(COUNTA(Table3[[#This Row],[Schematic Ref]]),LEN(Table3[[#This Row],[Schematic Ref]])-(LEN(SUBSTITUTE(Table3[[#This Row],[Schematic Ref]],",","")))+1,"")</f>
        <v/>
      </c>
      <c r="F1464" s="21"/>
      <c r="G1464" s="21"/>
      <c r="H1464" s="21"/>
      <c r="I1464" s="21"/>
      <c r="J1464" s="22"/>
      <c r="K1464" s="21"/>
      <c r="L1464" s="31"/>
      <c r="M1464" s="32"/>
      <c r="N1464" s="21"/>
      <c r="O1464" s="32"/>
      <c r="P1464" s="30"/>
      <c r="Q1464" s="33"/>
      <c r="R1464" s="21" t="s">
        <v>30</v>
      </c>
      <c r="S1464" s="21">
        <v>2249</v>
      </c>
      <c r="T1464" s="21"/>
      <c r="U1464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64" s="15">
        <f>Table3[[#This Row],[Price per board]]*$N$3</f>
        <v>0</v>
      </c>
      <c r="W1464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64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65" spans="2:24" x14ac:dyDescent="0.25">
      <c r="B1465" s="12">
        <f t="shared" ca="1" si="22"/>
        <v>1459</v>
      </c>
      <c r="C146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465" s="26"/>
      <c r="E1465" s="14" t="str">
        <f>IF(COUNTA(Table3[[#This Row],[Schematic Ref]]),LEN(Table3[[#This Row],[Schematic Ref]])-(LEN(SUBSTITUTE(Table3[[#This Row],[Schematic Ref]],",","")))+1,"")</f>
        <v/>
      </c>
      <c r="F1465" s="21"/>
      <c r="G1465" s="21"/>
      <c r="H1465" s="21"/>
      <c r="I1465" s="21"/>
      <c r="J1465" s="22"/>
      <c r="K1465" s="21"/>
      <c r="L1465" s="31"/>
      <c r="M1465" s="32"/>
      <c r="N1465" s="21"/>
      <c r="O1465" s="32"/>
      <c r="P1465" s="30"/>
      <c r="Q1465" s="33"/>
      <c r="R1465" s="21" t="s">
        <v>30</v>
      </c>
      <c r="S1465" s="21">
        <v>2250</v>
      </c>
      <c r="T1465" s="21"/>
      <c r="U1465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65" s="15">
        <f>Table3[[#This Row],[Price per board]]*$N$3</f>
        <v>0</v>
      </c>
      <c r="W1465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65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66" spans="2:24" x14ac:dyDescent="0.25">
      <c r="B1466" s="12">
        <f t="shared" ca="1" si="22"/>
        <v>1460</v>
      </c>
      <c r="C146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466" s="26"/>
      <c r="E1466" s="14" t="str">
        <f>IF(COUNTA(Table3[[#This Row],[Schematic Ref]]),LEN(Table3[[#This Row],[Schematic Ref]])-(LEN(SUBSTITUTE(Table3[[#This Row],[Schematic Ref]],",","")))+1,"")</f>
        <v/>
      </c>
      <c r="F1466" s="21"/>
      <c r="G1466" s="21"/>
      <c r="H1466" s="21"/>
      <c r="I1466" s="21"/>
      <c r="J1466" s="22"/>
      <c r="K1466" s="21"/>
      <c r="L1466" s="31"/>
      <c r="M1466" s="32"/>
      <c r="N1466" s="21"/>
      <c r="O1466" s="32"/>
      <c r="P1466" s="30"/>
      <c r="Q1466" s="33"/>
      <c r="R1466" s="21" t="s">
        <v>30</v>
      </c>
      <c r="S1466" s="21">
        <v>2251</v>
      </c>
      <c r="T1466" s="21"/>
      <c r="U1466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66" s="15">
        <f>Table3[[#This Row],[Price per board]]*$N$3</f>
        <v>0</v>
      </c>
      <c r="W1466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66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67" spans="2:24" x14ac:dyDescent="0.25">
      <c r="B1467" s="12">
        <f t="shared" ca="1" si="22"/>
        <v>1461</v>
      </c>
      <c r="C146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467" s="26"/>
      <c r="E1467" s="14" t="str">
        <f>IF(COUNTA(Table3[[#This Row],[Schematic Ref]]),LEN(Table3[[#This Row],[Schematic Ref]])-(LEN(SUBSTITUTE(Table3[[#This Row],[Schematic Ref]],",","")))+1,"")</f>
        <v/>
      </c>
      <c r="F1467" s="21"/>
      <c r="G1467" s="21"/>
      <c r="H1467" s="21"/>
      <c r="I1467" s="21"/>
      <c r="J1467" s="22"/>
      <c r="K1467" s="21"/>
      <c r="L1467" s="31"/>
      <c r="M1467" s="32"/>
      <c r="N1467" s="21"/>
      <c r="O1467" s="32"/>
      <c r="P1467" s="30"/>
      <c r="Q1467" s="33"/>
      <c r="R1467" s="21" t="s">
        <v>30</v>
      </c>
      <c r="S1467" s="21">
        <v>2252</v>
      </c>
      <c r="T1467" s="21"/>
      <c r="U1467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67" s="15">
        <f>Table3[[#This Row],[Price per board]]*$N$3</f>
        <v>0</v>
      </c>
      <c r="W1467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67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68" spans="2:24" x14ac:dyDescent="0.25">
      <c r="B1468" s="12">
        <f t="shared" ca="1" si="22"/>
        <v>1462</v>
      </c>
      <c r="C146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468" s="26"/>
      <c r="E1468" s="14" t="str">
        <f>IF(COUNTA(Table3[[#This Row],[Schematic Ref]]),LEN(Table3[[#This Row],[Schematic Ref]])-(LEN(SUBSTITUTE(Table3[[#This Row],[Schematic Ref]],",","")))+1,"")</f>
        <v/>
      </c>
      <c r="F1468" s="21"/>
      <c r="G1468" s="21"/>
      <c r="H1468" s="21"/>
      <c r="I1468" s="21"/>
      <c r="J1468" s="22"/>
      <c r="K1468" s="21"/>
      <c r="L1468" s="31"/>
      <c r="M1468" s="32"/>
      <c r="N1468" s="21"/>
      <c r="O1468" s="32"/>
      <c r="P1468" s="30"/>
      <c r="Q1468" s="33"/>
      <c r="R1468" s="21" t="s">
        <v>30</v>
      </c>
      <c r="S1468" s="21">
        <v>2253</v>
      </c>
      <c r="T1468" s="21"/>
      <c r="U1468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68" s="15">
        <f>Table3[[#This Row],[Price per board]]*$N$3</f>
        <v>0</v>
      </c>
      <c r="W1468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68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69" spans="2:24" x14ac:dyDescent="0.25">
      <c r="B1469" s="12">
        <f t="shared" ca="1" si="22"/>
        <v>1463</v>
      </c>
      <c r="C146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469" s="26"/>
      <c r="E1469" s="14" t="str">
        <f>IF(COUNTA(Table3[[#This Row],[Schematic Ref]]),LEN(Table3[[#This Row],[Schematic Ref]])-(LEN(SUBSTITUTE(Table3[[#This Row],[Schematic Ref]],",","")))+1,"")</f>
        <v/>
      </c>
      <c r="F1469" s="21"/>
      <c r="G1469" s="21"/>
      <c r="H1469" s="21"/>
      <c r="I1469" s="21"/>
      <c r="J1469" s="22"/>
      <c r="K1469" s="21"/>
      <c r="L1469" s="31"/>
      <c r="M1469" s="32"/>
      <c r="N1469" s="21"/>
      <c r="O1469" s="32"/>
      <c r="P1469" s="30"/>
      <c r="Q1469" s="33"/>
      <c r="R1469" s="21" t="s">
        <v>30</v>
      </c>
      <c r="S1469" s="21">
        <v>2254</v>
      </c>
      <c r="T1469" s="21"/>
      <c r="U1469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69" s="15">
        <f>Table3[[#This Row],[Price per board]]*$N$3</f>
        <v>0</v>
      </c>
      <c r="W1469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69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70" spans="2:24" x14ac:dyDescent="0.25">
      <c r="B1470" s="12">
        <f t="shared" ca="1" si="22"/>
        <v>1464</v>
      </c>
      <c r="C147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470" s="26"/>
      <c r="E1470" s="14" t="str">
        <f>IF(COUNTA(Table3[[#This Row],[Schematic Ref]]),LEN(Table3[[#This Row],[Schematic Ref]])-(LEN(SUBSTITUTE(Table3[[#This Row],[Schematic Ref]],",","")))+1,"")</f>
        <v/>
      </c>
      <c r="F1470" s="21"/>
      <c r="G1470" s="21"/>
      <c r="H1470" s="21"/>
      <c r="I1470" s="21"/>
      <c r="J1470" s="22"/>
      <c r="K1470" s="21"/>
      <c r="L1470" s="31"/>
      <c r="M1470" s="32"/>
      <c r="N1470" s="21"/>
      <c r="O1470" s="32"/>
      <c r="P1470" s="30"/>
      <c r="Q1470" s="33"/>
      <c r="R1470" s="21" t="s">
        <v>30</v>
      </c>
      <c r="S1470" s="21">
        <v>2255</v>
      </c>
      <c r="T1470" s="21"/>
      <c r="U1470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70" s="15">
        <f>Table3[[#This Row],[Price per board]]*$N$3</f>
        <v>0</v>
      </c>
      <c r="W1470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70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71" spans="2:24" x14ac:dyDescent="0.25">
      <c r="B1471" s="12">
        <f t="shared" ca="1" si="22"/>
        <v>1465</v>
      </c>
      <c r="C147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471" s="26"/>
      <c r="E1471" s="14" t="str">
        <f>IF(COUNTA(Table3[[#This Row],[Schematic Ref]]),LEN(Table3[[#This Row],[Schematic Ref]])-(LEN(SUBSTITUTE(Table3[[#This Row],[Schematic Ref]],",","")))+1,"")</f>
        <v/>
      </c>
      <c r="F1471" s="21"/>
      <c r="G1471" s="21"/>
      <c r="H1471" s="21"/>
      <c r="I1471" s="21"/>
      <c r="J1471" s="22"/>
      <c r="K1471" s="21"/>
      <c r="L1471" s="31"/>
      <c r="M1471" s="32"/>
      <c r="N1471" s="21"/>
      <c r="O1471" s="32"/>
      <c r="P1471" s="30"/>
      <c r="Q1471" s="33"/>
      <c r="R1471" s="21" t="s">
        <v>30</v>
      </c>
      <c r="S1471" s="21">
        <v>2256</v>
      </c>
      <c r="T1471" s="21"/>
      <c r="U1471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71" s="15">
        <f>Table3[[#This Row],[Price per board]]*$N$3</f>
        <v>0</v>
      </c>
      <c r="W1471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71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72" spans="2:24" x14ac:dyDescent="0.25">
      <c r="B1472" s="12">
        <f t="shared" ca="1" si="22"/>
        <v>1466</v>
      </c>
      <c r="C147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472" s="26"/>
      <c r="E1472" s="14" t="str">
        <f>IF(COUNTA(Table3[[#This Row],[Schematic Ref]]),LEN(Table3[[#This Row],[Schematic Ref]])-(LEN(SUBSTITUTE(Table3[[#This Row],[Schematic Ref]],",","")))+1,"")</f>
        <v/>
      </c>
      <c r="F1472" s="21"/>
      <c r="G1472" s="21"/>
      <c r="H1472" s="21"/>
      <c r="I1472" s="21"/>
      <c r="J1472" s="22"/>
      <c r="K1472" s="21"/>
      <c r="L1472" s="31"/>
      <c r="M1472" s="32"/>
      <c r="N1472" s="21"/>
      <c r="O1472" s="32"/>
      <c r="P1472" s="30"/>
      <c r="Q1472" s="33"/>
      <c r="R1472" s="21" t="s">
        <v>30</v>
      </c>
      <c r="S1472" s="21">
        <v>2257</v>
      </c>
      <c r="T1472" s="21"/>
      <c r="U1472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72" s="15">
        <f>Table3[[#This Row],[Price per board]]*$N$3</f>
        <v>0</v>
      </c>
      <c r="W1472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72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73" spans="2:24" x14ac:dyDescent="0.25">
      <c r="B1473" s="12">
        <f t="shared" ca="1" si="22"/>
        <v>1467</v>
      </c>
      <c r="C147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473" s="26"/>
      <c r="E1473" s="14" t="str">
        <f>IF(COUNTA(Table3[[#This Row],[Schematic Ref]]),LEN(Table3[[#This Row],[Schematic Ref]])-(LEN(SUBSTITUTE(Table3[[#This Row],[Schematic Ref]],",","")))+1,"")</f>
        <v/>
      </c>
      <c r="F1473" s="21"/>
      <c r="G1473" s="21"/>
      <c r="H1473" s="21"/>
      <c r="I1473" s="21"/>
      <c r="J1473" s="22"/>
      <c r="K1473" s="21"/>
      <c r="L1473" s="31"/>
      <c r="M1473" s="32"/>
      <c r="N1473" s="21"/>
      <c r="O1473" s="32"/>
      <c r="P1473" s="30"/>
      <c r="Q1473" s="33"/>
      <c r="R1473" s="21" t="s">
        <v>30</v>
      </c>
      <c r="S1473" s="21">
        <v>2258</v>
      </c>
      <c r="T1473" s="21"/>
      <c r="U1473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73" s="15">
        <f>Table3[[#This Row],[Price per board]]*$N$3</f>
        <v>0</v>
      </c>
      <c r="W1473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73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74" spans="2:24" x14ac:dyDescent="0.25">
      <c r="B1474" s="12">
        <f t="shared" ca="1" si="22"/>
        <v>1468</v>
      </c>
      <c r="C147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474" s="26"/>
      <c r="E1474" s="14" t="str">
        <f>IF(COUNTA(Table3[[#This Row],[Schematic Ref]]),LEN(Table3[[#This Row],[Schematic Ref]])-(LEN(SUBSTITUTE(Table3[[#This Row],[Schematic Ref]],",","")))+1,"")</f>
        <v/>
      </c>
      <c r="F1474" s="21"/>
      <c r="G1474" s="21"/>
      <c r="H1474" s="21"/>
      <c r="I1474" s="21"/>
      <c r="J1474" s="22"/>
      <c r="K1474" s="21"/>
      <c r="L1474" s="31"/>
      <c r="M1474" s="32"/>
      <c r="N1474" s="21"/>
      <c r="O1474" s="32"/>
      <c r="P1474" s="30"/>
      <c r="Q1474" s="33"/>
      <c r="R1474" s="21" t="s">
        <v>30</v>
      </c>
      <c r="S1474" s="21">
        <v>2259</v>
      </c>
      <c r="T1474" s="21"/>
      <c r="U1474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74" s="15">
        <f>Table3[[#This Row],[Price per board]]*$N$3</f>
        <v>0</v>
      </c>
      <c r="W1474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74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75" spans="2:24" x14ac:dyDescent="0.25">
      <c r="B1475" s="12">
        <f t="shared" ca="1" si="22"/>
        <v>1469</v>
      </c>
      <c r="C147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475" s="26"/>
      <c r="E1475" s="14" t="str">
        <f>IF(COUNTA(Table3[[#This Row],[Schematic Ref]]),LEN(Table3[[#This Row],[Schematic Ref]])-(LEN(SUBSTITUTE(Table3[[#This Row],[Schematic Ref]],",","")))+1,"")</f>
        <v/>
      </c>
      <c r="F1475" s="21"/>
      <c r="G1475" s="21"/>
      <c r="H1475" s="21"/>
      <c r="I1475" s="21"/>
      <c r="J1475" s="22"/>
      <c r="K1475" s="21"/>
      <c r="L1475" s="31"/>
      <c r="M1475" s="32"/>
      <c r="N1475" s="21"/>
      <c r="O1475" s="32"/>
      <c r="P1475" s="30"/>
      <c r="Q1475" s="33"/>
      <c r="R1475" s="21" t="s">
        <v>30</v>
      </c>
      <c r="S1475" s="21">
        <v>2260</v>
      </c>
      <c r="T1475" s="21"/>
      <c r="U1475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75" s="15">
        <f>Table3[[#This Row],[Price per board]]*$N$3</f>
        <v>0</v>
      </c>
      <c r="W1475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75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76" spans="2:24" x14ac:dyDescent="0.25">
      <c r="B1476" s="12">
        <f t="shared" ca="1" si="22"/>
        <v>1470</v>
      </c>
      <c r="C147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476" s="26"/>
      <c r="E1476" s="14" t="str">
        <f>IF(COUNTA(Table3[[#This Row],[Schematic Ref]]),LEN(Table3[[#This Row],[Schematic Ref]])-(LEN(SUBSTITUTE(Table3[[#This Row],[Schematic Ref]],",","")))+1,"")</f>
        <v/>
      </c>
      <c r="F1476" s="21"/>
      <c r="G1476" s="21"/>
      <c r="H1476" s="21"/>
      <c r="I1476" s="21"/>
      <c r="J1476" s="22"/>
      <c r="K1476" s="21"/>
      <c r="L1476" s="31"/>
      <c r="M1476" s="32"/>
      <c r="N1476" s="21"/>
      <c r="O1476" s="32"/>
      <c r="P1476" s="30"/>
      <c r="Q1476" s="33"/>
      <c r="R1476" s="21" t="s">
        <v>30</v>
      </c>
      <c r="S1476" s="21">
        <v>2261</v>
      </c>
      <c r="T1476" s="21"/>
      <c r="U1476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76" s="15">
        <f>Table3[[#This Row],[Price per board]]*$N$3</f>
        <v>0</v>
      </c>
      <c r="W1476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76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77" spans="2:24" x14ac:dyDescent="0.25">
      <c r="B1477" s="12">
        <f t="shared" ca="1" si="22"/>
        <v>1471</v>
      </c>
      <c r="C147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477" s="26"/>
      <c r="E1477" s="14" t="str">
        <f>IF(COUNTA(Table3[[#This Row],[Schematic Ref]]),LEN(Table3[[#This Row],[Schematic Ref]])-(LEN(SUBSTITUTE(Table3[[#This Row],[Schematic Ref]],",","")))+1,"")</f>
        <v/>
      </c>
      <c r="F1477" s="21"/>
      <c r="G1477" s="21"/>
      <c r="H1477" s="21"/>
      <c r="I1477" s="21"/>
      <c r="J1477" s="22"/>
      <c r="K1477" s="21"/>
      <c r="L1477" s="31"/>
      <c r="M1477" s="32"/>
      <c r="N1477" s="21"/>
      <c r="O1477" s="32"/>
      <c r="P1477" s="30"/>
      <c r="Q1477" s="33"/>
      <c r="R1477" s="21" t="s">
        <v>30</v>
      </c>
      <c r="S1477" s="21">
        <v>2262</v>
      </c>
      <c r="T1477" s="21"/>
      <c r="U1477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77" s="15">
        <f>Table3[[#This Row],[Price per board]]*$N$3</f>
        <v>0</v>
      </c>
      <c r="W1477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77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78" spans="2:24" x14ac:dyDescent="0.25">
      <c r="B1478" s="12">
        <f t="shared" ref="B1478:B1541" ca="1" si="23">IF(ISNUMBER(INDIRECT("B"&amp;ROW()-1)),INDIRECT("B"&amp;ROW()-1)+1,0)</f>
        <v>1472</v>
      </c>
      <c r="C147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478" s="26"/>
      <c r="E1478" s="14" t="str">
        <f>IF(COUNTA(Table3[[#This Row],[Schematic Ref]]),LEN(Table3[[#This Row],[Schematic Ref]])-(LEN(SUBSTITUTE(Table3[[#This Row],[Schematic Ref]],",","")))+1,"")</f>
        <v/>
      </c>
      <c r="F1478" s="21"/>
      <c r="G1478" s="21"/>
      <c r="H1478" s="21"/>
      <c r="I1478" s="21"/>
      <c r="J1478" s="22"/>
      <c r="K1478" s="21"/>
      <c r="L1478" s="31"/>
      <c r="M1478" s="32"/>
      <c r="N1478" s="21"/>
      <c r="O1478" s="32"/>
      <c r="P1478" s="30"/>
      <c r="Q1478" s="33"/>
      <c r="R1478" s="21" t="s">
        <v>30</v>
      </c>
      <c r="S1478" s="21">
        <v>2263</v>
      </c>
      <c r="T1478" s="21"/>
      <c r="U1478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78" s="15">
        <f>Table3[[#This Row],[Price per board]]*$N$3</f>
        <v>0</v>
      </c>
      <c r="W1478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78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79" spans="2:24" x14ac:dyDescent="0.25">
      <c r="B1479" s="12">
        <f t="shared" ca="1" si="23"/>
        <v>1473</v>
      </c>
      <c r="C147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479" s="26"/>
      <c r="E1479" s="14" t="str">
        <f>IF(COUNTA(Table3[[#This Row],[Schematic Ref]]),LEN(Table3[[#This Row],[Schematic Ref]])-(LEN(SUBSTITUTE(Table3[[#This Row],[Schematic Ref]],",","")))+1,"")</f>
        <v/>
      </c>
      <c r="F1479" s="21"/>
      <c r="G1479" s="21"/>
      <c r="H1479" s="21"/>
      <c r="I1479" s="21"/>
      <c r="J1479" s="22"/>
      <c r="K1479" s="21"/>
      <c r="L1479" s="31"/>
      <c r="M1479" s="32"/>
      <c r="N1479" s="21"/>
      <c r="O1479" s="32"/>
      <c r="P1479" s="30"/>
      <c r="Q1479" s="33"/>
      <c r="R1479" s="21" t="s">
        <v>30</v>
      </c>
      <c r="S1479" s="21">
        <v>2264</v>
      </c>
      <c r="T1479" s="21"/>
      <c r="U1479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79" s="15">
        <f>Table3[[#This Row],[Price per board]]*$N$3</f>
        <v>0</v>
      </c>
      <c r="W1479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79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80" spans="2:24" x14ac:dyDescent="0.25">
      <c r="B1480" s="12">
        <f t="shared" ca="1" si="23"/>
        <v>1474</v>
      </c>
      <c r="C148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480" s="26"/>
      <c r="E1480" s="14" t="str">
        <f>IF(COUNTA(Table3[[#This Row],[Schematic Ref]]),LEN(Table3[[#This Row],[Schematic Ref]])-(LEN(SUBSTITUTE(Table3[[#This Row],[Schematic Ref]],",","")))+1,"")</f>
        <v/>
      </c>
      <c r="F1480" s="21"/>
      <c r="G1480" s="21"/>
      <c r="H1480" s="21"/>
      <c r="I1480" s="21"/>
      <c r="J1480" s="22"/>
      <c r="K1480" s="21"/>
      <c r="L1480" s="31"/>
      <c r="M1480" s="32"/>
      <c r="N1480" s="21"/>
      <c r="O1480" s="32"/>
      <c r="P1480" s="30"/>
      <c r="Q1480" s="33"/>
      <c r="R1480" s="21" t="s">
        <v>30</v>
      </c>
      <c r="S1480" s="21">
        <v>2265</v>
      </c>
      <c r="T1480" s="21"/>
      <c r="U1480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80" s="15">
        <f>Table3[[#This Row],[Price per board]]*$N$3</f>
        <v>0</v>
      </c>
      <c r="W1480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80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81" spans="2:24" x14ac:dyDescent="0.25">
      <c r="B1481" s="12">
        <f t="shared" ca="1" si="23"/>
        <v>1475</v>
      </c>
      <c r="C148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481" s="26"/>
      <c r="E1481" s="14" t="str">
        <f>IF(COUNTA(Table3[[#This Row],[Schematic Ref]]),LEN(Table3[[#This Row],[Schematic Ref]])-(LEN(SUBSTITUTE(Table3[[#This Row],[Schematic Ref]],",","")))+1,"")</f>
        <v/>
      </c>
      <c r="F1481" s="21"/>
      <c r="G1481" s="21"/>
      <c r="H1481" s="21"/>
      <c r="I1481" s="21"/>
      <c r="J1481" s="22"/>
      <c r="K1481" s="21"/>
      <c r="L1481" s="31"/>
      <c r="M1481" s="32"/>
      <c r="N1481" s="21"/>
      <c r="O1481" s="32"/>
      <c r="P1481" s="30"/>
      <c r="Q1481" s="33"/>
      <c r="R1481" s="21" t="s">
        <v>30</v>
      </c>
      <c r="S1481" s="21">
        <v>2266</v>
      </c>
      <c r="T1481" s="21"/>
      <c r="U1481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81" s="15">
        <f>Table3[[#This Row],[Price per board]]*$N$3</f>
        <v>0</v>
      </c>
      <c r="W1481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81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82" spans="2:24" x14ac:dyDescent="0.25">
      <c r="B1482" s="12">
        <f t="shared" ca="1" si="23"/>
        <v>1476</v>
      </c>
      <c r="C148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482" s="26"/>
      <c r="E1482" s="14" t="str">
        <f>IF(COUNTA(Table3[[#This Row],[Schematic Ref]]),LEN(Table3[[#This Row],[Schematic Ref]])-(LEN(SUBSTITUTE(Table3[[#This Row],[Schematic Ref]],",","")))+1,"")</f>
        <v/>
      </c>
      <c r="F1482" s="21"/>
      <c r="G1482" s="21"/>
      <c r="H1482" s="21"/>
      <c r="I1482" s="21"/>
      <c r="J1482" s="22"/>
      <c r="K1482" s="21"/>
      <c r="L1482" s="31"/>
      <c r="M1482" s="32"/>
      <c r="N1482" s="21"/>
      <c r="O1482" s="32"/>
      <c r="P1482" s="30"/>
      <c r="Q1482" s="33"/>
      <c r="R1482" s="21" t="s">
        <v>30</v>
      </c>
      <c r="S1482" s="21">
        <v>2267</v>
      </c>
      <c r="T1482" s="21"/>
      <c r="U1482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82" s="15">
        <f>Table3[[#This Row],[Price per board]]*$N$3</f>
        <v>0</v>
      </c>
      <c r="W1482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82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83" spans="2:24" x14ac:dyDescent="0.25">
      <c r="B1483" s="12">
        <f t="shared" ca="1" si="23"/>
        <v>1477</v>
      </c>
      <c r="C148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483" s="26"/>
      <c r="E1483" s="14" t="str">
        <f>IF(COUNTA(Table3[[#This Row],[Schematic Ref]]),LEN(Table3[[#This Row],[Schematic Ref]])-(LEN(SUBSTITUTE(Table3[[#This Row],[Schematic Ref]],",","")))+1,"")</f>
        <v/>
      </c>
      <c r="F1483" s="21"/>
      <c r="G1483" s="21"/>
      <c r="H1483" s="21"/>
      <c r="I1483" s="21"/>
      <c r="J1483" s="22"/>
      <c r="K1483" s="21"/>
      <c r="L1483" s="31"/>
      <c r="M1483" s="32"/>
      <c r="N1483" s="21"/>
      <c r="O1483" s="32"/>
      <c r="P1483" s="30"/>
      <c r="Q1483" s="33"/>
      <c r="R1483" s="21" t="s">
        <v>30</v>
      </c>
      <c r="S1483" s="21">
        <v>2268</v>
      </c>
      <c r="T1483" s="21"/>
      <c r="U1483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83" s="15">
        <f>Table3[[#This Row],[Price per board]]*$N$3</f>
        <v>0</v>
      </c>
      <c r="W1483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83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84" spans="2:24" x14ac:dyDescent="0.25">
      <c r="B1484" s="12">
        <f t="shared" ca="1" si="23"/>
        <v>1478</v>
      </c>
      <c r="C148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484" s="26"/>
      <c r="E1484" s="14" t="str">
        <f>IF(COUNTA(Table3[[#This Row],[Schematic Ref]]),LEN(Table3[[#This Row],[Schematic Ref]])-(LEN(SUBSTITUTE(Table3[[#This Row],[Schematic Ref]],",","")))+1,"")</f>
        <v/>
      </c>
      <c r="F1484" s="21"/>
      <c r="G1484" s="21"/>
      <c r="H1484" s="21"/>
      <c r="I1484" s="21"/>
      <c r="J1484" s="22"/>
      <c r="K1484" s="21"/>
      <c r="L1484" s="31"/>
      <c r="M1484" s="32"/>
      <c r="N1484" s="21"/>
      <c r="O1484" s="32"/>
      <c r="P1484" s="30"/>
      <c r="Q1484" s="33"/>
      <c r="R1484" s="21" t="s">
        <v>30</v>
      </c>
      <c r="S1484" s="21">
        <v>2269</v>
      </c>
      <c r="T1484" s="21"/>
      <c r="U1484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84" s="15">
        <f>Table3[[#This Row],[Price per board]]*$N$3</f>
        <v>0</v>
      </c>
      <c r="W1484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84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85" spans="2:24" x14ac:dyDescent="0.25">
      <c r="B1485" s="12">
        <f t="shared" ca="1" si="23"/>
        <v>1479</v>
      </c>
      <c r="C148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485" s="26"/>
      <c r="E1485" s="14" t="str">
        <f>IF(COUNTA(Table3[[#This Row],[Schematic Ref]]),LEN(Table3[[#This Row],[Schematic Ref]])-(LEN(SUBSTITUTE(Table3[[#This Row],[Schematic Ref]],",","")))+1,"")</f>
        <v/>
      </c>
      <c r="F1485" s="21"/>
      <c r="G1485" s="21"/>
      <c r="H1485" s="21"/>
      <c r="I1485" s="21"/>
      <c r="J1485" s="22"/>
      <c r="K1485" s="21"/>
      <c r="L1485" s="31"/>
      <c r="M1485" s="32"/>
      <c r="N1485" s="21"/>
      <c r="O1485" s="32"/>
      <c r="P1485" s="30"/>
      <c r="Q1485" s="33"/>
      <c r="R1485" s="21" t="s">
        <v>30</v>
      </c>
      <c r="S1485" s="21">
        <v>2270</v>
      </c>
      <c r="T1485" s="21"/>
      <c r="U1485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85" s="15">
        <f>Table3[[#This Row],[Price per board]]*$N$3</f>
        <v>0</v>
      </c>
      <c r="W1485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85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86" spans="2:24" x14ac:dyDescent="0.25">
      <c r="B1486" s="12">
        <f t="shared" ca="1" si="23"/>
        <v>1480</v>
      </c>
      <c r="C148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486" s="26"/>
      <c r="E1486" s="14" t="str">
        <f>IF(COUNTA(Table3[[#This Row],[Schematic Ref]]),LEN(Table3[[#This Row],[Schematic Ref]])-(LEN(SUBSTITUTE(Table3[[#This Row],[Schematic Ref]],",","")))+1,"")</f>
        <v/>
      </c>
      <c r="F1486" s="21"/>
      <c r="G1486" s="21"/>
      <c r="H1486" s="21"/>
      <c r="I1486" s="21"/>
      <c r="J1486" s="22"/>
      <c r="K1486" s="21"/>
      <c r="L1486" s="31"/>
      <c r="M1486" s="32"/>
      <c r="N1486" s="21"/>
      <c r="O1486" s="32"/>
      <c r="P1486" s="30"/>
      <c r="Q1486" s="33"/>
      <c r="R1486" s="21" t="s">
        <v>30</v>
      </c>
      <c r="S1486" s="21">
        <v>2271</v>
      </c>
      <c r="T1486" s="21"/>
      <c r="U1486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86" s="15">
        <f>Table3[[#This Row],[Price per board]]*$N$3</f>
        <v>0</v>
      </c>
      <c r="W1486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86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87" spans="2:24" x14ac:dyDescent="0.25">
      <c r="B1487" s="12">
        <f t="shared" ca="1" si="23"/>
        <v>1481</v>
      </c>
      <c r="C148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487" s="26"/>
      <c r="E1487" s="14" t="str">
        <f>IF(COUNTA(Table3[[#This Row],[Schematic Ref]]),LEN(Table3[[#This Row],[Schematic Ref]])-(LEN(SUBSTITUTE(Table3[[#This Row],[Schematic Ref]],",","")))+1,"")</f>
        <v/>
      </c>
      <c r="F1487" s="21"/>
      <c r="G1487" s="21"/>
      <c r="H1487" s="21"/>
      <c r="I1487" s="21"/>
      <c r="J1487" s="22"/>
      <c r="K1487" s="21"/>
      <c r="L1487" s="31"/>
      <c r="M1487" s="32"/>
      <c r="N1487" s="21"/>
      <c r="O1487" s="32"/>
      <c r="P1487" s="30"/>
      <c r="Q1487" s="33"/>
      <c r="R1487" s="21" t="s">
        <v>30</v>
      </c>
      <c r="S1487" s="21">
        <v>2272</v>
      </c>
      <c r="T1487" s="21"/>
      <c r="U1487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87" s="15">
        <f>Table3[[#This Row],[Price per board]]*$N$3</f>
        <v>0</v>
      </c>
      <c r="W1487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87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88" spans="2:24" x14ac:dyDescent="0.25">
      <c r="B1488" s="12">
        <f t="shared" ca="1" si="23"/>
        <v>1482</v>
      </c>
      <c r="C148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488" s="26"/>
      <c r="E1488" s="14" t="str">
        <f>IF(COUNTA(Table3[[#This Row],[Schematic Ref]]),LEN(Table3[[#This Row],[Schematic Ref]])-(LEN(SUBSTITUTE(Table3[[#This Row],[Schematic Ref]],",","")))+1,"")</f>
        <v/>
      </c>
      <c r="F1488" s="21"/>
      <c r="G1488" s="21"/>
      <c r="H1488" s="21"/>
      <c r="I1488" s="21"/>
      <c r="J1488" s="22"/>
      <c r="K1488" s="21"/>
      <c r="L1488" s="31"/>
      <c r="M1488" s="32"/>
      <c r="N1488" s="21"/>
      <c r="O1488" s="32"/>
      <c r="P1488" s="30"/>
      <c r="Q1488" s="33"/>
      <c r="R1488" s="21" t="s">
        <v>30</v>
      </c>
      <c r="S1488" s="21">
        <v>2273</v>
      </c>
      <c r="T1488" s="21"/>
      <c r="U1488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88" s="15">
        <f>Table3[[#This Row],[Price per board]]*$N$3</f>
        <v>0</v>
      </c>
      <c r="W1488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88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89" spans="2:24" x14ac:dyDescent="0.25">
      <c r="B1489" s="12">
        <f t="shared" ca="1" si="23"/>
        <v>1483</v>
      </c>
      <c r="C148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489" s="26"/>
      <c r="E1489" s="14" t="str">
        <f>IF(COUNTA(Table3[[#This Row],[Schematic Ref]]),LEN(Table3[[#This Row],[Schematic Ref]])-(LEN(SUBSTITUTE(Table3[[#This Row],[Schematic Ref]],",","")))+1,"")</f>
        <v/>
      </c>
      <c r="F1489" s="21"/>
      <c r="G1489" s="21"/>
      <c r="H1489" s="21"/>
      <c r="I1489" s="21"/>
      <c r="J1489" s="22"/>
      <c r="K1489" s="21"/>
      <c r="L1489" s="31"/>
      <c r="M1489" s="32"/>
      <c r="N1489" s="21"/>
      <c r="O1489" s="32"/>
      <c r="P1489" s="30"/>
      <c r="Q1489" s="33"/>
      <c r="R1489" s="21" t="s">
        <v>30</v>
      </c>
      <c r="S1489" s="21">
        <v>2274</v>
      </c>
      <c r="T1489" s="21"/>
      <c r="U1489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89" s="15">
        <f>Table3[[#This Row],[Price per board]]*$N$3</f>
        <v>0</v>
      </c>
      <c r="W1489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89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90" spans="2:24" x14ac:dyDescent="0.25">
      <c r="B1490" s="12">
        <f t="shared" ca="1" si="23"/>
        <v>1484</v>
      </c>
      <c r="C149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490" s="26"/>
      <c r="E1490" s="14" t="str">
        <f>IF(COUNTA(Table3[[#This Row],[Schematic Ref]]),LEN(Table3[[#This Row],[Schematic Ref]])-(LEN(SUBSTITUTE(Table3[[#This Row],[Schematic Ref]],",","")))+1,"")</f>
        <v/>
      </c>
      <c r="F1490" s="21"/>
      <c r="G1490" s="21"/>
      <c r="H1490" s="21"/>
      <c r="I1490" s="21"/>
      <c r="J1490" s="22"/>
      <c r="K1490" s="21"/>
      <c r="L1490" s="31"/>
      <c r="M1490" s="32"/>
      <c r="N1490" s="21"/>
      <c r="O1490" s="32"/>
      <c r="P1490" s="30"/>
      <c r="Q1490" s="33"/>
      <c r="R1490" s="21" t="s">
        <v>30</v>
      </c>
      <c r="S1490" s="21">
        <v>2275</v>
      </c>
      <c r="T1490" s="21"/>
      <c r="U1490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90" s="15">
        <f>Table3[[#This Row],[Price per board]]*$N$3</f>
        <v>0</v>
      </c>
      <c r="W1490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90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91" spans="2:24" x14ac:dyDescent="0.25">
      <c r="B1491" s="12">
        <f t="shared" ca="1" si="23"/>
        <v>1485</v>
      </c>
      <c r="C149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491" s="26"/>
      <c r="E1491" s="14" t="str">
        <f>IF(COUNTA(Table3[[#This Row],[Schematic Ref]]),LEN(Table3[[#This Row],[Schematic Ref]])-(LEN(SUBSTITUTE(Table3[[#This Row],[Schematic Ref]],",","")))+1,"")</f>
        <v/>
      </c>
      <c r="F1491" s="21"/>
      <c r="G1491" s="21"/>
      <c r="H1491" s="21"/>
      <c r="I1491" s="21"/>
      <c r="J1491" s="22"/>
      <c r="K1491" s="21"/>
      <c r="L1491" s="31"/>
      <c r="M1491" s="32"/>
      <c r="N1491" s="21"/>
      <c r="O1491" s="32"/>
      <c r="P1491" s="30"/>
      <c r="Q1491" s="33"/>
      <c r="R1491" s="21" t="s">
        <v>30</v>
      </c>
      <c r="S1491" s="21">
        <v>2276</v>
      </c>
      <c r="T1491" s="21"/>
      <c r="U1491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91" s="15">
        <f>Table3[[#This Row],[Price per board]]*$N$3</f>
        <v>0</v>
      </c>
      <c r="W1491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91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92" spans="2:24" x14ac:dyDescent="0.25">
      <c r="B1492" s="12">
        <f t="shared" ca="1" si="23"/>
        <v>1486</v>
      </c>
      <c r="C149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492" s="26"/>
      <c r="E1492" s="14" t="str">
        <f>IF(COUNTA(Table3[[#This Row],[Schematic Ref]]),LEN(Table3[[#This Row],[Schematic Ref]])-(LEN(SUBSTITUTE(Table3[[#This Row],[Schematic Ref]],",","")))+1,"")</f>
        <v/>
      </c>
      <c r="F1492" s="21"/>
      <c r="G1492" s="21"/>
      <c r="H1492" s="21"/>
      <c r="I1492" s="21"/>
      <c r="J1492" s="22"/>
      <c r="K1492" s="21"/>
      <c r="L1492" s="31"/>
      <c r="M1492" s="32"/>
      <c r="N1492" s="21"/>
      <c r="O1492" s="32"/>
      <c r="P1492" s="30"/>
      <c r="Q1492" s="33"/>
      <c r="R1492" s="21" t="s">
        <v>30</v>
      </c>
      <c r="S1492" s="21">
        <v>2277</v>
      </c>
      <c r="T1492" s="21"/>
      <c r="U1492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92" s="15">
        <f>Table3[[#This Row],[Price per board]]*$N$3</f>
        <v>0</v>
      </c>
      <c r="W1492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92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93" spans="2:24" x14ac:dyDescent="0.25">
      <c r="B1493" s="12">
        <f t="shared" ca="1" si="23"/>
        <v>1487</v>
      </c>
      <c r="C149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493" s="26"/>
      <c r="E1493" s="14" t="str">
        <f>IF(COUNTA(Table3[[#This Row],[Schematic Ref]]),LEN(Table3[[#This Row],[Schematic Ref]])-(LEN(SUBSTITUTE(Table3[[#This Row],[Schematic Ref]],",","")))+1,"")</f>
        <v/>
      </c>
      <c r="F1493" s="21"/>
      <c r="G1493" s="21"/>
      <c r="H1493" s="21"/>
      <c r="I1493" s="21"/>
      <c r="J1493" s="22"/>
      <c r="K1493" s="21"/>
      <c r="L1493" s="31"/>
      <c r="M1493" s="32"/>
      <c r="N1493" s="21"/>
      <c r="O1493" s="32"/>
      <c r="P1493" s="30"/>
      <c r="Q1493" s="33"/>
      <c r="R1493" s="21" t="s">
        <v>30</v>
      </c>
      <c r="S1493" s="21">
        <v>2278</v>
      </c>
      <c r="T1493" s="21"/>
      <c r="U1493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93" s="15">
        <f>Table3[[#This Row],[Price per board]]*$N$3</f>
        <v>0</v>
      </c>
      <c r="W1493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93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94" spans="2:24" x14ac:dyDescent="0.25">
      <c r="B1494" s="12">
        <f t="shared" ca="1" si="23"/>
        <v>1488</v>
      </c>
      <c r="C149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494" s="26"/>
      <c r="E1494" s="14" t="str">
        <f>IF(COUNTA(Table3[[#This Row],[Schematic Ref]]),LEN(Table3[[#This Row],[Schematic Ref]])-(LEN(SUBSTITUTE(Table3[[#This Row],[Schematic Ref]],",","")))+1,"")</f>
        <v/>
      </c>
      <c r="F1494" s="21"/>
      <c r="G1494" s="21"/>
      <c r="H1494" s="21"/>
      <c r="I1494" s="21"/>
      <c r="J1494" s="22"/>
      <c r="K1494" s="21"/>
      <c r="L1494" s="31"/>
      <c r="M1494" s="32"/>
      <c r="N1494" s="21"/>
      <c r="O1494" s="32"/>
      <c r="P1494" s="30"/>
      <c r="Q1494" s="33"/>
      <c r="R1494" s="21" t="s">
        <v>30</v>
      </c>
      <c r="S1494" s="21">
        <v>2279</v>
      </c>
      <c r="T1494" s="21"/>
      <c r="U1494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94" s="15">
        <f>Table3[[#This Row],[Price per board]]*$N$3</f>
        <v>0</v>
      </c>
      <c r="W1494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94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95" spans="2:24" x14ac:dyDescent="0.25">
      <c r="B1495" s="12">
        <f t="shared" ca="1" si="23"/>
        <v>1489</v>
      </c>
      <c r="C149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495" s="26"/>
      <c r="E1495" s="14" t="str">
        <f>IF(COUNTA(Table3[[#This Row],[Schematic Ref]]),LEN(Table3[[#This Row],[Schematic Ref]])-(LEN(SUBSTITUTE(Table3[[#This Row],[Schematic Ref]],",","")))+1,"")</f>
        <v/>
      </c>
      <c r="F1495" s="21"/>
      <c r="G1495" s="21"/>
      <c r="H1495" s="21"/>
      <c r="I1495" s="21"/>
      <c r="J1495" s="22"/>
      <c r="K1495" s="21"/>
      <c r="L1495" s="31"/>
      <c r="M1495" s="32"/>
      <c r="N1495" s="21"/>
      <c r="O1495" s="32"/>
      <c r="P1495" s="30"/>
      <c r="Q1495" s="33"/>
      <c r="R1495" s="21" t="s">
        <v>30</v>
      </c>
      <c r="S1495" s="21">
        <v>2280</v>
      </c>
      <c r="T1495" s="21"/>
      <c r="U1495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95" s="15">
        <f>Table3[[#This Row],[Price per board]]*$N$3</f>
        <v>0</v>
      </c>
      <c r="W1495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95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96" spans="2:24" x14ac:dyDescent="0.25">
      <c r="B1496" s="12">
        <f t="shared" ca="1" si="23"/>
        <v>1490</v>
      </c>
      <c r="C149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496" s="26"/>
      <c r="E1496" s="14" t="str">
        <f>IF(COUNTA(Table3[[#This Row],[Schematic Ref]]),LEN(Table3[[#This Row],[Schematic Ref]])-(LEN(SUBSTITUTE(Table3[[#This Row],[Schematic Ref]],",","")))+1,"")</f>
        <v/>
      </c>
      <c r="F1496" s="21"/>
      <c r="G1496" s="21"/>
      <c r="H1496" s="21"/>
      <c r="I1496" s="21"/>
      <c r="J1496" s="22"/>
      <c r="K1496" s="21"/>
      <c r="L1496" s="31"/>
      <c r="M1496" s="32"/>
      <c r="N1496" s="21"/>
      <c r="O1496" s="32"/>
      <c r="P1496" s="30"/>
      <c r="Q1496" s="33"/>
      <c r="R1496" s="21" t="s">
        <v>30</v>
      </c>
      <c r="S1496" s="21">
        <v>2281</v>
      </c>
      <c r="T1496" s="21"/>
      <c r="U1496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96" s="15">
        <f>Table3[[#This Row],[Price per board]]*$N$3</f>
        <v>0</v>
      </c>
      <c r="W1496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96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97" spans="2:24" x14ac:dyDescent="0.25">
      <c r="B1497" s="12">
        <f t="shared" ca="1" si="23"/>
        <v>1491</v>
      </c>
      <c r="C149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497" s="26"/>
      <c r="E1497" s="14" t="str">
        <f>IF(COUNTA(Table3[[#This Row],[Schematic Ref]]),LEN(Table3[[#This Row],[Schematic Ref]])-(LEN(SUBSTITUTE(Table3[[#This Row],[Schematic Ref]],",","")))+1,"")</f>
        <v/>
      </c>
      <c r="F1497" s="21"/>
      <c r="G1497" s="21"/>
      <c r="H1497" s="21"/>
      <c r="I1497" s="21"/>
      <c r="J1497" s="22"/>
      <c r="K1497" s="21"/>
      <c r="L1497" s="31"/>
      <c r="M1497" s="32"/>
      <c r="N1497" s="21"/>
      <c r="O1497" s="32"/>
      <c r="P1497" s="30"/>
      <c r="Q1497" s="33"/>
      <c r="R1497" s="21" t="s">
        <v>30</v>
      </c>
      <c r="S1497" s="21">
        <v>2282</v>
      </c>
      <c r="T1497" s="21"/>
      <c r="U1497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97" s="15">
        <f>Table3[[#This Row],[Price per board]]*$N$3</f>
        <v>0</v>
      </c>
      <c r="W1497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97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98" spans="2:24" x14ac:dyDescent="0.25">
      <c r="B1498" s="12">
        <f t="shared" ca="1" si="23"/>
        <v>1492</v>
      </c>
      <c r="C149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498" s="26"/>
      <c r="E1498" s="14" t="str">
        <f>IF(COUNTA(Table3[[#This Row],[Schematic Ref]]),LEN(Table3[[#This Row],[Schematic Ref]])-(LEN(SUBSTITUTE(Table3[[#This Row],[Schematic Ref]],",","")))+1,"")</f>
        <v/>
      </c>
      <c r="F1498" s="21"/>
      <c r="G1498" s="21"/>
      <c r="H1498" s="21"/>
      <c r="I1498" s="21"/>
      <c r="J1498" s="22"/>
      <c r="K1498" s="21"/>
      <c r="L1498" s="31"/>
      <c r="M1498" s="32"/>
      <c r="N1498" s="21"/>
      <c r="O1498" s="32"/>
      <c r="P1498" s="30"/>
      <c r="Q1498" s="33"/>
      <c r="R1498" s="21" t="s">
        <v>30</v>
      </c>
      <c r="S1498" s="21">
        <v>2283</v>
      </c>
      <c r="T1498" s="21"/>
      <c r="U1498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98" s="15">
        <f>Table3[[#This Row],[Price per board]]*$N$3</f>
        <v>0</v>
      </c>
      <c r="W1498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98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99" spans="2:24" x14ac:dyDescent="0.25">
      <c r="B1499" s="12">
        <f t="shared" ca="1" si="23"/>
        <v>1493</v>
      </c>
      <c r="C149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499" s="26"/>
      <c r="E1499" s="14" t="str">
        <f>IF(COUNTA(Table3[[#This Row],[Schematic Ref]]),LEN(Table3[[#This Row],[Schematic Ref]])-(LEN(SUBSTITUTE(Table3[[#This Row],[Schematic Ref]],",","")))+1,"")</f>
        <v/>
      </c>
      <c r="F1499" s="21"/>
      <c r="G1499" s="21"/>
      <c r="H1499" s="21"/>
      <c r="I1499" s="21"/>
      <c r="J1499" s="22"/>
      <c r="K1499" s="21"/>
      <c r="L1499" s="31"/>
      <c r="M1499" s="32"/>
      <c r="N1499" s="21"/>
      <c r="O1499" s="32"/>
      <c r="P1499" s="30"/>
      <c r="Q1499" s="33"/>
      <c r="R1499" s="21" t="s">
        <v>30</v>
      </c>
      <c r="S1499" s="21">
        <v>2284</v>
      </c>
      <c r="T1499" s="21"/>
      <c r="U1499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99" s="15">
        <f>Table3[[#This Row],[Price per board]]*$N$3</f>
        <v>0</v>
      </c>
      <c r="W1499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99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00" spans="2:24" x14ac:dyDescent="0.25">
      <c r="B1500" s="12">
        <f t="shared" ca="1" si="23"/>
        <v>1494</v>
      </c>
      <c r="C150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500" s="26"/>
      <c r="E1500" s="14" t="str">
        <f>IF(COUNTA(Table3[[#This Row],[Schematic Ref]]),LEN(Table3[[#This Row],[Schematic Ref]])-(LEN(SUBSTITUTE(Table3[[#This Row],[Schematic Ref]],",","")))+1,"")</f>
        <v/>
      </c>
      <c r="F1500" s="21"/>
      <c r="G1500" s="21"/>
      <c r="H1500" s="21"/>
      <c r="I1500" s="21"/>
      <c r="J1500" s="22"/>
      <c r="K1500" s="21"/>
      <c r="L1500" s="31"/>
      <c r="M1500" s="32"/>
      <c r="N1500" s="21"/>
      <c r="O1500" s="32"/>
      <c r="P1500" s="30"/>
      <c r="Q1500" s="33"/>
      <c r="R1500" s="21" t="s">
        <v>30</v>
      </c>
      <c r="S1500" s="21">
        <v>2285</v>
      </c>
      <c r="T1500" s="21"/>
      <c r="U1500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00" s="15">
        <f>Table3[[#This Row],[Price per board]]*$N$3</f>
        <v>0</v>
      </c>
      <c r="W1500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00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01" spans="2:24" x14ac:dyDescent="0.25">
      <c r="B1501" s="12">
        <f t="shared" ca="1" si="23"/>
        <v>1495</v>
      </c>
      <c r="C150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501" s="26"/>
      <c r="E1501" s="14" t="str">
        <f>IF(COUNTA(Table3[[#This Row],[Schematic Ref]]),LEN(Table3[[#This Row],[Schematic Ref]])-(LEN(SUBSTITUTE(Table3[[#This Row],[Schematic Ref]],",","")))+1,"")</f>
        <v/>
      </c>
      <c r="F1501" s="21"/>
      <c r="G1501" s="21"/>
      <c r="H1501" s="21"/>
      <c r="I1501" s="21"/>
      <c r="J1501" s="22"/>
      <c r="K1501" s="21"/>
      <c r="L1501" s="31"/>
      <c r="M1501" s="32"/>
      <c r="N1501" s="21"/>
      <c r="O1501" s="32"/>
      <c r="P1501" s="30"/>
      <c r="Q1501" s="33"/>
      <c r="R1501" s="21" t="s">
        <v>30</v>
      </c>
      <c r="S1501" s="21">
        <v>2286</v>
      </c>
      <c r="T1501" s="21"/>
      <c r="U1501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01" s="15">
        <f>Table3[[#This Row],[Price per board]]*$N$3</f>
        <v>0</v>
      </c>
      <c r="W1501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01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02" spans="2:24" x14ac:dyDescent="0.25">
      <c r="B1502" s="12">
        <f t="shared" ca="1" si="23"/>
        <v>1496</v>
      </c>
      <c r="C150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502" s="26"/>
      <c r="E1502" s="14" t="str">
        <f>IF(COUNTA(Table3[[#This Row],[Schematic Ref]]),LEN(Table3[[#This Row],[Schematic Ref]])-(LEN(SUBSTITUTE(Table3[[#This Row],[Schematic Ref]],",","")))+1,"")</f>
        <v/>
      </c>
      <c r="F1502" s="21"/>
      <c r="G1502" s="21"/>
      <c r="H1502" s="21"/>
      <c r="I1502" s="21"/>
      <c r="J1502" s="22"/>
      <c r="K1502" s="21"/>
      <c r="L1502" s="31"/>
      <c r="M1502" s="32"/>
      <c r="N1502" s="21"/>
      <c r="O1502" s="32"/>
      <c r="P1502" s="30"/>
      <c r="Q1502" s="33"/>
      <c r="R1502" s="21" t="s">
        <v>30</v>
      </c>
      <c r="S1502" s="21">
        <v>2287</v>
      </c>
      <c r="T1502" s="21"/>
      <c r="U1502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02" s="15">
        <f>Table3[[#This Row],[Price per board]]*$N$3</f>
        <v>0</v>
      </c>
      <c r="W1502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02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03" spans="2:24" x14ac:dyDescent="0.25">
      <c r="B1503" s="12">
        <f t="shared" ca="1" si="23"/>
        <v>1497</v>
      </c>
      <c r="C150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503" s="26"/>
      <c r="E1503" s="14" t="str">
        <f>IF(COUNTA(Table3[[#This Row],[Schematic Ref]]),LEN(Table3[[#This Row],[Schematic Ref]])-(LEN(SUBSTITUTE(Table3[[#This Row],[Schematic Ref]],",","")))+1,"")</f>
        <v/>
      </c>
      <c r="F1503" s="21"/>
      <c r="G1503" s="21"/>
      <c r="H1503" s="21"/>
      <c r="I1503" s="21"/>
      <c r="J1503" s="22"/>
      <c r="K1503" s="21"/>
      <c r="L1503" s="31"/>
      <c r="M1503" s="32"/>
      <c r="N1503" s="21"/>
      <c r="O1503" s="32"/>
      <c r="P1503" s="30"/>
      <c r="Q1503" s="33"/>
      <c r="R1503" s="21" t="s">
        <v>30</v>
      </c>
      <c r="S1503" s="21">
        <v>2288</v>
      </c>
      <c r="T1503" s="21"/>
      <c r="U1503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03" s="15">
        <f>Table3[[#This Row],[Price per board]]*$N$3</f>
        <v>0</v>
      </c>
      <c r="W1503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03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04" spans="2:24" x14ac:dyDescent="0.25">
      <c r="B1504" s="12">
        <f t="shared" ca="1" si="23"/>
        <v>1498</v>
      </c>
      <c r="C150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504" s="26"/>
      <c r="E1504" s="14" t="str">
        <f>IF(COUNTA(Table3[[#This Row],[Schematic Ref]]),LEN(Table3[[#This Row],[Schematic Ref]])-(LEN(SUBSTITUTE(Table3[[#This Row],[Schematic Ref]],",","")))+1,"")</f>
        <v/>
      </c>
      <c r="F1504" s="21"/>
      <c r="G1504" s="21"/>
      <c r="H1504" s="21"/>
      <c r="I1504" s="21"/>
      <c r="J1504" s="22"/>
      <c r="K1504" s="21"/>
      <c r="L1504" s="31"/>
      <c r="M1504" s="32"/>
      <c r="N1504" s="21"/>
      <c r="O1504" s="32"/>
      <c r="P1504" s="30"/>
      <c r="Q1504" s="33"/>
      <c r="R1504" s="21" t="s">
        <v>30</v>
      </c>
      <c r="S1504" s="21">
        <v>2289</v>
      </c>
      <c r="T1504" s="21"/>
      <c r="U1504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04" s="15">
        <f>Table3[[#This Row],[Price per board]]*$N$3</f>
        <v>0</v>
      </c>
      <c r="W1504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04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05" spans="2:24" x14ac:dyDescent="0.25">
      <c r="B1505" s="12">
        <f t="shared" ca="1" si="23"/>
        <v>1499</v>
      </c>
      <c r="C150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505" s="26"/>
      <c r="E1505" s="14" t="str">
        <f>IF(COUNTA(Table3[[#This Row],[Schematic Ref]]),LEN(Table3[[#This Row],[Schematic Ref]])-(LEN(SUBSTITUTE(Table3[[#This Row],[Schematic Ref]],",","")))+1,"")</f>
        <v/>
      </c>
      <c r="F1505" s="21"/>
      <c r="G1505" s="21"/>
      <c r="H1505" s="21"/>
      <c r="I1505" s="21"/>
      <c r="J1505" s="22"/>
      <c r="K1505" s="21"/>
      <c r="L1505" s="31"/>
      <c r="M1505" s="32"/>
      <c r="N1505" s="21"/>
      <c r="O1505" s="32"/>
      <c r="P1505" s="30"/>
      <c r="Q1505" s="33"/>
      <c r="R1505" s="21" t="s">
        <v>30</v>
      </c>
      <c r="S1505" s="21">
        <v>2290</v>
      </c>
      <c r="T1505" s="21"/>
      <c r="U1505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05" s="15">
        <f>Table3[[#This Row],[Price per board]]*$N$3</f>
        <v>0</v>
      </c>
      <c r="W1505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05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06" spans="2:24" x14ac:dyDescent="0.25">
      <c r="B1506" s="12">
        <f t="shared" ca="1" si="23"/>
        <v>1500</v>
      </c>
      <c r="C150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506" s="26"/>
      <c r="E1506" s="14" t="str">
        <f>IF(COUNTA(Table3[[#This Row],[Schematic Ref]]),LEN(Table3[[#This Row],[Schematic Ref]])-(LEN(SUBSTITUTE(Table3[[#This Row],[Schematic Ref]],",","")))+1,"")</f>
        <v/>
      </c>
      <c r="F1506" s="21"/>
      <c r="G1506" s="21"/>
      <c r="H1506" s="21"/>
      <c r="I1506" s="21"/>
      <c r="J1506" s="22"/>
      <c r="K1506" s="21"/>
      <c r="L1506" s="31"/>
      <c r="M1506" s="32"/>
      <c r="N1506" s="21"/>
      <c r="O1506" s="32"/>
      <c r="P1506" s="30"/>
      <c r="Q1506" s="33"/>
      <c r="R1506" s="21" t="s">
        <v>30</v>
      </c>
      <c r="S1506" s="21">
        <v>2291</v>
      </c>
      <c r="T1506" s="21"/>
      <c r="U1506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06" s="15">
        <f>Table3[[#This Row],[Price per board]]*$N$3</f>
        <v>0</v>
      </c>
      <c r="W1506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06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07" spans="2:24" x14ac:dyDescent="0.25">
      <c r="B1507" s="12">
        <f t="shared" ca="1" si="23"/>
        <v>1501</v>
      </c>
      <c r="C150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507" s="26"/>
      <c r="E1507" s="14" t="str">
        <f>IF(COUNTA(Table3[[#This Row],[Schematic Ref]]),LEN(Table3[[#This Row],[Schematic Ref]])-(LEN(SUBSTITUTE(Table3[[#This Row],[Schematic Ref]],",","")))+1,"")</f>
        <v/>
      </c>
      <c r="F1507" s="21"/>
      <c r="G1507" s="21"/>
      <c r="H1507" s="21"/>
      <c r="I1507" s="21"/>
      <c r="J1507" s="22"/>
      <c r="K1507" s="21"/>
      <c r="L1507" s="31"/>
      <c r="M1507" s="32"/>
      <c r="N1507" s="21"/>
      <c r="O1507" s="32"/>
      <c r="P1507" s="30"/>
      <c r="Q1507" s="33"/>
      <c r="R1507" s="21" t="s">
        <v>30</v>
      </c>
      <c r="S1507" s="21">
        <v>2292</v>
      </c>
      <c r="T1507" s="21"/>
      <c r="U1507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07" s="15">
        <f>Table3[[#This Row],[Price per board]]*$N$3</f>
        <v>0</v>
      </c>
      <c r="W1507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07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08" spans="2:24" x14ac:dyDescent="0.25">
      <c r="B1508" s="12">
        <f t="shared" ca="1" si="23"/>
        <v>1502</v>
      </c>
      <c r="C150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508" s="26"/>
      <c r="E1508" s="14" t="str">
        <f>IF(COUNTA(Table3[[#This Row],[Schematic Ref]]),LEN(Table3[[#This Row],[Schematic Ref]])-(LEN(SUBSTITUTE(Table3[[#This Row],[Schematic Ref]],",","")))+1,"")</f>
        <v/>
      </c>
      <c r="F1508" s="21"/>
      <c r="G1508" s="21"/>
      <c r="H1508" s="21"/>
      <c r="I1508" s="21"/>
      <c r="J1508" s="22"/>
      <c r="K1508" s="21"/>
      <c r="L1508" s="31"/>
      <c r="M1508" s="32"/>
      <c r="N1508" s="21"/>
      <c r="O1508" s="32"/>
      <c r="P1508" s="30"/>
      <c r="Q1508" s="33"/>
      <c r="R1508" s="21" t="s">
        <v>30</v>
      </c>
      <c r="S1508" s="21">
        <v>2293</v>
      </c>
      <c r="T1508" s="21"/>
      <c r="U1508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08" s="15">
        <f>Table3[[#This Row],[Price per board]]*$N$3</f>
        <v>0</v>
      </c>
      <c r="W1508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08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09" spans="2:24" x14ac:dyDescent="0.25">
      <c r="B1509" s="12">
        <f t="shared" ca="1" si="23"/>
        <v>1503</v>
      </c>
      <c r="C150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509" s="26"/>
      <c r="E1509" s="14" t="str">
        <f>IF(COUNTA(Table3[[#This Row],[Schematic Ref]]),LEN(Table3[[#This Row],[Schematic Ref]])-(LEN(SUBSTITUTE(Table3[[#This Row],[Schematic Ref]],",","")))+1,"")</f>
        <v/>
      </c>
      <c r="F1509" s="21"/>
      <c r="G1509" s="21"/>
      <c r="H1509" s="21"/>
      <c r="I1509" s="21"/>
      <c r="J1509" s="22"/>
      <c r="K1509" s="21"/>
      <c r="L1509" s="31"/>
      <c r="M1509" s="32"/>
      <c r="N1509" s="21"/>
      <c r="O1509" s="32"/>
      <c r="P1509" s="30"/>
      <c r="Q1509" s="33"/>
      <c r="R1509" s="21" t="s">
        <v>30</v>
      </c>
      <c r="S1509" s="21">
        <v>2294</v>
      </c>
      <c r="T1509" s="21"/>
      <c r="U1509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09" s="15">
        <f>Table3[[#This Row],[Price per board]]*$N$3</f>
        <v>0</v>
      </c>
      <c r="W1509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09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10" spans="2:24" x14ac:dyDescent="0.25">
      <c r="B1510" s="12">
        <f t="shared" ca="1" si="23"/>
        <v>1504</v>
      </c>
      <c r="C151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510" s="26"/>
      <c r="E1510" s="14" t="str">
        <f>IF(COUNTA(Table3[[#This Row],[Schematic Ref]]),LEN(Table3[[#This Row],[Schematic Ref]])-(LEN(SUBSTITUTE(Table3[[#This Row],[Schematic Ref]],",","")))+1,"")</f>
        <v/>
      </c>
      <c r="F1510" s="21"/>
      <c r="G1510" s="21"/>
      <c r="H1510" s="21"/>
      <c r="I1510" s="21"/>
      <c r="J1510" s="22"/>
      <c r="K1510" s="21"/>
      <c r="L1510" s="31"/>
      <c r="M1510" s="32"/>
      <c r="N1510" s="21"/>
      <c r="O1510" s="32"/>
      <c r="P1510" s="30"/>
      <c r="Q1510" s="33"/>
      <c r="R1510" s="21" t="s">
        <v>30</v>
      </c>
      <c r="S1510" s="21">
        <v>2295</v>
      </c>
      <c r="T1510" s="21"/>
      <c r="U1510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10" s="15">
        <f>Table3[[#This Row],[Price per board]]*$N$3</f>
        <v>0</v>
      </c>
      <c r="W1510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10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11" spans="2:24" x14ac:dyDescent="0.25">
      <c r="B1511" s="12">
        <f t="shared" ca="1" si="23"/>
        <v>1505</v>
      </c>
      <c r="C151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511" s="26"/>
      <c r="E1511" s="14" t="str">
        <f>IF(COUNTA(Table3[[#This Row],[Schematic Ref]]),LEN(Table3[[#This Row],[Schematic Ref]])-(LEN(SUBSTITUTE(Table3[[#This Row],[Schematic Ref]],",","")))+1,"")</f>
        <v/>
      </c>
      <c r="F1511" s="21"/>
      <c r="G1511" s="21"/>
      <c r="H1511" s="21"/>
      <c r="I1511" s="21"/>
      <c r="J1511" s="22"/>
      <c r="K1511" s="21"/>
      <c r="L1511" s="31"/>
      <c r="M1511" s="32"/>
      <c r="N1511" s="21"/>
      <c r="O1511" s="32"/>
      <c r="P1511" s="30"/>
      <c r="Q1511" s="33"/>
      <c r="R1511" s="21" t="s">
        <v>30</v>
      </c>
      <c r="S1511" s="21">
        <v>2296</v>
      </c>
      <c r="T1511" s="21"/>
      <c r="U1511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11" s="15">
        <f>Table3[[#This Row],[Price per board]]*$N$3</f>
        <v>0</v>
      </c>
      <c r="W1511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11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12" spans="2:24" x14ac:dyDescent="0.25">
      <c r="B1512" s="12">
        <f t="shared" ca="1" si="23"/>
        <v>1506</v>
      </c>
      <c r="C151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512" s="26"/>
      <c r="E1512" s="14" t="str">
        <f>IF(COUNTA(Table3[[#This Row],[Schematic Ref]]),LEN(Table3[[#This Row],[Schematic Ref]])-(LEN(SUBSTITUTE(Table3[[#This Row],[Schematic Ref]],",","")))+1,"")</f>
        <v/>
      </c>
      <c r="F1512" s="21"/>
      <c r="G1512" s="21"/>
      <c r="H1512" s="21"/>
      <c r="I1512" s="21"/>
      <c r="J1512" s="22"/>
      <c r="K1512" s="21"/>
      <c r="L1512" s="31"/>
      <c r="M1512" s="32"/>
      <c r="N1512" s="21"/>
      <c r="O1512" s="32"/>
      <c r="P1512" s="30"/>
      <c r="Q1512" s="33"/>
      <c r="R1512" s="21" t="s">
        <v>30</v>
      </c>
      <c r="S1512" s="21">
        <v>2297</v>
      </c>
      <c r="T1512" s="21"/>
      <c r="U1512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12" s="15">
        <f>Table3[[#This Row],[Price per board]]*$N$3</f>
        <v>0</v>
      </c>
      <c r="W1512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12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13" spans="2:24" x14ac:dyDescent="0.25">
      <c r="B1513" s="12">
        <f t="shared" ca="1" si="23"/>
        <v>1507</v>
      </c>
      <c r="C151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513" s="26"/>
      <c r="E1513" s="14" t="str">
        <f>IF(COUNTA(Table3[[#This Row],[Schematic Ref]]),LEN(Table3[[#This Row],[Schematic Ref]])-(LEN(SUBSTITUTE(Table3[[#This Row],[Schematic Ref]],",","")))+1,"")</f>
        <v/>
      </c>
      <c r="F1513" s="21"/>
      <c r="G1513" s="21"/>
      <c r="H1513" s="21"/>
      <c r="I1513" s="21"/>
      <c r="J1513" s="22"/>
      <c r="K1513" s="21"/>
      <c r="L1513" s="31"/>
      <c r="M1513" s="32"/>
      <c r="N1513" s="21"/>
      <c r="O1513" s="32"/>
      <c r="P1513" s="30"/>
      <c r="Q1513" s="33"/>
      <c r="R1513" s="21" t="s">
        <v>30</v>
      </c>
      <c r="S1513" s="21">
        <v>2298</v>
      </c>
      <c r="T1513" s="21"/>
      <c r="U1513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13" s="15">
        <f>Table3[[#This Row],[Price per board]]*$N$3</f>
        <v>0</v>
      </c>
      <c r="W1513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13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14" spans="2:24" x14ac:dyDescent="0.25">
      <c r="B1514" s="12">
        <f t="shared" ca="1" si="23"/>
        <v>1508</v>
      </c>
      <c r="C151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514" s="26"/>
      <c r="E1514" s="14" t="str">
        <f>IF(COUNTA(Table3[[#This Row],[Schematic Ref]]),LEN(Table3[[#This Row],[Schematic Ref]])-(LEN(SUBSTITUTE(Table3[[#This Row],[Schematic Ref]],",","")))+1,"")</f>
        <v/>
      </c>
      <c r="F1514" s="21"/>
      <c r="G1514" s="21"/>
      <c r="H1514" s="21"/>
      <c r="I1514" s="21"/>
      <c r="J1514" s="22"/>
      <c r="K1514" s="21"/>
      <c r="L1514" s="31"/>
      <c r="M1514" s="32"/>
      <c r="N1514" s="21"/>
      <c r="O1514" s="32"/>
      <c r="P1514" s="30"/>
      <c r="Q1514" s="33"/>
      <c r="R1514" s="21" t="s">
        <v>30</v>
      </c>
      <c r="S1514" s="21">
        <v>2299</v>
      </c>
      <c r="T1514" s="21"/>
      <c r="U1514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14" s="15">
        <f>Table3[[#This Row],[Price per board]]*$N$3</f>
        <v>0</v>
      </c>
      <c r="W1514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14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15" spans="2:24" x14ac:dyDescent="0.25">
      <c r="B1515" s="12">
        <f t="shared" ca="1" si="23"/>
        <v>1509</v>
      </c>
      <c r="C151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515" s="26"/>
      <c r="E1515" s="14" t="str">
        <f>IF(COUNTA(Table3[[#This Row],[Schematic Ref]]),LEN(Table3[[#This Row],[Schematic Ref]])-(LEN(SUBSTITUTE(Table3[[#This Row],[Schematic Ref]],",","")))+1,"")</f>
        <v/>
      </c>
      <c r="F1515" s="21"/>
      <c r="G1515" s="21"/>
      <c r="H1515" s="21"/>
      <c r="I1515" s="21"/>
      <c r="J1515" s="22"/>
      <c r="K1515" s="21"/>
      <c r="L1515" s="31"/>
      <c r="M1515" s="32"/>
      <c r="N1515" s="21"/>
      <c r="O1515" s="32"/>
      <c r="P1515" s="30"/>
      <c r="Q1515" s="33"/>
      <c r="R1515" s="21" t="s">
        <v>30</v>
      </c>
      <c r="S1515" s="21">
        <v>2300</v>
      </c>
      <c r="T1515" s="21"/>
      <c r="U1515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15" s="15">
        <f>Table3[[#This Row],[Price per board]]*$N$3</f>
        <v>0</v>
      </c>
      <c r="W1515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15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16" spans="2:24" x14ac:dyDescent="0.25">
      <c r="B1516" s="12">
        <f t="shared" ca="1" si="23"/>
        <v>1510</v>
      </c>
      <c r="C151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516" s="26"/>
      <c r="E1516" s="14" t="str">
        <f>IF(COUNTA(Table3[[#This Row],[Schematic Ref]]),LEN(Table3[[#This Row],[Schematic Ref]])-(LEN(SUBSTITUTE(Table3[[#This Row],[Schematic Ref]],",","")))+1,"")</f>
        <v/>
      </c>
      <c r="F1516" s="21"/>
      <c r="G1516" s="21"/>
      <c r="H1516" s="21"/>
      <c r="I1516" s="21"/>
      <c r="J1516" s="22"/>
      <c r="K1516" s="21"/>
      <c r="L1516" s="31"/>
      <c r="M1516" s="32"/>
      <c r="N1516" s="21"/>
      <c r="O1516" s="32"/>
      <c r="P1516" s="30"/>
      <c r="Q1516" s="33"/>
      <c r="R1516" s="21" t="s">
        <v>30</v>
      </c>
      <c r="S1516" s="21">
        <v>2301</v>
      </c>
      <c r="T1516" s="21"/>
      <c r="U1516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16" s="15">
        <f>Table3[[#This Row],[Price per board]]*$N$3</f>
        <v>0</v>
      </c>
      <c r="W1516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16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17" spans="2:24" x14ac:dyDescent="0.25">
      <c r="B1517" s="12">
        <f t="shared" ca="1" si="23"/>
        <v>1511</v>
      </c>
      <c r="C151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517" s="26"/>
      <c r="E1517" s="14" t="str">
        <f>IF(COUNTA(Table3[[#This Row],[Schematic Ref]]),LEN(Table3[[#This Row],[Schematic Ref]])-(LEN(SUBSTITUTE(Table3[[#This Row],[Schematic Ref]],",","")))+1,"")</f>
        <v/>
      </c>
      <c r="F1517" s="21"/>
      <c r="G1517" s="21"/>
      <c r="H1517" s="21"/>
      <c r="I1517" s="21"/>
      <c r="J1517" s="22"/>
      <c r="K1517" s="21"/>
      <c r="L1517" s="31"/>
      <c r="M1517" s="32"/>
      <c r="N1517" s="21"/>
      <c r="O1517" s="32"/>
      <c r="P1517" s="30"/>
      <c r="Q1517" s="33"/>
      <c r="R1517" s="21" t="s">
        <v>30</v>
      </c>
      <c r="S1517" s="21">
        <v>2302</v>
      </c>
      <c r="T1517" s="21"/>
      <c r="U1517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17" s="15">
        <f>Table3[[#This Row],[Price per board]]*$N$3</f>
        <v>0</v>
      </c>
      <c r="W1517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17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18" spans="2:24" x14ac:dyDescent="0.25">
      <c r="B1518" s="12">
        <f t="shared" ca="1" si="23"/>
        <v>1512</v>
      </c>
      <c r="C151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518" s="26"/>
      <c r="E1518" s="14" t="str">
        <f>IF(COUNTA(Table3[[#This Row],[Schematic Ref]]),LEN(Table3[[#This Row],[Schematic Ref]])-(LEN(SUBSTITUTE(Table3[[#This Row],[Schematic Ref]],",","")))+1,"")</f>
        <v/>
      </c>
      <c r="F1518" s="21"/>
      <c r="G1518" s="21"/>
      <c r="H1518" s="21"/>
      <c r="I1518" s="21"/>
      <c r="J1518" s="22"/>
      <c r="K1518" s="21"/>
      <c r="L1518" s="31"/>
      <c r="M1518" s="32"/>
      <c r="N1518" s="21"/>
      <c r="O1518" s="32"/>
      <c r="P1518" s="30"/>
      <c r="Q1518" s="33"/>
      <c r="R1518" s="21" t="s">
        <v>30</v>
      </c>
      <c r="S1518" s="21">
        <v>2303</v>
      </c>
      <c r="T1518" s="21"/>
      <c r="U1518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18" s="15">
        <f>Table3[[#This Row],[Price per board]]*$N$3</f>
        <v>0</v>
      </c>
      <c r="W1518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18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19" spans="2:24" x14ac:dyDescent="0.25">
      <c r="B1519" s="12">
        <f t="shared" ca="1" si="23"/>
        <v>1513</v>
      </c>
      <c r="C151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519" s="26"/>
      <c r="E1519" s="14" t="str">
        <f>IF(COUNTA(Table3[[#This Row],[Schematic Ref]]),LEN(Table3[[#This Row],[Schematic Ref]])-(LEN(SUBSTITUTE(Table3[[#This Row],[Schematic Ref]],",","")))+1,"")</f>
        <v/>
      </c>
      <c r="F1519" s="21"/>
      <c r="G1519" s="21"/>
      <c r="H1519" s="21"/>
      <c r="I1519" s="21"/>
      <c r="J1519" s="22"/>
      <c r="K1519" s="21"/>
      <c r="L1519" s="31"/>
      <c r="M1519" s="32"/>
      <c r="N1519" s="21"/>
      <c r="O1519" s="32"/>
      <c r="P1519" s="30"/>
      <c r="Q1519" s="33"/>
      <c r="R1519" s="21" t="s">
        <v>30</v>
      </c>
      <c r="S1519" s="21">
        <v>2304</v>
      </c>
      <c r="T1519" s="21"/>
      <c r="U1519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19" s="15">
        <f>Table3[[#This Row],[Price per board]]*$N$3</f>
        <v>0</v>
      </c>
      <c r="W1519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19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20" spans="2:24" x14ac:dyDescent="0.25">
      <c r="B1520" s="12">
        <f t="shared" ca="1" si="23"/>
        <v>1514</v>
      </c>
      <c r="C152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520" s="26"/>
      <c r="E1520" s="14" t="str">
        <f>IF(COUNTA(Table3[[#This Row],[Schematic Ref]]),LEN(Table3[[#This Row],[Schematic Ref]])-(LEN(SUBSTITUTE(Table3[[#This Row],[Schematic Ref]],",","")))+1,"")</f>
        <v/>
      </c>
      <c r="F1520" s="21"/>
      <c r="G1520" s="21"/>
      <c r="H1520" s="21"/>
      <c r="I1520" s="21"/>
      <c r="J1520" s="22"/>
      <c r="K1520" s="21"/>
      <c r="L1520" s="31"/>
      <c r="M1520" s="32"/>
      <c r="N1520" s="21"/>
      <c r="O1520" s="32"/>
      <c r="P1520" s="30"/>
      <c r="Q1520" s="33"/>
      <c r="R1520" s="21" t="s">
        <v>30</v>
      </c>
      <c r="S1520" s="21">
        <v>2305</v>
      </c>
      <c r="T1520" s="21"/>
      <c r="U1520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20" s="15">
        <f>Table3[[#This Row],[Price per board]]*$N$3</f>
        <v>0</v>
      </c>
      <c r="W1520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20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21" spans="2:24" x14ac:dyDescent="0.25">
      <c r="B1521" s="12">
        <f t="shared" ca="1" si="23"/>
        <v>1515</v>
      </c>
      <c r="C152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521" s="26"/>
      <c r="E1521" s="14" t="str">
        <f>IF(COUNTA(Table3[[#This Row],[Schematic Ref]]),LEN(Table3[[#This Row],[Schematic Ref]])-(LEN(SUBSTITUTE(Table3[[#This Row],[Schematic Ref]],",","")))+1,"")</f>
        <v/>
      </c>
      <c r="F1521" s="21"/>
      <c r="G1521" s="21"/>
      <c r="H1521" s="21"/>
      <c r="I1521" s="21"/>
      <c r="J1521" s="22"/>
      <c r="K1521" s="21"/>
      <c r="L1521" s="31"/>
      <c r="M1521" s="32"/>
      <c r="N1521" s="21"/>
      <c r="O1521" s="32"/>
      <c r="P1521" s="30"/>
      <c r="Q1521" s="33"/>
      <c r="R1521" s="21" t="s">
        <v>30</v>
      </c>
      <c r="S1521" s="21">
        <v>2306</v>
      </c>
      <c r="T1521" s="21"/>
      <c r="U1521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21" s="15">
        <f>Table3[[#This Row],[Price per board]]*$N$3</f>
        <v>0</v>
      </c>
      <c r="W1521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21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22" spans="2:24" x14ac:dyDescent="0.25">
      <c r="B1522" s="12">
        <f t="shared" ca="1" si="23"/>
        <v>1516</v>
      </c>
      <c r="C152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522" s="26"/>
      <c r="E1522" s="14" t="str">
        <f>IF(COUNTA(Table3[[#This Row],[Schematic Ref]]),LEN(Table3[[#This Row],[Schematic Ref]])-(LEN(SUBSTITUTE(Table3[[#This Row],[Schematic Ref]],",","")))+1,"")</f>
        <v/>
      </c>
      <c r="F1522" s="21"/>
      <c r="G1522" s="21"/>
      <c r="H1522" s="21"/>
      <c r="I1522" s="21"/>
      <c r="J1522" s="22"/>
      <c r="K1522" s="21"/>
      <c r="L1522" s="31"/>
      <c r="M1522" s="32"/>
      <c r="N1522" s="21"/>
      <c r="O1522" s="32"/>
      <c r="P1522" s="30"/>
      <c r="Q1522" s="33"/>
      <c r="R1522" s="21" t="s">
        <v>30</v>
      </c>
      <c r="S1522" s="21">
        <v>2307</v>
      </c>
      <c r="T1522" s="21"/>
      <c r="U1522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22" s="15">
        <f>Table3[[#This Row],[Price per board]]*$N$3</f>
        <v>0</v>
      </c>
      <c r="W1522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22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23" spans="2:24" x14ac:dyDescent="0.25">
      <c r="B1523" s="12">
        <f t="shared" ca="1" si="23"/>
        <v>1517</v>
      </c>
      <c r="C152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523" s="26"/>
      <c r="E1523" s="14" t="str">
        <f>IF(COUNTA(Table3[[#This Row],[Schematic Ref]]),LEN(Table3[[#This Row],[Schematic Ref]])-(LEN(SUBSTITUTE(Table3[[#This Row],[Schematic Ref]],",","")))+1,"")</f>
        <v/>
      </c>
      <c r="F1523" s="21"/>
      <c r="G1523" s="21"/>
      <c r="H1523" s="21"/>
      <c r="I1523" s="21"/>
      <c r="J1523" s="22"/>
      <c r="K1523" s="21"/>
      <c r="L1523" s="31"/>
      <c r="M1523" s="32"/>
      <c r="N1523" s="21"/>
      <c r="O1523" s="32"/>
      <c r="P1523" s="30"/>
      <c r="Q1523" s="33"/>
      <c r="R1523" s="21" t="s">
        <v>30</v>
      </c>
      <c r="S1523" s="21">
        <v>2308</v>
      </c>
      <c r="T1523" s="21"/>
      <c r="U1523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23" s="15">
        <f>Table3[[#This Row],[Price per board]]*$N$3</f>
        <v>0</v>
      </c>
      <c r="W1523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23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24" spans="2:24" x14ac:dyDescent="0.25">
      <c r="B1524" s="12">
        <f t="shared" ca="1" si="23"/>
        <v>1518</v>
      </c>
      <c r="C152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524" s="26"/>
      <c r="E1524" s="14" t="str">
        <f>IF(COUNTA(Table3[[#This Row],[Schematic Ref]]),LEN(Table3[[#This Row],[Schematic Ref]])-(LEN(SUBSTITUTE(Table3[[#This Row],[Schematic Ref]],",","")))+1,"")</f>
        <v/>
      </c>
      <c r="F1524" s="21"/>
      <c r="G1524" s="21"/>
      <c r="H1524" s="21"/>
      <c r="I1524" s="21"/>
      <c r="J1524" s="22"/>
      <c r="K1524" s="21"/>
      <c r="L1524" s="31"/>
      <c r="M1524" s="32"/>
      <c r="N1524" s="21"/>
      <c r="O1524" s="32"/>
      <c r="P1524" s="30"/>
      <c r="Q1524" s="33"/>
      <c r="R1524" s="21" t="s">
        <v>30</v>
      </c>
      <c r="S1524" s="21">
        <v>2309</v>
      </c>
      <c r="T1524" s="21"/>
      <c r="U1524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24" s="15">
        <f>Table3[[#This Row],[Price per board]]*$N$3</f>
        <v>0</v>
      </c>
      <c r="W1524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24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25" spans="2:24" x14ac:dyDescent="0.25">
      <c r="B1525" s="12">
        <f t="shared" ca="1" si="23"/>
        <v>1519</v>
      </c>
      <c r="C152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525" s="26"/>
      <c r="E1525" s="14" t="str">
        <f>IF(COUNTA(Table3[[#This Row],[Schematic Ref]]),LEN(Table3[[#This Row],[Schematic Ref]])-(LEN(SUBSTITUTE(Table3[[#This Row],[Schematic Ref]],",","")))+1,"")</f>
        <v/>
      </c>
      <c r="F1525" s="21"/>
      <c r="G1525" s="21"/>
      <c r="H1525" s="21"/>
      <c r="I1525" s="21"/>
      <c r="J1525" s="22"/>
      <c r="K1525" s="21"/>
      <c r="L1525" s="31"/>
      <c r="M1525" s="32"/>
      <c r="N1525" s="21"/>
      <c r="O1525" s="32"/>
      <c r="P1525" s="30"/>
      <c r="Q1525" s="33"/>
      <c r="R1525" s="21" t="s">
        <v>30</v>
      </c>
      <c r="S1525" s="21">
        <v>2310</v>
      </c>
      <c r="T1525" s="21"/>
      <c r="U1525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25" s="15">
        <f>Table3[[#This Row],[Price per board]]*$N$3</f>
        <v>0</v>
      </c>
      <c r="W1525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25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26" spans="2:24" x14ac:dyDescent="0.25">
      <c r="B1526" s="12">
        <f t="shared" ca="1" si="23"/>
        <v>1520</v>
      </c>
      <c r="C152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526" s="26"/>
      <c r="E1526" s="14" t="str">
        <f>IF(COUNTA(Table3[[#This Row],[Schematic Ref]]),LEN(Table3[[#This Row],[Schematic Ref]])-(LEN(SUBSTITUTE(Table3[[#This Row],[Schematic Ref]],",","")))+1,"")</f>
        <v/>
      </c>
      <c r="F1526" s="21"/>
      <c r="G1526" s="21"/>
      <c r="H1526" s="21"/>
      <c r="I1526" s="21"/>
      <c r="J1526" s="22"/>
      <c r="K1526" s="21"/>
      <c r="L1526" s="31"/>
      <c r="M1526" s="32"/>
      <c r="N1526" s="21"/>
      <c r="O1526" s="32"/>
      <c r="P1526" s="30"/>
      <c r="Q1526" s="33"/>
      <c r="R1526" s="21" t="s">
        <v>30</v>
      </c>
      <c r="S1526" s="21">
        <v>2311</v>
      </c>
      <c r="T1526" s="21"/>
      <c r="U1526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26" s="15">
        <f>Table3[[#This Row],[Price per board]]*$N$3</f>
        <v>0</v>
      </c>
      <c r="W1526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26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27" spans="2:24" x14ac:dyDescent="0.25">
      <c r="B1527" s="12">
        <f t="shared" ca="1" si="23"/>
        <v>1521</v>
      </c>
      <c r="C152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527" s="26"/>
      <c r="E1527" s="14" t="str">
        <f>IF(COUNTA(Table3[[#This Row],[Schematic Ref]]),LEN(Table3[[#This Row],[Schematic Ref]])-(LEN(SUBSTITUTE(Table3[[#This Row],[Schematic Ref]],",","")))+1,"")</f>
        <v/>
      </c>
      <c r="F1527" s="21"/>
      <c r="G1527" s="21"/>
      <c r="H1527" s="21"/>
      <c r="I1527" s="21"/>
      <c r="J1527" s="22"/>
      <c r="K1527" s="21"/>
      <c r="L1527" s="31"/>
      <c r="M1527" s="32"/>
      <c r="N1527" s="21"/>
      <c r="O1527" s="32"/>
      <c r="P1527" s="30"/>
      <c r="Q1527" s="33"/>
      <c r="R1527" s="21" t="s">
        <v>30</v>
      </c>
      <c r="S1527" s="21">
        <v>2312</v>
      </c>
      <c r="T1527" s="21"/>
      <c r="U1527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27" s="15">
        <f>Table3[[#This Row],[Price per board]]*$N$3</f>
        <v>0</v>
      </c>
      <c r="W1527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27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28" spans="2:24" x14ac:dyDescent="0.25">
      <c r="B1528" s="12">
        <f t="shared" ca="1" si="23"/>
        <v>1522</v>
      </c>
      <c r="C152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528" s="26"/>
      <c r="E1528" s="14" t="str">
        <f>IF(COUNTA(Table3[[#This Row],[Schematic Ref]]),LEN(Table3[[#This Row],[Schematic Ref]])-(LEN(SUBSTITUTE(Table3[[#This Row],[Schematic Ref]],",","")))+1,"")</f>
        <v/>
      </c>
      <c r="F1528" s="21"/>
      <c r="G1528" s="21"/>
      <c r="H1528" s="21"/>
      <c r="I1528" s="21"/>
      <c r="J1528" s="22"/>
      <c r="K1528" s="21"/>
      <c r="L1528" s="31"/>
      <c r="M1528" s="32"/>
      <c r="N1528" s="21"/>
      <c r="O1528" s="32"/>
      <c r="P1528" s="30"/>
      <c r="Q1528" s="33"/>
      <c r="R1528" s="21" t="s">
        <v>30</v>
      </c>
      <c r="S1528" s="21">
        <v>2313</v>
      </c>
      <c r="T1528" s="21"/>
      <c r="U1528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28" s="15">
        <f>Table3[[#This Row],[Price per board]]*$N$3</f>
        <v>0</v>
      </c>
      <c r="W1528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28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29" spans="2:24" x14ac:dyDescent="0.25">
      <c r="B1529" s="12">
        <f t="shared" ca="1" si="23"/>
        <v>1523</v>
      </c>
      <c r="C152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529" s="26"/>
      <c r="E1529" s="14" t="str">
        <f>IF(COUNTA(Table3[[#This Row],[Schematic Ref]]),LEN(Table3[[#This Row],[Schematic Ref]])-(LEN(SUBSTITUTE(Table3[[#This Row],[Schematic Ref]],",","")))+1,"")</f>
        <v/>
      </c>
      <c r="F1529" s="21"/>
      <c r="G1529" s="21"/>
      <c r="H1529" s="21"/>
      <c r="I1529" s="21"/>
      <c r="J1529" s="22"/>
      <c r="K1529" s="21"/>
      <c r="L1529" s="31"/>
      <c r="M1529" s="32"/>
      <c r="N1529" s="21"/>
      <c r="O1529" s="32"/>
      <c r="P1529" s="30"/>
      <c r="Q1529" s="33"/>
      <c r="R1529" s="21" t="s">
        <v>30</v>
      </c>
      <c r="S1529" s="21">
        <v>2314</v>
      </c>
      <c r="T1529" s="21"/>
      <c r="U1529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29" s="15">
        <f>Table3[[#This Row],[Price per board]]*$N$3</f>
        <v>0</v>
      </c>
      <c r="W1529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29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30" spans="2:24" x14ac:dyDescent="0.25">
      <c r="B1530" s="12">
        <f t="shared" ca="1" si="23"/>
        <v>1524</v>
      </c>
      <c r="C153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530" s="26"/>
      <c r="E1530" s="14" t="str">
        <f>IF(COUNTA(Table3[[#This Row],[Schematic Ref]]),LEN(Table3[[#This Row],[Schematic Ref]])-(LEN(SUBSTITUTE(Table3[[#This Row],[Schematic Ref]],",","")))+1,"")</f>
        <v/>
      </c>
      <c r="F1530" s="21"/>
      <c r="G1530" s="21"/>
      <c r="H1530" s="21"/>
      <c r="I1530" s="21"/>
      <c r="J1530" s="22"/>
      <c r="K1530" s="21"/>
      <c r="L1530" s="31"/>
      <c r="M1530" s="32"/>
      <c r="N1530" s="21"/>
      <c r="O1530" s="32"/>
      <c r="P1530" s="30"/>
      <c r="Q1530" s="33"/>
      <c r="R1530" s="21" t="s">
        <v>30</v>
      </c>
      <c r="S1530" s="21">
        <v>2315</v>
      </c>
      <c r="T1530" s="21"/>
      <c r="U1530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30" s="15">
        <f>Table3[[#This Row],[Price per board]]*$N$3</f>
        <v>0</v>
      </c>
      <c r="W1530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30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31" spans="2:24" x14ac:dyDescent="0.25">
      <c r="B1531" s="12">
        <f t="shared" ca="1" si="23"/>
        <v>1525</v>
      </c>
      <c r="C153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531" s="26"/>
      <c r="E1531" s="14" t="str">
        <f>IF(COUNTA(Table3[[#This Row],[Schematic Ref]]),LEN(Table3[[#This Row],[Schematic Ref]])-(LEN(SUBSTITUTE(Table3[[#This Row],[Schematic Ref]],",","")))+1,"")</f>
        <v/>
      </c>
      <c r="F1531" s="21"/>
      <c r="G1531" s="21"/>
      <c r="H1531" s="21"/>
      <c r="I1531" s="21"/>
      <c r="J1531" s="22"/>
      <c r="K1531" s="21"/>
      <c r="L1531" s="31"/>
      <c r="M1531" s="32"/>
      <c r="N1531" s="21"/>
      <c r="O1531" s="32"/>
      <c r="P1531" s="30"/>
      <c r="Q1531" s="33"/>
      <c r="R1531" s="21" t="s">
        <v>30</v>
      </c>
      <c r="S1531" s="21">
        <v>2316</v>
      </c>
      <c r="T1531" s="21"/>
      <c r="U1531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31" s="15">
        <f>Table3[[#This Row],[Price per board]]*$N$3</f>
        <v>0</v>
      </c>
      <c r="W1531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31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32" spans="2:24" x14ac:dyDescent="0.25">
      <c r="B1532" s="12">
        <f t="shared" ca="1" si="23"/>
        <v>1526</v>
      </c>
      <c r="C153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532" s="26"/>
      <c r="E1532" s="14" t="str">
        <f>IF(COUNTA(Table3[[#This Row],[Schematic Ref]]),LEN(Table3[[#This Row],[Schematic Ref]])-(LEN(SUBSTITUTE(Table3[[#This Row],[Schematic Ref]],",","")))+1,"")</f>
        <v/>
      </c>
      <c r="F1532" s="21"/>
      <c r="G1532" s="21"/>
      <c r="H1532" s="21"/>
      <c r="I1532" s="21"/>
      <c r="J1532" s="22"/>
      <c r="K1532" s="21"/>
      <c r="L1532" s="31"/>
      <c r="M1532" s="32"/>
      <c r="N1532" s="21"/>
      <c r="O1532" s="32"/>
      <c r="P1532" s="30"/>
      <c r="Q1532" s="33"/>
      <c r="R1532" s="21" t="s">
        <v>30</v>
      </c>
      <c r="S1532" s="21">
        <v>2317</v>
      </c>
      <c r="T1532" s="21"/>
      <c r="U1532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32" s="15">
        <f>Table3[[#This Row],[Price per board]]*$N$3</f>
        <v>0</v>
      </c>
      <c r="W1532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32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33" spans="2:24" x14ac:dyDescent="0.25">
      <c r="B1533" s="12">
        <f t="shared" ca="1" si="23"/>
        <v>1527</v>
      </c>
      <c r="C153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533" s="26"/>
      <c r="E1533" s="14" t="str">
        <f>IF(COUNTA(Table3[[#This Row],[Schematic Ref]]),LEN(Table3[[#This Row],[Schematic Ref]])-(LEN(SUBSTITUTE(Table3[[#This Row],[Schematic Ref]],",","")))+1,"")</f>
        <v/>
      </c>
      <c r="F1533" s="21"/>
      <c r="G1533" s="21"/>
      <c r="H1533" s="21"/>
      <c r="I1533" s="21"/>
      <c r="J1533" s="22"/>
      <c r="K1533" s="21"/>
      <c r="L1533" s="31"/>
      <c r="M1533" s="32"/>
      <c r="N1533" s="21"/>
      <c r="O1533" s="32"/>
      <c r="P1533" s="30"/>
      <c r="Q1533" s="33"/>
      <c r="R1533" s="21" t="s">
        <v>30</v>
      </c>
      <c r="S1533" s="21">
        <v>2318</v>
      </c>
      <c r="T1533" s="21"/>
      <c r="U1533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33" s="15">
        <f>Table3[[#This Row],[Price per board]]*$N$3</f>
        <v>0</v>
      </c>
      <c r="W1533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33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34" spans="2:24" x14ac:dyDescent="0.25">
      <c r="B1534" s="12">
        <f t="shared" ca="1" si="23"/>
        <v>1528</v>
      </c>
      <c r="C153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534" s="26"/>
      <c r="E1534" s="14" t="str">
        <f>IF(COUNTA(Table3[[#This Row],[Schematic Ref]]),LEN(Table3[[#This Row],[Schematic Ref]])-(LEN(SUBSTITUTE(Table3[[#This Row],[Schematic Ref]],",","")))+1,"")</f>
        <v/>
      </c>
      <c r="F1534" s="21"/>
      <c r="G1534" s="21"/>
      <c r="H1534" s="21"/>
      <c r="I1534" s="21"/>
      <c r="J1534" s="22"/>
      <c r="K1534" s="21"/>
      <c r="L1534" s="31"/>
      <c r="M1534" s="32"/>
      <c r="N1534" s="21"/>
      <c r="O1534" s="32"/>
      <c r="P1534" s="30"/>
      <c r="Q1534" s="33"/>
      <c r="R1534" s="21" t="s">
        <v>30</v>
      </c>
      <c r="S1534" s="21">
        <v>2319</v>
      </c>
      <c r="T1534" s="21"/>
      <c r="U1534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34" s="15">
        <f>Table3[[#This Row],[Price per board]]*$N$3</f>
        <v>0</v>
      </c>
      <c r="W1534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34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35" spans="2:24" x14ac:dyDescent="0.25">
      <c r="B1535" s="12">
        <f t="shared" ca="1" si="23"/>
        <v>1529</v>
      </c>
      <c r="C153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535" s="26"/>
      <c r="E1535" s="14" t="str">
        <f>IF(COUNTA(Table3[[#This Row],[Schematic Ref]]),LEN(Table3[[#This Row],[Schematic Ref]])-(LEN(SUBSTITUTE(Table3[[#This Row],[Schematic Ref]],",","")))+1,"")</f>
        <v/>
      </c>
      <c r="F1535" s="21"/>
      <c r="G1535" s="21"/>
      <c r="H1535" s="21"/>
      <c r="I1535" s="21"/>
      <c r="J1535" s="22"/>
      <c r="K1535" s="21"/>
      <c r="L1535" s="31"/>
      <c r="M1535" s="32"/>
      <c r="N1535" s="21"/>
      <c r="O1535" s="32"/>
      <c r="P1535" s="30"/>
      <c r="Q1535" s="33"/>
      <c r="R1535" s="21" t="s">
        <v>30</v>
      </c>
      <c r="S1535" s="21">
        <v>2320</v>
      </c>
      <c r="T1535" s="21"/>
      <c r="U1535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35" s="15">
        <f>Table3[[#This Row],[Price per board]]*$N$3</f>
        <v>0</v>
      </c>
      <c r="W1535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35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36" spans="2:24" x14ac:dyDescent="0.25">
      <c r="B1536" s="12">
        <f t="shared" ca="1" si="23"/>
        <v>1530</v>
      </c>
      <c r="C153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536" s="26"/>
      <c r="E1536" s="14" t="str">
        <f>IF(COUNTA(Table3[[#This Row],[Schematic Ref]]),LEN(Table3[[#This Row],[Schematic Ref]])-(LEN(SUBSTITUTE(Table3[[#This Row],[Schematic Ref]],",","")))+1,"")</f>
        <v/>
      </c>
      <c r="F1536" s="21"/>
      <c r="G1536" s="21"/>
      <c r="H1536" s="21"/>
      <c r="I1536" s="21"/>
      <c r="J1536" s="22"/>
      <c r="K1536" s="21"/>
      <c r="L1536" s="31"/>
      <c r="M1536" s="32"/>
      <c r="N1536" s="21"/>
      <c r="O1536" s="32"/>
      <c r="P1536" s="30"/>
      <c r="Q1536" s="33"/>
      <c r="R1536" s="21" t="s">
        <v>30</v>
      </c>
      <c r="S1536" s="21">
        <v>2321</v>
      </c>
      <c r="T1536" s="21"/>
      <c r="U1536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36" s="15">
        <f>Table3[[#This Row],[Price per board]]*$N$3</f>
        <v>0</v>
      </c>
      <c r="W1536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36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37" spans="2:24" x14ac:dyDescent="0.25">
      <c r="B1537" s="12">
        <f t="shared" ca="1" si="23"/>
        <v>1531</v>
      </c>
      <c r="C153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537" s="26"/>
      <c r="E1537" s="14" t="str">
        <f>IF(COUNTA(Table3[[#This Row],[Schematic Ref]]),LEN(Table3[[#This Row],[Schematic Ref]])-(LEN(SUBSTITUTE(Table3[[#This Row],[Schematic Ref]],",","")))+1,"")</f>
        <v/>
      </c>
      <c r="F1537" s="21"/>
      <c r="G1537" s="21"/>
      <c r="H1537" s="21"/>
      <c r="I1537" s="21"/>
      <c r="J1537" s="22"/>
      <c r="K1537" s="21"/>
      <c r="L1537" s="31"/>
      <c r="M1537" s="32"/>
      <c r="N1537" s="21"/>
      <c r="O1537" s="32"/>
      <c r="P1537" s="30"/>
      <c r="Q1537" s="33"/>
      <c r="R1537" s="21" t="s">
        <v>30</v>
      </c>
      <c r="S1537" s="21">
        <v>2322</v>
      </c>
      <c r="T1537" s="21"/>
      <c r="U1537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37" s="15">
        <f>Table3[[#This Row],[Price per board]]*$N$3</f>
        <v>0</v>
      </c>
      <c r="W1537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37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38" spans="2:24" x14ac:dyDescent="0.25">
      <c r="B1538" s="12">
        <f t="shared" ca="1" si="23"/>
        <v>1532</v>
      </c>
      <c r="C153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538" s="26"/>
      <c r="E1538" s="14" t="str">
        <f>IF(COUNTA(Table3[[#This Row],[Schematic Ref]]),LEN(Table3[[#This Row],[Schematic Ref]])-(LEN(SUBSTITUTE(Table3[[#This Row],[Schematic Ref]],",","")))+1,"")</f>
        <v/>
      </c>
      <c r="F1538" s="21"/>
      <c r="G1538" s="21"/>
      <c r="H1538" s="21"/>
      <c r="I1538" s="21"/>
      <c r="J1538" s="22"/>
      <c r="K1538" s="21"/>
      <c r="L1538" s="31"/>
      <c r="M1538" s="32"/>
      <c r="N1538" s="21"/>
      <c r="O1538" s="32"/>
      <c r="P1538" s="30"/>
      <c r="Q1538" s="33"/>
      <c r="R1538" s="21" t="s">
        <v>30</v>
      </c>
      <c r="S1538" s="21">
        <v>2323</v>
      </c>
      <c r="T1538" s="21"/>
      <c r="U1538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38" s="15">
        <f>Table3[[#This Row],[Price per board]]*$N$3</f>
        <v>0</v>
      </c>
      <c r="W1538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38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39" spans="2:24" x14ac:dyDescent="0.25">
      <c r="B1539" s="12">
        <f t="shared" ca="1" si="23"/>
        <v>1533</v>
      </c>
      <c r="C153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539" s="26"/>
      <c r="E1539" s="14" t="str">
        <f>IF(COUNTA(Table3[[#This Row],[Schematic Ref]]),LEN(Table3[[#This Row],[Schematic Ref]])-(LEN(SUBSTITUTE(Table3[[#This Row],[Schematic Ref]],",","")))+1,"")</f>
        <v/>
      </c>
      <c r="F1539" s="21"/>
      <c r="G1539" s="21"/>
      <c r="H1539" s="21"/>
      <c r="I1539" s="21"/>
      <c r="J1539" s="22"/>
      <c r="K1539" s="21"/>
      <c r="L1539" s="31"/>
      <c r="M1539" s="32"/>
      <c r="N1539" s="21"/>
      <c r="O1539" s="32"/>
      <c r="P1539" s="30"/>
      <c r="Q1539" s="33"/>
      <c r="R1539" s="21" t="s">
        <v>30</v>
      </c>
      <c r="S1539" s="21">
        <v>2324</v>
      </c>
      <c r="T1539" s="21"/>
      <c r="U1539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39" s="15">
        <f>Table3[[#This Row],[Price per board]]*$N$3</f>
        <v>0</v>
      </c>
      <c r="W1539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39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40" spans="2:24" x14ac:dyDescent="0.25">
      <c r="B1540" s="12">
        <f t="shared" ca="1" si="23"/>
        <v>1534</v>
      </c>
      <c r="C154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540" s="26"/>
      <c r="E1540" s="14" t="str">
        <f>IF(COUNTA(Table3[[#This Row],[Schematic Ref]]),LEN(Table3[[#This Row],[Schematic Ref]])-(LEN(SUBSTITUTE(Table3[[#This Row],[Schematic Ref]],",","")))+1,"")</f>
        <v/>
      </c>
      <c r="F1540" s="21"/>
      <c r="G1540" s="21"/>
      <c r="H1540" s="21"/>
      <c r="I1540" s="21"/>
      <c r="J1540" s="22"/>
      <c r="K1540" s="21"/>
      <c r="L1540" s="31"/>
      <c r="M1540" s="32"/>
      <c r="N1540" s="21"/>
      <c r="O1540" s="32"/>
      <c r="P1540" s="30"/>
      <c r="Q1540" s="33"/>
      <c r="R1540" s="21" t="s">
        <v>30</v>
      </c>
      <c r="S1540" s="21">
        <v>2325</v>
      </c>
      <c r="T1540" s="21"/>
      <c r="U1540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40" s="15">
        <f>Table3[[#This Row],[Price per board]]*$N$3</f>
        <v>0</v>
      </c>
      <c r="W1540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40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41" spans="2:24" x14ac:dyDescent="0.25">
      <c r="B1541" s="12">
        <f t="shared" ca="1" si="23"/>
        <v>1535</v>
      </c>
      <c r="C154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541" s="26"/>
      <c r="E1541" s="14" t="str">
        <f>IF(COUNTA(Table3[[#This Row],[Schematic Ref]]),LEN(Table3[[#This Row],[Schematic Ref]])-(LEN(SUBSTITUTE(Table3[[#This Row],[Schematic Ref]],",","")))+1,"")</f>
        <v/>
      </c>
      <c r="F1541" s="21"/>
      <c r="G1541" s="21"/>
      <c r="H1541" s="21"/>
      <c r="I1541" s="21"/>
      <c r="J1541" s="22"/>
      <c r="K1541" s="21"/>
      <c r="L1541" s="31"/>
      <c r="M1541" s="32"/>
      <c r="N1541" s="21"/>
      <c r="O1541" s="32"/>
      <c r="P1541" s="30"/>
      <c r="Q1541" s="33"/>
      <c r="R1541" s="21" t="s">
        <v>30</v>
      </c>
      <c r="S1541" s="21">
        <v>2326</v>
      </c>
      <c r="T1541" s="21"/>
      <c r="U1541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41" s="15">
        <f>Table3[[#This Row],[Price per board]]*$N$3</f>
        <v>0</v>
      </c>
      <c r="W1541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41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42" spans="2:24" x14ac:dyDescent="0.25">
      <c r="B1542" s="12">
        <f t="shared" ref="B1542:B1605" ca="1" si="24">IF(ISNUMBER(INDIRECT("B"&amp;ROW()-1)),INDIRECT("B"&amp;ROW()-1)+1,0)</f>
        <v>1536</v>
      </c>
      <c r="C154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542" s="26"/>
      <c r="E1542" s="14" t="str">
        <f>IF(COUNTA(Table3[[#This Row],[Schematic Ref]]),LEN(Table3[[#This Row],[Schematic Ref]])-(LEN(SUBSTITUTE(Table3[[#This Row],[Schematic Ref]],",","")))+1,"")</f>
        <v/>
      </c>
      <c r="F1542" s="21"/>
      <c r="G1542" s="21"/>
      <c r="H1542" s="21"/>
      <c r="I1542" s="21"/>
      <c r="J1542" s="22"/>
      <c r="K1542" s="21"/>
      <c r="L1542" s="31"/>
      <c r="M1542" s="32"/>
      <c r="N1542" s="21"/>
      <c r="O1542" s="32"/>
      <c r="P1542" s="30"/>
      <c r="Q1542" s="33"/>
      <c r="R1542" s="21" t="s">
        <v>30</v>
      </c>
      <c r="S1542" s="21">
        <v>2327</v>
      </c>
      <c r="T1542" s="21"/>
      <c r="U1542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42" s="15">
        <f>Table3[[#This Row],[Price per board]]*$N$3</f>
        <v>0</v>
      </c>
      <c r="W1542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42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43" spans="2:24" x14ac:dyDescent="0.25">
      <c r="B1543" s="12">
        <f t="shared" ca="1" si="24"/>
        <v>1537</v>
      </c>
      <c r="C154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543" s="26"/>
      <c r="E1543" s="14" t="str">
        <f>IF(COUNTA(Table3[[#This Row],[Schematic Ref]]),LEN(Table3[[#This Row],[Schematic Ref]])-(LEN(SUBSTITUTE(Table3[[#This Row],[Schematic Ref]],",","")))+1,"")</f>
        <v/>
      </c>
      <c r="F1543" s="21"/>
      <c r="G1543" s="21"/>
      <c r="H1543" s="21"/>
      <c r="I1543" s="21"/>
      <c r="J1543" s="22"/>
      <c r="K1543" s="21"/>
      <c r="L1543" s="31"/>
      <c r="M1543" s="32"/>
      <c r="N1543" s="21"/>
      <c r="O1543" s="32"/>
      <c r="P1543" s="30"/>
      <c r="Q1543" s="33"/>
      <c r="R1543" s="21" t="s">
        <v>30</v>
      </c>
      <c r="S1543" s="21">
        <v>2328</v>
      </c>
      <c r="T1543" s="21"/>
      <c r="U1543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43" s="15">
        <f>Table3[[#This Row],[Price per board]]*$N$3</f>
        <v>0</v>
      </c>
      <c r="W1543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43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44" spans="2:24" x14ac:dyDescent="0.25">
      <c r="B1544" s="12">
        <f t="shared" ca="1" si="24"/>
        <v>1538</v>
      </c>
      <c r="C154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544" s="26"/>
      <c r="E1544" s="14" t="str">
        <f>IF(COUNTA(Table3[[#This Row],[Schematic Ref]]),LEN(Table3[[#This Row],[Schematic Ref]])-(LEN(SUBSTITUTE(Table3[[#This Row],[Schematic Ref]],",","")))+1,"")</f>
        <v/>
      </c>
      <c r="F1544" s="21"/>
      <c r="G1544" s="21"/>
      <c r="H1544" s="21"/>
      <c r="I1544" s="21"/>
      <c r="J1544" s="22"/>
      <c r="K1544" s="21"/>
      <c r="L1544" s="31"/>
      <c r="M1544" s="32"/>
      <c r="N1544" s="21"/>
      <c r="O1544" s="32"/>
      <c r="P1544" s="30"/>
      <c r="Q1544" s="33"/>
      <c r="R1544" s="21" t="s">
        <v>30</v>
      </c>
      <c r="S1544" s="21">
        <v>2329</v>
      </c>
      <c r="T1544" s="21"/>
      <c r="U1544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44" s="15">
        <f>Table3[[#This Row],[Price per board]]*$N$3</f>
        <v>0</v>
      </c>
      <c r="W1544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44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45" spans="2:24" x14ac:dyDescent="0.25">
      <c r="B1545" s="12">
        <f t="shared" ca="1" si="24"/>
        <v>1539</v>
      </c>
      <c r="C154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545" s="26"/>
      <c r="E1545" s="14" t="str">
        <f>IF(COUNTA(Table3[[#This Row],[Schematic Ref]]),LEN(Table3[[#This Row],[Schematic Ref]])-(LEN(SUBSTITUTE(Table3[[#This Row],[Schematic Ref]],",","")))+1,"")</f>
        <v/>
      </c>
      <c r="F1545" s="21"/>
      <c r="G1545" s="21"/>
      <c r="H1545" s="21"/>
      <c r="I1545" s="21"/>
      <c r="J1545" s="22"/>
      <c r="K1545" s="21"/>
      <c r="L1545" s="31"/>
      <c r="M1545" s="32"/>
      <c r="N1545" s="21"/>
      <c r="O1545" s="32"/>
      <c r="P1545" s="30"/>
      <c r="Q1545" s="33"/>
      <c r="R1545" s="21" t="s">
        <v>30</v>
      </c>
      <c r="S1545" s="21">
        <v>2330</v>
      </c>
      <c r="T1545" s="21"/>
      <c r="U1545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45" s="15">
        <f>Table3[[#This Row],[Price per board]]*$N$3</f>
        <v>0</v>
      </c>
      <c r="W1545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45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46" spans="2:24" x14ac:dyDescent="0.25">
      <c r="B1546" s="12">
        <f t="shared" ca="1" si="24"/>
        <v>1540</v>
      </c>
      <c r="C154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546" s="26"/>
      <c r="E1546" s="14" t="str">
        <f>IF(COUNTA(Table3[[#This Row],[Schematic Ref]]),LEN(Table3[[#This Row],[Schematic Ref]])-(LEN(SUBSTITUTE(Table3[[#This Row],[Schematic Ref]],",","")))+1,"")</f>
        <v/>
      </c>
      <c r="F1546" s="21"/>
      <c r="G1546" s="21"/>
      <c r="H1546" s="21"/>
      <c r="I1546" s="21"/>
      <c r="J1546" s="22"/>
      <c r="K1546" s="21"/>
      <c r="L1546" s="31"/>
      <c r="M1546" s="32"/>
      <c r="N1546" s="21"/>
      <c r="O1546" s="32"/>
      <c r="P1546" s="30"/>
      <c r="Q1546" s="33"/>
      <c r="R1546" s="21" t="s">
        <v>30</v>
      </c>
      <c r="S1546" s="21">
        <v>2331</v>
      </c>
      <c r="T1546" s="21"/>
      <c r="U1546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46" s="15">
        <f>Table3[[#This Row],[Price per board]]*$N$3</f>
        <v>0</v>
      </c>
      <c r="W1546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46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47" spans="2:24" x14ac:dyDescent="0.25">
      <c r="B1547" s="12">
        <f t="shared" ca="1" si="24"/>
        <v>1541</v>
      </c>
      <c r="C154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547" s="26"/>
      <c r="E1547" s="14" t="str">
        <f>IF(COUNTA(Table3[[#This Row],[Schematic Ref]]),LEN(Table3[[#This Row],[Schematic Ref]])-(LEN(SUBSTITUTE(Table3[[#This Row],[Schematic Ref]],",","")))+1,"")</f>
        <v/>
      </c>
      <c r="F1547" s="21"/>
      <c r="G1547" s="21"/>
      <c r="H1547" s="21"/>
      <c r="I1547" s="21"/>
      <c r="J1547" s="22"/>
      <c r="K1547" s="21"/>
      <c r="L1547" s="31"/>
      <c r="M1547" s="32"/>
      <c r="N1547" s="21"/>
      <c r="O1547" s="32"/>
      <c r="P1547" s="30"/>
      <c r="Q1547" s="33"/>
      <c r="R1547" s="21" t="s">
        <v>30</v>
      </c>
      <c r="S1547" s="21">
        <v>2332</v>
      </c>
      <c r="T1547" s="21"/>
      <c r="U1547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47" s="15">
        <f>Table3[[#This Row],[Price per board]]*$N$3</f>
        <v>0</v>
      </c>
      <c r="W1547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47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48" spans="2:24" x14ac:dyDescent="0.25">
      <c r="B1548" s="12">
        <f t="shared" ca="1" si="24"/>
        <v>1542</v>
      </c>
      <c r="C154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548" s="26"/>
      <c r="E1548" s="14" t="str">
        <f>IF(COUNTA(Table3[[#This Row],[Schematic Ref]]),LEN(Table3[[#This Row],[Schematic Ref]])-(LEN(SUBSTITUTE(Table3[[#This Row],[Schematic Ref]],",","")))+1,"")</f>
        <v/>
      </c>
      <c r="F1548" s="21"/>
      <c r="G1548" s="21"/>
      <c r="H1548" s="21"/>
      <c r="I1548" s="21"/>
      <c r="J1548" s="22"/>
      <c r="K1548" s="21"/>
      <c r="L1548" s="31"/>
      <c r="M1548" s="32"/>
      <c r="N1548" s="21"/>
      <c r="O1548" s="32"/>
      <c r="P1548" s="30"/>
      <c r="Q1548" s="33"/>
      <c r="R1548" s="21" t="s">
        <v>30</v>
      </c>
      <c r="S1548" s="21">
        <v>2333</v>
      </c>
      <c r="T1548" s="21"/>
      <c r="U1548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48" s="15">
        <f>Table3[[#This Row],[Price per board]]*$N$3</f>
        <v>0</v>
      </c>
      <c r="W1548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48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49" spans="2:24" x14ac:dyDescent="0.25">
      <c r="B1549" s="12">
        <f t="shared" ca="1" si="24"/>
        <v>1543</v>
      </c>
      <c r="C154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549" s="26"/>
      <c r="E1549" s="14" t="str">
        <f>IF(COUNTA(Table3[[#This Row],[Schematic Ref]]),LEN(Table3[[#This Row],[Schematic Ref]])-(LEN(SUBSTITUTE(Table3[[#This Row],[Schematic Ref]],",","")))+1,"")</f>
        <v/>
      </c>
      <c r="F1549" s="21"/>
      <c r="G1549" s="21"/>
      <c r="H1549" s="21"/>
      <c r="I1549" s="21"/>
      <c r="J1549" s="22"/>
      <c r="K1549" s="21"/>
      <c r="L1549" s="31"/>
      <c r="M1549" s="32"/>
      <c r="N1549" s="21"/>
      <c r="O1549" s="32"/>
      <c r="P1549" s="30"/>
      <c r="Q1549" s="33"/>
      <c r="R1549" s="21" t="s">
        <v>30</v>
      </c>
      <c r="S1549" s="21">
        <v>2334</v>
      </c>
      <c r="T1549" s="21"/>
      <c r="U1549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49" s="15">
        <f>Table3[[#This Row],[Price per board]]*$N$3</f>
        <v>0</v>
      </c>
      <c r="W1549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49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50" spans="2:24" x14ac:dyDescent="0.25">
      <c r="B1550" s="12">
        <f t="shared" ca="1" si="24"/>
        <v>1544</v>
      </c>
      <c r="C155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550" s="26"/>
      <c r="E1550" s="14" t="str">
        <f>IF(COUNTA(Table3[[#This Row],[Schematic Ref]]),LEN(Table3[[#This Row],[Schematic Ref]])-(LEN(SUBSTITUTE(Table3[[#This Row],[Schematic Ref]],",","")))+1,"")</f>
        <v/>
      </c>
      <c r="F1550" s="21"/>
      <c r="G1550" s="21"/>
      <c r="H1550" s="21"/>
      <c r="I1550" s="21"/>
      <c r="J1550" s="22"/>
      <c r="K1550" s="21"/>
      <c r="L1550" s="31"/>
      <c r="M1550" s="32"/>
      <c r="N1550" s="21"/>
      <c r="O1550" s="32"/>
      <c r="P1550" s="30"/>
      <c r="Q1550" s="33"/>
      <c r="R1550" s="21" t="s">
        <v>30</v>
      </c>
      <c r="S1550" s="21">
        <v>2335</v>
      </c>
      <c r="T1550" s="21"/>
      <c r="U1550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50" s="15">
        <f>Table3[[#This Row],[Price per board]]*$N$3</f>
        <v>0</v>
      </c>
      <c r="W1550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50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51" spans="2:24" x14ac:dyDescent="0.25">
      <c r="B1551" s="12">
        <f t="shared" ca="1" si="24"/>
        <v>1545</v>
      </c>
      <c r="C155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551" s="26"/>
      <c r="E1551" s="14" t="str">
        <f>IF(COUNTA(Table3[[#This Row],[Schematic Ref]]),LEN(Table3[[#This Row],[Schematic Ref]])-(LEN(SUBSTITUTE(Table3[[#This Row],[Schematic Ref]],",","")))+1,"")</f>
        <v/>
      </c>
      <c r="F1551" s="21"/>
      <c r="G1551" s="21"/>
      <c r="H1551" s="21"/>
      <c r="I1551" s="21"/>
      <c r="J1551" s="22"/>
      <c r="K1551" s="21"/>
      <c r="L1551" s="31"/>
      <c r="M1551" s="32"/>
      <c r="N1551" s="21"/>
      <c r="O1551" s="32"/>
      <c r="P1551" s="30"/>
      <c r="Q1551" s="33"/>
      <c r="R1551" s="21" t="s">
        <v>30</v>
      </c>
      <c r="S1551" s="21">
        <v>2336</v>
      </c>
      <c r="T1551" s="21"/>
      <c r="U1551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51" s="15">
        <f>Table3[[#This Row],[Price per board]]*$N$3</f>
        <v>0</v>
      </c>
      <c r="W1551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51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52" spans="2:24" x14ac:dyDescent="0.25">
      <c r="B1552" s="12">
        <f t="shared" ca="1" si="24"/>
        <v>1546</v>
      </c>
      <c r="C155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552" s="26"/>
      <c r="E1552" s="14" t="str">
        <f>IF(COUNTA(Table3[[#This Row],[Schematic Ref]]),LEN(Table3[[#This Row],[Schematic Ref]])-(LEN(SUBSTITUTE(Table3[[#This Row],[Schematic Ref]],",","")))+1,"")</f>
        <v/>
      </c>
      <c r="F1552" s="21"/>
      <c r="G1552" s="21"/>
      <c r="H1552" s="21"/>
      <c r="I1552" s="21"/>
      <c r="J1552" s="22"/>
      <c r="K1552" s="21"/>
      <c r="L1552" s="31"/>
      <c r="M1552" s="32"/>
      <c r="N1552" s="21"/>
      <c r="O1552" s="32"/>
      <c r="P1552" s="30"/>
      <c r="Q1552" s="33"/>
      <c r="R1552" s="21" t="s">
        <v>30</v>
      </c>
      <c r="S1552" s="21">
        <v>2337</v>
      </c>
      <c r="T1552" s="21"/>
      <c r="U1552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52" s="15">
        <f>Table3[[#This Row],[Price per board]]*$N$3</f>
        <v>0</v>
      </c>
      <c r="W1552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52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53" spans="2:24" x14ac:dyDescent="0.25">
      <c r="B1553" s="12">
        <f t="shared" ca="1" si="24"/>
        <v>1547</v>
      </c>
      <c r="C155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553" s="26"/>
      <c r="E1553" s="14" t="str">
        <f>IF(COUNTA(Table3[[#This Row],[Schematic Ref]]),LEN(Table3[[#This Row],[Schematic Ref]])-(LEN(SUBSTITUTE(Table3[[#This Row],[Schematic Ref]],",","")))+1,"")</f>
        <v/>
      </c>
      <c r="F1553" s="21"/>
      <c r="G1553" s="21"/>
      <c r="H1553" s="21"/>
      <c r="I1553" s="21"/>
      <c r="J1553" s="22"/>
      <c r="K1553" s="21"/>
      <c r="L1553" s="31"/>
      <c r="M1553" s="32"/>
      <c r="N1553" s="21"/>
      <c r="O1553" s="32"/>
      <c r="P1553" s="30"/>
      <c r="Q1553" s="33"/>
      <c r="R1553" s="21" t="s">
        <v>30</v>
      </c>
      <c r="S1553" s="21">
        <v>2338</v>
      </c>
      <c r="T1553" s="21"/>
      <c r="U1553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53" s="15">
        <f>Table3[[#This Row],[Price per board]]*$N$3</f>
        <v>0</v>
      </c>
      <c r="W1553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53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54" spans="2:24" x14ac:dyDescent="0.25">
      <c r="B1554" s="12">
        <f t="shared" ca="1" si="24"/>
        <v>1548</v>
      </c>
      <c r="C155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554" s="26"/>
      <c r="E1554" s="14" t="str">
        <f>IF(COUNTA(Table3[[#This Row],[Schematic Ref]]),LEN(Table3[[#This Row],[Schematic Ref]])-(LEN(SUBSTITUTE(Table3[[#This Row],[Schematic Ref]],",","")))+1,"")</f>
        <v/>
      </c>
      <c r="F1554" s="21"/>
      <c r="G1554" s="21"/>
      <c r="H1554" s="21"/>
      <c r="I1554" s="21"/>
      <c r="J1554" s="22"/>
      <c r="K1554" s="21"/>
      <c r="L1554" s="31"/>
      <c r="M1554" s="32"/>
      <c r="N1554" s="21"/>
      <c r="O1554" s="32"/>
      <c r="P1554" s="30"/>
      <c r="Q1554" s="33"/>
      <c r="R1554" s="21" t="s">
        <v>30</v>
      </c>
      <c r="S1554" s="21">
        <v>2339</v>
      </c>
      <c r="T1554" s="21"/>
      <c r="U1554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54" s="15">
        <f>Table3[[#This Row],[Price per board]]*$N$3</f>
        <v>0</v>
      </c>
      <c r="W1554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54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55" spans="2:24" x14ac:dyDescent="0.25">
      <c r="B1555" s="12">
        <f t="shared" ca="1" si="24"/>
        <v>1549</v>
      </c>
      <c r="C155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555" s="26"/>
      <c r="E1555" s="14" t="str">
        <f>IF(COUNTA(Table3[[#This Row],[Schematic Ref]]),LEN(Table3[[#This Row],[Schematic Ref]])-(LEN(SUBSTITUTE(Table3[[#This Row],[Schematic Ref]],",","")))+1,"")</f>
        <v/>
      </c>
      <c r="F1555" s="21"/>
      <c r="G1555" s="21"/>
      <c r="H1555" s="21"/>
      <c r="I1555" s="21"/>
      <c r="J1555" s="22"/>
      <c r="K1555" s="21"/>
      <c r="L1555" s="31"/>
      <c r="M1555" s="32"/>
      <c r="N1555" s="21"/>
      <c r="O1555" s="32"/>
      <c r="P1555" s="30"/>
      <c r="Q1555" s="33"/>
      <c r="R1555" s="21" t="s">
        <v>30</v>
      </c>
      <c r="S1555" s="21">
        <v>2340</v>
      </c>
      <c r="T1555" s="21"/>
      <c r="U1555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55" s="15">
        <f>Table3[[#This Row],[Price per board]]*$N$3</f>
        <v>0</v>
      </c>
      <c r="W1555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55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56" spans="2:24" x14ac:dyDescent="0.25">
      <c r="B1556" s="12">
        <f t="shared" ca="1" si="24"/>
        <v>1550</v>
      </c>
      <c r="C155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556" s="26"/>
      <c r="E1556" s="14" t="str">
        <f>IF(COUNTA(Table3[[#This Row],[Schematic Ref]]),LEN(Table3[[#This Row],[Schematic Ref]])-(LEN(SUBSTITUTE(Table3[[#This Row],[Schematic Ref]],",","")))+1,"")</f>
        <v/>
      </c>
      <c r="F1556" s="21"/>
      <c r="G1556" s="21"/>
      <c r="H1556" s="21"/>
      <c r="I1556" s="21"/>
      <c r="J1556" s="22"/>
      <c r="K1556" s="21"/>
      <c r="L1556" s="31"/>
      <c r="M1556" s="32"/>
      <c r="N1556" s="21"/>
      <c r="O1556" s="32"/>
      <c r="P1556" s="30"/>
      <c r="Q1556" s="33"/>
      <c r="R1556" s="21" t="s">
        <v>30</v>
      </c>
      <c r="S1556" s="21">
        <v>2341</v>
      </c>
      <c r="T1556" s="21"/>
      <c r="U1556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56" s="15">
        <f>Table3[[#This Row],[Price per board]]*$N$3</f>
        <v>0</v>
      </c>
      <c r="W1556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56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57" spans="2:24" x14ac:dyDescent="0.25">
      <c r="B1557" s="12">
        <f t="shared" ca="1" si="24"/>
        <v>1551</v>
      </c>
      <c r="C155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557" s="26"/>
      <c r="E1557" s="14" t="str">
        <f>IF(COUNTA(Table3[[#This Row],[Schematic Ref]]),LEN(Table3[[#This Row],[Schematic Ref]])-(LEN(SUBSTITUTE(Table3[[#This Row],[Schematic Ref]],",","")))+1,"")</f>
        <v/>
      </c>
      <c r="F1557" s="21"/>
      <c r="G1557" s="21"/>
      <c r="H1557" s="21"/>
      <c r="I1557" s="21"/>
      <c r="J1557" s="22"/>
      <c r="K1557" s="21"/>
      <c r="L1557" s="31"/>
      <c r="M1557" s="32"/>
      <c r="N1557" s="21"/>
      <c r="O1557" s="32"/>
      <c r="P1557" s="30"/>
      <c r="Q1557" s="33"/>
      <c r="R1557" s="21" t="s">
        <v>30</v>
      </c>
      <c r="S1557" s="21">
        <v>2342</v>
      </c>
      <c r="T1557" s="21"/>
      <c r="U1557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57" s="15">
        <f>Table3[[#This Row],[Price per board]]*$N$3</f>
        <v>0</v>
      </c>
      <c r="W1557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57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58" spans="2:24" x14ac:dyDescent="0.25">
      <c r="B1558" s="12">
        <f t="shared" ca="1" si="24"/>
        <v>1552</v>
      </c>
      <c r="C155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558" s="26"/>
      <c r="E1558" s="14" t="str">
        <f>IF(COUNTA(Table3[[#This Row],[Schematic Ref]]),LEN(Table3[[#This Row],[Schematic Ref]])-(LEN(SUBSTITUTE(Table3[[#This Row],[Schematic Ref]],",","")))+1,"")</f>
        <v/>
      </c>
      <c r="F1558" s="21"/>
      <c r="G1558" s="21"/>
      <c r="H1558" s="21"/>
      <c r="I1558" s="21"/>
      <c r="J1558" s="22"/>
      <c r="K1558" s="21"/>
      <c r="L1558" s="31"/>
      <c r="M1558" s="32"/>
      <c r="N1558" s="21"/>
      <c r="O1558" s="32"/>
      <c r="P1558" s="30"/>
      <c r="Q1558" s="33"/>
      <c r="R1558" s="21" t="s">
        <v>30</v>
      </c>
      <c r="S1558" s="21">
        <v>2343</v>
      </c>
      <c r="T1558" s="21"/>
      <c r="U1558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58" s="15">
        <f>Table3[[#This Row],[Price per board]]*$N$3</f>
        <v>0</v>
      </c>
      <c r="W1558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58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59" spans="2:24" x14ac:dyDescent="0.25">
      <c r="B1559" s="12">
        <f t="shared" ca="1" si="24"/>
        <v>1553</v>
      </c>
      <c r="C155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559" s="26"/>
      <c r="E1559" s="14" t="str">
        <f>IF(COUNTA(Table3[[#This Row],[Schematic Ref]]),LEN(Table3[[#This Row],[Schematic Ref]])-(LEN(SUBSTITUTE(Table3[[#This Row],[Schematic Ref]],",","")))+1,"")</f>
        <v/>
      </c>
      <c r="F1559" s="21"/>
      <c r="G1559" s="21"/>
      <c r="H1559" s="21"/>
      <c r="I1559" s="21"/>
      <c r="J1559" s="22"/>
      <c r="K1559" s="21"/>
      <c r="L1559" s="31"/>
      <c r="M1559" s="32"/>
      <c r="N1559" s="21"/>
      <c r="O1559" s="32"/>
      <c r="P1559" s="30"/>
      <c r="Q1559" s="33"/>
      <c r="R1559" s="21" t="s">
        <v>30</v>
      </c>
      <c r="S1559" s="21">
        <v>2344</v>
      </c>
      <c r="T1559" s="21"/>
      <c r="U1559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59" s="15">
        <f>Table3[[#This Row],[Price per board]]*$N$3</f>
        <v>0</v>
      </c>
      <c r="W1559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59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60" spans="2:24" x14ac:dyDescent="0.25">
      <c r="B1560" s="12">
        <f t="shared" ca="1" si="24"/>
        <v>1554</v>
      </c>
      <c r="C156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560" s="26"/>
      <c r="E1560" s="14" t="str">
        <f>IF(COUNTA(Table3[[#This Row],[Schematic Ref]]),LEN(Table3[[#This Row],[Schematic Ref]])-(LEN(SUBSTITUTE(Table3[[#This Row],[Schematic Ref]],",","")))+1,"")</f>
        <v/>
      </c>
      <c r="F1560" s="21"/>
      <c r="G1560" s="21"/>
      <c r="H1560" s="21"/>
      <c r="I1560" s="21"/>
      <c r="J1560" s="22"/>
      <c r="K1560" s="21"/>
      <c r="L1560" s="31"/>
      <c r="M1560" s="32"/>
      <c r="N1560" s="21"/>
      <c r="O1560" s="32"/>
      <c r="P1560" s="30"/>
      <c r="Q1560" s="33"/>
      <c r="R1560" s="21" t="s">
        <v>30</v>
      </c>
      <c r="S1560" s="21">
        <v>2345</v>
      </c>
      <c r="T1560" s="21"/>
      <c r="U1560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60" s="15">
        <f>Table3[[#This Row],[Price per board]]*$N$3</f>
        <v>0</v>
      </c>
      <c r="W1560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60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61" spans="2:24" x14ac:dyDescent="0.25">
      <c r="B1561" s="12">
        <f t="shared" ca="1" si="24"/>
        <v>1555</v>
      </c>
      <c r="C156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561" s="26"/>
      <c r="E1561" s="14" t="str">
        <f>IF(COUNTA(Table3[[#This Row],[Schematic Ref]]),LEN(Table3[[#This Row],[Schematic Ref]])-(LEN(SUBSTITUTE(Table3[[#This Row],[Schematic Ref]],",","")))+1,"")</f>
        <v/>
      </c>
      <c r="F1561" s="21"/>
      <c r="G1561" s="21"/>
      <c r="H1561" s="21"/>
      <c r="I1561" s="21"/>
      <c r="J1561" s="22"/>
      <c r="K1561" s="21"/>
      <c r="L1561" s="31"/>
      <c r="M1561" s="32"/>
      <c r="N1561" s="21"/>
      <c r="O1561" s="32"/>
      <c r="P1561" s="30"/>
      <c r="Q1561" s="33"/>
      <c r="R1561" s="21" t="s">
        <v>30</v>
      </c>
      <c r="S1561" s="21">
        <v>2346</v>
      </c>
      <c r="T1561" s="21"/>
      <c r="U1561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61" s="15">
        <f>Table3[[#This Row],[Price per board]]*$N$3</f>
        <v>0</v>
      </c>
      <c r="W1561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61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62" spans="2:24" x14ac:dyDescent="0.25">
      <c r="B1562" s="12">
        <f t="shared" ca="1" si="24"/>
        <v>1556</v>
      </c>
      <c r="C156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562" s="26"/>
      <c r="E1562" s="14" t="str">
        <f>IF(COUNTA(Table3[[#This Row],[Schematic Ref]]),LEN(Table3[[#This Row],[Schematic Ref]])-(LEN(SUBSTITUTE(Table3[[#This Row],[Schematic Ref]],",","")))+1,"")</f>
        <v/>
      </c>
      <c r="F1562" s="21"/>
      <c r="G1562" s="21"/>
      <c r="H1562" s="21"/>
      <c r="I1562" s="21"/>
      <c r="J1562" s="22"/>
      <c r="K1562" s="21"/>
      <c r="L1562" s="31"/>
      <c r="M1562" s="32"/>
      <c r="N1562" s="21"/>
      <c r="O1562" s="32"/>
      <c r="P1562" s="30"/>
      <c r="Q1562" s="33"/>
      <c r="R1562" s="21" t="s">
        <v>30</v>
      </c>
      <c r="S1562" s="21">
        <v>2347</v>
      </c>
      <c r="T1562" s="21"/>
      <c r="U1562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62" s="15">
        <f>Table3[[#This Row],[Price per board]]*$N$3</f>
        <v>0</v>
      </c>
      <c r="W1562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62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63" spans="2:24" x14ac:dyDescent="0.25">
      <c r="B1563" s="12">
        <f t="shared" ca="1" si="24"/>
        <v>1557</v>
      </c>
      <c r="C156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563" s="26"/>
      <c r="E1563" s="14" t="str">
        <f>IF(COUNTA(Table3[[#This Row],[Schematic Ref]]),LEN(Table3[[#This Row],[Schematic Ref]])-(LEN(SUBSTITUTE(Table3[[#This Row],[Schematic Ref]],",","")))+1,"")</f>
        <v/>
      </c>
      <c r="F1563" s="21"/>
      <c r="G1563" s="21"/>
      <c r="H1563" s="21"/>
      <c r="I1563" s="21"/>
      <c r="J1563" s="22"/>
      <c r="K1563" s="21"/>
      <c r="L1563" s="31"/>
      <c r="M1563" s="32"/>
      <c r="N1563" s="21"/>
      <c r="O1563" s="32"/>
      <c r="P1563" s="30"/>
      <c r="Q1563" s="33"/>
      <c r="R1563" s="21" t="s">
        <v>30</v>
      </c>
      <c r="S1563" s="21">
        <v>2348</v>
      </c>
      <c r="T1563" s="21"/>
      <c r="U1563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63" s="15">
        <f>Table3[[#This Row],[Price per board]]*$N$3</f>
        <v>0</v>
      </c>
      <c r="W1563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63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64" spans="2:24" x14ac:dyDescent="0.25">
      <c r="B1564" s="12">
        <f t="shared" ca="1" si="24"/>
        <v>1558</v>
      </c>
      <c r="C156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564" s="26"/>
      <c r="E1564" s="14" t="str">
        <f>IF(COUNTA(Table3[[#This Row],[Schematic Ref]]),LEN(Table3[[#This Row],[Schematic Ref]])-(LEN(SUBSTITUTE(Table3[[#This Row],[Schematic Ref]],",","")))+1,"")</f>
        <v/>
      </c>
      <c r="F1564" s="21"/>
      <c r="G1564" s="21"/>
      <c r="H1564" s="21"/>
      <c r="I1564" s="21"/>
      <c r="J1564" s="22"/>
      <c r="K1564" s="21"/>
      <c r="L1564" s="31"/>
      <c r="M1564" s="32"/>
      <c r="N1564" s="21"/>
      <c r="O1564" s="32"/>
      <c r="P1564" s="30"/>
      <c r="Q1564" s="33"/>
      <c r="R1564" s="21" t="s">
        <v>30</v>
      </c>
      <c r="S1564" s="21">
        <v>2349</v>
      </c>
      <c r="T1564" s="21"/>
      <c r="U1564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64" s="15">
        <f>Table3[[#This Row],[Price per board]]*$N$3</f>
        <v>0</v>
      </c>
      <c r="W1564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64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65" spans="2:24" x14ac:dyDescent="0.25">
      <c r="B1565" s="12">
        <f t="shared" ca="1" si="24"/>
        <v>1559</v>
      </c>
      <c r="C156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565" s="26"/>
      <c r="E1565" s="14" t="str">
        <f>IF(COUNTA(Table3[[#This Row],[Schematic Ref]]),LEN(Table3[[#This Row],[Schematic Ref]])-(LEN(SUBSTITUTE(Table3[[#This Row],[Schematic Ref]],",","")))+1,"")</f>
        <v/>
      </c>
      <c r="F1565" s="21"/>
      <c r="G1565" s="21"/>
      <c r="H1565" s="21"/>
      <c r="I1565" s="21"/>
      <c r="J1565" s="22"/>
      <c r="K1565" s="21"/>
      <c r="L1565" s="31"/>
      <c r="M1565" s="32"/>
      <c r="N1565" s="21"/>
      <c r="O1565" s="32"/>
      <c r="P1565" s="30"/>
      <c r="Q1565" s="33"/>
      <c r="R1565" s="21" t="s">
        <v>30</v>
      </c>
      <c r="S1565" s="21">
        <v>2350</v>
      </c>
      <c r="T1565" s="21"/>
      <c r="U1565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65" s="15">
        <f>Table3[[#This Row],[Price per board]]*$N$3</f>
        <v>0</v>
      </c>
      <c r="W1565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65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66" spans="2:24" x14ac:dyDescent="0.25">
      <c r="B1566" s="12">
        <f t="shared" ca="1" si="24"/>
        <v>1560</v>
      </c>
      <c r="C156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566" s="26"/>
      <c r="E1566" s="14" t="str">
        <f>IF(COUNTA(Table3[[#This Row],[Schematic Ref]]),LEN(Table3[[#This Row],[Schematic Ref]])-(LEN(SUBSTITUTE(Table3[[#This Row],[Schematic Ref]],",","")))+1,"")</f>
        <v/>
      </c>
      <c r="F1566" s="21"/>
      <c r="G1566" s="21"/>
      <c r="H1566" s="21"/>
      <c r="I1566" s="21"/>
      <c r="J1566" s="22"/>
      <c r="K1566" s="21"/>
      <c r="L1566" s="31"/>
      <c r="M1566" s="32"/>
      <c r="N1566" s="21"/>
      <c r="O1566" s="32"/>
      <c r="P1566" s="30"/>
      <c r="Q1566" s="33"/>
      <c r="R1566" s="21" t="s">
        <v>30</v>
      </c>
      <c r="S1566" s="21">
        <v>2351</v>
      </c>
      <c r="T1566" s="21"/>
      <c r="U1566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66" s="15">
        <f>Table3[[#This Row],[Price per board]]*$N$3</f>
        <v>0</v>
      </c>
      <c r="W1566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66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67" spans="2:24" x14ac:dyDescent="0.25">
      <c r="B1567" s="12">
        <f t="shared" ca="1" si="24"/>
        <v>1561</v>
      </c>
      <c r="C156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567" s="26"/>
      <c r="E1567" s="14" t="str">
        <f>IF(COUNTA(Table3[[#This Row],[Schematic Ref]]),LEN(Table3[[#This Row],[Schematic Ref]])-(LEN(SUBSTITUTE(Table3[[#This Row],[Schematic Ref]],",","")))+1,"")</f>
        <v/>
      </c>
      <c r="F1567" s="21"/>
      <c r="G1567" s="21"/>
      <c r="H1567" s="21"/>
      <c r="I1567" s="21"/>
      <c r="J1567" s="22"/>
      <c r="K1567" s="21"/>
      <c r="L1567" s="31"/>
      <c r="M1567" s="32"/>
      <c r="N1567" s="21"/>
      <c r="O1567" s="32"/>
      <c r="P1567" s="30"/>
      <c r="Q1567" s="33"/>
      <c r="R1567" s="21" t="s">
        <v>30</v>
      </c>
      <c r="S1567" s="21">
        <v>2352</v>
      </c>
      <c r="T1567" s="21"/>
      <c r="U1567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67" s="15">
        <f>Table3[[#This Row],[Price per board]]*$N$3</f>
        <v>0</v>
      </c>
      <c r="W1567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67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68" spans="2:24" x14ac:dyDescent="0.25">
      <c r="B1568" s="12">
        <f t="shared" ca="1" si="24"/>
        <v>1562</v>
      </c>
      <c r="C156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568" s="26"/>
      <c r="E1568" s="14" t="str">
        <f>IF(COUNTA(Table3[[#This Row],[Schematic Ref]]),LEN(Table3[[#This Row],[Schematic Ref]])-(LEN(SUBSTITUTE(Table3[[#This Row],[Schematic Ref]],",","")))+1,"")</f>
        <v/>
      </c>
      <c r="F1568" s="21"/>
      <c r="G1568" s="21"/>
      <c r="H1568" s="21"/>
      <c r="I1568" s="21"/>
      <c r="J1568" s="22"/>
      <c r="K1568" s="21"/>
      <c r="L1568" s="31"/>
      <c r="M1568" s="32"/>
      <c r="N1568" s="21"/>
      <c r="O1568" s="32"/>
      <c r="P1568" s="30"/>
      <c r="Q1568" s="33"/>
      <c r="R1568" s="21" t="s">
        <v>30</v>
      </c>
      <c r="S1568" s="21">
        <v>2353</v>
      </c>
      <c r="T1568" s="21"/>
      <c r="U1568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68" s="15">
        <f>Table3[[#This Row],[Price per board]]*$N$3</f>
        <v>0</v>
      </c>
      <c r="W1568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68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69" spans="2:24" x14ac:dyDescent="0.25">
      <c r="B1569" s="12">
        <f t="shared" ca="1" si="24"/>
        <v>1563</v>
      </c>
      <c r="C156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569" s="26"/>
      <c r="E1569" s="14" t="str">
        <f>IF(COUNTA(Table3[[#This Row],[Schematic Ref]]),LEN(Table3[[#This Row],[Schematic Ref]])-(LEN(SUBSTITUTE(Table3[[#This Row],[Schematic Ref]],",","")))+1,"")</f>
        <v/>
      </c>
      <c r="F1569" s="21"/>
      <c r="G1569" s="21"/>
      <c r="H1569" s="21"/>
      <c r="I1569" s="21"/>
      <c r="J1569" s="22"/>
      <c r="K1569" s="21"/>
      <c r="L1569" s="31"/>
      <c r="M1569" s="32"/>
      <c r="N1569" s="21"/>
      <c r="O1569" s="32"/>
      <c r="P1569" s="30"/>
      <c r="Q1569" s="33"/>
      <c r="R1569" s="21" t="s">
        <v>30</v>
      </c>
      <c r="S1569" s="21">
        <v>2354</v>
      </c>
      <c r="T1569" s="21"/>
      <c r="U1569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69" s="15">
        <f>Table3[[#This Row],[Price per board]]*$N$3</f>
        <v>0</v>
      </c>
      <c r="W1569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69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70" spans="2:24" x14ac:dyDescent="0.25">
      <c r="B1570" s="12">
        <f t="shared" ca="1" si="24"/>
        <v>1564</v>
      </c>
      <c r="C157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570" s="26"/>
      <c r="E1570" s="14" t="str">
        <f>IF(COUNTA(Table3[[#This Row],[Schematic Ref]]),LEN(Table3[[#This Row],[Schematic Ref]])-(LEN(SUBSTITUTE(Table3[[#This Row],[Schematic Ref]],",","")))+1,"")</f>
        <v/>
      </c>
      <c r="F1570" s="21"/>
      <c r="G1570" s="21"/>
      <c r="H1570" s="21"/>
      <c r="I1570" s="21"/>
      <c r="J1570" s="22"/>
      <c r="K1570" s="21"/>
      <c r="L1570" s="31"/>
      <c r="M1570" s="32"/>
      <c r="N1570" s="21"/>
      <c r="O1570" s="32"/>
      <c r="P1570" s="30"/>
      <c r="Q1570" s="33"/>
      <c r="R1570" s="21" t="s">
        <v>30</v>
      </c>
      <c r="S1570" s="21">
        <v>2355</v>
      </c>
      <c r="T1570" s="21"/>
      <c r="U1570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70" s="15">
        <f>Table3[[#This Row],[Price per board]]*$N$3</f>
        <v>0</v>
      </c>
      <c r="W1570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70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71" spans="2:24" x14ac:dyDescent="0.25">
      <c r="B1571" s="12">
        <f t="shared" ca="1" si="24"/>
        <v>1565</v>
      </c>
      <c r="C157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571" s="26"/>
      <c r="E1571" s="14" t="str">
        <f>IF(COUNTA(Table3[[#This Row],[Schematic Ref]]),LEN(Table3[[#This Row],[Schematic Ref]])-(LEN(SUBSTITUTE(Table3[[#This Row],[Schematic Ref]],",","")))+1,"")</f>
        <v/>
      </c>
      <c r="F1571" s="21"/>
      <c r="G1571" s="21"/>
      <c r="H1571" s="21"/>
      <c r="I1571" s="21"/>
      <c r="J1571" s="22"/>
      <c r="K1571" s="21"/>
      <c r="L1571" s="31"/>
      <c r="M1571" s="32"/>
      <c r="N1571" s="21"/>
      <c r="O1571" s="32"/>
      <c r="P1571" s="30"/>
      <c r="Q1571" s="33"/>
      <c r="R1571" s="21" t="s">
        <v>30</v>
      </c>
      <c r="S1571" s="21">
        <v>2356</v>
      </c>
      <c r="T1571" s="21"/>
      <c r="U1571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71" s="15">
        <f>Table3[[#This Row],[Price per board]]*$N$3</f>
        <v>0</v>
      </c>
      <c r="W1571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71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72" spans="2:24" x14ac:dyDescent="0.25">
      <c r="B1572" s="12">
        <f t="shared" ca="1" si="24"/>
        <v>1566</v>
      </c>
      <c r="C157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572" s="26"/>
      <c r="E1572" s="14" t="str">
        <f>IF(COUNTA(Table3[[#This Row],[Schematic Ref]]),LEN(Table3[[#This Row],[Schematic Ref]])-(LEN(SUBSTITUTE(Table3[[#This Row],[Schematic Ref]],",","")))+1,"")</f>
        <v/>
      </c>
      <c r="F1572" s="21"/>
      <c r="G1572" s="21"/>
      <c r="H1572" s="21"/>
      <c r="I1572" s="21"/>
      <c r="J1572" s="22"/>
      <c r="K1572" s="21"/>
      <c r="L1572" s="31"/>
      <c r="M1572" s="32"/>
      <c r="N1572" s="21"/>
      <c r="O1572" s="32"/>
      <c r="P1572" s="30"/>
      <c r="Q1572" s="33"/>
      <c r="R1572" s="21" t="s">
        <v>30</v>
      </c>
      <c r="S1572" s="21">
        <v>2357</v>
      </c>
      <c r="T1572" s="21"/>
      <c r="U1572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72" s="15">
        <f>Table3[[#This Row],[Price per board]]*$N$3</f>
        <v>0</v>
      </c>
      <c r="W1572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72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73" spans="2:24" x14ac:dyDescent="0.25">
      <c r="B1573" s="12">
        <f t="shared" ca="1" si="24"/>
        <v>1567</v>
      </c>
      <c r="C157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573" s="26"/>
      <c r="E1573" s="14" t="str">
        <f>IF(COUNTA(Table3[[#This Row],[Schematic Ref]]),LEN(Table3[[#This Row],[Schematic Ref]])-(LEN(SUBSTITUTE(Table3[[#This Row],[Schematic Ref]],",","")))+1,"")</f>
        <v/>
      </c>
      <c r="F1573" s="21"/>
      <c r="G1573" s="21"/>
      <c r="H1573" s="21"/>
      <c r="I1573" s="21"/>
      <c r="J1573" s="22"/>
      <c r="K1573" s="21"/>
      <c r="L1573" s="31"/>
      <c r="M1573" s="32"/>
      <c r="N1573" s="21"/>
      <c r="O1573" s="32"/>
      <c r="P1573" s="30"/>
      <c r="Q1573" s="33"/>
      <c r="R1573" s="21" t="s">
        <v>30</v>
      </c>
      <c r="S1573" s="21">
        <v>2358</v>
      </c>
      <c r="T1573" s="21"/>
      <c r="U1573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73" s="15">
        <f>Table3[[#This Row],[Price per board]]*$N$3</f>
        <v>0</v>
      </c>
      <c r="W1573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73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74" spans="2:24" x14ac:dyDescent="0.25">
      <c r="B1574" s="12">
        <f t="shared" ca="1" si="24"/>
        <v>1568</v>
      </c>
      <c r="C157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574" s="26"/>
      <c r="E1574" s="14" t="str">
        <f>IF(COUNTA(Table3[[#This Row],[Schematic Ref]]),LEN(Table3[[#This Row],[Schematic Ref]])-(LEN(SUBSTITUTE(Table3[[#This Row],[Schematic Ref]],",","")))+1,"")</f>
        <v/>
      </c>
      <c r="F1574" s="21"/>
      <c r="G1574" s="21"/>
      <c r="H1574" s="21"/>
      <c r="I1574" s="21"/>
      <c r="J1574" s="22"/>
      <c r="K1574" s="21"/>
      <c r="L1574" s="31"/>
      <c r="M1574" s="32"/>
      <c r="N1574" s="21"/>
      <c r="O1574" s="32"/>
      <c r="P1574" s="30"/>
      <c r="Q1574" s="33"/>
      <c r="R1574" s="21" t="s">
        <v>30</v>
      </c>
      <c r="S1574" s="21">
        <v>2359</v>
      </c>
      <c r="T1574" s="21"/>
      <c r="U1574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74" s="15">
        <f>Table3[[#This Row],[Price per board]]*$N$3</f>
        <v>0</v>
      </c>
      <c r="W1574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74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75" spans="2:24" x14ac:dyDescent="0.25">
      <c r="B1575" s="12">
        <f t="shared" ca="1" si="24"/>
        <v>1569</v>
      </c>
      <c r="C157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575" s="26"/>
      <c r="E1575" s="14" t="str">
        <f>IF(COUNTA(Table3[[#This Row],[Schematic Ref]]),LEN(Table3[[#This Row],[Schematic Ref]])-(LEN(SUBSTITUTE(Table3[[#This Row],[Schematic Ref]],",","")))+1,"")</f>
        <v/>
      </c>
      <c r="F1575" s="21"/>
      <c r="G1575" s="21"/>
      <c r="H1575" s="21"/>
      <c r="I1575" s="21"/>
      <c r="J1575" s="22"/>
      <c r="K1575" s="21"/>
      <c r="L1575" s="31"/>
      <c r="M1575" s="32"/>
      <c r="N1575" s="21"/>
      <c r="O1575" s="32"/>
      <c r="P1575" s="30"/>
      <c r="Q1575" s="33"/>
      <c r="R1575" s="21" t="s">
        <v>30</v>
      </c>
      <c r="S1575" s="21">
        <v>2360</v>
      </c>
      <c r="T1575" s="21"/>
      <c r="U1575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75" s="15">
        <f>Table3[[#This Row],[Price per board]]*$N$3</f>
        <v>0</v>
      </c>
      <c r="W1575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75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76" spans="2:24" x14ac:dyDescent="0.25">
      <c r="B1576" s="12">
        <f t="shared" ca="1" si="24"/>
        <v>1570</v>
      </c>
      <c r="C157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576" s="26"/>
      <c r="E1576" s="14" t="str">
        <f>IF(COUNTA(Table3[[#This Row],[Schematic Ref]]),LEN(Table3[[#This Row],[Schematic Ref]])-(LEN(SUBSTITUTE(Table3[[#This Row],[Schematic Ref]],",","")))+1,"")</f>
        <v/>
      </c>
      <c r="F1576" s="21"/>
      <c r="G1576" s="21"/>
      <c r="H1576" s="21"/>
      <c r="I1576" s="21"/>
      <c r="J1576" s="22"/>
      <c r="K1576" s="21"/>
      <c r="L1576" s="31"/>
      <c r="M1576" s="32"/>
      <c r="N1576" s="21"/>
      <c r="O1576" s="32"/>
      <c r="P1576" s="30"/>
      <c r="Q1576" s="33"/>
      <c r="R1576" s="21" t="s">
        <v>30</v>
      </c>
      <c r="S1576" s="21">
        <v>2361</v>
      </c>
      <c r="T1576" s="21"/>
      <c r="U1576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76" s="15">
        <f>Table3[[#This Row],[Price per board]]*$N$3</f>
        <v>0</v>
      </c>
      <c r="W1576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76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77" spans="2:24" x14ac:dyDescent="0.25">
      <c r="B1577" s="12">
        <f t="shared" ca="1" si="24"/>
        <v>1571</v>
      </c>
      <c r="C157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577" s="26"/>
      <c r="E1577" s="14" t="str">
        <f>IF(COUNTA(Table3[[#This Row],[Schematic Ref]]),LEN(Table3[[#This Row],[Schematic Ref]])-(LEN(SUBSTITUTE(Table3[[#This Row],[Schematic Ref]],",","")))+1,"")</f>
        <v/>
      </c>
      <c r="F1577" s="21"/>
      <c r="G1577" s="21"/>
      <c r="H1577" s="21"/>
      <c r="I1577" s="21"/>
      <c r="J1577" s="22"/>
      <c r="K1577" s="21"/>
      <c r="L1577" s="31"/>
      <c r="M1577" s="32"/>
      <c r="N1577" s="21"/>
      <c r="O1577" s="32"/>
      <c r="P1577" s="30"/>
      <c r="Q1577" s="33"/>
      <c r="R1577" s="21" t="s">
        <v>30</v>
      </c>
      <c r="S1577" s="21">
        <v>2362</v>
      </c>
      <c r="T1577" s="21"/>
      <c r="U1577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77" s="15">
        <f>Table3[[#This Row],[Price per board]]*$N$3</f>
        <v>0</v>
      </c>
      <c r="W1577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77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78" spans="2:24" x14ac:dyDescent="0.25">
      <c r="B1578" s="12">
        <f t="shared" ca="1" si="24"/>
        <v>1572</v>
      </c>
      <c r="C157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578" s="26"/>
      <c r="E1578" s="14" t="str">
        <f>IF(COUNTA(Table3[[#This Row],[Schematic Ref]]),LEN(Table3[[#This Row],[Schematic Ref]])-(LEN(SUBSTITUTE(Table3[[#This Row],[Schematic Ref]],",","")))+1,"")</f>
        <v/>
      </c>
      <c r="F1578" s="21"/>
      <c r="G1578" s="21"/>
      <c r="H1578" s="21"/>
      <c r="I1578" s="21"/>
      <c r="J1578" s="22"/>
      <c r="K1578" s="21"/>
      <c r="L1578" s="31"/>
      <c r="M1578" s="32"/>
      <c r="N1578" s="21"/>
      <c r="O1578" s="32"/>
      <c r="P1578" s="30"/>
      <c r="Q1578" s="33"/>
      <c r="R1578" s="21" t="s">
        <v>30</v>
      </c>
      <c r="S1578" s="21">
        <v>2363</v>
      </c>
      <c r="T1578" s="21"/>
      <c r="U1578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78" s="15">
        <f>Table3[[#This Row],[Price per board]]*$N$3</f>
        <v>0</v>
      </c>
      <c r="W1578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78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79" spans="2:24" x14ac:dyDescent="0.25">
      <c r="B1579" s="12">
        <f t="shared" ca="1" si="24"/>
        <v>1573</v>
      </c>
      <c r="C157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579" s="26"/>
      <c r="E1579" s="14" t="str">
        <f>IF(COUNTA(Table3[[#This Row],[Schematic Ref]]),LEN(Table3[[#This Row],[Schematic Ref]])-(LEN(SUBSTITUTE(Table3[[#This Row],[Schematic Ref]],",","")))+1,"")</f>
        <v/>
      </c>
      <c r="F1579" s="21"/>
      <c r="G1579" s="21"/>
      <c r="H1579" s="21"/>
      <c r="I1579" s="21"/>
      <c r="J1579" s="22"/>
      <c r="K1579" s="21"/>
      <c r="L1579" s="31"/>
      <c r="M1579" s="32"/>
      <c r="N1579" s="21"/>
      <c r="O1579" s="32"/>
      <c r="P1579" s="30"/>
      <c r="Q1579" s="33"/>
      <c r="R1579" s="21" t="s">
        <v>30</v>
      </c>
      <c r="S1579" s="21">
        <v>2364</v>
      </c>
      <c r="T1579" s="21"/>
      <c r="U1579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79" s="15">
        <f>Table3[[#This Row],[Price per board]]*$N$3</f>
        <v>0</v>
      </c>
      <c r="W1579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79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80" spans="2:24" x14ac:dyDescent="0.25">
      <c r="B1580" s="12">
        <f t="shared" ca="1" si="24"/>
        <v>1574</v>
      </c>
      <c r="C158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580" s="26"/>
      <c r="E1580" s="14" t="str">
        <f>IF(COUNTA(Table3[[#This Row],[Schematic Ref]]),LEN(Table3[[#This Row],[Schematic Ref]])-(LEN(SUBSTITUTE(Table3[[#This Row],[Schematic Ref]],",","")))+1,"")</f>
        <v/>
      </c>
      <c r="F1580" s="21"/>
      <c r="G1580" s="21"/>
      <c r="H1580" s="21"/>
      <c r="I1580" s="21"/>
      <c r="J1580" s="22"/>
      <c r="K1580" s="21"/>
      <c r="L1580" s="31"/>
      <c r="M1580" s="32"/>
      <c r="N1580" s="21"/>
      <c r="O1580" s="32"/>
      <c r="P1580" s="30"/>
      <c r="Q1580" s="33"/>
      <c r="R1580" s="21" t="s">
        <v>30</v>
      </c>
      <c r="S1580" s="21">
        <v>2365</v>
      </c>
      <c r="T1580" s="21"/>
      <c r="U1580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80" s="15">
        <f>Table3[[#This Row],[Price per board]]*$N$3</f>
        <v>0</v>
      </c>
      <c r="W1580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80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81" spans="2:24" x14ac:dyDescent="0.25">
      <c r="B1581" s="12">
        <f t="shared" ca="1" si="24"/>
        <v>1575</v>
      </c>
      <c r="C158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581" s="26"/>
      <c r="E1581" s="14" t="str">
        <f>IF(COUNTA(Table3[[#This Row],[Schematic Ref]]),LEN(Table3[[#This Row],[Schematic Ref]])-(LEN(SUBSTITUTE(Table3[[#This Row],[Schematic Ref]],",","")))+1,"")</f>
        <v/>
      </c>
      <c r="F1581" s="21"/>
      <c r="G1581" s="21"/>
      <c r="H1581" s="21"/>
      <c r="I1581" s="21"/>
      <c r="J1581" s="22"/>
      <c r="K1581" s="21"/>
      <c r="L1581" s="31"/>
      <c r="M1581" s="32"/>
      <c r="N1581" s="21"/>
      <c r="O1581" s="32"/>
      <c r="P1581" s="30"/>
      <c r="Q1581" s="33"/>
      <c r="R1581" s="21" t="s">
        <v>30</v>
      </c>
      <c r="S1581" s="21">
        <v>2366</v>
      </c>
      <c r="T1581" s="21"/>
      <c r="U1581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81" s="15">
        <f>Table3[[#This Row],[Price per board]]*$N$3</f>
        <v>0</v>
      </c>
      <c r="W1581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81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82" spans="2:24" x14ac:dyDescent="0.25">
      <c r="B1582" s="12">
        <f t="shared" ca="1" si="24"/>
        <v>1576</v>
      </c>
      <c r="C158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582" s="26"/>
      <c r="E1582" s="14" t="str">
        <f>IF(COUNTA(Table3[[#This Row],[Schematic Ref]]),LEN(Table3[[#This Row],[Schematic Ref]])-(LEN(SUBSTITUTE(Table3[[#This Row],[Schematic Ref]],",","")))+1,"")</f>
        <v/>
      </c>
      <c r="F1582" s="21"/>
      <c r="G1582" s="21"/>
      <c r="H1582" s="21"/>
      <c r="I1582" s="21"/>
      <c r="J1582" s="22"/>
      <c r="K1582" s="21"/>
      <c r="L1582" s="31"/>
      <c r="M1582" s="32"/>
      <c r="N1582" s="21"/>
      <c r="O1582" s="32"/>
      <c r="P1582" s="30"/>
      <c r="Q1582" s="33"/>
      <c r="R1582" s="21" t="s">
        <v>30</v>
      </c>
      <c r="S1582" s="21">
        <v>2367</v>
      </c>
      <c r="T1582" s="21"/>
      <c r="U1582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82" s="15">
        <f>Table3[[#This Row],[Price per board]]*$N$3</f>
        <v>0</v>
      </c>
      <c r="W1582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82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83" spans="2:24" x14ac:dyDescent="0.25">
      <c r="B1583" s="12">
        <f t="shared" ca="1" si="24"/>
        <v>1577</v>
      </c>
      <c r="C158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583" s="26"/>
      <c r="E1583" s="14" t="str">
        <f>IF(COUNTA(Table3[[#This Row],[Schematic Ref]]),LEN(Table3[[#This Row],[Schematic Ref]])-(LEN(SUBSTITUTE(Table3[[#This Row],[Schematic Ref]],",","")))+1,"")</f>
        <v/>
      </c>
      <c r="F1583" s="21"/>
      <c r="G1583" s="21"/>
      <c r="H1583" s="21"/>
      <c r="I1583" s="21"/>
      <c r="J1583" s="22"/>
      <c r="K1583" s="21"/>
      <c r="L1583" s="31"/>
      <c r="M1583" s="32"/>
      <c r="N1583" s="21"/>
      <c r="O1583" s="32"/>
      <c r="P1583" s="30"/>
      <c r="Q1583" s="33"/>
      <c r="R1583" s="21" t="s">
        <v>30</v>
      </c>
      <c r="S1583" s="21">
        <v>2368</v>
      </c>
      <c r="T1583" s="21"/>
      <c r="U1583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83" s="15">
        <f>Table3[[#This Row],[Price per board]]*$N$3</f>
        <v>0</v>
      </c>
      <c r="W1583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83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84" spans="2:24" x14ac:dyDescent="0.25">
      <c r="B1584" s="12">
        <f t="shared" ca="1" si="24"/>
        <v>1578</v>
      </c>
      <c r="C158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584" s="26"/>
      <c r="E1584" s="14" t="str">
        <f>IF(COUNTA(Table3[[#This Row],[Schematic Ref]]),LEN(Table3[[#This Row],[Schematic Ref]])-(LEN(SUBSTITUTE(Table3[[#This Row],[Schematic Ref]],",","")))+1,"")</f>
        <v/>
      </c>
      <c r="F1584" s="21"/>
      <c r="G1584" s="21"/>
      <c r="H1584" s="21"/>
      <c r="I1584" s="21"/>
      <c r="J1584" s="22"/>
      <c r="K1584" s="21"/>
      <c r="L1584" s="31"/>
      <c r="M1584" s="32"/>
      <c r="N1584" s="21"/>
      <c r="O1584" s="32"/>
      <c r="P1584" s="30"/>
      <c r="Q1584" s="33"/>
      <c r="R1584" s="21" t="s">
        <v>30</v>
      </c>
      <c r="S1584" s="21">
        <v>2369</v>
      </c>
      <c r="T1584" s="21"/>
      <c r="U1584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84" s="15">
        <f>Table3[[#This Row],[Price per board]]*$N$3</f>
        <v>0</v>
      </c>
      <c r="W1584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84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85" spans="2:24" x14ac:dyDescent="0.25">
      <c r="B1585" s="12">
        <f t="shared" ca="1" si="24"/>
        <v>1579</v>
      </c>
      <c r="C158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585" s="26"/>
      <c r="E1585" s="14" t="str">
        <f>IF(COUNTA(Table3[[#This Row],[Schematic Ref]]),LEN(Table3[[#This Row],[Schematic Ref]])-(LEN(SUBSTITUTE(Table3[[#This Row],[Schematic Ref]],",","")))+1,"")</f>
        <v/>
      </c>
      <c r="F1585" s="21"/>
      <c r="G1585" s="21"/>
      <c r="H1585" s="21"/>
      <c r="I1585" s="21"/>
      <c r="J1585" s="22"/>
      <c r="K1585" s="21"/>
      <c r="L1585" s="31"/>
      <c r="M1585" s="32"/>
      <c r="N1585" s="21"/>
      <c r="O1585" s="32"/>
      <c r="P1585" s="30"/>
      <c r="Q1585" s="33"/>
      <c r="R1585" s="21" t="s">
        <v>30</v>
      </c>
      <c r="S1585" s="21">
        <v>2370</v>
      </c>
      <c r="T1585" s="21"/>
      <c r="U1585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85" s="15">
        <f>Table3[[#This Row],[Price per board]]*$N$3</f>
        <v>0</v>
      </c>
      <c r="W1585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85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86" spans="2:24" x14ac:dyDescent="0.25">
      <c r="B1586" s="12">
        <f t="shared" ca="1" si="24"/>
        <v>1580</v>
      </c>
      <c r="C158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586" s="26"/>
      <c r="E1586" s="14" t="str">
        <f>IF(COUNTA(Table3[[#This Row],[Schematic Ref]]),LEN(Table3[[#This Row],[Schematic Ref]])-(LEN(SUBSTITUTE(Table3[[#This Row],[Schematic Ref]],",","")))+1,"")</f>
        <v/>
      </c>
      <c r="F1586" s="21"/>
      <c r="G1586" s="21"/>
      <c r="H1586" s="21"/>
      <c r="I1586" s="21"/>
      <c r="J1586" s="22"/>
      <c r="K1586" s="21"/>
      <c r="L1586" s="31"/>
      <c r="M1586" s="32"/>
      <c r="N1586" s="21"/>
      <c r="O1586" s="32"/>
      <c r="P1586" s="30"/>
      <c r="Q1586" s="33"/>
      <c r="R1586" s="21" t="s">
        <v>30</v>
      </c>
      <c r="S1586" s="21">
        <v>2371</v>
      </c>
      <c r="T1586" s="21"/>
      <c r="U1586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86" s="15">
        <f>Table3[[#This Row],[Price per board]]*$N$3</f>
        <v>0</v>
      </c>
      <c r="W1586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86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87" spans="2:24" x14ac:dyDescent="0.25">
      <c r="B1587" s="12">
        <f t="shared" ca="1" si="24"/>
        <v>1581</v>
      </c>
      <c r="C158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587" s="26"/>
      <c r="E1587" s="14" t="str">
        <f>IF(COUNTA(Table3[[#This Row],[Schematic Ref]]),LEN(Table3[[#This Row],[Schematic Ref]])-(LEN(SUBSTITUTE(Table3[[#This Row],[Schematic Ref]],",","")))+1,"")</f>
        <v/>
      </c>
      <c r="F1587" s="21"/>
      <c r="G1587" s="21"/>
      <c r="H1587" s="21"/>
      <c r="I1587" s="21"/>
      <c r="J1587" s="22"/>
      <c r="K1587" s="21"/>
      <c r="L1587" s="31"/>
      <c r="M1587" s="32"/>
      <c r="N1587" s="21"/>
      <c r="O1587" s="32"/>
      <c r="P1587" s="30"/>
      <c r="Q1587" s="33"/>
      <c r="R1587" s="21" t="s">
        <v>30</v>
      </c>
      <c r="S1587" s="21">
        <v>2372</v>
      </c>
      <c r="T1587" s="21"/>
      <c r="U1587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87" s="15">
        <f>Table3[[#This Row],[Price per board]]*$N$3</f>
        <v>0</v>
      </c>
      <c r="W1587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87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88" spans="2:24" x14ac:dyDescent="0.25">
      <c r="B1588" s="12">
        <f t="shared" ca="1" si="24"/>
        <v>1582</v>
      </c>
      <c r="C158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588" s="26"/>
      <c r="E1588" s="14" t="str">
        <f>IF(COUNTA(Table3[[#This Row],[Schematic Ref]]),LEN(Table3[[#This Row],[Schematic Ref]])-(LEN(SUBSTITUTE(Table3[[#This Row],[Schematic Ref]],",","")))+1,"")</f>
        <v/>
      </c>
      <c r="F1588" s="21"/>
      <c r="G1588" s="21"/>
      <c r="H1588" s="21"/>
      <c r="I1588" s="21"/>
      <c r="J1588" s="22"/>
      <c r="K1588" s="21"/>
      <c r="L1588" s="31"/>
      <c r="M1588" s="32"/>
      <c r="N1588" s="21"/>
      <c r="O1588" s="32"/>
      <c r="P1588" s="30"/>
      <c r="Q1588" s="33"/>
      <c r="R1588" s="21" t="s">
        <v>30</v>
      </c>
      <c r="S1588" s="21">
        <v>2373</v>
      </c>
      <c r="T1588" s="21"/>
      <c r="U1588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88" s="15">
        <f>Table3[[#This Row],[Price per board]]*$N$3</f>
        <v>0</v>
      </c>
      <c r="W1588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88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89" spans="2:24" x14ac:dyDescent="0.25">
      <c r="B1589" s="12">
        <f t="shared" ca="1" si="24"/>
        <v>1583</v>
      </c>
      <c r="C158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589" s="26"/>
      <c r="E1589" s="14" t="str">
        <f>IF(COUNTA(Table3[[#This Row],[Schematic Ref]]),LEN(Table3[[#This Row],[Schematic Ref]])-(LEN(SUBSTITUTE(Table3[[#This Row],[Schematic Ref]],",","")))+1,"")</f>
        <v/>
      </c>
      <c r="F1589" s="21"/>
      <c r="G1589" s="21"/>
      <c r="H1589" s="21"/>
      <c r="I1589" s="21"/>
      <c r="J1589" s="22"/>
      <c r="K1589" s="21"/>
      <c r="L1589" s="31"/>
      <c r="M1589" s="32"/>
      <c r="N1589" s="21"/>
      <c r="O1589" s="32"/>
      <c r="P1589" s="30"/>
      <c r="Q1589" s="33"/>
      <c r="R1589" s="21" t="s">
        <v>30</v>
      </c>
      <c r="S1589" s="21">
        <v>2374</v>
      </c>
      <c r="T1589" s="21"/>
      <c r="U1589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89" s="15">
        <f>Table3[[#This Row],[Price per board]]*$N$3</f>
        <v>0</v>
      </c>
      <c r="W1589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89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90" spans="2:24" x14ac:dyDescent="0.25">
      <c r="B1590" s="12">
        <f t="shared" ca="1" si="24"/>
        <v>1584</v>
      </c>
      <c r="C159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590" s="26"/>
      <c r="E1590" s="14" t="str">
        <f>IF(COUNTA(Table3[[#This Row],[Schematic Ref]]),LEN(Table3[[#This Row],[Schematic Ref]])-(LEN(SUBSTITUTE(Table3[[#This Row],[Schematic Ref]],",","")))+1,"")</f>
        <v/>
      </c>
      <c r="F1590" s="21"/>
      <c r="G1590" s="21"/>
      <c r="H1590" s="21"/>
      <c r="I1590" s="21"/>
      <c r="J1590" s="22"/>
      <c r="K1590" s="21"/>
      <c r="L1590" s="31"/>
      <c r="M1590" s="32"/>
      <c r="N1590" s="21"/>
      <c r="O1590" s="32"/>
      <c r="P1590" s="30"/>
      <c r="Q1590" s="33"/>
      <c r="R1590" s="21" t="s">
        <v>30</v>
      </c>
      <c r="S1590" s="21">
        <v>2375</v>
      </c>
      <c r="T1590" s="21"/>
      <c r="U1590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90" s="15">
        <f>Table3[[#This Row],[Price per board]]*$N$3</f>
        <v>0</v>
      </c>
      <c r="W1590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90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91" spans="2:24" x14ac:dyDescent="0.25">
      <c r="B1591" s="12">
        <f t="shared" ca="1" si="24"/>
        <v>1585</v>
      </c>
      <c r="C159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591" s="26"/>
      <c r="E1591" s="14" t="str">
        <f>IF(COUNTA(Table3[[#This Row],[Schematic Ref]]),LEN(Table3[[#This Row],[Schematic Ref]])-(LEN(SUBSTITUTE(Table3[[#This Row],[Schematic Ref]],",","")))+1,"")</f>
        <v/>
      </c>
      <c r="F1591" s="21"/>
      <c r="G1591" s="21"/>
      <c r="H1591" s="21"/>
      <c r="I1591" s="21"/>
      <c r="J1591" s="22"/>
      <c r="K1591" s="21"/>
      <c r="L1591" s="31"/>
      <c r="M1591" s="32"/>
      <c r="N1591" s="21"/>
      <c r="O1591" s="32"/>
      <c r="P1591" s="30"/>
      <c r="Q1591" s="33"/>
      <c r="R1591" s="21" t="s">
        <v>30</v>
      </c>
      <c r="S1591" s="21">
        <v>2376</v>
      </c>
      <c r="T1591" s="21"/>
      <c r="U1591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91" s="15">
        <f>Table3[[#This Row],[Price per board]]*$N$3</f>
        <v>0</v>
      </c>
      <c r="W1591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91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92" spans="2:24" x14ac:dyDescent="0.25">
      <c r="B1592" s="12">
        <f t="shared" ca="1" si="24"/>
        <v>1586</v>
      </c>
      <c r="C159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592" s="26"/>
      <c r="E1592" s="14" t="str">
        <f>IF(COUNTA(Table3[[#This Row],[Schematic Ref]]),LEN(Table3[[#This Row],[Schematic Ref]])-(LEN(SUBSTITUTE(Table3[[#This Row],[Schematic Ref]],",","")))+1,"")</f>
        <v/>
      </c>
      <c r="F1592" s="21"/>
      <c r="G1592" s="21"/>
      <c r="H1592" s="21"/>
      <c r="I1592" s="21"/>
      <c r="J1592" s="22"/>
      <c r="K1592" s="21"/>
      <c r="L1592" s="31"/>
      <c r="M1592" s="32"/>
      <c r="N1592" s="21"/>
      <c r="O1592" s="32"/>
      <c r="P1592" s="30"/>
      <c r="Q1592" s="33"/>
      <c r="R1592" s="21" t="s">
        <v>30</v>
      </c>
      <c r="S1592" s="21">
        <v>2377</v>
      </c>
      <c r="T1592" s="21"/>
      <c r="U1592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92" s="15">
        <f>Table3[[#This Row],[Price per board]]*$N$3</f>
        <v>0</v>
      </c>
      <c r="W1592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92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93" spans="2:24" x14ac:dyDescent="0.25">
      <c r="B1593" s="12">
        <f t="shared" ca="1" si="24"/>
        <v>1587</v>
      </c>
      <c r="C159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593" s="26"/>
      <c r="E1593" s="14" t="str">
        <f>IF(COUNTA(Table3[[#This Row],[Schematic Ref]]),LEN(Table3[[#This Row],[Schematic Ref]])-(LEN(SUBSTITUTE(Table3[[#This Row],[Schematic Ref]],",","")))+1,"")</f>
        <v/>
      </c>
      <c r="F1593" s="21"/>
      <c r="G1593" s="21"/>
      <c r="H1593" s="21"/>
      <c r="I1593" s="21"/>
      <c r="J1593" s="22"/>
      <c r="K1593" s="21"/>
      <c r="L1593" s="31"/>
      <c r="M1593" s="32"/>
      <c r="N1593" s="21"/>
      <c r="O1593" s="32"/>
      <c r="P1593" s="30"/>
      <c r="Q1593" s="33"/>
      <c r="R1593" s="21" t="s">
        <v>30</v>
      </c>
      <c r="S1593" s="21">
        <v>2378</v>
      </c>
      <c r="T1593" s="21"/>
      <c r="U1593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93" s="15">
        <f>Table3[[#This Row],[Price per board]]*$N$3</f>
        <v>0</v>
      </c>
      <c r="W1593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93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94" spans="2:24" x14ac:dyDescent="0.25">
      <c r="B1594" s="12">
        <f t="shared" ca="1" si="24"/>
        <v>1588</v>
      </c>
      <c r="C159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594" s="26"/>
      <c r="E1594" s="14" t="str">
        <f>IF(COUNTA(Table3[[#This Row],[Schematic Ref]]),LEN(Table3[[#This Row],[Schematic Ref]])-(LEN(SUBSTITUTE(Table3[[#This Row],[Schematic Ref]],",","")))+1,"")</f>
        <v/>
      </c>
      <c r="F1594" s="21"/>
      <c r="G1594" s="21"/>
      <c r="H1594" s="21"/>
      <c r="I1594" s="21"/>
      <c r="J1594" s="22"/>
      <c r="K1594" s="21"/>
      <c r="L1594" s="31"/>
      <c r="M1594" s="32"/>
      <c r="N1594" s="21"/>
      <c r="O1594" s="32"/>
      <c r="P1594" s="30"/>
      <c r="Q1594" s="33"/>
      <c r="R1594" s="21" t="s">
        <v>30</v>
      </c>
      <c r="S1594" s="21">
        <v>2379</v>
      </c>
      <c r="T1594" s="21"/>
      <c r="U1594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94" s="15">
        <f>Table3[[#This Row],[Price per board]]*$N$3</f>
        <v>0</v>
      </c>
      <c r="W1594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94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95" spans="2:24" x14ac:dyDescent="0.25">
      <c r="B1595" s="12">
        <f t="shared" ca="1" si="24"/>
        <v>1589</v>
      </c>
      <c r="C159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595" s="26"/>
      <c r="E1595" s="14" t="str">
        <f>IF(COUNTA(Table3[[#This Row],[Schematic Ref]]),LEN(Table3[[#This Row],[Schematic Ref]])-(LEN(SUBSTITUTE(Table3[[#This Row],[Schematic Ref]],",","")))+1,"")</f>
        <v/>
      </c>
      <c r="F1595" s="21"/>
      <c r="G1595" s="21"/>
      <c r="H1595" s="21"/>
      <c r="I1595" s="21"/>
      <c r="J1595" s="22"/>
      <c r="K1595" s="21"/>
      <c r="L1595" s="31"/>
      <c r="M1595" s="32"/>
      <c r="N1595" s="21"/>
      <c r="O1595" s="32"/>
      <c r="P1595" s="30"/>
      <c r="Q1595" s="33"/>
      <c r="R1595" s="21" t="s">
        <v>30</v>
      </c>
      <c r="S1595" s="21">
        <v>2380</v>
      </c>
      <c r="T1595" s="21"/>
      <c r="U1595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95" s="15">
        <f>Table3[[#This Row],[Price per board]]*$N$3</f>
        <v>0</v>
      </c>
      <c r="W1595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95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96" spans="2:24" x14ac:dyDescent="0.25">
      <c r="B1596" s="12">
        <f t="shared" ca="1" si="24"/>
        <v>1590</v>
      </c>
      <c r="C159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596" s="26"/>
      <c r="E1596" s="14" t="str">
        <f>IF(COUNTA(Table3[[#This Row],[Schematic Ref]]),LEN(Table3[[#This Row],[Schematic Ref]])-(LEN(SUBSTITUTE(Table3[[#This Row],[Schematic Ref]],",","")))+1,"")</f>
        <v/>
      </c>
      <c r="F1596" s="21"/>
      <c r="G1596" s="21"/>
      <c r="H1596" s="21"/>
      <c r="I1596" s="21"/>
      <c r="J1596" s="22"/>
      <c r="K1596" s="21"/>
      <c r="L1596" s="31"/>
      <c r="M1596" s="32"/>
      <c r="N1596" s="21"/>
      <c r="O1596" s="32"/>
      <c r="P1596" s="30"/>
      <c r="Q1596" s="33"/>
      <c r="R1596" s="21" t="s">
        <v>30</v>
      </c>
      <c r="S1596" s="21">
        <v>2381</v>
      </c>
      <c r="T1596" s="21"/>
      <c r="U1596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96" s="15">
        <f>Table3[[#This Row],[Price per board]]*$N$3</f>
        <v>0</v>
      </c>
      <c r="W1596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96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97" spans="2:24" x14ac:dyDescent="0.25">
      <c r="B1597" s="12">
        <f t="shared" ca="1" si="24"/>
        <v>1591</v>
      </c>
      <c r="C159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597" s="26"/>
      <c r="E1597" s="14" t="str">
        <f>IF(COUNTA(Table3[[#This Row],[Schematic Ref]]),LEN(Table3[[#This Row],[Schematic Ref]])-(LEN(SUBSTITUTE(Table3[[#This Row],[Schematic Ref]],",","")))+1,"")</f>
        <v/>
      </c>
      <c r="F1597" s="21"/>
      <c r="G1597" s="21"/>
      <c r="H1597" s="21"/>
      <c r="I1597" s="21"/>
      <c r="J1597" s="22"/>
      <c r="K1597" s="21"/>
      <c r="L1597" s="31"/>
      <c r="M1597" s="32"/>
      <c r="N1597" s="21"/>
      <c r="O1597" s="32"/>
      <c r="P1597" s="30"/>
      <c r="Q1597" s="33"/>
      <c r="R1597" s="21" t="s">
        <v>30</v>
      </c>
      <c r="S1597" s="21">
        <v>2382</v>
      </c>
      <c r="T1597" s="21"/>
      <c r="U1597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97" s="15">
        <f>Table3[[#This Row],[Price per board]]*$N$3</f>
        <v>0</v>
      </c>
      <c r="W1597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97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98" spans="2:24" x14ac:dyDescent="0.25">
      <c r="B1598" s="12">
        <f t="shared" ca="1" si="24"/>
        <v>1592</v>
      </c>
      <c r="C159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598" s="26"/>
      <c r="E1598" s="14" t="str">
        <f>IF(COUNTA(Table3[[#This Row],[Schematic Ref]]),LEN(Table3[[#This Row],[Schematic Ref]])-(LEN(SUBSTITUTE(Table3[[#This Row],[Schematic Ref]],",","")))+1,"")</f>
        <v/>
      </c>
      <c r="F1598" s="21"/>
      <c r="G1598" s="21"/>
      <c r="H1598" s="21"/>
      <c r="I1598" s="21"/>
      <c r="J1598" s="22"/>
      <c r="K1598" s="21"/>
      <c r="L1598" s="31"/>
      <c r="M1598" s="32"/>
      <c r="N1598" s="21"/>
      <c r="O1598" s="32"/>
      <c r="P1598" s="30"/>
      <c r="Q1598" s="33"/>
      <c r="R1598" s="21" t="s">
        <v>30</v>
      </c>
      <c r="S1598" s="21">
        <v>2383</v>
      </c>
      <c r="T1598" s="21"/>
      <c r="U1598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98" s="15">
        <f>Table3[[#This Row],[Price per board]]*$N$3</f>
        <v>0</v>
      </c>
      <c r="W1598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98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99" spans="2:24" x14ac:dyDescent="0.25">
      <c r="B1599" s="12">
        <f t="shared" ca="1" si="24"/>
        <v>1593</v>
      </c>
      <c r="C159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599" s="26"/>
      <c r="E1599" s="14" t="str">
        <f>IF(COUNTA(Table3[[#This Row],[Schematic Ref]]),LEN(Table3[[#This Row],[Schematic Ref]])-(LEN(SUBSTITUTE(Table3[[#This Row],[Schematic Ref]],",","")))+1,"")</f>
        <v/>
      </c>
      <c r="F1599" s="21"/>
      <c r="G1599" s="21"/>
      <c r="H1599" s="21"/>
      <c r="I1599" s="21"/>
      <c r="J1599" s="22"/>
      <c r="K1599" s="21"/>
      <c r="L1599" s="31"/>
      <c r="M1599" s="32"/>
      <c r="N1599" s="21"/>
      <c r="O1599" s="32"/>
      <c r="P1599" s="30"/>
      <c r="Q1599" s="33"/>
      <c r="R1599" s="21" t="s">
        <v>30</v>
      </c>
      <c r="S1599" s="21">
        <v>2384</v>
      </c>
      <c r="T1599" s="21"/>
      <c r="U1599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99" s="15">
        <f>Table3[[#This Row],[Price per board]]*$N$3</f>
        <v>0</v>
      </c>
      <c r="W1599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99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00" spans="2:24" x14ac:dyDescent="0.25">
      <c r="B1600" s="12">
        <f t="shared" ca="1" si="24"/>
        <v>1594</v>
      </c>
      <c r="C160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600" s="26"/>
      <c r="E1600" s="14" t="str">
        <f>IF(COUNTA(Table3[[#This Row],[Schematic Ref]]),LEN(Table3[[#This Row],[Schematic Ref]])-(LEN(SUBSTITUTE(Table3[[#This Row],[Schematic Ref]],",","")))+1,"")</f>
        <v/>
      </c>
      <c r="F1600" s="21"/>
      <c r="G1600" s="21"/>
      <c r="H1600" s="21"/>
      <c r="I1600" s="21"/>
      <c r="J1600" s="22"/>
      <c r="K1600" s="21"/>
      <c r="L1600" s="31"/>
      <c r="M1600" s="32"/>
      <c r="N1600" s="21"/>
      <c r="O1600" s="32"/>
      <c r="P1600" s="30"/>
      <c r="Q1600" s="33"/>
      <c r="R1600" s="21" t="s">
        <v>30</v>
      </c>
      <c r="S1600" s="21">
        <v>2385</v>
      </c>
      <c r="T1600" s="21"/>
      <c r="U1600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00" s="15">
        <f>Table3[[#This Row],[Price per board]]*$N$3</f>
        <v>0</v>
      </c>
      <c r="W1600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00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01" spans="2:24" x14ac:dyDescent="0.25">
      <c r="B1601" s="12">
        <f t="shared" ca="1" si="24"/>
        <v>1595</v>
      </c>
      <c r="C160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601" s="26"/>
      <c r="E1601" s="14" t="str">
        <f>IF(COUNTA(Table3[[#This Row],[Schematic Ref]]),LEN(Table3[[#This Row],[Schematic Ref]])-(LEN(SUBSTITUTE(Table3[[#This Row],[Schematic Ref]],",","")))+1,"")</f>
        <v/>
      </c>
      <c r="F1601" s="21"/>
      <c r="G1601" s="21"/>
      <c r="H1601" s="21"/>
      <c r="I1601" s="21"/>
      <c r="J1601" s="22"/>
      <c r="K1601" s="21"/>
      <c r="L1601" s="31"/>
      <c r="M1601" s="32"/>
      <c r="N1601" s="21"/>
      <c r="O1601" s="32"/>
      <c r="P1601" s="30"/>
      <c r="Q1601" s="33"/>
      <c r="R1601" s="21" t="s">
        <v>30</v>
      </c>
      <c r="S1601" s="21">
        <v>2386</v>
      </c>
      <c r="T1601" s="21"/>
      <c r="U1601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01" s="15">
        <f>Table3[[#This Row],[Price per board]]*$N$3</f>
        <v>0</v>
      </c>
      <c r="W1601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01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02" spans="2:24" x14ac:dyDescent="0.25">
      <c r="B1602" s="12">
        <f t="shared" ca="1" si="24"/>
        <v>1596</v>
      </c>
      <c r="C160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602" s="26"/>
      <c r="E1602" s="14" t="str">
        <f>IF(COUNTA(Table3[[#This Row],[Schematic Ref]]),LEN(Table3[[#This Row],[Schematic Ref]])-(LEN(SUBSTITUTE(Table3[[#This Row],[Schematic Ref]],",","")))+1,"")</f>
        <v/>
      </c>
      <c r="F1602" s="21"/>
      <c r="G1602" s="21"/>
      <c r="H1602" s="21"/>
      <c r="I1602" s="21"/>
      <c r="J1602" s="22"/>
      <c r="K1602" s="21"/>
      <c r="L1602" s="31"/>
      <c r="M1602" s="32"/>
      <c r="N1602" s="21"/>
      <c r="O1602" s="32"/>
      <c r="P1602" s="30"/>
      <c r="Q1602" s="33"/>
      <c r="R1602" s="21" t="s">
        <v>30</v>
      </c>
      <c r="S1602" s="21">
        <v>2387</v>
      </c>
      <c r="T1602" s="21"/>
      <c r="U1602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02" s="15">
        <f>Table3[[#This Row],[Price per board]]*$N$3</f>
        <v>0</v>
      </c>
      <c r="W1602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02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03" spans="2:24" x14ac:dyDescent="0.25">
      <c r="B1603" s="12">
        <f t="shared" ca="1" si="24"/>
        <v>1597</v>
      </c>
      <c r="C160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603" s="26"/>
      <c r="E1603" s="14" t="str">
        <f>IF(COUNTA(Table3[[#This Row],[Schematic Ref]]),LEN(Table3[[#This Row],[Schematic Ref]])-(LEN(SUBSTITUTE(Table3[[#This Row],[Schematic Ref]],",","")))+1,"")</f>
        <v/>
      </c>
      <c r="F1603" s="21"/>
      <c r="G1603" s="21"/>
      <c r="H1603" s="21"/>
      <c r="I1603" s="21"/>
      <c r="J1603" s="22"/>
      <c r="K1603" s="21"/>
      <c r="L1603" s="31"/>
      <c r="M1603" s="32"/>
      <c r="N1603" s="21"/>
      <c r="O1603" s="32"/>
      <c r="P1603" s="30"/>
      <c r="Q1603" s="33"/>
      <c r="R1603" s="21" t="s">
        <v>30</v>
      </c>
      <c r="S1603" s="21">
        <v>2388</v>
      </c>
      <c r="T1603" s="21"/>
      <c r="U1603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03" s="15">
        <f>Table3[[#This Row],[Price per board]]*$N$3</f>
        <v>0</v>
      </c>
      <c r="W1603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03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04" spans="2:24" x14ac:dyDescent="0.25">
      <c r="B1604" s="12">
        <f t="shared" ca="1" si="24"/>
        <v>1598</v>
      </c>
      <c r="C160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604" s="26"/>
      <c r="E1604" s="14" t="str">
        <f>IF(COUNTA(Table3[[#This Row],[Schematic Ref]]),LEN(Table3[[#This Row],[Schematic Ref]])-(LEN(SUBSTITUTE(Table3[[#This Row],[Schematic Ref]],",","")))+1,"")</f>
        <v/>
      </c>
      <c r="F1604" s="21"/>
      <c r="G1604" s="21"/>
      <c r="H1604" s="21"/>
      <c r="I1604" s="21"/>
      <c r="J1604" s="22"/>
      <c r="K1604" s="21"/>
      <c r="L1604" s="31"/>
      <c r="M1604" s="32"/>
      <c r="N1604" s="21"/>
      <c r="O1604" s="32"/>
      <c r="P1604" s="30"/>
      <c r="Q1604" s="33"/>
      <c r="R1604" s="21" t="s">
        <v>30</v>
      </c>
      <c r="S1604" s="21">
        <v>2389</v>
      </c>
      <c r="T1604" s="21"/>
      <c r="U1604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04" s="15">
        <f>Table3[[#This Row],[Price per board]]*$N$3</f>
        <v>0</v>
      </c>
      <c r="W1604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04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05" spans="2:24" x14ac:dyDescent="0.25">
      <c r="B1605" s="12">
        <f t="shared" ca="1" si="24"/>
        <v>1599</v>
      </c>
      <c r="C160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605" s="26"/>
      <c r="E1605" s="14" t="str">
        <f>IF(COUNTA(Table3[[#This Row],[Schematic Ref]]),LEN(Table3[[#This Row],[Schematic Ref]])-(LEN(SUBSTITUTE(Table3[[#This Row],[Schematic Ref]],",","")))+1,"")</f>
        <v/>
      </c>
      <c r="F1605" s="21"/>
      <c r="G1605" s="21"/>
      <c r="H1605" s="21"/>
      <c r="I1605" s="21"/>
      <c r="J1605" s="22"/>
      <c r="K1605" s="21"/>
      <c r="L1605" s="31"/>
      <c r="M1605" s="32"/>
      <c r="N1605" s="21"/>
      <c r="O1605" s="32"/>
      <c r="P1605" s="30"/>
      <c r="Q1605" s="33"/>
      <c r="R1605" s="21" t="s">
        <v>30</v>
      </c>
      <c r="S1605" s="21">
        <v>2390</v>
      </c>
      <c r="T1605" s="21"/>
      <c r="U1605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05" s="15">
        <f>Table3[[#This Row],[Price per board]]*$N$3</f>
        <v>0</v>
      </c>
      <c r="W1605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05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06" spans="2:24" x14ac:dyDescent="0.25">
      <c r="B1606" s="12">
        <f t="shared" ref="B1606:B1669" ca="1" si="25">IF(ISNUMBER(INDIRECT("B"&amp;ROW()-1)),INDIRECT("B"&amp;ROW()-1)+1,0)</f>
        <v>1600</v>
      </c>
      <c r="C160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606" s="26"/>
      <c r="E1606" s="14" t="str">
        <f>IF(COUNTA(Table3[[#This Row],[Schematic Ref]]),LEN(Table3[[#This Row],[Schematic Ref]])-(LEN(SUBSTITUTE(Table3[[#This Row],[Schematic Ref]],",","")))+1,"")</f>
        <v/>
      </c>
      <c r="F1606" s="21"/>
      <c r="G1606" s="21"/>
      <c r="H1606" s="21"/>
      <c r="I1606" s="21"/>
      <c r="J1606" s="22"/>
      <c r="K1606" s="21"/>
      <c r="L1606" s="31"/>
      <c r="M1606" s="32"/>
      <c r="N1606" s="21"/>
      <c r="O1606" s="32"/>
      <c r="P1606" s="30"/>
      <c r="Q1606" s="33"/>
      <c r="R1606" s="21" t="s">
        <v>30</v>
      </c>
      <c r="S1606" s="21">
        <v>2391</v>
      </c>
      <c r="T1606" s="21"/>
      <c r="U1606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06" s="15">
        <f>Table3[[#This Row],[Price per board]]*$N$3</f>
        <v>0</v>
      </c>
      <c r="W1606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06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07" spans="2:24" x14ac:dyDescent="0.25">
      <c r="B1607" s="12">
        <f t="shared" ca="1" si="25"/>
        <v>1601</v>
      </c>
      <c r="C160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607" s="26"/>
      <c r="E1607" s="14" t="str">
        <f>IF(COUNTA(Table3[[#This Row],[Schematic Ref]]),LEN(Table3[[#This Row],[Schematic Ref]])-(LEN(SUBSTITUTE(Table3[[#This Row],[Schematic Ref]],",","")))+1,"")</f>
        <v/>
      </c>
      <c r="F1607" s="21"/>
      <c r="G1607" s="21"/>
      <c r="H1607" s="21"/>
      <c r="I1607" s="21"/>
      <c r="J1607" s="22"/>
      <c r="K1607" s="21"/>
      <c r="L1607" s="31"/>
      <c r="M1607" s="32"/>
      <c r="N1607" s="21"/>
      <c r="O1607" s="32"/>
      <c r="P1607" s="30"/>
      <c r="Q1607" s="33"/>
      <c r="R1607" s="21" t="s">
        <v>30</v>
      </c>
      <c r="S1607" s="21">
        <v>2392</v>
      </c>
      <c r="T1607" s="21"/>
      <c r="U1607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07" s="15">
        <f>Table3[[#This Row],[Price per board]]*$N$3</f>
        <v>0</v>
      </c>
      <c r="W1607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07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08" spans="2:24" x14ac:dyDescent="0.25">
      <c r="B1608" s="12">
        <f t="shared" ca="1" si="25"/>
        <v>1602</v>
      </c>
      <c r="C160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608" s="26"/>
      <c r="E1608" s="14" t="str">
        <f>IF(COUNTA(Table3[[#This Row],[Schematic Ref]]),LEN(Table3[[#This Row],[Schematic Ref]])-(LEN(SUBSTITUTE(Table3[[#This Row],[Schematic Ref]],",","")))+1,"")</f>
        <v/>
      </c>
      <c r="F1608" s="21"/>
      <c r="G1608" s="21"/>
      <c r="H1608" s="21"/>
      <c r="I1608" s="21"/>
      <c r="J1608" s="22"/>
      <c r="K1608" s="21"/>
      <c r="L1608" s="31"/>
      <c r="M1608" s="32"/>
      <c r="N1608" s="21"/>
      <c r="O1608" s="32"/>
      <c r="P1608" s="30"/>
      <c r="Q1608" s="33"/>
      <c r="R1608" s="21" t="s">
        <v>30</v>
      </c>
      <c r="S1608" s="21">
        <v>2393</v>
      </c>
      <c r="T1608" s="21"/>
      <c r="U1608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08" s="15">
        <f>Table3[[#This Row],[Price per board]]*$N$3</f>
        <v>0</v>
      </c>
      <c r="W1608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08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09" spans="2:24" x14ac:dyDescent="0.25">
      <c r="B1609" s="12">
        <f t="shared" ca="1" si="25"/>
        <v>1603</v>
      </c>
      <c r="C160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609" s="26"/>
      <c r="E1609" s="14" t="str">
        <f>IF(COUNTA(Table3[[#This Row],[Schematic Ref]]),LEN(Table3[[#This Row],[Schematic Ref]])-(LEN(SUBSTITUTE(Table3[[#This Row],[Schematic Ref]],",","")))+1,"")</f>
        <v/>
      </c>
      <c r="F1609" s="21"/>
      <c r="G1609" s="21"/>
      <c r="H1609" s="21"/>
      <c r="I1609" s="21"/>
      <c r="J1609" s="22"/>
      <c r="K1609" s="21"/>
      <c r="L1609" s="31"/>
      <c r="M1609" s="32"/>
      <c r="N1609" s="21"/>
      <c r="O1609" s="32"/>
      <c r="P1609" s="30"/>
      <c r="Q1609" s="33"/>
      <c r="R1609" s="21" t="s">
        <v>30</v>
      </c>
      <c r="S1609" s="21">
        <v>2394</v>
      </c>
      <c r="T1609" s="21"/>
      <c r="U1609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09" s="15">
        <f>Table3[[#This Row],[Price per board]]*$N$3</f>
        <v>0</v>
      </c>
      <c r="W1609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09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10" spans="2:24" x14ac:dyDescent="0.25">
      <c r="B1610" s="12">
        <f t="shared" ca="1" si="25"/>
        <v>1604</v>
      </c>
      <c r="C161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610" s="26"/>
      <c r="E1610" s="14" t="str">
        <f>IF(COUNTA(Table3[[#This Row],[Schematic Ref]]),LEN(Table3[[#This Row],[Schematic Ref]])-(LEN(SUBSTITUTE(Table3[[#This Row],[Schematic Ref]],",","")))+1,"")</f>
        <v/>
      </c>
      <c r="F1610" s="21"/>
      <c r="G1610" s="21"/>
      <c r="H1610" s="21"/>
      <c r="I1610" s="21"/>
      <c r="J1610" s="22"/>
      <c r="K1610" s="21"/>
      <c r="L1610" s="31"/>
      <c r="M1610" s="32"/>
      <c r="N1610" s="21"/>
      <c r="O1610" s="32"/>
      <c r="P1610" s="30"/>
      <c r="Q1610" s="33"/>
      <c r="R1610" s="21" t="s">
        <v>30</v>
      </c>
      <c r="S1610" s="21">
        <v>2395</v>
      </c>
      <c r="T1610" s="21"/>
      <c r="U1610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10" s="15">
        <f>Table3[[#This Row],[Price per board]]*$N$3</f>
        <v>0</v>
      </c>
      <c r="W1610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10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11" spans="2:24" x14ac:dyDescent="0.25">
      <c r="B1611" s="12">
        <f t="shared" ca="1" si="25"/>
        <v>1605</v>
      </c>
      <c r="C161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611" s="26"/>
      <c r="E1611" s="14" t="str">
        <f>IF(COUNTA(Table3[[#This Row],[Schematic Ref]]),LEN(Table3[[#This Row],[Schematic Ref]])-(LEN(SUBSTITUTE(Table3[[#This Row],[Schematic Ref]],",","")))+1,"")</f>
        <v/>
      </c>
      <c r="F1611" s="21"/>
      <c r="G1611" s="21"/>
      <c r="H1611" s="21"/>
      <c r="I1611" s="21"/>
      <c r="J1611" s="22"/>
      <c r="K1611" s="21"/>
      <c r="L1611" s="31"/>
      <c r="M1611" s="32"/>
      <c r="N1611" s="21"/>
      <c r="O1611" s="32"/>
      <c r="P1611" s="30"/>
      <c r="Q1611" s="33"/>
      <c r="R1611" s="21" t="s">
        <v>30</v>
      </c>
      <c r="S1611" s="21">
        <v>2396</v>
      </c>
      <c r="T1611" s="21"/>
      <c r="U1611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11" s="15">
        <f>Table3[[#This Row],[Price per board]]*$N$3</f>
        <v>0</v>
      </c>
      <c r="W1611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11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12" spans="2:24" x14ac:dyDescent="0.25">
      <c r="B1612" s="12">
        <f t="shared" ca="1" si="25"/>
        <v>1606</v>
      </c>
      <c r="C161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612" s="26"/>
      <c r="E1612" s="14" t="str">
        <f>IF(COUNTA(Table3[[#This Row],[Schematic Ref]]),LEN(Table3[[#This Row],[Schematic Ref]])-(LEN(SUBSTITUTE(Table3[[#This Row],[Schematic Ref]],",","")))+1,"")</f>
        <v/>
      </c>
      <c r="F1612" s="21"/>
      <c r="G1612" s="21"/>
      <c r="H1612" s="21"/>
      <c r="I1612" s="21"/>
      <c r="J1612" s="22"/>
      <c r="K1612" s="21"/>
      <c r="L1612" s="31"/>
      <c r="M1612" s="32"/>
      <c r="N1612" s="21"/>
      <c r="O1612" s="32"/>
      <c r="P1612" s="30"/>
      <c r="Q1612" s="33"/>
      <c r="R1612" s="21" t="s">
        <v>30</v>
      </c>
      <c r="S1612" s="21">
        <v>2397</v>
      </c>
      <c r="T1612" s="21"/>
      <c r="U1612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12" s="15">
        <f>Table3[[#This Row],[Price per board]]*$N$3</f>
        <v>0</v>
      </c>
      <c r="W1612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12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13" spans="2:24" x14ac:dyDescent="0.25">
      <c r="B1613" s="12">
        <f t="shared" ca="1" si="25"/>
        <v>1607</v>
      </c>
      <c r="C161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613" s="26"/>
      <c r="E1613" s="14" t="str">
        <f>IF(COUNTA(Table3[[#This Row],[Schematic Ref]]),LEN(Table3[[#This Row],[Schematic Ref]])-(LEN(SUBSTITUTE(Table3[[#This Row],[Schematic Ref]],",","")))+1,"")</f>
        <v/>
      </c>
      <c r="F1613" s="21"/>
      <c r="G1613" s="21"/>
      <c r="H1613" s="21"/>
      <c r="I1613" s="21"/>
      <c r="J1613" s="22"/>
      <c r="K1613" s="21"/>
      <c r="L1613" s="31"/>
      <c r="M1613" s="32"/>
      <c r="N1613" s="21"/>
      <c r="O1613" s="32"/>
      <c r="P1613" s="30"/>
      <c r="Q1613" s="33"/>
      <c r="R1613" s="21" t="s">
        <v>30</v>
      </c>
      <c r="S1613" s="21">
        <v>2398</v>
      </c>
      <c r="T1613" s="21"/>
      <c r="U1613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13" s="15">
        <f>Table3[[#This Row],[Price per board]]*$N$3</f>
        <v>0</v>
      </c>
      <c r="W1613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13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14" spans="2:24" x14ac:dyDescent="0.25">
      <c r="B1614" s="12">
        <f t="shared" ca="1" si="25"/>
        <v>1608</v>
      </c>
      <c r="C161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614" s="26"/>
      <c r="E1614" s="14" t="str">
        <f>IF(COUNTA(Table3[[#This Row],[Schematic Ref]]),LEN(Table3[[#This Row],[Schematic Ref]])-(LEN(SUBSTITUTE(Table3[[#This Row],[Schematic Ref]],",","")))+1,"")</f>
        <v/>
      </c>
      <c r="F1614" s="21"/>
      <c r="G1614" s="21"/>
      <c r="H1614" s="21"/>
      <c r="I1614" s="21"/>
      <c r="J1614" s="22"/>
      <c r="K1614" s="21"/>
      <c r="L1614" s="31"/>
      <c r="M1614" s="32"/>
      <c r="N1614" s="21"/>
      <c r="O1614" s="32"/>
      <c r="P1614" s="30"/>
      <c r="Q1614" s="33"/>
      <c r="R1614" s="21" t="s">
        <v>30</v>
      </c>
      <c r="S1614" s="21">
        <v>2399</v>
      </c>
      <c r="T1614" s="21"/>
      <c r="U1614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14" s="15">
        <f>Table3[[#This Row],[Price per board]]*$N$3</f>
        <v>0</v>
      </c>
      <c r="W1614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14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15" spans="2:24" x14ac:dyDescent="0.25">
      <c r="B1615" s="12">
        <f t="shared" ca="1" si="25"/>
        <v>1609</v>
      </c>
      <c r="C161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615" s="26"/>
      <c r="E1615" s="14" t="str">
        <f>IF(COUNTA(Table3[[#This Row],[Schematic Ref]]),LEN(Table3[[#This Row],[Schematic Ref]])-(LEN(SUBSTITUTE(Table3[[#This Row],[Schematic Ref]],",","")))+1,"")</f>
        <v/>
      </c>
      <c r="F1615" s="21"/>
      <c r="G1615" s="21"/>
      <c r="H1615" s="21"/>
      <c r="I1615" s="21"/>
      <c r="J1615" s="22"/>
      <c r="K1615" s="21"/>
      <c r="L1615" s="31"/>
      <c r="M1615" s="32"/>
      <c r="N1615" s="21"/>
      <c r="O1615" s="32"/>
      <c r="P1615" s="30"/>
      <c r="Q1615" s="33"/>
      <c r="R1615" s="21" t="s">
        <v>30</v>
      </c>
      <c r="S1615" s="21">
        <v>2400</v>
      </c>
      <c r="T1615" s="21"/>
      <c r="U1615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15" s="15">
        <f>Table3[[#This Row],[Price per board]]*$N$3</f>
        <v>0</v>
      </c>
      <c r="W1615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15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16" spans="2:24" x14ac:dyDescent="0.25">
      <c r="B1616" s="12">
        <f t="shared" ca="1" si="25"/>
        <v>1610</v>
      </c>
      <c r="C161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616" s="26"/>
      <c r="E1616" s="14" t="str">
        <f>IF(COUNTA(Table3[[#This Row],[Schematic Ref]]),LEN(Table3[[#This Row],[Schematic Ref]])-(LEN(SUBSTITUTE(Table3[[#This Row],[Schematic Ref]],",","")))+1,"")</f>
        <v/>
      </c>
      <c r="F1616" s="21"/>
      <c r="G1616" s="21"/>
      <c r="H1616" s="21"/>
      <c r="I1616" s="21"/>
      <c r="J1616" s="22"/>
      <c r="K1616" s="21"/>
      <c r="L1616" s="31"/>
      <c r="M1616" s="32"/>
      <c r="N1616" s="21"/>
      <c r="O1616" s="32"/>
      <c r="P1616" s="30"/>
      <c r="Q1616" s="33"/>
      <c r="R1616" s="21" t="s">
        <v>30</v>
      </c>
      <c r="S1616" s="21">
        <v>2401</v>
      </c>
      <c r="T1616" s="21"/>
      <c r="U1616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16" s="15">
        <f>Table3[[#This Row],[Price per board]]*$N$3</f>
        <v>0</v>
      </c>
      <c r="W1616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16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17" spans="2:24" x14ac:dyDescent="0.25">
      <c r="B1617" s="12">
        <f t="shared" ca="1" si="25"/>
        <v>1611</v>
      </c>
      <c r="C161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617" s="26"/>
      <c r="E1617" s="14" t="str">
        <f>IF(COUNTA(Table3[[#This Row],[Schematic Ref]]),LEN(Table3[[#This Row],[Schematic Ref]])-(LEN(SUBSTITUTE(Table3[[#This Row],[Schematic Ref]],",","")))+1,"")</f>
        <v/>
      </c>
      <c r="F1617" s="21"/>
      <c r="G1617" s="21"/>
      <c r="H1617" s="21"/>
      <c r="I1617" s="21"/>
      <c r="J1617" s="22"/>
      <c r="K1617" s="21"/>
      <c r="L1617" s="31"/>
      <c r="M1617" s="32"/>
      <c r="N1617" s="21"/>
      <c r="O1617" s="32"/>
      <c r="P1617" s="30"/>
      <c r="Q1617" s="33"/>
      <c r="R1617" s="21" t="s">
        <v>30</v>
      </c>
      <c r="S1617" s="21">
        <v>2402</v>
      </c>
      <c r="T1617" s="21"/>
      <c r="U1617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17" s="15">
        <f>Table3[[#This Row],[Price per board]]*$N$3</f>
        <v>0</v>
      </c>
      <c r="W1617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17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18" spans="2:24" x14ac:dyDescent="0.25">
      <c r="B1618" s="12">
        <f t="shared" ca="1" si="25"/>
        <v>1612</v>
      </c>
      <c r="C161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618" s="26"/>
      <c r="E1618" s="14" t="str">
        <f>IF(COUNTA(Table3[[#This Row],[Schematic Ref]]),LEN(Table3[[#This Row],[Schematic Ref]])-(LEN(SUBSTITUTE(Table3[[#This Row],[Schematic Ref]],",","")))+1,"")</f>
        <v/>
      </c>
      <c r="F1618" s="21"/>
      <c r="G1618" s="21"/>
      <c r="H1618" s="21"/>
      <c r="I1618" s="21"/>
      <c r="J1618" s="22"/>
      <c r="K1618" s="21"/>
      <c r="L1618" s="31"/>
      <c r="M1618" s="32"/>
      <c r="N1618" s="21"/>
      <c r="O1618" s="32"/>
      <c r="P1618" s="30"/>
      <c r="Q1618" s="33"/>
      <c r="R1618" s="21" t="s">
        <v>30</v>
      </c>
      <c r="S1618" s="21">
        <v>2403</v>
      </c>
      <c r="T1618" s="21"/>
      <c r="U1618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18" s="15">
        <f>Table3[[#This Row],[Price per board]]*$N$3</f>
        <v>0</v>
      </c>
      <c r="W1618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18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19" spans="2:24" x14ac:dyDescent="0.25">
      <c r="B1619" s="12">
        <f t="shared" ca="1" si="25"/>
        <v>1613</v>
      </c>
      <c r="C161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619" s="26"/>
      <c r="E1619" s="14" t="str">
        <f>IF(COUNTA(Table3[[#This Row],[Schematic Ref]]),LEN(Table3[[#This Row],[Schematic Ref]])-(LEN(SUBSTITUTE(Table3[[#This Row],[Schematic Ref]],",","")))+1,"")</f>
        <v/>
      </c>
      <c r="F1619" s="21"/>
      <c r="G1619" s="21"/>
      <c r="H1619" s="21"/>
      <c r="I1619" s="21"/>
      <c r="J1619" s="22"/>
      <c r="K1619" s="21"/>
      <c r="L1619" s="31"/>
      <c r="M1619" s="32"/>
      <c r="N1619" s="21"/>
      <c r="O1619" s="32"/>
      <c r="P1619" s="30"/>
      <c r="Q1619" s="33"/>
      <c r="R1619" s="21" t="s">
        <v>30</v>
      </c>
      <c r="S1619" s="21">
        <v>2404</v>
      </c>
      <c r="T1619" s="21"/>
      <c r="U1619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19" s="15">
        <f>Table3[[#This Row],[Price per board]]*$N$3</f>
        <v>0</v>
      </c>
      <c r="W1619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19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20" spans="2:24" x14ac:dyDescent="0.25">
      <c r="B1620" s="12">
        <f t="shared" ca="1" si="25"/>
        <v>1614</v>
      </c>
      <c r="C162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620" s="26"/>
      <c r="E1620" s="14" t="str">
        <f>IF(COUNTA(Table3[[#This Row],[Schematic Ref]]),LEN(Table3[[#This Row],[Schematic Ref]])-(LEN(SUBSTITUTE(Table3[[#This Row],[Schematic Ref]],",","")))+1,"")</f>
        <v/>
      </c>
      <c r="F1620" s="21"/>
      <c r="G1620" s="21"/>
      <c r="H1620" s="21"/>
      <c r="I1620" s="21"/>
      <c r="J1620" s="22"/>
      <c r="K1620" s="21"/>
      <c r="L1620" s="31"/>
      <c r="M1620" s="32"/>
      <c r="N1620" s="21"/>
      <c r="O1620" s="32"/>
      <c r="P1620" s="30"/>
      <c r="Q1620" s="33"/>
      <c r="R1620" s="21" t="s">
        <v>30</v>
      </c>
      <c r="S1620" s="21">
        <v>2405</v>
      </c>
      <c r="T1620" s="21"/>
      <c r="U1620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20" s="15">
        <f>Table3[[#This Row],[Price per board]]*$N$3</f>
        <v>0</v>
      </c>
      <c r="W1620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20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21" spans="2:24" x14ac:dyDescent="0.25">
      <c r="B1621" s="12">
        <f t="shared" ca="1" si="25"/>
        <v>1615</v>
      </c>
      <c r="C162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621" s="26"/>
      <c r="E1621" s="14" t="str">
        <f>IF(COUNTA(Table3[[#This Row],[Schematic Ref]]),LEN(Table3[[#This Row],[Schematic Ref]])-(LEN(SUBSTITUTE(Table3[[#This Row],[Schematic Ref]],",","")))+1,"")</f>
        <v/>
      </c>
      <c r="F1621" s="21"/>
      <c r="G1621" s="21"/>
      <c r="H1621" s="21"/>
      <c r="I1621" s="21"/>
      <c r="J1621" s="22"/>
      <c r="K1621" s="21"/>
      <c r="L1621" s="31"/>
      <c r="M1621" s="32"/>
      <c r="N1621" s="21"/>
      <c r="O1621" s="32"/>
      <c r="P1621" s="30"/>
      <c r="Q1621" s="33"/>
      <c r="R1621" s="21" t="s">
        <v>30</v>
      </c>
      <c r="S1621" s="21">
        <v>2406</v>
      </c>
      <c r="T1621" s="21"/>
      <c r="U1621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21" s="15">
        <f>Table3[[#This Row],[Price per board]]*$N$3</f>
        <v>0</v>
      </c>
      <c r="W1621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21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22" spans="2:24" x14ac:dyDescent="0.25">
      <c r="B1622" s="12">
        <f t="shared" ca="1" si="25"/>
        <v>1616</v>
      </c>
      <c r="C162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622" s="26"/>
      <c r="E1622" s="14" t="str">
        <f>IF(COUNTA(Table3[[#This Row],[Schematic Ref]]),LEN(Table3[[#This Row],[Schematic Ref]])-(LEN(SUBSTITUTE(Table3[[#This Row],[Schematic Ref]],",","")))+1,"")</f>
        <v/>
      </c>
      <c r="F1622" s="21"/>
      <c r="G1622" s="21"/>
      <c r="H1622" s="21"/>
      <c r="I1622" s="21"/>
      <c r="J1622" s="22"/>
      <c r="K1622" s="21"/>
      <c r="L1622" s="31"/>
      <c r="M1622" s="32"/>
      <c r="N1622" s="21"/>
      <c r="O1622" s="32"/>
      <c r="P1622" s="30"/>
      <c r="Q1622" s="33"/>
      <c r="R1622" s="21" t="s">
        <v>30</v>
      </c>
      <c r="S1622" s="21">
        <v>2407</v>
      </c>
      <c r="T1622" s="21"/>
      <c r="U1622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22" s="15">
        <f>Table3[[#This Row],[Price per board]]*$N$3</f>
        <v>0</v>
      </c>
      <c r="W1622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22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23" spans="2:24" x14ac:dyDescent="0.25">
      <c r="B1623" s="12">
        <f t="shared" ca="1" si="25"/>
        <v>1617</v>
      </c>
      <c r="C162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623" s="26"/>
      <c r="E1623" s="14" t="str">
        <f>IF(COUNTA(Table3[[#This Row],[Schematic Ref]]),LEN(Table3[[#This Row],[Schematic Ref]])-(LEN(SUBSTITUTE(Table3[[#This Row],[Schematic Ref]],",","")))+1,"")</f>
        <v/>
      </c>
      <c r="F1623" s="21"/>
      <c r="G1623" s="21"/>
      <c r="H1623" s="21"/>
      <c r="I1623" s="21"/>
      <c r="J1623" s="22"/>
      <c r="K1623" s="21"/>
      <c r="L1623" s="31"/>
      <c r="M1623" s="32"/>
      <c r="N1623" s="21"/>
      <c r="O1623" s="32"/>
      <c r="P1623" s="30"/>
      <c r="Q1623" s="33"/>
      <c r="R1623" s="21" t="s">
        <v>30</v>
      </c>
      <c r="S1623" s="21">
        <v>2408</v>
      </c>
      <c r="T1623" s="21"/>
      <c r="U1623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23" s="15">
        <f>Table3[[#This Row],[Price per board]]*$N$3</f>
        <v>0</v>
      </c>
      <c r="W1623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23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24" spans="2:24" x14ac:dyDescent="0.25">
      <c r="B1624" s="12">
        <f t="shared" ca="1" si="25"/>
        <v>1618</v>
      </c>
      <c r="C162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624" s="26"/>
      <c r="E1624" s="14" t="str">
        <f>IF(COUNTA(Table3[[#This Row],[Schematic Ref]]),LEN(Table3[[#This Row],[Schematic Ref]])-(LEN(SUBSTITUTE(Table3[[#This Row],[Schematic Ref]],",","")))+1,"")</f>
        <v/>
      </c>
      <c r="F1624" s="21"/>
      <c r="G1624" s="21"/>
      <c r="H1624" s="21"/>
      <c r="I1624" s="21"/>
      <c r="J1624" s="22"/>
      <c r="K1624" s="21"/>
      <c r="L1624" s="31"/>
      <c r="M1624" s="32"/>
      <c r="N1624" s="21"/>
      <c r="O1624" s="32"/>
      <c r="P1624" s="30"/>
      <c r="Q1624" s="33"/>
      <c r="R1624" s="21" t="s">
        <v>30</v>
      </c>
      <c r="S1624" s="21">
        <v>2409</v>
      </c>
      <c r="T1624" s="21"/>
      <c r="U1624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24" s="15">
        <f>Table3[[#This Row],[Price per board]]*$N$3</f>
        <v>0</v>
      </c>
      <c r="W1624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24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25" spans="2:24" x14ac:dyDescent="0.25">
      <c r="B1625" s="12">
        <f t="shared" ca="1" si="25"/>
        <v>1619</v>
      </c>
      <c r="C162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625" s="26"/>
      <c r="E1625" s="14" t="str">
        <f>IF(COUNTA(Table3[[#This Row],[Schematic Ref]]),LEN(Table3[[#This Row],[Schematic Ref]])-(LEN(SUBSTITUTE(Table3[[#This Row],[Schematic Ref]],",","")))+1,"")</f>
        <v/>
      </c>
      <c r="F1625" s="21"/>
      <c r="G1625" s="21"/>
      <c r="H1625" s="21"/>
      <c r="I1625" s="21"/>
      <c r="J1625" s="22"/>
      <c r="K1625" s="21"/>
      <c r="L1625" s="31"/>
      <c r="M1625" s="32"/>
      <c r="N1625" s="21"/>
      <c r="O1625" s="32"/>
      <c r="P1625" s="30"/>
      <c r="Q1625" s="33"/>
      <c r="R1625" s="21" t="s">
        <v>30</v>
      </c>
      <c r="S1625" s="21">
        <v>2410</v>
      </c>
      <c r="T1625" s="21"/>
      <c r="U1625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25" s="15">
        <f>Table3[[#This Row],[Price per board]]*$N$3</f>
        <v>0</v>
      </c>
      <c r="W1625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25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26" spans="2:24" x14ac:dyDescent="0.25">
      <c r="B1626" s="12">
        <f t="shared" ca="1" si="25"/>
        <v>1620</v>
      </c>
      <c r="C162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626" s="26"/>
      <c r="E1626" s="14" t="str">
        <f>IF(COUNTA(Table3[[#This Row],[Schematic Ref]]),LEN(Table3[[#This Row],[Schematic Ref]])-(LEN(SUBSTITUTE(Table3[[#This Row],[Schematic Ref]],",","")))+1,"")</f>
        <v/>
      </c>
      <c r="F1626" s="21"/>
      <c r="G1626" s="21"/>
      <c r="H1626" s="21"/>
      <c r="I1626" s="21"/>
      <c r="J1626" s="22"/>
      <c r="K1626" s="21"/>
      <c r="L1626" s="31"/>
      <c r="M1626" s="32"/>
      <c r="N1626" s="21"/>
      <c r="O1626" s="32"/>
      <c r="P1626" s="30"/>
      <c r="Q1626" s="33"/>
      <c r="R1626" s="21" t="s">
        <v>30</v>
      </c>
      <c r="S1626" s="21">
        <v>2411</v>
      </c>
      <c r="T1626" s="21"/>
      <c r="U1626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26" s="15">
        <f>Table3[[#This Row],[Price per board]]*$N$3</f>
        <v>0</v>
      </c>
      <c r="W1626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26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27" spans="2:24" x14ac:dyDescent="0.25">
      <c r="B1627" s="12">
        <f t="shared" ca="1" si="25"/>
        <v>1621</v>
      </c>
      <c r="C162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627" s="26"/>
      <c r="E1627" s="14" t="str">
        <f>IF(COUNTA(Table3[[#This Row],[Schematic Ref]]),LEN(Table3[[#This Row],[Schematic Ref]])-(LEN(SUBSTITUTE(Table3[[#This Row],[Schematic Ref]],",","")))+1,"")</f>
        <v/>
      </c>
      <c r="F1627" s="21"/>
      <c r="G1627" s="21"/>
      <c r="H1627" s="21"/>
      <c r="I1627" s="21"/>
      <c r="J1627" s="22"/>
      <c r="K1627" s="21"/>
      <c r="L1627" s="31"/>
      <c r="M1627" s="32"/>
      <c r="N1627" s="21"/>
      <c r="O1627" s="32"/>
      <c r="P1627" s="30"/>
      <c r="Q1627" s="33"/>
      <c r="R1627" s="21" t="s">
        <v>30</v>
      </c>
      <c r="S1627" s="21">
        <v>2412</v>
      </c>
      <c r="T1627" s="21"/>
      <c r="U1627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27" s="15">
        <f>Table3[[#This Row],[Price per board]]*$N$3</f>
        <v>0</v>
      </c>
      <c r="W1627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27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28" spans="2:24" x14ac:dyDescent="0.25">
      <c r="B1628" s="12">
        <f t="shared" ca="1" si="25"/>
        <v>1622</v>
      </c>
      <c r="C162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628" s="26"/>
      <c r="E1628" s="14" t="str">
        <f>IF(COUNTA(Table3[[#This Row],[Schematic Ref]]),LEN(Table3[[#This Row],[Schematic Ref]])-(LEN(SUBSTITUTE(Table3[[#This Row],[Schematic Ref]],",","")))+1,"")</f>
        <v/>
      </c>
      <c r="F1628" s="21"/>
      <c r="G1628" s="21"/>
      <c r="H1628" s="21"/>
      <c r="I1628" s="21"/>
      <c r="J1628" s="22"/>
      <c r="K1628" s="21"/>
      <c r="L1628" s="31"/>
      <c r="M1628" s="32"/>
      <c r="N1628" s="21"/>
      <c r="O1628" s="32"/>
      <c r="P1628" s="30"/>
      <c r="Q1628" s="33"/>
      <c r="R1628" s="21" t="s">
        <v>30</v>
      </c>
      <c r="S1628" s="21">
        <v>2413</v>
      </c>
      <c r="T1628" s="21"/>
      <c r="U1628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28" s="15">
        <f>Table3[[#This Row],[Price per board]]*$N$3</f>
        <v>0</v>
      </c>
      <c r="W1628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28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29" spans="2:24" x14ac:dyDescent="0.25">
      <c r="B1629" s="12">
        <f t="shared" ca="1" si="25"/>
        <v>1623</v>
      </c>
      <c r="C162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629" s="26"/>
      <c r="E1629" s="14" t="str">
        <f>IF(COUNTA(Table3[[#This Row],[Schematic Ref]]),LEN(Table3[[#This Row],[Schematic Ref]])-(LEN(SUBSTITUTE(Table3[[#This Row],[Schematic Ref]],",","")))+1,"")</f>
        <v/>
      </c>
      <c r="F1629" s="21"/>
      <c r="G1629" s="21"/>
      <c r="H1629" s="21"/>
      <c r="I1629" s="21"/>
      <c r="J1629" s="22"/>
      <c r="K1629" s="21"/>
      <c r="L1629" s="31"/>
      <c r="M1629" s="32"/>
      <c r="N1629" s="21"/>
      <c r="O1629" s="32"/>
      <c r="P1629" s="30"/>
      <c r="Q1629" s="33"/>
      <c r="R1629" s="21" t="s">
        <v>30</v>
      </c>
      <c r="S1629" s="21">
        <v>2414</v>
      </c>
      <c r="T1629" s="21"/>
      <c r="U1629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29" s="15">
        <f>Table3[[#This Row],[Price per board]]*$N$3</f>
        <v>0</v>
      </c>
      <c r="W1629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29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30" spans="2:24" x14ac:dyDescent="0.25">
      <c r="B1630" s="12">
        <f t="shared" ca="1" si="25"/>
        <v>1624</v>
      </c>
      <c r="C163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630" s="26"/>
      <c r="E1630" s="14" t="str">
        <f>IF(COUNTA(Table3[[#This Row],[Schematic Ref]]),LEN(Table3[[#This Row],[Schematic Ref]])-(LEN(SUBSTITUTE(Table3[[#This Row],[Schematic Ref]],",","")))+1,"")</f>
        <v/>
      </c>
      <c r="F1630" s="21"/>
      <c r="G1630" s="21"/>
      <c r="H1630" s="21"/>
      <c r="I1630" s="21"/>
      <c r="J1630" s="22"/>
      <c r="K1630" s="21"/>
      <c r="L1630" s="31"/>
      <c r="M1630" s="32"/>
      <c r="N1630" s="21"/>
      <c r="O1630" s="32"/>
      <c r="P1630" s="30"/>
      <c r="Q1630" s="33"/>
      <c r="R1630" s="21" t="s">
        <v>30</v>
      </c>
      <c r="S1630" s="21">
        <v>2415</v>
      </c>
      <c r="T1630" s="21"/>
      <c r="U1630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30" s="15">
        <f>Table3[[#This Row],[Price per board]]*$N$3</f>
        <v>0</v>
      </c>
      <c r="W1630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30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31" spans="2:24" x14ac:dyDescent="0.25">
      <c r="B1631" s="12">
        <f t="shared" ca="1" si="25"/>
        <v>1625</v>
      </c>
      <c r="C163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631" s="26"/>
      <c r="E1631" s="14" t="str">
        <f>IF(COUNTA(Table3[[#This Row],[Schematic Ref]]),LEN(Table3[[#This Row],[Schematic Ref]])-(LEN(SUBSTITUTE(Table3[[#This Row],[Schematic Ref]],",","")))+1,"")</f>
        <v/>
      </c>
      <c r="F1631" s="21"/>
      <c r="G1631" s="21"/>
      <c r="H1631" s="21"/>
      <c r="I1631" s="21"/>
      <c r="J1631" s="22"/>
      <c r="K1631" s="21"/>
      <c r="L1631" s="31"/>
      <c r="M1631" s="32"/>
      <c r="N1631" s="21"/>
      <c r="O1631" s="32"/>
      <c r="P1631" s="30"/>
      <c r="Q1631" s="33"/>
      <c r="R1631" s="21" t="s">
        <v>30</v>
      </c>
      <c r="S1631" s="21">
        <v>2416</v>
      </c>
      <c r="T1631" s="21"/>
      <c r="U1631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31" s="15">
        <f>Table3[[#This Row],[Price per board]]*$N$3</f>
        <v>0</v>
      </c>
      <c r="W1631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31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32" spans="2:24" x14ac:dyDescent="0.25">
      <c r="B1632" s="12">
        <f t="shared" ca="1" si="25"/>
        <v>1626</v>
      </c>
      <c r="C163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632" s="26"/>
      <c r="E1632" s="14" t="str">
        <f>IF(COUNTA(Table3[[#This Row],[Schematic Ref]]),LEN(Table3[[#This Row],[Schematic Ref]])-(LEN(SUBSTITUTE(Table3[[#This Row],[Schematic Ref]],",","")))+1,"")</f>
        <v/>
      </c>
      <c r="F1632" s="21"/>
      <c r="G1632" s="21"/>
      <c r="H1632" s="21"/>
      <c r="I1632" s="21"/>
      <c r="J1632" s="22"/>
      <c r="K1632" s="21"/>
      <c r="L1632" s="31"/>
      <c r="M1632" s="32"/>
      <c r="N1632" s="21"/>
      <c r="O1632" s="32"/>
      <c r="P1632" s="30"/>
      <c r="Q1632" s="33"/>
      <c r="R1632" s="21" t="s">
        <v>30</v>
      </c>
      <c r="S1632" s="21">
        <v>2417</v>
      </c>
      <c r="T1632" s="21"/>
      <c r="U1632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32" s="15">
        <f>Table3[[#This Row],[Price per board]]*$N$3</f>
        <v>0</v>
      </c>
      <c r="W1632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32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33" spans="2:24" x14ac:dyDescent="0.25">
      <c r="B1633" s="12">
        <f t="shared" ca="1" si="25"/>
        <v>1627</v>
      </c>
      <c r="C163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633" s="26"/>
      <c r="E1633" s="14" t="str">
        <f>IF(COUNTA(Table3[[#This Row],[Schematic Ref]]),LEN(Table3[[#This Row],[Schematic Ref]])-(LEN(SUBSTITUTE(Table3[[#This Row],[Schematic Ref]],",","")))+1,"")</f>
        <v/>
      </c>
      <c r="F1633" s="21"/>
      <c r="G1633" s="21"/>
      <c r="H1633" s="21"/>
      <c r="I1633" s="21"/>
      <c r="J1633" s="22"/>
      <c r="K1633" s="21"/>
      <c r="L1633" s="31"/>
      <c r="M1633" s="32"/>
      <c r="N1633" s="21"/>
      <c r="O1633" s="32"/>
      <c r="P1633" s="30"/>
      <c r="Q1633" s="33"/>
      <c r="R1633" s="21" t="s">
        <v>30</v>
      </c>
      <c r="S1633" s="21">
        <v>2418</v>
      </c>
      <c r="T1633" s="21"/>
      <c r="U1633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33" s="15">
        <f>Table3[[#This Row],[Price per board]]*$N$3</f>
        <v>0</v>
      </c>
      <c r="W1633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33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34" spans="2:24" x14ac:dyDescent="0.25">
      <c r="B1634" s="12">
        <f t="shared" ca="1" si="25"/>
        <v>1628</v>
      </c>
      <c r="C163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634" s="26"/>
      <c r="E1634" s="14" t="str">
        <f>IF(COUNTA(Table3[[#This Row],[Schematic Ref]]),LEN(Table3[[#This Row],[Schematic Ref]])-(LEN(SUBSTITUTE(Table3[[#This Row],[Schematic Ref]],",","")))+1,"")</f>
        <v/>
      </c>
      <c r="F1634" s="21"/>
      <c r="G1634" s="21"/>
      <c r="H1634" s="21"/>
      <c r="I1634" s="21"/>
      <c r="J1634" s="22"/>
      <c r="K1634" s="21"/>
      <c r="L1634" s="31"/>
      <c r="M1634" s="32"/>
      <c r="N1634" s="21"/>
      <c r="O1634" s="32"/>
      <c r="P1634" s="30"/>
      <c r="Q1634" s="33"/>
      <c r="R1634" s="21" t="s">
        <v>30</v>
      </c>
      <c r="S1634" s="21">
        <v>2419</v>
      </c>
      <c r="T1634" s="21"/>
      <c r="U1634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34" s="15">
        <f>Table3[[#This Row],[Price per board]]*$N$3</f>
        <v>0</v>
      </c>
      <c r="W1634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34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35" spans="2:24" x14ac:dyDescent="0.25">
      <c r="B1635" s="12">
        <f t="shared" ca="1" si="25"/>
        <v>1629</v>
      </c>
      <c r="C163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635" s="26"/>
      <c r="E1635" s="14" t="str">
        <f>IF(COUNTA(Table3[[#This Row],[Schematic Ref]]),LEN(Table3[[#This Row],[Schematic Ref]])-(LEN(SUBSTITUTE(Table3[[#This Row],[Schematic Ref]],",","")))+1,"")</f>
        <v/>
      </c>
      <c r="F1635" s="21"/>
      <c r="G1635" s="21"/>
      <c r="H1635" s="21"/>
      <c r="I1635" s="21"/>
      <c r="J1635" s="22"/>
      <c r="K1635" s="21"/>
      <c r="L1635" s="31"/>
      <c r="M1635" s="32"/>
      <c r="N1635" s="21"/>
      <c r="O1635" s="32"/>
      <c r="P1635" s="30"/>
      <c r="Q1635" s="33"/>
      <c r="R1635" s="21" t="s">
        <v>30</v>
      </c>
      <c r="S1635" s="21">
        <v>2420</v>
      </c>
      <c r="T1635" s="21"/>
      <c r="U1635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35" s="15">
        <f>Table3[[#This Row],[Price per board]]*$N$3</f>
        <v>0</v>
      </c>
      <c r="W1635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35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36" spans="2:24" x14ac:dyDescent="0.25">
      <c r="B1636" s="12">
        <f t="shared" ca="1" si="25"/>
        <v>1630</v>
      </c>
      <c r="C163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636" s="26"/>
      <c r="E1636" s="14" t="str">
        <f>IF(COUNTA(Table3[[#This Row],[Schematic Ref]]),LEN(Table3[[#This Row],[Schematic Ref]])-(LEN(SUBSTITUTE(Table3[[#This Row],[Schematic Ref]],",","")))+1,"")</f>
        <v/>
      </c>
      <c r="F1636" s="21"/>
      <c r="G1636" s="21"/>
      <c r="H1636" s="21"/>
      <c r="I1636" s="21"/>
      <c r="J1636" s="22"/>
      <c r="K1636" s="21"/>
      <c r="L1636" s="31"/>
      <c r="M1636" s="32"/>
      <c r="N1636" s="21"/>
      <c r="O1636" s="32"/>
      <c r="P1636" s="30"/>
      <c r="Q1636" s="33"/>
      <c r="R1636" s="21" t="s">
        <v>30</v>
      </c>
      <c r="S1636" s="21">
        <v>2421</v>
      </c>
      <c r="T1636" s="21"/>
      <c r="U1636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36" s="15">
        <f>Table3[[#This Row],[Price per board]]*$N$3</f>
        <v>0</v>
      </c>
      <c r="W1636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36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37" spans="2:24" x14ac:dyDescent="0.25">
      <c r="B1637" s="12">
        <f t="shared" ca="1" si="25"/>
        <v>1631</v>
      </c>
      <c r="C163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637" s="26"/>
      <c r="E1637" s="14" t="str">
        <f>IF(COUNTA(Table3[[#This Row],[Schematic Ref]]),LEN(Table3[[#This Row],[Schematic Ref]])-(LEN(SUBSTITUTE(Table3[[#This Row],[Schematic Ref]],",","")))+1,"")</f>
        <v/>
      </c>
      <c r="F1637" s="21"/>
      <c r="G1637" s="21"/>
      <c r="H1637" s="21"/>
      <c r="I1637" s="21"/>
      <c r="J1637" s="22"/>
      <c r="K1637" s="21"/>
      <c r="L1637" s="31"/>
      <c r="M1637" s="32"/>
      <c r="N1637" s="21"/>
      <c r="O1637" s="32"/>
      <c r="P1637" s="30"/>
      <c r="Q1637" s="33"/>
      <c r="R1637" s="21" t="s">
        <v>30</v>
      </c>
      <c r="S1637" s="21">
        <v>2422</v>
      </c>
      <c r="T1637" s="21"/>
      <c r="U1637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37" s="15">
        <f>Table3[[#This Row],[Price per board]]*$N$3</f>
        <v>0</v>
      </c>
      <c r="W1637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37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38" spans="2:24" x14ac:dyDescent="0.25">
      <c r="B1638" s="12">
        <f t="shared" ca="1" si="25"/>
        <v>1632</v>
      </c>
      <c r="C163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638" s="26"/>
      <c r="E1638" s="14" t="str">
        <f>IF(COUNTA(Table3[[#This Row],[Schematic Ref]]),LEN(Table3[[#This Row],[Schematic Ref]])-(LEN(SUBSTITUTE(Table3[[#This Row],[Schematic Ref]],",","")))+1,"")</f>
        <v/>
      </c>
      <c r="F1638" s="21"/>
      <c r="G1638" s="21"/>
      <c r="H1638" s="21"/>
      <c r="I1638" s="21"/>
      <c r="J1638" s="22"/>
      <c r="K1638" s="21"/>
      <c r="L1638" s="31"/>
      <c r="M1638" s="32"/>
      <c r="N1638" s="21"/>
      <c r="O1638" s="32"/>
      <c r="P1638" s="30"/>
      <c r="Q1638" s="33"/>
      <c r="R1638" s="21" t="s">
        <v>30</v>
      </c>
      <c r="S1638" s="21">
        <v>2423</v>
      </c>
      <c r="T1638" s="21"/>
      <c r="U1638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38" s="15">
        <f>Table3[[#This Row],[Price per board]]*$N$3</f>
        <v>0</v>
      </c>
      <c r="W1638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38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39" spans="2:24" x14ac:dyDescent="0.25">
      <c r="B1639" s="12">
        <f t="shared" ca="1" si="25"/>
        <v>1633</v>
      </c>
      <c r="C163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639" s="26"/>
      <c r="E1639" s="14" t="str">
        <f>IF(COUNTA(Table3[[#This Row],[Schematic Ref]]),LEN(Table3[[#This Row],[Schematic Ref]])-(LEN(SUBSTITUTE(Table3[[#This Row],[Schematic Ref]],",","")))+1,"")</f>
        <v/>
      </c>
      <c r="F1639" s="21"/>
      <c r="G1639" s="21"/>
      <c r="H1639" s="21"/>
      <c r="I1639" s="21"/>
      <c r="J1639" s="22"/>
      <c r="K1639" s="21"/>
      <c r="L1639" s="31"/>
      <c r="M1639" s="32"/>
      <c r="N1639" s="21"/>
      <c r="O1639" s="32"/>
      <c r="P1639" s="30"/>
      <c r="Q1639" s="33"/>
      <c r="R1639" s="21" t="s">
        <v>30</v>
      </c>
      <c r="S1639" s="21">
        <v>2424</v>
      </c>
      <c r="T1639" s="21"/>
      <c r="U1639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39" s="15">
        <f>Table3[[#This Row],[Price per board]]*$N$3</f>
        <v>0</v>
      </c>
      <c r="W1639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39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40" spans="2:24" x14ac:dyDescent="0.25">
      <c r="B1640" s="12">
        <f t="shared" ca="1" si="25"/>
        <v>1634</v>
      </c>
      <c r="C164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640" s="26"/>
      <c r="E1640" s="14" t="str">
        <f>IF(COUNTA(Table3[[#This Row],[Schematic Ref]]),LEN(Table3[[#This Row],[Schematic Ref]])-(LEN(SUBSTITUTE(Table3[[#This Row],[Schematic Ref]],",","")))+1,"")</f>
        <v/>
      </c>
      <c r="F1640" s="21"/>
      <c r="G1640" s="21"/>
      <c r="H1640" s="21"/>
      <c r="I1640" s="21"/>
      <c r="J1640" s="22"/>
      <c r="K1640" s="21"/>
      <c r="L1640" s="31"/>
      <c r="M1640" s="32"/>
      <c r="N1640" s="21"/>
      <c r="O1640" s="32"/>
      <c r="P1640" s="30"/>
      <c r="Q1640" s="33"/>
      <c r="R1640" s="21" t="s">
        <v>30</v>
      </c>
      <c r="S1640" s="21">
        <v>2425</v>
      </c>
      <c r="T1640" s="21"/>
      <c r="U1640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40" s="15">
        <f>Table3[[#This Row],[Price per board]]*$N$3</f>
        <v>0</v>
      </c>
      <c r="W1640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40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41" spans="2:24" x14ac:dyDescent="0.25">
      <c r="B1641" s="12">
        <f t="shared" ca="1" si="25"/>
        <v>1635</v>
      </c>
      <c r="C164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641" s="26"/>
      <c r="E1641" s="14" t="str">
        <f>IF(COUNTA(Table3[[#This Row],[Schematic Ref]]),LEN(Table3[[#This Row],[Schematic Ref]])-(LEN(SUBSTITUTE(Table3[[#This Row],[Schematic Ref]],",","")))+1,"")</f>
        <v/>
      </c>
      <c r="F1641" s="21"/>
      <c r="G1641" s="21"/>
      <c r="H1641" s="21"/>
      <c r="I1641" s="21"/>
      <c r="J1641" s="22"/>
      <c r="K1641" s="21"/>
      <c r="L1641" s="31"/>
      <c r="M1641" s="32"/>
      <c r="N1641" s="21"/>
      <c r="O1641" s="32"/>
      <c r="P1641" s="30"/>
      <c r="Q1641" s="33"/>
      <c r="R1641" s="21" t="s">
        <v>30</v>
      </c>
      <c r="S1641" s="21">
        <v>2426</v>
      </c>
      <c r="T1641" s="21"/>
      <c r="U1641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41" s="15">
        <f>Table3[[#This Row],[Price per board]]*$N$3</f>
        <v>0</v>
      </c>
      <c r="W1641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41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42" spans="2:24" x14ac:dyDescent="0.25">
      <c r="B1642" s="12">
        <f t="shared" ca="1" si="25"/>
        <v>1636</v>
      </c>
      <c r="C164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642" s="26"/>
      <c r="E1642" s="14" t="str">
        <f>IF(COUNTA(Table3[[#This Row],[Schematic Ref]]),LEN(Table3[[#This Row],[Schematic Ref]])-(LEN(SUBSTITUTE(Table3[[#This Row],[Schematic Ref]],",","")))+1,"")</f>
        <v/>
      </c>
      <c r="F1642" s="21"/>
      <c r="G1642" s="21"/>
      <c r="H1642" s="21"/>
      <c r="I1642" s="21"/>
      <c r="J1642" s="22"/>
      <c r="K1642" s="21"/>
      <c r="L1642" s="31"/>
      <c r="M1642" s="32"/>
      <c r="N1642" s="21"/>
      <c r="O1642" s="32"/>
      <c r="P1642" s="30"/>
      <c r="Q1642" s="33"/>
      <c r="R1642" s="21" t="s">
        <v>30</v>
      </c>
      <c r="S1642" s="21">
        <v>2427</v>
      </c>
      <c r="T1642" s="21"/>
      <c r="U1642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42" s="15">
        <f>Table3[[#This Row],[Price per board]]*$N$3</f>
        <v>0</v>
      </c>
      <c r="W1642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42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43" spans="2:24" x14ac:dyDescent="0.25">
      <c r="B1643" s="12">
        <f t="shared" ca="1" si="25"/>
        <v>1637</v>
      </c>
      <c r="C164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643" s="26"/>
      <c r="E1643" s="14" t="str">
        <f>IF(COUNTA(Table3[[#This Row],[Schematic Ref]]),LEN(Table3[[#This Row],[Schematic Ref]])-(LEN(SUBSTITUTE(Table3[[#This Row],[Schematic Ref]],",","")))+1,"")</f>
        <v/>
      </c>
      <c r="F1643" s="21"/>
      <c r="G1643" s="21"/>
      <c r="H1643" s="21"/>
      <c r="I1643" s="21"/>
      <c r="J1643" s="22"/>
      <c r="K1643" s="21"/>
      <c r="L1643" s="31"/>
      <c r="M1643" s="32"/>
      <c r="N1643" s="21"/>
      <c r="O1643" s="32"/>
      <c r="P1643" s="30"/>
      <c r="Q1643" s="33"/>
      <c r="R1643" s="21" t="s">
        <v>30</v>
      </c>
      <c r="S1643" s="21">
        <v>2428</v>
      </c>
      <c r="T1643" s="21"/>
      <c r="U1643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43" s="15">
        <f>Table3[[#This Row],[Price per board]]*$N$3</f>
        <v>0</v>
      </c>
      <c r="W1643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43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44" spans="2:24" x14ac:dyDescent="0.25">
      <c r="B1644" s="12">
        <f t="shared" ca="1" si="25"/>
        <v>1638</v>
      </c>
      <c r="C164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644" s="26"/>
      <c r="E1644" s="14" t="str">
        <f>IF(COUNTA(Table3[[#This Row],[Schematic Ref]]),LEN(Table3[[#This Row],[Schematic Ref]])-(LEN(SUBSTITUTE(Table3[[#This Row],[Schematic Ref]],",","")))+1,"")</f>
        <v/>
      </c>
      <c r="F1644" s="21"/>
      <c r="G1644" s="21"/>
      <c r="H1644" s="21"/>
      <c r="I1644" s="21"/>
      <c r="J1644" s="22"/>
      <c r="K1644" s="21"/>
      <c r="L1644" s="31"/>
      <c r="M1644" s="32"/>
      <c r="N1644" s="21"/>
      <c r="O1644" s="32"/>
      <c r="P1644" s="30"/>
      <c r="Q1644" s="33"/>
      <c r="R1644" s="21" t="s">
        <v>30</v>
      </c>
      <c r="S1644" s="21">
        <v>2429</v>
      </c>
      <c r="T1644" s="21"/>
      <c r="U1644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44" s="15">
        <f>Table3[[#This Row],[Price per board]]*$N$3</f>
        <v>0</v>
      </c>
      <c r="W1644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44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45" spans="2:24" x14ac:dyDescent="0.25">
      <c r="B1645" s="12">
        <f t="shared" ca="1" si="25"/>
        <v>1639</v>
      </c>
      <c r="C164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645" s="26"/>
      <c r="E1645" s="14" t="str">
        <f>IF(COUNTA(Table3[[#This Row],[Schematic Ref]]),LEN(Table3[[#This Row],[Schematic Ref]])-(LEN(SUBSTITUTE(Table3[[#This Row],[Schematic Ref]],",","")))+1,"")</f>
        <v/>
      </c>
      <c r="F1645" s="21"/>
      <c r="G1645" s="21"/>
      <c r="H1645" s="21"/>
      <c r="I1645" s="21"/>
      <c r="J1645" s="22"/>
      <c r="K1645" s="21"/>
      <c r="L1645" s="31"/>
      <c r="M1645" s="32"/>
      <c r="N1645" s="21"/>
      <c r="O1645" s="32"/>
      <c r="P1645" s="30"/>
      <c r="Q1645" s="33"/>
      <c r="R1645" s="21" t="s">
        <v>30</v>
      </c>
      <c r="S1645" s="21">
        <v>2430</v>
      </c>
      <c r="T1645" s="21"/>
      <c r="U1645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45" s="15">
        <f>Table3[[#This Row],[Price per board]]*$N$3</f>
        <v>0</v>
      </c>
      <c r="W1645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45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46" spans="2:24" x14ac:dyDescent="0.25">
      <c r="B1646" s="12">
        <f t="shared" ca="1" si="25"/>
        <v>1640</v>
      </c>
      <c r="C164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646" s="26"/>
      <c r="E1646" s="14" t="str">
        <f>IF(COUNTA(Table3[[#This Row],[Schematic Ref]]),LEN(Table3[[#This Row],[Schematic Ref]])-(LEN(SUBSTITUTE(Table3[[#This Row],[Schematic Ref]],",","")))+1,"")</f>
        <v/>
      </c>
      <c r="F1646" s="21"/>
      <c r="G1646" s="21"/>
      <c r="H1646" s="21"/>
      <c r="I1646" s="21"/>
      <c r="J1646" s="22"/>
      <c r="K1646" s="21"/>
      <c r="L1646" s="31"/>
      <c r="M1646" s="32"/>
      <c r="N1646" s="21"/>
      <c r="O1646" s="32"/>
      <c r="P1646" s="30"/>
      <c r="Q1646" s="33"/>
      <c r="R1646" s="21" t="s">
        <v>30</v>
      </c>
      <c r="S1646" s="21">
        <v>2431</v>
      </c>
      <c r="T1646" s="21"/>
      <c r="U1646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46" s="15">
        <f>Table3[[#This Row],[Price per board]]*$N$3</f>
        <v>0</v>
      </c>
      <c r="W1646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46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47" spans="2:24" x14ac:dyDescent="0.25">
      <c r="B1647" s="12">
        <f t="shared" ca="1" si="25"/>
        <v>1641</v>
      </c>
      <c r="C164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647" s="26"/>
      <c r="E1647" s="14" t="str">
        <f>IF(COUNTA(Table3[[#This Row],[Schematic Ref]]),LEN(Table3[[#This Row],[Schematic Ref]])-(LEN(SUBSTITUTE(Table3[[#This Row],[Schematic Ref]],",","")))+1,"")</f>
        <v/>
      </c>
      <c r="F1647" s="21"/>
      <c r="G1647" s="21"/>
      <c r="H1647" s="21"/>
      <c r="I1647" s="21"/>
      <c r="J1647" s="22"/>
      <c r="K1647" s="21"/>
      <c r="L1647" s="31"/>
      <c r="M1647" s="32"/>
      <c r="N1647" s="21"/>
      <c r="O1647" s="32"/>
      <c r="P1647" s="30"/>
      <c r="Q1647" s="33"/>
      <c r="R1647" s="21" t="s">
        <v>30</v>
      </c>
      <c r="S1647" s="21">
        <v>2432</v>
      </c>
      <c r="T1647" s="21"/>
      <c r="U1647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47" s="15">
        <f>Table3[[#This Row],[Price per board]]*$N$3</f>
        <v>0</v>
      </c>
      <c r="W1647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47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48" spans="2:24" x14ac:dyDescent="0.25">
      <c r="B1648" s="12">
        <f t="shared" ca="1" si="25"/>
        <v>1642</v>
      </c>
      <c r="C164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648" s="26"/>
      <c r="E1648" s="14" t="str">
        <f>IF(COUNTA(Table3[[#This Row],[Schematic Ref]]),LEN(Table3[[#This Row],[Schematic Ref]])-(LEN(SUBSTITUTE(Table3[[#This Row],[Schematic Ref]],",","")))+1,"")</f>
        <v/>
      </c>
      <c r="F1648" s="21"/>
      <c r="G1648" s="21"/>
      <c r="H1648" s="21"/>
      <c r="I1648" s="21"/>
      <c r="J1648" s="22"/>
      <c r="K1648" s="21"/>
      <c r="L1648" s="31"/>
      <c r="M1648" s="32"/>
      <c r="N1648" s="21"/>
      <c r="O1648" s="32"/>
      <c r="P1648" s="30"/>
      <c r="Q1648" s="33"/>
      <c r="R1648" s="21" t="s">
        <v>30</v>
      </c>
      <c r="S1648" s="21">
        <v>2433</v>
      </c>
      <c r="T1648" s="21"/>
      <c r="U1648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48" s="15">
        <f>Table3[[#This Row],[Price per board]]*$N$3</f>
        <v>0</v>
      </c>
      <c r="W1648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48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49" spans="2:24" x14ac:dyDescent="0.25">
      <c r="B1649" s="12">
        <f t="shared" ca="1" si="25"/>
        <v>1643</v>
      </c>
      <c r="C164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649" s="26"/>
      <c r="E1649" s="14" t="str">
        <f>IF(COUNTA(Table3[[#This Row],[Schematic Ref]]),LEN(Table3[[#This Row],[Schematic Ref]])-(LEN(SUBSTITUTE(Table3[[#This Row],[Schematic Ref]],",","")))+1,"")</f>
        <v/>
      </c>
      <c r="F1649" s="21"/>
      <c r="G1649" s="21"/>
      <c r="H1649" s="21"/>
      <c r="I1649" s="21"/>
      <c r="J1649" s="22"/>
      <c r="K1649" s="21"/>
      <c r="L1649" s="31"/>
      <c r="M1649" s="32"/>
      <c r="N1649" s="21"/>
      <c r="O1649" s="32"/>
      <c r="P1649" s="30"/>
      <c r="Q1649" s="33"/>
      <c r="R1649" s="21" t="s">
        <v>30</v>
      </c>
      <c r="S1649" s="21">
        <v>2434</v>
      </c>
      <c r="T1649" s="21"/>
      <c r="U1649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49" s="15">
        <f>Table3[[#This Row],[Price per board]]*$N$3</f>
        <v>0</v>
      </c>
      <c r="W1649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49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50" spans="2:24" x14ac:dyDescent="0.25">
      <c r="B1650" s="12">
        <f t="shared" ca="1" si="25"/>
        <v>1644</v>
      </c>
      <c r="C165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650" s="26"/>
      <c r="E1650" s="14" t="str">
        <f>IF(COUNTA(Table3[[#This Row],[Schematic Ref]]),LEN(Table3[[#This Row],[Schematic Ref]])-(LEN(SUBSTITUTE(Table3[[#This Row],[Schematic Ref]],",","")))+1,"")</f>
        <v/>
      </c>
      <c r="F1650" s="21"/>
      <c r="G1650" s="21"/>
      <c r="H1650" s="21"/>
      <c r="I1650" s="21"/>
      <c r="J1650" s="22"/>
      <c r="K1650" s="21"/>
      <c r="L1650" s="31"/>
      <c r="M1650" s="32"/>
      <c r="N1650" s="21"/>
      <c r="O1650" s="32"/>
      <c r="P1650" s="30"/>
      <c r="Q1650" s="33"/>
      <c r="R1650" s="21" t="s">
        <v>30</v>
      </c>
      <c r="S1650" s="21">
        <v>2435</v>
      </c>
      <c r="T1650" s="21"/>
      <c r="U1650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50" s="15">
        <f>Table3[[#This Row],[Price per board]]*$N$3</f>
        <v>0</v>
      </c>
      <c r="W1650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50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51" spans="2:24" x14ac:dyDescent="0.25">
      <c r="B1651" s="12">
        <f t="shared" ca="1" si="25"/>
        <v>1645</v>
      </c>
      <c r="C165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651" s="26"/>
      <c r="E1651" s="14" t="str">
        <f>IF(COUNTA(Table3[[#This Row],[Schematic Ref]]),LEN(Table3[[#This Row],[Schematic Ref]])-(LEN(SUBSTITUTE(Table3[[#This Row],[Schematic Ref]],",","")))+1,"")</f>
        <v/>
      </c>
      <c r="F1651" s="21"/>
      <c r="G1651" s="21"/>
      <c r="H1651" s="21"/>
      <c r="I1651" s="21"/>
      <c r="J1651" s="22"/>
      <c r="K1651" s="21"/>
      <c r="L1651" s="31"/>
      <c r="M1651" s="32"/>
      <c r="N1651" s="21"/>
      <c r="O1651" s="32"/>
      <c r="P1651" s="30"/>
      <c r="Q1651" s="33"/>
      <c r="R1651" s="21" t="s">
        <v>30</v>
      </c>
      <c r="S1651" s="21">
        <v>2436</v>
      </c>
      <c r="T1651" s="21"/>
      <c r="U1651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51" s="15">
        <f>Table3[[#This Row],[Price per board]]*$N$3</f>
        <v>0</v>
      </c>
      <c r="W1651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51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52" spans="2:24" x14ac:dyDescent="0.25">
      <c r="B1652" s="12">
        <f t="shared" ca="1" si="25"/>
        <v>1646</v>
      </c>
      <c r="C165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652" s="26"/>
      <c r="E1652" s="14" t="str">
        <f>IF(COUNTA(Table3[[#This Row],[Schematic Ref]]),LEN(Table3[[#This Row],[Schematic Ref]])-(LEN(SUBSTITUTE(Table3[[#This Row],[Schematic Ref]],",","")))+1,"")</f>
        <v/>
      </c>
      <c r="F1652" s="21"/>
      <c r="G1652" s="21"/>
      <c r="H1652" s="21"/>
      <c r="I1652" s="21"/>
      <c r="J1652" s="22"/>
      <c r="K1652" s="21"/>
      <c r="L1652" s="31"/>
      <c r="M1652" s="32"/>
      <c r="N1652" s="21"/>
      <c r="O1652" s="32"/>
      <c r="P1652" s="30"/>
      <c r="Q1652" s="33"/>
      <c r="R1652" s="21" t="s">
        <v>30</v>
      </c>
      <c r="S1652" s="21">
        <v>2437</v>
      </c>
      <c r="T1652" s="21"/>
      <c r="U1652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52" s="15">
        <f>Table3[[#This Row],[Price per board]]*$N$3</f>
        <v>0</v>
      </c>
      <c r="W1652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52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53" spans="2:24" x14ac:dyDescent="0.25">
      <c r="B1653" s="12">
        <f t="shared" ca="1" si="25"/>
        <v>1647</v>
      </c>
      <c r="C165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653" s="26"/>
      <c r="E1653" s="14" t="str">
        <f>IF(COUNTA(Table3[[#This Row],[Schematic Ref]]),LEN(Table3[[#This Row],[Schematic Ref]])-(LEN(SUBSTITUTE(Table3[[#This Row],[Schematic Ref]],",","")))+1,"")</f>
        <v/>
      </c>
      <c r="F1653" s="21"/>
      <c r="G1653" s="21"/>
      <c r="H1653" s="21"/>
      <c r="I1653" s="21"/>
      <c r="J1653" s="22"/>
      <c r="K1653" s="21"/>
      <c r="L1653" s="31"/>
      <c r="M1653" s="32"/>
      <c r="N1653" s="21"/>
      <c r="O1653" s="32"/>
      <c r="P1653" s="30"/>
      <c r="Q1653" s="33"/>
      <c r="R1653" s="21" t="s">
        <v>30</v>
      </c>
      <c r="S1653" s="21">
        <v>2438</v>
      </c>
      <c r="T1653" s="21"/>
      <c r="U1653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53" s="15">
        <f>Table3[[#This Row],[Price per board]]*$N$3</f>
        <v>0</v>
      </c>
      <c r="W1653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53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54" spans="2:24" x14ac:dyDescent="0.25">
      <c r="B1654" s="12">
        <f t="shared" ca="1" si="25"/>
        <v>1648</v>
      </c>
      <c r="C165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654" s="26"/>
      <c r="E1654" s="14" t="str">
        <f>IF(COUNTA(Table3[[#This Row],[Schematic Ref]]),LEN(Table3[[#This Row],[Schematic Ref]])-(LEN(SUBSTITUTE(Table3[[#This Row],[Schematic Ref]],",","")))+1,"")</f>
        <v/>
      </c>
      <c r="F1654" s="21"/>
      <c r="G1654" s="21"/>
      <c r="H1654" s="21"/>
      <c r="I1654" s="21"/>
      <c r="J1654" s="22"/>
      <c r="K1654" s="21"/>
      <c r="L1654" s="31"/>
      <c r="M1654" s="32"/>
      <c r="N1654" s="21"/>
      <c r="O1654" s="32"/>
      <c r="P1654" s="30"/>
      <c r="Q1654" s="33"/>
      <c r="R1654" s="21" t="s">
        <v>30</v>
      </c>
      <c r="S1654" s="21">
        <v>2439</v>
      </c>
      <c r="T1654" s="21"/>
      <c r="U1654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54" s="15">
        <f>Table3[[#This Row],[Price per board]]*$N$3</f>
        <v>0</v>
      </c>
      <c r="W1654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54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55" spans="2:24" x14ac:dyDescent="0.25">
      <c r="B1655" s="12">
        <f t="shared" ca="1" si="25"/>
        <v>1649</v>
      </c>
      <c r="C165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655" s="26"/>
      <c r="E1655" s="14" t="str">
        <f>IF(COUNTA(Table3[[#This Row],[Schematic Ref]]),LEN(Table3[[#This Row],[Schematic Ref]])-(LEN(SUBSTITUTE(Table3[[#This Row],[Schematic Ref]],",","")))+1,"")</f>
        <v/>
      </c>
      <c r="F1655" s="21"/>
      <c r="G1655" s="21"/>
      <c r="H1655" s="21"/>
      <c r="I1655" s="21"/>
      <c r="J1655" s="22"/>
      <c r="K1655" s="21"/>
      <c r="L1655" s="31"/>
      <c r="M1655" s="32"/>
      <c r="N1655" s="21"/>
      <c r="O1655" s="32"/>
      <c r="P1655" s="30"/>
      <c r="Q1655" s="33"/>
      <c r="R1655" s="21" t="s">
        <v>30</v>
      </c>
      <c r="S1655" s="21">
        <v>2440</v>
      </c>
      <c r="T1655" s="21"/>
      <c r="U1655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55" s="15">
        <f>Table3[[#This Row],[Price per board]]*$N$3</f>
        <v>0</v>
      </c>
      <c r="W1655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55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56" spans="2:24" x14ac:dyDescent="0.25">
      <c r="B1656" s="12">
        <f t="shared" ca="1" si="25"/>
        <v>1650</v>
      </c>
      <c r="C165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656" s="26"/>
      <c r="E1656" s="14" t="str">
        <f>IF(COUNTA(Table3[[#This Row],[Schematic Ref]]),LEN(Table3[[#This Row],[Schematic Ref]])-(LEN(SUBSTITUTE(Table3[[#This Row],[Schematic Ref]],",","")))+1,"")</f>
        <v/>
      </c>
      <c r="F1656" s="21"/>
      <c r="G1656" s="21"/>
      <c r="H1656" s="21"/>
      <c r="I1656" s="21"/>
      <c r="J1656" s="22"/>
      <c r="K1656" s="21"/>
      <c r="L1656" s="31"/>
      <c r="M1656" s="32"/>
      <c r="N1656" s="21"/>
      <c r="O1656" s="32"/>
      <c r="P1656" s="30"/>
      <c r="Q1656" s="33"/>
      <c r="R1656" s="21" t="s">
        <v>30</v>
      </c>
      <c r="S1656" s="21">
        <v>2441</v>
      </c>
      <c r="T1656" s="21"/>
      <c r="U1656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56" s="15">
        <f>Table3[[#This Row],[Price per board]]*$N$3</f>
        <v>0</v>
      </c>
      <c r="W1656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56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57" spans="2:24" x14ac:dyDescent="0.25">
      <c r="B1657" s="12">
        <f t="shared" ca="1" si="25"/>
        <v>1651</v>
      </c>
      <c r="C165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657" s="26"/>
      <c r="E1657" s="14" t="str">
        <f>IF(COUNTA(Table3[[#This Row],[Schematic Ref]]),LEN(Table3[[#This Row],[Schematic Ref]])-(LEN(SUBSTITUTE(Table3[[#This Row],[Schematic Ref]],",","")))+1,"")</f>
        <v/>
      </c>
      <c r="F1657" s="21"/>
      <c r="G1657" s="21"/>
      <c r="H1657" s="21"/>
      <c r="I1657" s="21"/>
      <c r="J1657" s="22"/>
      <c r="K1657" s="21"/>
      <c r="L1657" s="31"/>
      <c r="M1657" s="32"/>
      <c r="N1657" s="21"/>
      <c r="O1657" s="32"/>
      <c r="P1657" s="30"/>
      <c r="Q1657" s="33"/>
      <c r="R1657" s="21" t="s">
        <v>30</v>
      </c>
      <c r="S1657" s="21">
        <v>2442</v>
      </c>
      <c r="T1657" s="21"/>
      <c r="U1657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57" s="15">
        <f>Table3[[#This Row],[Price per board]]*$N$3</f>
        <v>0</v>
      </c>
      <c r="W1657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57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58" spans="2:24" x14ac:dyDescent="0.25">
      <c r="B1658" s="12">
        <f t="shared" ca="1" si="25"/>
        <v>1652</v>
      </c>
      <c r="C165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658" s="26"/>
      <c r="E1658" s="14" t="str">
        <f>IF(COUNTA(Table3[[#This Row],[Schematic Ref]]),LEN(Table3[[#This Row],[Schematic Ref]])-(LEN(SUBSTITUTE(Table3[[#This Row],[Schematic Ref]],",","")))+1,"")</f>
        <v/>
      </c>
      <c r="F1658" s="21"/>
      <c r="G1658" s="21"/>
      <c r="H1658" s="21"/>
      <c r="I1658" s="21"/>
      <c r="J1658" s="22"/>
      <c r="K1658" s="21"/>
      <c r="L1658" s="31"/>
      <c r="M1658" s="32"/>
      <c r="N1658" s="21"/>
      <c r="O1658" s="32"/>
      <c r="P1658" s="30"/>
      <c r="Q1658" s="33"/>
      <c r="R1658" s="21" t="s">
        <v>30</v>
      </c>
      <c r="S1658" s="21">
        <v>2443</v>
      </c>
      <c r="T1658" s="21"/>
      <c r="U1658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58" s="15">
        <f>Table3[[#This Row],[Price per board]]*$N$3</f>
        <v>0</v>
      </c>
      <c r="W1658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58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59" spans="2:24" x14ac:dyDescent="0.25">
      <c r="B1659" s="12">
        <f t="shared" ca="1" si="25"/>
        <v>1653</v>
      </c>
      <c r="C165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659" s="26"/>
      <c r="E1659" s="14" t="str">
        <f>IF(COUNTA(Table3[[#This Row],[Schematic Ref]]),LEN(Table3[[#This Row],[Schematic Ref]])-(LEN(SUBSTITUTE(Table3[[#This Row],[Schematic Ref]],",","")))+1,"")</f>
        <v/>
      </c>
      <c r="F1659" s="21"/>
      <c r="G1659" s="21"/>
      <c r="H1659" s="21"/>
      <c r="I1659" s="21"/>
      <c r="J1659" s="22"/>
      <c r="K1659" s="21"/>
      <c r="L1659" s="31"/>
      <c r="M1659" s="32"/>
      <c r="N1659" s="21"/>
      <c r="O1659" s="32"/>
      <c r="P1659" s="30"/>
      <c r="Q1659" s="33"/>
      <c r="R1659" s="21" t="s">
        <v>30</v>
      </c>
      <c r="S1659" s="21">
        <v>2444</v>
      </c>
      <c r="T1659" s="21"/>
      <c r="U1659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59" s="15">
        <f>Table3[[#This Row],[Price per board]]*$N$3</f>
        <v>0</v>
      </c>
      <c r="W1659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59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60" spans="2:24" x14ac:dyDescent="0.25">
      <c r="B1660" s="12">
        <f t="shared" ca="1" si="25"/>
        <v>1654</v>
      </c>
      <c r="C166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660" s="26"/>
      <c r="E1660" s="14" t="str">
        <f>IF(COUNTA(Table3[[#This Row],[Schematic Ref]]),LEN(Table3[[#This Row],[Schematic Ref]])-(LEN(SUBSTITUTE(Table3[[#This Row],[Schematic Ref]],",","")))+1,"")</f>
        <v/>
      </c>
      <c r="F1660" s="21"/>
      <c r="G1660" s="21"/>
      <c r="H1660" s="21"/>
      <c r="I1660" s="21"/>
      <c r="J1660" s="22"/>
      <c r="K1660" s="21"/>
      <c r="L1660" s="31"/>
      <c r="M1660" s="32"/>
      <c r="N1660" s="21"/>
      <c r="O1660" s="32"/>
      <c r="P1660" s="30"/>
      <c r="Q1660" s="33"/>
      <c r="R1660" s="21" t="s">
        <v>30</v>
      </c>
      <c r="S1660" s="21">
        <v>2445</v>
      </c>
      <c r="T1660" s="21"/>
      <c r="U1660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60" s="15">
        <f>Table3[[#This Row],[Price per board]]*$N$3</f>
        <v>0</v>
      </c>
      <c r="W1660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60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61" spans="2:24" x14ac:dyDescent="0.25">
      <c r="B1661" s="12">
        <f t="shared" ca="1" si="25"/>
        <v>1655</v>
      </c>
      <c r="C166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661" s="26"/>
      <c r="E1661" s="14" t="str">
        <f>IF(COUNTA(Table3[[#This Row],[Schematic Ref]]),LEN(Table3[[#This Row],[Schematic Ref]])-(LEN(SUBSTITUTE(Table3[[#This Row],[Schematic Ref]],",","")))+1,"")</f>
        <v/>
      </c>
      <c r="F1661" s="21"/>
      <c r="G1661" s="21"/>
      <c r="H1661" s="21"/>
      <c r="I1661" s="21"/>
      <c r="J1661" s="22"/>
      <c r="K1661" s="21"/>
      <c r="L1661" s="31"/>
      <c r="M1661" s="32"/>
      <c r="N1661" s="21"/>
      <c r="O1661" s="32"/>
      <c r="P1661" s="30"/>
      <c r="Q1661" s="33"/>
      <c r="R1661" s="21" t="s">
        <v>30</v>
      </c>
      <c r="S1661" s="21">
        <v>2446</v>
      </c>
      <c r="T1661" s="21"/>
      <c r="U1661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61" s="15">
        <f>Table3[[#This Row],[Price per board]]*$N$3</f>
        <v>0</v>
      </c>
      <c r="W1661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61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62" spans="2:24" x14ac:dyDescent="0.25">
      <c r="B1662" s="12">
        <f t="shared" ca="1" si="25"/>
        <v>1656</v>
      </c>
      <c r="C166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662" s="26"/>
      <c r="E1662" s="14" t="str">
        <f>IF(COUNTA(Table3[[#This Row],[Schematic Ref]]),LEN(Table3[[#This Row],[Schematic Ref]])-(LEN(SUBSTITUTE(Table3[[#This Row],[Schematic Ref]],",","")))+1,"")</f>
        <v/>
      </c>
      <c r="F1662" s="21"/>
      <c r="G1662" s="21"/>
      <c r="H1662" s="21"/>
      <c r="I1662" s="21"/>
      <c r="J1662" s="22"/>
      <c r="K1662" s="21"/>
      <c r="L1662" s="31"/>
      <c r="M1662" s="32"/>
      <c r="N1662" s="21"/>
      <c r="O1662" s="32"/>
      <c r="P1662" s="30"/>
      <c r="Q1662" s="33"/>
      <c r="R1662" s="21" t="s">
        <v>30</v>
      </c>
      <c r="S1662" s="21">
        <v>2447</v>
      </c>
      <c r="T1662" s="21"/>
      <c r="U1662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62" s="15">
        <f>Table3[[#This Row],[Price per board]]*$N$3</f>
        <v>0</v>
      </c>
      <c r="W1662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62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63" spans="2:24" x14ac:dyDescent="0.25">
      <c r="B1663" s="12">
        <f t="shared" ca="1" si="25"/>
        <v>1657</v>
      </c>
      <c r="C166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663" s="26"/>
      <c r="E1663" s="14" t="str">
        <f>IF(COUNTA(Table3[[#This Row],[Schematic Ref]]),LEN(Table3[[#This Row],[Schematic Ref]])-(LEN(SUBSTITUTE(Table3[[#This Row],[Schematic Ref]],",","")))+1,"")</f>
        <v/>
      </c>
      <c r="F1663" s="21"/>
      <c r="G1663" s="21"/>
      <c r="H1663" s="21"/>
      <c r="I1663" s="21"/>
      <c r="J1663" s="22"/>
      <c r="K1663" s="21"/>
      <c r="L1663" s="31"/>
      <c r="M1663" s="32"/>
      <c r="N1663" s="21"/>
      <c r="O1663" s="32"/>
      <c r="P1663" s="30"/>
      <c r="Q1663" s="33"/>
      <c r="R1663" s="21" t="s">
        <v>30</v>
      </c>
      <c r="S1663" s="21">
        <v>2448</v>
      </c>
      <c r="T1663" s="21"/>
      <c r="U1663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63" s="15">
        <f>Table3[[#This Row],[Price per board]]*$N$3</f>
        <v>0</v>
      </c>
      <c r="W1663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63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64" spans="2:24" x14ac:dyDescent="0.25">
      <c r="B1664" s="12">
        <f t="shared" ca="1" si="25"/>
        <v>1658</v>
      </c>
      <c r="C166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664" s="26"/>
      <c r="E1664" s="14" t="str">
        <f>IF(COUNTA(Table3[[#This Row],[Schematic Ref]]),LEN(Table3[[#This Row],[Schematic Ref]])-(LEN(SUBSTITUTE(Table3[[#This Row],[Schematic Ref]],",","")))+1,"")</f>
        <v/>
      </c>
      <c r="F1664" s="21"/>
      <c r="G1664" s="21"/>
      <c r="H1664" s="21"/>
      <c r="I1664" s="21"/>
      <c r="J1664" s="22"/>
      <c r="K1664" s="21"/>
      <c r="L1664" s="31"/>
      <c r="M1664" s="32"/>
      <c r="N1664" s="21"/>
      <c r="O1664" s="32"/>
      <c r="P1664" s="30"/>
      <c r="Q1664" s="33"/>
      <c r="R1664" s="21" t="s">
        <v>30</v>
      </c>
      <c r="S1664" s="21">
        <v>2449</v>
      </c>
      <c r="T1664" s="21"/>
      <c r="U1664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64" s="15">
        <f>Table3[[#This Row],[Price per board]]*$N$3</f>
        <v>0</v>
      </c>
      <c r="W1664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64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65" spans="2:24" x14ac:dyDescent="0.25">
      <c r="B1665" s="12">
        <f t="shared" ca="1" si="25"/>
        <v>1659</v>
      </c>
      <c r="C166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665" s="26"/>
      <c r="E1665" s="14" t="str">
        <f>IF(COUNTA(Table3[[#This Row],[Schematic Ref]]),LEN(Table3[[#This Row],[Schematic Ref]])-(LEN(SUBSTITUTE(Table3[[#This Row],[Schematic Ref]],",","")))+1,"")</f>
        <v/>
      </c>
      <c r="F1665" s="21"/>
      <c r="G1665" s="21"/>
      <c r="H1665" s="21"/>
      <c r="I1665" s="21"/>
      <c r="J1665" s="22"/>
      <c r="K1665" s="21"/>
      <c r="L1665" s="31"/>
      <c r="M1665" s="32"/>
      <c r="N1665" s="21"/>
      <c r="O1665" s="32"/>
      <c r="P1665" s="30"/>
      <c r="Q1665" s="33"/>
      <c r="R1665" s="21" t="s">
        <v>30</v>
      </c>
      <c r="S1665" s="21">
        <v>2450</v>
      </c>
      <c r="T1665" s="21"/>
      <c r="U1665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65" s="15">
        <f>Table3[[#This Row],[Price per board]]*$N$3</f>
        <v>0</v>
      </c>
      <c r="W1665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65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66" spans="2:24" x14ac:dyDescent="0.25">
      <c r="B1666" s="12">
        <f t="shared" ca="1" si="25"/>
        <v>1660</v>
      </c>
      <c r="C166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666" s="26"/>
      <c r="E1666" s="14" t="str">
        <f>IF(COUNTA(Table3[[#This Row],[Schematic Ref]]),LEN(Table3[[#This Row],[Schematic Ref]])-(LEN(SUBSTITUTE(Table3[[#This Row],[Schematic Ref]],",","")))+1,"")</f>
        <v/>
      </c>
      <c r="F1666" s="21"/>
      <c r="G1666" s="21"/>
      <c r="H1666" s="21"/>
      <c r="I1666" s="21"/>
      <c r="J1666" s="22"/>
      <c r="K1666" s="21"/>
      <c r="L1666" s="31"/>
      <c r="M1666" s="32"/>
      <c r="N1666" s="21"/>
      <c r="O1666" s="32"/>
      <c r="P1666" s="30"/>
      <c r="Q1666" s="33"/>
      <c r="R1666" s="21" t="s">
        <v>30</v>
      </c>
      <c r="S1666" s="21">
        <v>2451</v>
      </c>
      <c r="T1666" s="21"/>
      <c r="U1666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66" s="15">
        <f>Table3[[#This Row],[Price per board]]*$N$3</f>
        <v>0</v>
      </c>
      <c r="W1666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66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67" spans="2:24" x14ac:dyDescent="0.25">
      <c r="B1667" s="12">
        <f t="shared" ca="1" si="25"/>
        <v>1661</v>
      </c>
      <c r="C166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667" s="26"/>
      <c r="E1667" s="14" t="str">
        <f>IF(COUNTA(Table3[[#This Row],[Schematic Ref]]),LEN(Table3[[#This Row],[Schematic Ref]])-(LEN(SUBSTITUTE(Table3[[#This Row],[Schematic Ref]],",","")))+1,"")</f>
        <v/>
      </c>
      <c r="F1667" s="21"/>
      <c r="G1667" s="21"/>
      <c r="H1667" s="21"/>
      <c r="I1667" s="21"/>
      <c r="J1667" s="22"/>
      <c r="K1667" s="21"/>
      <c r="L1667" s="31"/>
      <c r="M1667" s="32"/>
      <c r="N1667" s="21"/>
      <c r="O1667" s="32"/>
      <c r="P1667" s="30"/>
      <c r="Q1667" s="33"/>
      <c r="R1667" s="21" t="s">
        <v>30</v>
      </c>
      <c r="S1667" s="21">
        <v>2452</v>
      </c>
      <c r="T1667" s="21"/>
      <c r="U1667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67" s="15">
        <f>Table3[[#This Row],[Price per board]]*$N$3</f>
        <v>0</v>
      </c>
      <c r="W1667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67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68" spans="2:24" x14ac:dyDescent="0.25">
      <c r="B1668" s="12">
        <f t="shared" ca="1" si="25"/>
        <v>1662</v>
      </c>
      <c r="C166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668" s="26"/>
      <c r="E1668" s="14" t="str">
        <f>IF(COUNTA(Table3[[#This Row],[Schematic Ref]]),LEN(Table3[[#This Row],[Schematic Ref]])-(LEN(SUBSTITUTE(Table3[[#This Row],[Schematic Ref]],",","")))+1,"")</f>
        <v/>
      </c>
      <c r="F1668" s="21"/>
      <c r="G1668" s="21"/>
      <c r="H1668" s="21"/>
      <c r="I1668" s="21"/>
      <c r="J1668" s="22"/>
      <c r="K1668" s="21"/>
      <c r="L1668" s="31"/>
      <c r="M1668" s="32"/>
      <c r="N1668" s="21"/>
      <c r="O1668" s="32"/>
      <c r="P1668" s="30"/>
      <c r="Q1668" s="33"/>
      <c r="R1668" s="21" t="s">
        <v>30</v>
      </c>
      <c r="S1668" s="21">
        <v>2453</v>
      </c>
      <c r="T1668" s="21"/>
      <c r="U1668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68" s="15">
        <f>Table3[[#This Row],[Price per board]]*$N$3</f>
        <v>0</v>
      </c>
      <c r="W1668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68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69" spans="2:24" x14ac:dyDescent="0.25">
      <c r="B1669" s="12">
        <f t="shared" ca="1" si="25"/>
        <v>1663</v>
      </c>
      <c r="C166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669" s="26"/>
      <c r="E1669" s="14" t="str">
        <f>IF(COUNTA(Table3[[#This Row],[Schematic Ref]]),LEN(Table3[[#This Row],[Schematic Ref]])-(LEN(SUBSTITUTE(Table3[[#This Row],[Schematic Ref]],",","")))+1,"")</f>
        <v/>
      </c>
      <c r="F1669" s="21"/>
      <c r="G1669" s="21"/>
      <c r="H1669" s="21"/>
      <c r="I1669" s="21"/>
      <c r="J1669" s="22"/>
      <c r="K1669" s="21"/>
      <c r="L1669" s="31"/>
      <c r="M1669" s="32"/>
      <c r="N1669" s="21"/>
      <c r="O1669" s="32"/>
      <c r="P1669" s="30"/>
      <c r="Q1669" s="33"/>
      <c r="R1669" s="21" t="s">
        <v>30</v>
      </c>
      <c r="S1669" s="21">
        <v>2454</v>
      </c>
      <c r="T1669" s="21"/>
      <c r="U1669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69" s="15">
        <f>Table3[[#This Row],[Price per board]]*$N$3</f>
        <v>0</v>
      </c>
      <c r="W1669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69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70" spans="2:24" x14ac:dyDescent="0.25">
      <c r="B1670" s="12">
        <f t="shared" ref="B1670:B1733" ca="1" si="26">IF(ISNUMBER(INDIRECT("B"&amp;ROW()-1)),INDIRECT("B"&amp;ROW()-1)+1,0)</f>
        <v>1664</v>
      </c>
      <c r="C167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670" s="26"/>
      <c r="E1670" s="14" t="str">
        <f>IF(COUNTA(Table3[[#This Row],[Schematic Ref]]),LEN(Table3[[#This Row],[Schematic Ref]])-(LEN(SUBSTITUTE(Table3[[#This Row],[Schematic Ref]],",","")))+1,"")</f>
        <v/>
      </c>
      <c r="F1670" s="21"/>
      <c r="G1670" s="21"/>
      <c r="H1670" s="21"/>
      <c r="I1670" s="21"/>
      <c r="J1670" s="22"/>
      <c r="K1670" s="21"/>
      <c r="L1670" s="31"/>
      <c r="M1670" s="32"/>
      <c r="N1670" s="21"/>
      <c r="O1670" s="32"/>
      <c r="P1670" s="30"/>
      <c r="Q1670" s="33"/>
      <c r="R1670" s="21" t="s">
        <v>30</v>
      </c>
      <c r="S1670" s="21">
        <v>2455</v>
      </c>
      <c r="T1670" s="21"/>
      <c r="U1670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70" s="15">
        <f>Table3[[#This Row],[Price per board]]*$N$3</f>
        <v>0</v>
      </c>
      <c r="W1670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70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71" spans="2:24" x14ac:dyDescent="0.25">
      <c r="B1671" s="12">
        <f t="shared" ca="1" si="26"/>
        <v>1665</v>
      </c>
      <c r="C167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671" s="26"/>
      <c r="E1671" s="14" t="str">
        <f>IF(COUNTA(Table3[[#This Row],[Schematic Ref]]),LEN(Table3[[#This Row],[Schematic Ref]])-(LEN(SUBSTITUTE(Table3[[#This Row],[Schematic Ref]],",","")))+1,"")</f>
        <v/>
      </c>
      <c r="F1671" s="21"/>
      <c r="G1671" s="21"/>
      <c r="H1671" s="21"/>
      <c r="I1671" s="21"/>
      <c r="J1671" s="22"/>
      <c r="K1671" s="21"/>
      <c r="L1671" s="31"/>
      <c r="M1671" s="32"/>
      <c r="N1671" s="21"/>
      <c r="O1671" s="32"/>
      <c r="P1671" s="30"/>
      <c r="Q1671" s="33"/>
      <c r="R1671" s="21" t="s">
        <v>30</v>
      </c>
      <c r="S1671" s="21">
        <v>2456</v>
      </c>
      <c r="T1671" s="21"/>
      <c r="U1671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71" s="15">
        <f>Table3[[#This Row],[Price per board]]*$N$3</f>
        <v>0</v>
      </c>
      <c r="W1671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71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72" spans="2:24" x14ac:dyDescent="0.25">
      <c r="B1672" s="12">
        <f t="shared" ca="1" si="26"/>
        <v>1666</v>
      </c>
      <c r="C167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672" s="26"/>
      <c r="E1672" s="14" t="str">
        <f>IF(COUNTA(Table3[[#This Row],[Schematic Ref]]),LEN(Table3[[#This Row],[Schematic Ref]])-(LEN(SUBSTITUTE(Table3[[#This Row],[Schematic Ref]],",","")))+1,"")</f>
        <v/>
      </c>
      <c r="F1672" s="21"/>
      <c r="G1672" s="21"/>
      <c r="H1672" s="21"/>
      <c r="I1672" s="21"/>
      <c r="J1672" s="22"/>
      <c r="K1672" s="21"/>
      <c r="L1672" s="31"/>
      <c r="M1672" s="32"/>
      <c r="N1672" s="21"/>
      <c r="O1672" s="32"/>
      <c r="P1672" s="30"/>
      <c r="Q1672" s="33"/>
      <c r="R1672" s="21" t="s">
        <v>30</v>
      </c>
      <c r="S1672" s="21">
        <v>2457</v>
      </c>
      <c r="T1672" s="21"/>
      <c r="U1672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72" s="15">
        <f>Table3[[#This Row],[Price per board]]*$N$3</f>
        <v>0</v>
      </c>
      <c r="W1672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72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73" spans="2:24" x14ac:dyDescent="0.25">
      <c r="B1673" s="12">
        <f t="shared" ca="1" si="26"/>
        <v>1667</v>
      </c>
      <c r="C167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673" s="26"/>
      <c r="E1673" s="14" t="str">
        <f>IF(COUNTA(Table3[[#This Row],[Schematic Ref]]),LEN(Table3[[#This Row],[Schematic Ref]])-(LEN(SUBSTITUTE(Table3[[#This Row],[Schematic Ref]],",","")))+1,"")</f>
        <v/>
      </c>
      <c r="F1673" s="21"/>
      <c r="G1673" s="21"/>
      <c r="H1673" s="21"/>
      <c r="I1673" s="21"/>
      <c r="J1673" s="22"/>
      <c r="K1673" s="21"/>
      <c r="L1673" s="31"/>
      <c r="M1673" s="32"/>
      <c r="N1673" s="21"/>
      <c r="O1673" s="32"/>
      <c r="P1673" s="30"/>
      <c r="Q1673" s="33"/>
      <c r="R1673" s="21" t="s">
        <v>30</v>
      </c>
      <c r="S1673" s="21">
        <v>2458</v>
      </c>
      <c r="T1673" s="21"/>
      <c r="U1673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73" s="15">
        <f>Table3[[#This Row],[Price per board]]*$N$3</f>
        <v>0</v>
      </c>
      <c r="W1673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73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74" spans="2:24" x14ac:dyDescent="0.25">
      <c r="B1674" s="12">
        <f t="shared" ca="1" si="26"/>
        <v>1668</v>
      </c>
      <c r="C167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674" s="26"/>
      <c r="E1674" s="14" t="str">
        <f>IF(COUNTA(Table3[[#This Row],[Schematic Ref]]),LEN(Table3[[#This Row],[Schematic Ref]])-(LEN(SUBSTITUTE(Table3[[#This Row],[Schematic Ref]],",","")))+1,"")</f>
        <v/>
      </c>
      <c r="F1674" s="21"/>
      <c r="G1674" s="21"/>
      <c r="H1674" s="21"/>
      <c r="I1674" s="21"/>
      <c r="J1674" s="22"/>
      <c r="K1674" s="21"/>
      <c r="L1674" s="31"/>
      <c r="M1674" s="32"/>
      <c r="N1674" s="21"/>
      <c r="O1674" s="32"/>
      <c r="P1674" s="30"/>
      <c r="Q1674" s="33"/>
      <c r="R1674" s="21" t="s">
        <v>30</v>
      </c>
      <c r="S1674" s="21">
        <v>2459</v>
      </c>
      <c r="T1674" s="21"/>
      <c r="U1674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74" s="15">
        <f>Table3[[#This Row],[Price per board]]*$N$3</f>
        <v>0</v>
      </c>
      <c r="W1674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74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75" spans="2:24" x14ac:dyDescent="0.25">
      <c r="B1675" s="12">
        <f t="shared" ca="1" si="26"/>
        <v>1669</v>
      </c>
      <c r="C167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675" s="26"/>
      <c r="E1675" s="14" t="str">
        <f>IF(COUNTA(Table3[[#This Row],[Schematic Ref]]),LEN(Table3[[#This Row],[Schematic Ref]])-(LEN(SUBSTITUTE(Table3[[#This Row],[Schematic Ref]],",","")))+1,"")</f>
        <v/>
      </c>
      <c r="F1675" s="21"/>
      <c r="G1675" s="21"/>
      <c r="H1675" s="21"/>
      <c r="I1675" s="21"/>
      <c r="J1675" s="22"/>
      <c r="K1675" s="21"/>
      <c r="L1675" s="31"/>
      <c r="M1675" s="32"/>
      <c r="N1675" s="21"/>
      <c r="O1675" s="32"/>
      <c r="P1675" s="30"/>
      <c r="Q1675" s="33"/>
      <c r="R1675" s="21" t="s">
        <v>30</v>
      </c>
      <c r="S1675" s="21">
        <v>2460</v>
      </c>
      <c r="T1675" s="21"/>
      <c r="U1675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75" s="15">
        <f>Table3[[#This Row],[Price per board]]*$N$3</f>
        <v>0</v>
      </c>
      <c r="W1675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75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76" spans="2:24" x14ac:dyDescent="0.25">
      <c r="B1676" s="12">
        <f t="shared" ca="1" si="26"/>
        <v>1670</v>
      </c>
      <c r="C167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676" s="26"/>
      <c r="E1676" s="14" t="str">
        <f>IF(COUNTA(Table3[[#This Row],[Schematic Ref]]),LEN(Table3[[#This Row],[Schematic Ref]])-(LEN(SUBSTITUTE(Table3[[#This Row],[Schematic Ref]],",","")))+1,"")</f>
        <v/>
      </c>
      <c r="F1676" s="21"/>
      <c r="G1676" s="21"/>
      <c r="H1676" s="21"/>
      <c r="I1676" s="21"/>
      <c r="J1676" s="22"/>
      <c r="K1676" s="21"/>
      <c r="L1676" s="31"/>
      <c r="M1676" s="32"/>
      <c r="N1676" s="21"/>
      <c r="O1676" s="32"/>
      <c r="P1676" s="30"/>
      <c r="Q1676" s="33"/>
      <c r="R1676" s="21" t="s">
        <v>30</v>
      </c>
      <c r="S1676" s="21">
        <v>2461</v>
      </c>
      <c r="T1676" s="21"/>
      <c r="U1676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76" s="15">
        <f>Table3[[#This Row],[Price per board]]*$N$3</f>
        <v>0</v>
      </c>
      <c r="W1676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76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77" spans="2:24" x14ac:dyDescent="0.25">
      <c r="B1677" s="12">
        <f t="shared" ca="1" si="26"/>
        <v>1671</v>
      </c>
      <c r="C167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677" s="26"/>
      <c r="E1677" s="14" t="str">
        <f>IF(COUNTA(Table3[[#This Row],[Schematic Ref]]),LEN(Table3[[#This Row],[Schematic Ref]])-(LEN(SUBSTITUTE(Table3[[#This Row],[Schematic Ref]],",","")))+1,"")</f>
        <v/>
      </c>
      <c r="F1677" s="21"/>
      <c r="G1677" s="21"/>
      <c r="H1677" s="21"/>
      <c r="I1677" s="21"/>
      <c r="J1677" s="22"/>
      <c r="K1677" s="21"/>
      <c r="L1677" s="31"/>
      <c r="M1677" s="32"/>
      <c r="N1677" s="21"/>
      <c r="O1677" s="32"/>
      <c r="P1677" s="30"/>
      <c r="Q1677" s="33"/>
      <c r="R1677" s="21" t="s">
        <v>30</v>
      </c>
      <c r="S1677" s="21">
        <v>2462</v>
      </c>
      <c r="T1677" s="21"/>
      <c r="U1677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77" s="15">
        <f>Table3[[#This Row],[Price per board]]*$N$3</f>
        <v>0</v>
      </c>
      <c r="W1677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77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78" spans="2:24" x14ac:dyDescent="0.25">
      <c r="B1678" s="12">
        <f t="shared" ca="1" si="26"/>
        <v>1672</v>
      </c>
      <c r="C167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678" s="26"/>
      <c r="E1678" s="14" t="str">
        <f>IF(COUNTA(Table3[[#This Row],[Schematic Ref]]),LEN(Table3[[#This Row],[Schematic Ref]])-(LEN(SUBSTITUTE(Table3[[#This Row],[Schematic Ref]],",","")))+1,"")</f>
        <v/>
      </c>
      <c r="F1678" s="21"/>
      <c r="G1678" s="21"/>
      <c r="H1678" s="21"/>
      <c r="I1678" s="21"/>
      <c r="J1678" s="22"/>
      <c r="K1678" s="21"/>
      <c r="L1678" s="31"/>
      <c r="M1678" s="32"/>
      <c r="N1678" s="21"/>
      <c r="O1678" s="32"/>
      <c r="P1678" s="30"/>
      <c r="Q1678" s="33"/>
      <c r="R1678" s="21" t="s">
        <v>30</v>
      </c>
      <c r="S1678" s="21">
        <v>2463</v>
      </c>
      <c r="T1678" s="21"/>
      <c r="U1678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78" s="15">
        <f>Table3[[#This Row],[Price per board]]*$N$3</f>
        <v>0</v>
      </c>
      <c r="W1678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78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79" spans="2:24" x14ac:dyDescent="0.25">
      <c r="B1679" s="12">
        <f t="shared" ca="1" si="26"/>
        <v>1673</v>
      </c>
      <c r="C167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679" s="26"/>
      <c r="E1679" s="14" t="str">
        <f>IF(COUNTA(Table3[[#This Row],[Schematic Ref]]),LEN(Table3[[#This Row],[Schematic Ref]])-(LEN(SUBSTITUTE(Table3[[#This Row],[Schematic Ref]],",","")))+1,"")</f>
        <v/>
      </c>
      <c r="F1679" s="21"/>
      <c r="G1679" s="21"/>
      <c r="H1679" s="21"/>
      <c r="I1679" s="21"/>
      <c r="J1679" s="22"/>
      <c r="K1679" s="21"/>
      <c r="L1679" s="31"/>
      <c r="M1679" s="32"/>
      <c r="N1679" s="21"/>
      <c r="O1679" s="32"/>
      <c r="P1679" s="30"/>
      <c r="Q1679" s="33"/>
      <c r="R1679" s="21" t="s">
        <v>30</v>
      </c>
      <c r="S1679" s="21">
        <v>2464</v>
      </c>
      <c r="T1679" s="21"/>
      <c r="U1679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79" s="15">
        <f>Table3[[#This Row],[Price per board]]*$N$3</f>
        <v>0</v>
      </c>
      <c r="W1679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79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80" spans="2:24" x14ac:dyDescent="0.25">
      <c r="B1680" s="12">
        <f t="shared" ca="1" si="26"/>
        <v>1674</v>
      </c>
      <c r="C168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680" s="26"/>
      <c r="E1680" s="14" t="str">
        <f>IF(COUNTA(Table3[[#This Row],[Schematic Ref]]),LEN(Table3[[#This Row],[Schematic Ref]])-(LEN(SUBSTITUTE(Table3[[#This Row],[Schematic Ref]],",","")))+1,"")</f>
        <v/>
      </c>
      <c r="F1680" s="21"/>
      <c r="G1680" s="21"/>
      <c r="H1680" s="21"/>
      <c r="I1680" s="21"/>
      <c r="J1680" s="22"/>
      <c r="K1680" s="21"/>
      <c r="L1680" s="31"/>
      <c r="M1680" s="32"/>
      <c r="N1680" s="21"/>
      <c r="O1680" s="32"/>
      <c r="P1680" s="30"/>
      <c r="Q1680" s="33"/>
      <c r="R1680" s="21" t="s">
        <v>30</v>
      </c>
      <c r="S1680" s="21">
        <v>2465</v>
      </c>
      <c r="T1680" s="21"/>
      <c r="U1680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80" s="15">
        <f>Table3[[#This Row],[Price per board]]*$N$3</f>
        <v>0</v>
      </c>
      <c r="W1680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80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81" spans="2:24" x14ac:dyDescent="0.25">
      <c r="B1681" s="12">
        <f t="shared" ca="1" si="26"/>
        <v>1675</v>
      </c>
      <c r="C168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681" s="26"/>
      <c r="E1681" s="14" t="str">
        <f>IF(COUNTA(Table3[[#This Row],[Schematic Ref]]),LEN(Table3[[#This Row],[Schematic Ref]])-(LEN(SUBSTITUTE(Table3[[#This Row],[Schematic Ref]],",","")))+1,"")</f>
        <v/>
      </c>
      <c r="F1681" s="21"/>
      <c r="G1681" s="21"/>
      <c r="H1681" s="21"/>
      <c r="I1681" s="21"/>
      <c r="J1681" s="22"/>
      <c r="K1681" s="21"/>
      <c r="L1681" s="31"/>
      <c r="M1681" s="32"/>
      <c r="N1681" s="21"/>
      <c r="O1681" s="32"/>
      <c r="P1681" s="30"/>
      <c r="Q1681" s="33"/>
      <c r="R1681" s="21" t="s">
        <v>30</v>
      </c>
      <c r="S1681" s="21">
        <v>2466</v>
      </c>
      <c r="T1681" s="21"/>
      <c r="U1681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81" s="15">
        <f>Table3[[#This Row],[Price per board]]*$N$3</f>
        <v>0</v>
      </c>
      <c r="W1681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81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82" spans="2:24" x14ac:dyDescent="0.25">
      <c r="B1682" s="12">
        <f t="shared" ca="1" si="26"/>
        <v>1676</v>
      </c>
      <c r="C168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682" s="26"/>
      <c r="E1682" s="14" t="str">
        <f>IF(COUNTA(Table3[[#This Row],[Schematic Ref]]),LEN(Table3[[#This Row],[Schematic Ref]])-(LEN(SUBSTITUTE(Table3[[#This Row],[Schematic Ref]],",","")))+1,"")</f>
        <v/>
      </c>
      <c r="F1682" s="21"/>
      <c r="G1682" s="21"/>
      <c r="H1682" s="21"/>
      <c r="I1682" s="21"/>
      <c r="J1682" s="22"/>
      <c r="K1682" s="21"/>
      <c r="L1682" s="31"/>
      <c r="M1682" s="32"/>
      <c r="N1682" s="21"/>
      <c r="O1682" s="32"/>
      <c r="P1682" s="30"/>
      <c r="Q1682" s="33"/>
      <c r="R1682" s="21" t="s">
        <v>30</v>
      </c>
      <c r="S1682" s="21">
        <v>2467</v>
      </c>
      <c r="T1682" s="21"/>
      <c r="U1682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82" s="15">
        <f>Table3[[#This Row],[Price per board]]*$N$3</f>
        <v>0</v>
      </c>
      <c r="W1682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82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83" spans="2:24" x14ac:dyDescent="0.25">
      <c r="B1683" s="12">
        <f t="shared" ca="1" si="26"/>
        <v>1677</v>
      </c>
      <c r="C168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683" s="26"/>
      <c r="E1683" s="14" t="str">
        <f>IF(COUNTA(Table3[[#This Row],[Schematic Ref]]),LEN(Table3[[#This Row],[Schematic Ref]])-(LEN(SUBSTITUTE(Table3[[#This Row],[Schematic Ref]],",","")))+1,"")</f>
        <v/>
      </c>
      <c r="F1683" s="21"/>
      <c r="G1683" s="21"/>
      <c r="H1683" s="21"/>
      <c r="I1683" s="21"/>
      <c r="J1683" s="22"/>
      <c r="K1683" s="21"/>
      <c r="L1683" s="31"/>
      <c r="M1683" s="32"/>
      <c r="N1683" s="21"/>
      <c r="O1683" s="32"/>
      <c r="P1683" s="30"/>
      <c r="Q1683" s="33"/>
      <c r="R1683" s="21" t="s">
        <v>30</v>
      </c>
      <c r="S1683" s="21">
        <v>2468</v>
      </c>
      <c r="T1683" s="21"/>
      <c r="U1683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83" s="15">
        <f>Table3[[#This Row],[Price per board]]*$N$3</f>
        <v>0</v>
      </c>
      <c r="W1683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83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84" spans="2:24" x14ac:dyDescent="0.25">
      <c r="B1684" s="12">
        <f t="shared" ca="1" si="26"/>
        <v>1678</v>
      </c>
      <c r="C168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684" s="26"/>
      <c r="E1684" s="14" t="str">
        <f>IF(COUNTA(Table3[[#This Row],[Schematic Ref]]),LEN(Table3[[#This Row],[Schematic Ref]])-(LEN(SUBSTITUTE(Table3[[#This Row],[Schematic Ref]],",","")))+1,"")</f>
        <v/>
      </c>
      <c r="F1684" s="21"/>
      <c r="G1684" s="21"/>
      <c r="H1684" s="21"/>
      <c r="I1684" s="21"/>
      <c r="J1684" s="22"/>
      <c r="K1684" s="21"/>
      <c r="L1684" s="31"/>
      <c r="M1684" s="32"/>
      <c r="N1684" s="21"/>
      <c r="O1684" s="32"/>
      <c r="P1684" s="30"/>
      <c r="Q1684" s="33"/>
      <c r="R1684" s="21" t="s">
        <v>30</v>
      </c>
      <c r="S1684" s="21">
        <v>2469</v>
      </c>
      <c r="T1684" s="21"/>
      <c r="U1684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84" s="15">
        <f>Table3[[#This Row],[Price per board]]*$N$3</f>
        <v>0</v>
      </c>
      <c r="W1684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84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85" spans="2:24" x14ac:dyDescent="0.25">
      <c r="B1685" s="12">
        <f t="shared" ca="1" si="26"/>
        <v>1679</v>
      </c>
      <c r="C168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685" s="26"/>
      <c r="E1685" s="14" t="str">
        <f>IF(COUNTA(Table3[[#This Row],[Schematic Ref]]),LEN(Table3[[#This Row],[Schematic Ref]])-(LEN(SUBSTITUTE(Table3[[#This Row],[Schematic Ref]],",","")))+1,"")</f>
        <v/>
      </c>
      <c r="F1685" s="21"/>
      <c r="G1685" s="21"/>
      <c r="H1685" s="21"/>
      <c r="I1685" s="21"/>
      <c r="J1685" s="22"/>
      <c r="K1685" s="21"/>
      <c r="L1685" s="31"/>
      <c r="M1685" s="32"/>
      <c r="N1685" s="21"/>
      <c r="O1685" s="32"/>
      <c r="P1685" s="30"/>
      <c r="Q1685" s="33"/>
      <c r="R1685" s="21" t="s">
        <v>30</v>
      </c>
      <c r="S1685" s="21">
        <v>2470</v>
      </c>
      <c r="T1685" s="21"/>
      <c r="U1685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85" s="15">
        <f>Table3[[#This Row],[Price per board]]*$N$3</f>
        <v>0</v>
      </c>
      <c r="W1685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85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86" spans="2:24" x14ac:dyDescent="0.25">
      <c r="B1686" s="12">
        <f t="shared" ca="1" si="26"/>
        <v>1680</v>
      </c>
      <c r="C168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686" s="26"/>
      <c r="E1686" s="14" t="str">
        <f>IF(COUNTA(Table3[[#This Row],[Schematic Ref]]),LEN(Table3[[#This Row],[Schematic Ref]])-(LEN(SUBSTITUTE(Table3[[#This Row],[Schematic Ref]],",","")))+1,"")</f>
        <v/>
      </c>
      <c r="F1686" s="21"/>
      <c r="G1686" s="21"/>
      <c r="H1686" s="21"/>
      <c r="I1686" s="21"/>
      <c r="J1686" s="22"/>
      <c r="K1686" s="21"/>
      <c r="L1686" s="31"/>
      <c r="M1686" s="32"/>
      <c r="N1686" s="21"/>
      <c r="O1686" s="32"/>
      <c r="P1686" s="30"/>
      <c r="Q1686" s="33"/>
      <c r="R1686" s="21" t="s">
        <v>30</v>
      </c>
      <c r="S1686" s="21">
        <v>2471</v>
      </c>
      <c r="T1686" s="21"/>
      <c r="U1686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86" s="15">
        <f>Table3[[#This Row],[Price per board]]*$N$3</f>
        <v>0</v>
      </c>
      <c r="W1686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86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87" spans="2:24" x14ac:dyDescent="0.25">
      <c r="B1687" s="12">
        <f t="shared" ca="1" si="26"/>
        <v>1681</v>
      </c>
      <c r="C168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687" s="26"/>
      <c r="E1687" s="14" t="str">
        <f>IF(COUNTA(Table3[[#This Row],[Schematic Ref]]),LEN(Table3[[#This Row],[Schematic Ref]])-(LEN(SUBSTITUTE(Table3[[#This Row],[Schematic Ref]],",","")))+1,"")</f>
        <v/>
      </c>
      <c r="F1687" s="21"/>
      <c r="G1687" s="21"/>
      <c r="H1687" s="21"/>
      <c r="I1687" s="21"/>
      <c r="J1687" s="22"/>
      <c r="K1687" s="21"/>
      <c r="L1687" s="31"/>
      <c r="M1687" s="32"/>
      <c r="N1687" s="21"/>
      <c r="O1687" s="32"/>
      <c r="P1687" s="30"/>
      <c r="Q1687" s="33"/>
      <c r="R1687" s="21" t="s">
        <v>30</v>
      </c>
      <c r="S1687" s="21">
        <v>2472</v>
      </c>
      <c r="T1687" s="21"/>
      <c r="U1687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87" s="15">
        <f>Table3[[#This Row],[Price per board]]*$N$3</f>
        <v>0</v>
      </c>
      <c r="W1687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87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88" spans="2:24" x14ac:dyDescent="0.25">
      <c r="B1688" s="12">
        <f t="shared" ca="1" si="26"/>
        <v>1682</v>
      </c>
      <c r="C168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688" s="26"/>
      <c r="E1688" s="14" t="str">
        <f>IF(COUNTA(Table3[[#This Row],[Schematic Ref]]),LEN(Table3[[#This Row],[Schematic Ref]])-(LEN(SUBSTITUTE(Table3[[#This Row],[Schematic Ref]],",","")))+1,"")</f>
        <v/>
      </c>
      <c r="F1688" s="21"/>
      <c r="G1688" s="21"/>
      <c r="H1688" s="21"/>
      <c r="I1688" s="21"/>
      <c r="J1688" s="22"/>
      <c r="K1688" s="21"/>
      <c r="L1688" s="31"/>
      <c r="M1688" s="32"/>
      <c r="N1688" s="21"/>
      <c r="O1688" s="32"/>
      <c r="P1688" s="30"/>
      <c r="Q1688" s="33"/>
      <c r="R1688" s="21" t="s">
        <v>30</v>
      </c>
      <c r="S1688" s="21">
        <v>2473</v>
      </c>
      <c r="T1688" s="21"/>
      <c r="U1688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88" s="15">
        <f>Table3[[#This Row],[Price per board]]*$N$3</f>
        <v>0</v>
      </c>
      <c r="W1688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88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89" spans="2:24" x14ac:dyDescent="0.25">
      <c r="B1689" s="12">
        <f t="shared" ca="1" si="26"/>
        <v>1683</v>
      </c>
      <c r="C168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689" s="26"/>
      <c r="E1689" s="14" t="str">
        <f>IF(COUNTA(Table3[[#This Row],[Schematic Ref]]),LEN(Table3[[#This Row],[Schematic Ref]])-(LEN(SUBSTITUTE(Table3[[#This Row],[Schematic Ref]],",","")))+1,"")</f>
        <v/>
      </c>
      <c r="F1689" s="21"/>
      <c r="G1689" s="21"/>
      <c r="H1689" s="21"/>
      <c r="I1689" s="21"/>
      <c r="J1689" s="22"/>
      <c r="K1689" s="21"/>
      <c r="L1689" s="31"/>
      <c r="M1689" s="32"/>
      <c r="N1689" s="21"/>
      <c r="O1689" s="32"/>
      <c r="P1689" s="30"/>
      <c r="Q1689" s="33"/>
      <c r="R1689" s="21" t="s">
        <v>30</v>
      </c>
      <c r="S1689" s="21">
        <v>2474</v>
      </c>
      <c r="T1689" s="21"/>
      <c r="U1689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89" s="15">
        <f>Table3[[#This Row],[Price per board]]*$N$3</f>
        <v>0</v>
      </c>
      <c r="W1689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89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90" spans="2:24" x14ac:dyDescent="0.25">
      <c r="B1690" s="12">
        <f t="shared" ca="1" si="26"/>
        <v>1684</v>
      </c>
      <c r="C169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690" s="26"/>
      <c r="E1690" s="14" t="str">
        <f>IF(COUNTA(Table3[[#This Row],[Schematic Ref]]),LEN(Table3[[#This Row],[Schematic Ref]])-(LEN(SUBSTITUTE(Table3[[#This Row],[Schematic Ref]],",","")))+1,"")</f>
        <v/>
      </c>
      <c r="F1690" s="21"/>
      <c r="G1690" s="21"/>
      <c r="H1690" s="21"/>
      <c r="I1690" s="21"/>
      <c r="J1690" s="22"/>
      <c r="K1690" s="21"/>
      <c r="L1690" s="31"/>
      <c r="M1690" s="32"/>
      <c r="N1690" s="21"/>
      <c r="O1690" s="32"/>
      <c r="P1690" s="30"/>
      <c r="Q1690" s="33"/>
      <c r="R1690" s="21" t="s">
        <v>30</v>
      </c>
      <c r="S1690" s="21">
        <v>2475</v>
      </c>
      <c r="T1690" s="21"/>
      <c r="U1690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90" s="15">
        <f>Table3[[#This Row],[Price per board]]*$N$3</f>
        <v>0</v>
      </c>
      <c r="W1690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90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91" spans="2:24" x14ac:dyDescent="0.25">
      <c r="B1691" s="12">
        <f t="shared" ca="1" si="26"/>
        <v>1685</v>
      </c>
      <c r="C169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691" s="26"/>
      <c r="E1691" s="14" t="str">
        <f>IF(COUNTA(Table3[[#This Row],[Schematic Ref]]),LEN(Table3[[#This Row],[Schematic Ref]])-(LEN(SUBSTITUTE(Table3[[#This Row],[Schematic Ref]],",","")))+1,"")</f>
        <v/>
      </c>
      <c r="F1691" s="21"/>
      <c r="G1691" s="21"/>
      <c r="H1691" s="21"/>
      <c r="I1691" s="21"/>
      <c r="J1691" s="22"/>
      <c r="K1691" s="21"/>
      <c r="L1691" s="31"/>
      <c r="M1691" s="32"/>
      <c r="N1691" s="21"/>
      <c r="O1691" s="32"/>
      <c r="P1691" s="30"/>
      <c r="Q1691" s="33"/>
      <c r="R1691" s="21" t="s">
        <v>30</v>
      </c>
      <c r="S1691" s="21">
        <v>2476</v>
      </c>
      <c r="T1691" s="21"/>
      <c r="U1691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91" s="15">
        <f>Table3[[#This Row],[Price per board]]*$N$3</f>
        <v>0</v>
      </c>
      <c r="W1691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91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92" spans="2:24" x14ac:dyDescent="0.25">
      <c r="B1692" s="12">
        <f t="shared" ca="1" si="26"/>
        <v>1686</v>
      </c>
      <c r="C169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692" s="26"/>
      <c r="E1692" s="14" t="str">
        <f>IF(COUNTA(Table3[[#This Row],[Schematic Ref]]),LEN(Table3[[#This Row],[Schematic Ref]])-(LEN(SUBSTITUTE(Table3[[#This Row],[Schematic Ref]],",","")))+1,"")</f>
        <v/>
      </c>
      <c r="F1692" s="21"/>
      <c r="G1692" s="21"/>
      <c r="H1692" s="21"/>
      <c r="I1692" s="21"/>
      <c r="J1692" s="22"/>
      <c r="K1692" s="21"/>
      <c r="L1692" s="31"/>
      <c r="M1692" s="32"/>
      <c r="N1692" s="21"/>
      <c r="O1692" s="32"/>
      <c r="P1692" s="30"/>
      <c r="Q1692" s="33"/>
      <c r="R1692" s="21" t="s">
        <v>30</v>
      </c>
      <c r="S1692" s="21">
        <v>2477</v>
      </c>
      <c r="T1692" s="21"/>
      <c r="U1692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92" s="15">
        <f>Table3[[#This Row],[Price per board]]*$N$3</f>
        <v>0</v>
      </c>
      <c r="W1692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92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93" spans="2:24" x14ac:dyDescent="0.25">
      <c r="B1693" s="12">
        <f t="shared" ca="1" si="26"/>
        <v>1687</v>
      </c>
      <c r="C169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693" s="26"/>
      <c r="E1693" s="14" t="str">
        <f>IF(COUNTA(Table3[[#This Row],[Schematic Ref]]),LEN(Table3[[#This Row],[Schematic Ref]])-(LEN(SUBSTITUTE(Table3[[#This Row],[Schematic Ref]],",","")))+1,"")</f>
        <v/>
      </c>
      <c r="F1693" s="21"/>
      <c r="G1693" s="21"/>
      <c r="H1693" s="21"/>
      <c r="I1693" s="21"/>
      <c r="J1693" s="22"/>
      <c r="K1693" s="21"/>
      <c r="L1693" s="31"/>
      <c r="M1693" s="32"/>
      <c r="N1693" s="21"/>
      <c r="O1693" s="32"/>
      <c r="P1693" s="30"/>
      <c r="Q1693" s="33"/>
      <c r="R1693" s="21" t="s">
        <v>30</v>
      </c>
      <c r="S1693" s="21">
        <v>2478</v>
      </c>
      <c r="T1693" s="21"/>
      <c r="U1693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93" s="15">
        <f>Table3[[#This Row],[Price per board]]*$N$3</f>
        <v>0</v>
      </c>
      <c r="W1693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93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94" spans="2:24" x14ac:dyDescent="0.25">
      <c r="B1694" s="12">
        <f t="shared" ca="1" si="26"/>
        <v>1688</v>
      </c>
      <c r="C169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694" s="26"/>
      <c r="E1694" s="14" t="str">
        <f>IF(COUNTA(Table3[[#This Row],[Schematic Ref]]),LEN(Table3[[#This Row],[Schematic Ref]])-(LEN(SUBSTITUTE(Table3[[#This Row],[Schematic Ref]],",","")))+1,"")</f>
        <v/>
      </c>
      <c r="F1694" s="21"/>
      <c r="G1694" s="21"/>
      <c r="H1694" s="21"/>
      <c r="I1694" s="21"/>
      <c r="J1694" s="22"/>
      <c r="K1694" s="21"/>
      <c r="L1694" s="31"/>
      <c r="M1694" s="32"/>
      <c r="N1694" s="21"/>
      <c r="O1694" s="32"/>
      <c r="P1694" s="30"/>
      <c r="Q1694" s="33"/>
      <c r="R1694" s="21" t="s">
        <v>30</v>
      </c>
      <c r="S1694" s="21">
        <v>2479</v>
      </c>
      <c r="T1694" s="21"/>
      <c r="U1694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94" s="15">
        <f>Table3[[#This Row],[Price per board]]*$N$3</f>
        <v>0</v>
      </c>
      <c r="W1694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94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95" spans="2:24" x14ac:dyDescent="0.25">
      <c r="B1695" s="12">
        <f t="shared" ca="1" si="26"/>
        <v>1689</v>
      </c>
      <c r="C169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695" s="26"/>
      <c r="E1695" s="14" t="str">
        <f>IF(COUNTA(Table3[[#This Row],[Schematic Ref]]),LEN(Table3[[#This Row],[Schematic Ref]])-(LEN(SUBSTITUTE(Table3[[#This Row],[Schematic Ref]],",","")))+1,"")</f>
        <v/>
      </c>
      <c r="F1695" s="21"/>
      <c r="G1695" s="21"/>
      <c r="H1695" s="21"/>
      <c r="I1695" s="21"/>
      <c r="J1695" s="22"/>
      <c r="K1695" s="21"/>
      <c r="L1695" s="31"/>
      <c r="M1695" s="32"/>
      <c r="N1695" s="21"/>
      <c r="O1695" s="32"/>
      <c r="P1695" s="30"/>
      <c r="Q1695" s="33"/>
      <c r="R1695" s="21" t="s">
        <v>30</v>
      </c>
      <c r="S1695" s="21">
        <v>2480</v>
      </c>
      <c r="T1695" s="21"/>
      <c r="U1695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95" s="15">
        <f>Table3[[#This Row],[Price per board]]*$N$3</f>
        <v>0</v>
      </c>
      <c r="W1695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95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96" spans="2:24" x14ac:dyDescent="0.25">
      <c r="B1696" s="12">
        <f t="shared" ca="1" si="26"/>
        <v>1690</v>
      </c>
      <c r="C169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696" s="26"/>
      <c r="E1696" s="14" t="str">
        <f>IF(COUNTA(Table3[[#This Row],[Schematic Ref]]),LEN(Table3[[#This Row],[Schematic Ref]])-(LEN(SUBSTITUTE(Table3[[#This Row],[Schematic Ref]],",","")))+1,"")</f>
        <v/>
      </c>
      <c r="F1696" s="21"/>
      <c r="G1696" s="21"/>
      <c r="H1696" s="21"/>
      <c r="I1696" s="21"/>
      <c r="J1696" s="22"/>
      <c r="K1696" s="21"/>
      <c r="L1696" s="31"/>
      <c r="M1696" s="32"/>
      <c r="N1696" s="21"/>
      <c r="O1696" s="32"/>
      <c r="P1696" s="30"/>
      <c r="Q1696" s="33"/>
      <c r="R1696" s="21" t="s">
        <v>30</v>
      </c>
      <c r="S1696" s="21">
        <v>2481</v>
      </c>
      <c r="T1696" s="21"/>
      <c r="U1696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96" s="15">
        <f>Table3[[#This Row],[Price per board]]*$N$3</f>
        <v>0</v>
      </c>
      <c r="W1696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96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97" spans="2:24" x14ac:dyDescent="0.25">
      <c r="B1697" s="12">
        <f t="shared" ca="1" si="26"/>
        <v>1691</v>
      </c>
      <c r="C169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697" s="26"/>
      <c r="E1697" s="14" t="str">
        <f>IF(COUNTA(Table3[[#This Row],[Schematic Ref]]),LEN(Table3[[#This Row],[Schematic Ref]])-(LEN(SUBSTITUTE(Table3[[#This Row],[Schematic Ref]],",","")))+1,"")</f>
        <v/>
      </c>
      <c r="F1697" s="21"/>
      <c r="G1697" s="21"/>
      <c r="H1697" s="21"/>
      <c r="I1697" s="21"/>
      <c r="J1697" s="22"/>
      <c r="K1697" s="21"/>
      <c r="L1697" s="31"/>
      <c r="M1697" s="32"/>
      <c r="N1697" s="21"/>
      <c r="O1697" s="32"/>
      <c r="P1697" s="30"/>
      <c r="Q1697" s="33"/>
      <c r="R1697" s="21" t="s">
        <v>30</v>
      </c>
      <c r="S1697" s="21">
        <v>2482</v>
      </c>
      <c r="T1697" s="21"/>
      <c r="U1697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97" s="15">
        <f>Table3[[#This Row],[Price per board]]*$N$3</f>
        <v>0</v>
      </c>
      <c r="W1697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97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98" spans="2:24" x14ac:dyDescent="0.25">
      <c r="B1698" s="12">
        <f t="shared" ca="1" si="26"/>
        <v>1692</v>
      </c>
      <c r="C169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698" s="26"/>
      <c r="E1698" s="14" t="str">
        <f>IF(COUNTA(Table3[[#This Row],[Schematic Ref]]),LEN(Table3[[#This Row],[Schematic Ref]])-(LEN(SUBSTITUTE(Table3[[#This Row],[Schematic Ref]],",","")))+1,"")</f>
        <v/>
      </c>
      <c r="F1698" s="21"/>
      <c r="G1698" s="21"/>
      <c r="H1698" s="21"/>
      <c r="I1698" s="21"/>
      <c r="J1698" s="22"/>
      <c r="K1698" s="21"/>
      <c r="L1698" s="31"/>
      <c r="M1698" s="32"/>
      <c r="N1698" s="21"/>
      <c r="O1698" s="32"/>
      <c r="P1698" s="30"/>
      <c r="Q1698" s="33"/>
      <c r="R1698" s="21" t="s">
        <v>30</v>
      </c>
      <c r="S1698" s="21">
        <v>2483</v>
      </c>
      <c r="T1698" s="21"/>
      <c r="U1698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98" s="15">
        <f>Table3[[#This Row],[Price per board]]*$N$3</f>
        <v>0</v>
      </c>
      <c r="W1698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98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99" spans="2:24" x14ac:dyDescent="0.25">
      <c r="B1699" s="12">
        <f t="shared" ca="1" si="26"/>
        <v>1693</v>
      </c>
      <c r="C169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699" s="26"/>
      <c r="E1699" s="14" t="str">
        <f>IF(COUNTA(Table3[[#This Row],[Schematic Ref]]),LEN(Table3[[#This Row],[Schematic Ref]])-(LEN(SUBSTITUTE(Table3[[#This Row],[Schematic Ref]],",","")))+1,"")</f>
        <v/>
      </c>
      <c r="F1699" s="21"/>
      <c r="G1699" s="21"/>
      <c r="H1699" s="21"/>
      <c r="I1699" s="21"/>
      <c r="J1699" s="22"/>
      <c r="K1699" s="21"/>
      <c r="L1699" s="31"/>
      <c r="M1699" s="32"/>
      <c r="N1699" s="21"/>
      <c r="O1699" s="32"/>
      <c r="P1699" s="30"/>
      <c r="Q1699" s="33"/>
      <c r="R1699" s="21" t="s">
        <v>30</v>
      </c>
      <c r="S1699" s="21">
        <v>2484</v>
      </c>
      <c r="T1699" s="21"/>
      <c r="U1699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99" s="15">
        <f>Table3[[#This Row],[Price per board]]*$N$3</f>
        <v>0</v>
      </c>
      <c r="W1699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99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00" spans="2:24" x14ac:dyDescent="0.25">
      <c r="B1700" s="12">
        <f t="shared" ca="1" si="26"/>
        <v>1694</v>
      </c>
      <c r="C170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700" s="26"/>
      <c r="E1700" s="14" t="str">
        <f>IF(COUNTA(Table3[[#This Row],[Schematic Ref]]),LEN(Table3[[#This Row],[Schematic Ref]])-(LEN(SUBSTITUTE(Table3[[#This Row],[Schematic Ref]],",","")))+1,"")</f>
        <v/>
      </c>
      <c r="F1700" s="21"/>
      <c r="G1700" s="21"/>
      <c r="H1700" s="21"/>
      <c r="I1700" s="21"/>
      <c r="J1700" s="22"/>
      <c r="K1700" s="21"/>
      <c r="L1700" s="31"/>
      <c r="M1700" s="32"/>
      <c r="N1700" s="21"/>
      <c r="O1700" s="32"/>
      <c r="P1700" s="30"/>
      <c r="Q1700" s="33"/>
      <c r="R1700" s="21" t="s">
        <v>30</v>
      </c>
      <c r="S1700" s="21">
        <v>2485</v>
      </c>
      <c r="T1700" s="21"/>
      <c r="U1700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00" s="15">
        <f>Table3[[#This Row],[Price per board]]*$N$3</f>
        <v>0</v>
      </c>
      <c r="W1700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00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01" spans="2:24" x14ac:dyDescent="0.25">
      <c r="B1701" s="12">
        <f t="shared" ca="1" si="26"/>
        <v>1695</v>
      </c>
      <c r="C170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701" s="26"/>
      <c r="E1701" s="14" t="str">
        <f>IF(COUNTA(Table3[[#This Row],[Schematic Ref]]),LEN(Table3[[#This Row],[Schematic Ref]])-(LEN(SUBSTITUTE(Table3[[#This Row],[Schematic Ref]],",","")))+1,"")</f>
        <v/>
      </c>
      <c r="F1701" s="21"/>
      <c r="G1701" s="21"/>
      <c r="H1701" s="21"/>
      <c r="I1701" s="21"/>
      <c r="J1701" s="22"/>
      <c r="K1701" s="21"/>
      <c r="L1701" s="31"/>
      <c r="M1701" s="32"/>
      <c r="N1701" s="21"/>
      <c r="O1701" s="32"/>
      <c r="P1701" s="30"/>
      <c r="Q1701" s="33"/>
      <c r="R1701" s="21" t="s">
        <v>30</v>
      </c>
      <c r="S1701" s="21">
        <v>2486</v>
      </c>
      <c r="T1701" s="21"/>
      <c r="U1701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01" s="15">
        <f>Table3[[#This Row],[Price per board]]*$N$3</f>
        <v>0</v>
      </c>
      <c r="W1701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01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02" spans="2:24" x14ac:dyDescent="0.25">
      <c r="B1702" s="12">
        <f t="shared" ca="1" si="26"/>
        <v>1696</v>
      </c>
      <c r="C170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702" s="26"/>
      <c r="E1702" s="14" t="str">
        <f>IF(COUNTA(Table3[[#This Row],[Schematic Ref]]),LEN(Table3[[#This Row],[Schematic Ref]])-(LEN(SUBSTITUTE(Table3[[#This Row],[Schematic Ref]],",","")))+1,"")</f>
        <v/>
      </c>
      <c r="F1702" s="21"/>
      <c r="G1702" s="21"/>
      <c r="H1702" s="21"/>
      <c r="I1702" s="21"/>
      <c r="J1702" s="22"/>
      <c r="K1702" s="21"/>
      <c r="L1702" s="31"/>
      <c r="M1702" s="32"/>
      <c r="N1702" s="21"/>
      <c r="O1702" s="32"/>
      <c r="P1702" s="30"/>
      <c r="Q1702" s="33"/>
      <c r="R1702" s="21" t="s">
        <v>30</v>
      </c>
      <c r="S1702" s="21">
        <v>2487</v>
      </c>
      <c r="T1702" s="21"/>
      <c r="U1702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02" s="15">
        <f>Table3[[#This Row],[Price per board]]*$N$3</f>
        <v>0</v>
      </c>
      <c r="W1702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02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03" spans="2:24" x14ac:dyDescent="0.25">
      <c r="B1703" s="12">
        <f t="shared" ca="1" si="26"/>
        <v>1697</v>
      </c>
      <c r="C170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703" s="26"/>
      <c r="E1703" s="14" t="str">
        <f>IF(COUNTA(Table3[[#This Row],[Schematic Ref]]),LEN(Table3[[#This Row],[Schematic Ref]])-(LEN(SUBSTITUTE(Table3[[#This Row],[Schematic Ref]],",","")))+1,"")</f>
        <v/>
      </c>
      <c r="F1703" s="21"/>
      <c r="G1703" s="21"/>
      <c r="H1703" s="21"/>
      <c r="I1703" s="21"/>
      <c r="J1703" s="22"/>
      <c r="K1703" s="21"/>
      <c r="L1703" s="31"/>
      <c r="M1703" s="32"/>
      <c r="N1703" s="21"/>
      <c r="O1703" s="32"/>
      <c r="P1703" s="30"/>
      <c r="Q1703" s="33"/>
      <c r="R1703" s="21" t="s">
        <v>30</v>
      </c>
      <c r="S1703" s="21">
        <v>2488</v>
      </c>
      <c r="T1703" s="21"/>
      <c r="U1703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03" s="15">
        <f>Table3[[#This Row],[Price per board]]*$N$3</f>
        <v>0</v>
      </c>
      <c r="W1703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03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04" spans="2:24" x14ac:dyDescent="0.25">
      <c r="B1704" s="12">
        <f t="shared" ca="1" si="26"/>
        <v>1698</v>
      </c>
      <c r="C170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704" s="26"/>
      <c r="E1704" s="14" t="str">
        <f>IF(COUNTA(Table3[[#This Row],[Schematic Ref]]),LEN(Table3[[#This Row],[Schematic Ref]])-(LEN(SUBSTITUTE(Table3[[#This Row],[Schematic Ref]],",","")))+1,"")</f>
        <v/>
      </c>
      <c r="F1704" s="21"/>
      <c r="G1704" s="21"/>
      <c r="H1704" s="21"/>
      <c r="I1704" s="21"/>
      <c r="J1704" s="22"/>
      <c r="K1704" s="21"/>
      <c r="L1704" s="31"/>
      <c r="M1704" s="32"/>
      <c r="N1704" s="21"/>
      <c r="O1704" s="32"/>
      <c r="P1704" s="30"/>
      <c r="Q1704" s="33"/>
      <c r="R1704" s="21" t="s">
        <v>30</v>
      </c>
      <c r="S1704" s="21">
        <v>2489</v>
      </c>
      <c r="T1704" s="21"/>
      <c r="U1704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04" s="15">
        <f>Table3[[#This Row],[Price per board]]*$N$3</f>
        <v>0</v>
      </c>
      <c r="W1704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04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05" spans="2:24" x14ac:dyDescent="0.25">
      <c r="B1705" s="12">
        <f t="shared" ca="1" si="26"/>
        <v>1699</v>
      </c>
      <c r="C170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705" s="26"/>
      <c r="E1705" s="14" t="str">
        <f>IF(COUNTA(Table3[[#This Row],[Schematic Ref]]),LEN(Table3[[#This Row],[Schematic Ref]])-(LEN(SUBSTITUTE(Table3[[#This Row],[Schematic Ref]],",","")))+1,"")</f>
        <v/>
      </c>
      <c r="F1705" s="21"/>
      <c r="G1705" s="21"/>
      <c r="H1705" s="21"/>
      <c r="I1705" s="21"/>
      <c r="J1705" s="22"/>
      <c r="K1705" s="21"/>
      <c r="L1705" s="31"/>
      <c r="M1705" s="32"/>
      <c r="N1705" s="21"/>
      <c r="O1705" s="32"/>
      <c r="P1705" s="30"/>
      <c r="Q1705" s="33"/>
      <c r="R1705" s="21" t="s">
        <v>30</v>
      </c>
      <c r="S1705" s="21">
        <v>2490</v>
      </c>
      <c r="T1705" s="21"/>
      <c r="U1705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05" s="15">
        <f>Table3[[#This Row],[Price per board]]*$N$3</f>
        <v>0</v>
      </c>
      <c r="W1705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05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06" spans="2:24" x14ac:dyDescent="0.25">
      <c r="B1706" s="12">
        <f t="shared" ca="1" si="26"/>
        <v>1700</v>
      </c>
      <c r="C170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706" s="26"/>
      <c r="E1706" s="14" t="str">
        <f>IF(COUNTA(Table3[[#This Row],[Schematic Ref]]),LEN(Table3[[#This Row],[Schematic Ref]])-(LEN(SUBSTITUTE(Table3[[#This Row],[Schematic Ref]],",","")))+1,"")</f>
        <v/>
      </c>
      <c r="F1706" s="21"/>
      <c r="G1706" s="21"/>
      <c r="H1706" s="21"/>
      <c r="I1706" s="21"/>
      <c r="J1706" s="22"/>
      <c r="K1706" s="21"/>
      <c r="L1706" s="31"/>
      <c r="M1706" s="32"/>
      <c r="N1706" s="21"/>
      <c r="O1706" s="32"/>
      <c r="P1706" s="30"/>
      <c r="Q1706" s="33"/>
      <c r="R1706" s="21" t="s">
        <v>30</v>
      </c>
      <c r="S1706" s="21">
        <v>2491</v>
      </c>
      <c r="T1706" s="21"/>
      <c r="U1706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06" s="15">
        <f>Table3[[#This Row],[Price per board]]*$N$3</f>
        <v>0</v>
      </c>
      <c r="W1706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06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07" spans="2:24" x14ac:dyDescent="0.25">
      <c r="B1707" s="12">
        <f t="shared" ca="1" si="26"/>
        <v>1701</v>
      </c>
      <c r="C170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707" s="26"/>
      <c r="E1707" s="14" t="str">
        <f>IF(COUNTA(Table3[[#This Row],[Schematic Ref]]),LEN(Table3[[#This Row],[Schematic Ref]])-(LEN(SUBSTITUTE(Table3[[#This Row],[Schematic Ref]],",","")))+1,"")</f>
        <v/>
      </c>
      <c r="F1707" s="21"/>
      <c r="G1707" s="21"/>
      <c r="H1707" s="21"/>
      <c r="I1707" s="21"/>
      <c r="J1707" s="22"/>
      <c r="K1707" s="21"/>
      <c r="L1707" s="31"/>
      <c r="M1707" s="32"/>
      <c r="N1707" s="21"/>
      <c r="O1707" s="32"/>
      <c r="P1707" s="30"/>
      <c r="Q1707" s="33"/>
      <c r="R1707" s="21" t="s">
        <v>30</v>
      </c>
      <c r="S1707" s="21">
        <v>2492</v>
      </c>
      <c r="T1707" s="21"/>
      <c r="U1707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07" s="15">
        <f>Table3[[#This Row],[Price per board]]*$N$3</f>
        <v>0</v>
      </c>
      <c r="W1707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07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08" spans="2:24" x14ac:dyDescent="0.25">
      <c r="B1708" s="12">
        <f t="shared" ca="1" si="26"/>
        <v>1702</v>
      </c>
      <c r="C170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708" s="26"/>
      <c r="E1708" s="14" t="str">
        <f>IF(COUNTA(Table3[[#This Row],[Schematic Ref]]),LEN(Table3[[#This Row],[Schematic Ref]])-(LEN(SUBSTITUTE(Table3[[#This Row],[Schematic Ref]],",","")))+1,"")</f>
        <v/>
      </c>
      <c r="F1708" s="21"/>
      <c r="G1708" s="21"/>
      <c r="H1708" s="21"/>
      <c r="I1708" s="21"/>
      <c r="J1708" s="22"/>
      <c r="K1708" s="21"/>
      <c r="L1708" s="31"/>
      <c r="M1708" s="32"/>
      <c r="N1708" s="21"/>
      <c r="O1708" s="32"/>
      <c r="P1708" s="30"/>
      <c r="Q1708" s="33"/>
      <c r="R1708" s="21" t="s">
        <v>30</v>
      </c>
      <c r="S1708" s="21">
        <v>2493</v>
      </c>
      <c r="T1708" s="21"/>
      <c r="U1708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08" s="15">
        <f>Table3[[#This Row],[Price per board]]*$N$3</f>
        <v>0</v>
      </c>
      <c r="W1708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08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09" spans="2:24" x14ac:dyDescent="0.25">
      <c r="B1709" s="12">
        <f t="shared" ca="1" si="26"/>
        <v>1703</v>
      </c>
      <c r="C170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709" s="26"/>
      <c r="E1709" s="14" t="str">
        <f>IF(COUNTA(Table3[[#This Row],[Schematic Ref]]),LEN(Table3[[#This Row],[Schematic Ref]])-(LEN(SUBSTITUTE(Table3[[#This Row],[Schematic Ref]],",","")))+1,"")</f>
        <v/>
      </c>
      <c r="F1709" s="21"/>
      <c r="G1709" s="21"/>
      <c r="H1709" s="21"/>
      <c r="I1709" s="21"/>
      <c r="J1709" s="22"/>
      <c r="K1709" s="21"/>
      <c r="L1709" s="31"/>
      <c r="M1709" s="32"/>
      <c r="N1709" s="21"/>
      <c r="O1709" s="32"/>
      <c r="P1709" s="30"/>
      <c r="Q1709" s="33"/>
      <c r="R1709" s="21" t="s">
        <v>30</v>
      </c>
      <c r="S1709" s="21">
        <v>2494</v>
      </c>
      <c r="T1709" s="21"/>
      <c r="U1709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09" s="15">
        <f>Table3[[#This Row],[Price per board]]*$N$3</f>
        <v>0</v>
      </c>
      <c r="W1709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09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10" spans="2:24" x14ac:dyDescent="0.25">
      <c r="B1710" s="12">
        <f t="shared" ca="1" si="26"/>
        <v>1704</v>
      </c>
      <c r="C171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710" s="26"/>
      <c r="E1710" s="14" t="str">
        <f>IF(COUNTA(Table3[[#This Row],[Schematic Ref]]),LEN(Table3[[#This Row],[Schematic Ref]])-(LEN(SUBSTITUTE(Table3[[#This Row],[Schematic Ref]],",","")))+1,"")</f>
        <v/>
      </c>
      <c r="F1710" s="21"/>
      <c r="G1710" s="21"/>
      <c r="H1710" s="21"/>
      <c r="I1710" s="21"/>
      <c r="J1710" s="22"/>
      <c r="K1710" s="21"/>
      <c r="L1710" s="31"/>
      <c r="M1710" s="32"/>
      <c r="N1710" s="21"/>
      <c r="O1710" s="32"/>
      <c r="P1710" s="30"/>
      <c r="Q1710" s="33"/>
      <c r="R1710" s="21" t="s">
        <v>30</v>
      </c>
      <c r="S1710" s="21">
        <v>2495</v>
      </c>
      <c r="T1710" s="21"/>
      <c r="U1710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10" s="15">
        <f>Table3[[#This Row],[Price per board]]*$N$3</f>
        <v>0</v>
      </c>
      <c r="W1710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10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11" spans="2:24" x14ac:dyDescent="0.25">
      <c r="B1711" s="12">
        <f t="shared" ca="1" si="26"/>
        <v>1705</v>
      </c>
      <c r="C171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711" s="26"/>
      <c r="E1711" s="14" t="str">
        <f>IF(COUNTA(Table3[[#This Row],[Schematic Ref]]),LEN(Table3[[#This Row],[Schematic Ref]])-(LEN(SUBSTITUTE(Table3[[#This Row],[Schematic Ref]],",","")))+1,"")</f>
        <v/>
      </c>
      <c r="F1711" s="21"/>
      <c r="G1711" s="21"/>
      <c r="H1711" s="21"/>
      <c r="I1711" s="21"/>
      <c r="J1711" s="22"/>
      <c r="K1711" s="21"/>
      <c r="L1711" s="31"/>
      <c r="M1711" s="32"/>
      <c r="N1711" s="21"/>
      <c r="O1711" s="32"/>
      <c r="P1711" s="30"/>
      <c r="Q1711" s="33"/>
      <c r="R1711" s="21" t="s">
        <v>30</v>
      </c>
      <c r="S1711" s="21">
        <v>2496</v>
      </c>
      <c r="T1711" s="21"/>
      <c r="U1711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11" s="15">
        <f>Table3[[#This Row],[Price per board]]*$N$3</f>
        <v>0</v>
      </c>
      <c r="W1711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11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12" spans="2:24" x14ac:dyDescent="0.25">
      <c r="B1712" s="12">
        <f t="shared" ca="1" si="26"/>
        <v>1706</v>
      </c>
      <c r="C171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712" s="26"/>
      <c r="E1712" s="14" t="str">
        <f>IF(COUNTA(Table3[[#This Row],[Schematic Ref]]),LEN(Table3[[#This Row],[Schematic Ref]])-(LEN(SUBSTITUTE(Table3[[#This Row],[Schematic Ref]],",","")))+1,"")</f>
        <v/>
      </c>
      <c r="F1712" s="21"/>
      <c r="G1712" s="21"/>
      <c r="H1712" s="21"/>
      <c r="I1712" s="21"/>
      <c r="J1712" s="22"/>
      <c r="K1712" s="21"/>
      <c r="L1712" s="31"/>
      <c r="M1712" s="32"/>
      <c r="N1712" s="21"/>
      <c r="O1712" s="32"/>
      <c r="P1712" s="30"/>
      <c r="Q1712" s="33"/>
      <c r="R1712" s="21" t="s">
        <v>30</v>
      </c>
      <c r="S1712" s="21">
        <v>2497</v>
      </c>
      <c r="T1712" s="21"/>
      <c r="U1712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12" s="15">
        <f>Table3[[#This Row],[Price per board]]*$N$3</f>
        <v>0</v>
      </c>
      <c r="W1712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12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13" spans="2:24" x14ac:dyDescent="0.25">
      <c r="B1713" s="12">
        <f t="shared" ca="1" si="26"/>
        <v>1707</v>
      </c>
      <c r="C171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713" s="26"/>
      <c r="E1713" s="14" t="str">
        <f>IF(COUNTA(Table3[[#This Row],[Schematic Ref]]),LEN(Table3[[#This Row],[Schematic Ref]])-(LEN(SUBSTITUTE(Table3[[#This Row],[Schematic Ref]],",","")))+1,"")</f>
        <v/>
      </c>
      <c r="F1713" s="21"/>
      <c r="G1713" s="21"/>
      <c r="H1713" s="21"/>
      <c r="I1713" s="21"/>
      <c r="J1713" s="22"/>
      <c r="K1713" s="21"/>
      <c r="L1713" s="31"/>
      <c r="M1713" s="32"/>
      <c r="N1713" s="21"/>
      <c r="O1713" s="32"/>
      <c r="P1713" s="30"/>
      <c r="Q1713" s="33"/>
      <c r="R1713" s="21" t="s">
        <v>30</v>
      </c>
      <c r="S1713" s="21">
        <v>2498</v>
      </c>
      <c r="T1713" s="21"/>
      <c r="U1713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13" s="15">
        <f>Table3[[#This Row],[Price per board]]*$N$3</f>
        <v>0</v>
      </c>
      <c r="W1713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13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14" spans="2:24" x14ac:dyDescent="0.25">
      <c r="B1714" s="12">
        <f t="shared" ca="1" si="26"/>
        <v>1708</v>
      </c>
      <c r="C171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714" s="26"/>
      <c r="E1714" s="14" t="str">
        <f>IF(COUNTA(Table3[[#This Row],[Schematic Ref]]),LEN(Table3[[#This Row],[Schematic Ref]])-(LEN(SUBSTITUTE(Table3[[#This Row],[Schematic Ref]],",","")))+1,"")</f>
        <v/>
      </c>
      <c r="F1714" s="21"/>
      <c r="G1714" s="21"/>
      <c r="H1714" s="21"/>
      <c r="I1714" s="21"/>
      <c r="J1714" s="22"/>
      <c r="K1714" s="21"/>
      <c r="L1714" s="31"/>
      <c r="M1714" s="32"/>
      <c r="N1714" s="21"/>
      <c r="O1714" s="32"/>
      <c r="P1714" s="30"/>
      <c r="Q1714" s="33"/>
      <c r="R1714" s="21" t="s">
        <v>30</v>
      </c>
      <c r="S1714" s="21">
        <v>2499</v>
      </c>
      <c r="T1714" s="21"/>
      <c r="U1714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14" s="15">
        <f>Table3[[#This Row],[Price per board]]*$N$3</f>
        <v>0</v>
      </c>
      <c r="W1714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14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15" spans="2:24" x14ac:dyDescent="0.25">
      <c r="B1715" s="12">
        <f t="shared" ca="1" si="26"/>
        <v>1709</v>
      </c>
      <c r="C171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715" s="26"/>
      <c r="E1715" s="14" t="str">
        <f>IF(COUNTA(Table3[[#This Row],[Schematic Ref]]),LEN(Table3[[#This Row],[Schematic Ref]])-(LEN(SUBSTITUTE(Table3[[#This Row],[Schematic Ref]],",","")))+1,"")</f>
        <v/>
      </c>
      <c r="F1715" s="21"/>
      <c r="G1715" s="21"/>
      <c r="H1715" s="21"/>
      <c r="I1715" s="21"/>
      <c r="J1715" s="22"/>
      <c r="K1715" s="21"/>
      <c r="L1715" s="31"/>
      <c r="M1715" s="32"/>
      <c r="N1715" s="21"/>
      <c r="O1715" s="32"/>
      <c r="P1715" s="30"/>
      <c r="Q1715" s="33"/>
      <c r="R1715" s="21" t="s">
        <v>30</v>
      </c>
      <c r="S1715" s="21">
        <v>2500</v>
      </c>
      <c r="T1715" s="21"/>
      <c r="U1715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15" s="15">
        <f>Table3[[#This Row],[Price per board]]*$N$3</f>
        <v>0</v>
      </c>
      <c r="W1715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15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16" spans="2:24" x14ac:dyDescent="0.25">
      <c r="B1716" s="12">
        <f t="shared" ca="1" si="26"/>
        <v>1710</v>
      </c>
      <c r="C171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716" s="26"/>
      <c r="E1716" s="14" t="str">
        <f>IF(COUNTA(Table3[[#This Row],[Schematic Ref]]),LEN(Table3[[#This Row],[Schematic Ref]])-(LEN(SUBSTITUTE(Table3[[#This Row],[Schematic Ref]],",","")))+1,"")</f>
        <v/>
      </c>
      <c r="F1716" s="21"/>
      <c r="G1716" s="21"/>
      <c r="H1716" s="21"/>
      <c r="I1716" s="21"/>
      <c r="J1716" s="22"/>
      <c r="K1716" s="21"/>
      <c r="L1716" s="31"/>
      <c r="M1716" s="32"/>
      <c r="N1716" s="21"/>
      <c r="O1716" s="32"/>
      <c r="P1716" s="30"/>
      <c r="Q1716" s="33"/>
      <c r="R1716" s="21" t="s">
        <v>30</v>
      </c>
      <c r="S1716" s="21">
        <v>2501</v>
      </c>
      <c r="T1716" s="21"/>
      <c r="U1716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16" s="15">
        <f>Table3[[#This Row],[Price per board]]*$N$3</f>
        <v>0</v>
      </c>
      <c r="W1716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16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17" spans="2:24" x14ac:dyDescent="0.25">
      <c r="B1717" s="12">
        <f t="shared" ca="1" si="26"/>
        <v>1711</v>
      </c>
      <c r="C171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717" s="26"/>
      <c r="E1717" s="14" t="str">
        <f>IF(COUNTA(Table3[[#This Row],[Schematic Ref]]),LEN(Table3[[#This Row],[Schematic Ref]])-(LEN(SUBSTITUTE(Table3[[#This Row],[Schematic Ref]],",","")))+1,"")</f>
        <v/>
      </c>
      <c r="F1717" s="21"/>
      <c r="G1717" s="21"/>
      <c r="H1717" s="21"/>
      <c r="I1717" s="21"/>
      <c r="J1717" s="22"/>
      <c r="K1717" s="21"/>
      <c r="L1717" s="31"/>
      <c r="M1717" s="32"/>
      <c r="N1717" s="21"/>
      <c r="O1717" s="32"/>
      <c r="P1717" s="30"/>
      <c r="Q1717" s="33"/>
      <c r="R1717" s="21" t="s">
        <v>30</v>
      </c>
      <c r="S1717" s="21">
        <v>2502</v>
      </c>
      <c r="T1717" s="21"/>
      <c r="U1717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17" s="15">
        <f>Table3[[#This Row],[Price per board]]*$N$3</f>
        <v>0</v>
      </c>
      <c r="W1717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17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18" spans="2:24" x14ac:dyDescent="0.25">
      <c r="B1718" s="12">
        <f t="shared" ca="1" si="26"/>
        <v>1712</v>
      </c>
      <c r="C171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718" s="26"/>
      <c r="E1718" s="14" t="str">
        <f>IF(COUNTA(Table3[[#This Row],[Schematic Ref]]),LEN(Table3[[#This Row],[Schematic Ref]])-(LEN(SUBSTITUTE(Table3[[#This Row],[Schematic Ref]],",","")))+1,"")</f>
        <v/>
      </c>
      <c r="F1718" s="21"/>
      <c r="G1718" s="21"/>
      <c r="H1718" s="21"/>
      <c r="I1718" s="21"/>
      <c r="J1718" s="22"/>
      <c r="K1718" s="21"/>
      <c r="L1718" s="31"/>
      <c r="M1718" s="32"/>
      <c r="N1718" s="21"/>
      <c r="O1718" s="32"/>
      <c r="P1718" s="30"/>
      <c r="Q1718" s="33"/>
      <c r="R1718" s="21" t="s">
        <v>30</v>
      </c>
      <c r="S1718" s="21">
        <v>2503</v>
      </c>
      <c r="T1718" s="21"/>
      <c r="U1718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18" s="15">
        <f>Table3[[#This Row],[Price per board]]*$N$3</f>
        <v>0</v>
      </c>
      <c r="W1718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18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19" spans="2:24" x14ac:dyDescent="0.25">
      <c r="B1719" s="12">
        <f t="shared" ca="1" si="26"/>
        <v>1713</v>
      </c>
      <c r="C171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719" s="26"/>
      <c r="E1719" s="14" t="str">
        <f>IF(COUNTA(Table3[[#This Row],[Schematic Ref]]),LEN(Table3[[#This Row],[Schematic Ref]])-(LEN(SUBSTITUTE(Table3[[#This Row],[Schematic Ref]],",","")))+1,"")</f>
        <v/>
      </c>
      <c r="F1719" s="21"/>
      <c r="G1719" s="21"/>
      <c r="H1719" s="21"/>
      <c r="I1719" s="21"/>
      <c r="J1719" s="22"/>
      <c r="K1719" s="21"/>
      <c r="L1719" s="31"/>
      <c r="M1719" s="32"/>
      <c r="N1719" s="21"/>
      <c r="O1719" s="32"/>
      <c r="P1719" s="30"/>
      <c r="Q1719" s="33"/>
      <c r="R1719" s="21" t="s">
        <v>30</v>
      </c>
      <c r="S1719" s="21">
        <v>2504</v>
      </c>
      <c r="T1719" s="21"/>
      <c r="U1719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19" s="15">
        <f>Table3[[#This Row],[Price per board]]*$N$3</f>
        <v>0</v>
      </c>
      <c r="W1719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19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20" spans="2:24" x14ac:dyDescent="0.25">
      <c r="B1720" s="12">
        <f t="shared" ca="1" si="26"/>
        <v>1714</v>
      </c>
      <c r="C172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720" s="26"/>
      <c r="E1720" s="14" t="str">
        <f>IF(COUNTA(Table3[[#This Row],[Schematic Ref]]),LEN(Table3[[#This Row],[Schematic Ref]])-(LEN(SUBSTITUTE(Table3[[#This Row],[Schematic Ref]],",","")))+1,"")</f>
        <v/>
      </c>
      <c r="F1720" s="21"/>
      <c r="G1720" s="21"/>
      <c r="H1720" s="21"/>
      <c r="I1720" s="21"/>
      <c r="J1720" s="22"/>
      <c r="K1720" s="21"/>
      <c r="L1720" s="31"/>
      <c r="M1720" s="32"/>
      <c r="N1720" s="21"/>
      <c r="O1720" s="32"/>
      <c r="P1720" s="30"/>
      <c r="Q1720" s="33"/>
      <c r="R1720" s="21" t="s">
        <v>30</v>
      </c>
      <c r="S1720" s="21">
        <v>2505</v>
      </c>
      <c r="T1720" s="21"/>
      <c r="U1720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20" s="15">
        <f>Table3[[#This Row],[Price per board]]*$N$3</f>
        <v>0</v>
      </c>
      <c r="W1720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20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21" spans="2:24" x14ac:dyDescent="0.25">
      <c r="B1721" s="12">
        <f t="shared" ca="1" si="26"/>
        <v>1715</v>
      </c>
      <c r="C172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721" s="26"/>
      <c r="E1721" s="14" t="str">
        <f>IF(COUNTA(Table3[[#This Row],[Schematic Ref]]),LEN(Table3[[#This Row],[Schematic Ref]])-(LEN(SUBSTITUTE(Table3[[#This Row],[Schematic Ref]],",","")))+1,"")</f>
        <v/>
      </c>
      <c r="F1721" s="21"/>
      <c r="G1721" s="21"/>
      <c r="H1721" s="21"/>
      <c r="I1721" s="21"/>
      <c r="J1721" s="22"/>
      <c r="K1721" s="21"/>
      <c r="L1721" s="31"/>
      <c r="M1721" s="32"/>
      <c r="N1721" s="21"/>
      <c r="O1721" s="32"/>
      <c r="P1721" s="30"/>
      <c r="Q1721" s="33"/>
      <c r="R1721" s="21" t="s">
        <v>30</v>
      </c>
      <c r="S1721" s="21">
        <v>2506</v>
      </c>
      <c r="T1721" s="21"/>
      <c r="U1721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21" s="15">
        <f>Table3[[#This Row],[Price per board]]*$N$3</f>
        <v>0</v>
      </c>
      <c r="W1721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21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22" spans="2:24" x14ac:dyDescent="0.25">
      <c r="B1722" s="12">
        <f t="shared" ca="1" si="26"/>
        <v>1716</v>
      </c>
      <c r="C172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722" s="26"/>
      <c r="E1722" s="14" t="str">
        <f>IF(COUNTA(Table3[[#This Row],[Schematic Ref]]),LEN(Table3[[#This Row],[Schematic Ref]])-(LEN(SUBSTITUTE(Table3[[#This Row],[Schematic Ref]],",","")))+1,"")</f>
        <v/>
      </c>
      <c r="F1722" s="21"/>
      <c r="G1722" s="21"/>
      <c r="H1722" s="21"/>
      <c r="I1722" s="21"/>
      <c r="J1722" s="22"/>
      <c r="K1722" s="21"/>
      <c r="L1722" s="31"/>
      <c r="M1722" s="32"/>
      <c r="N1722" s="21"/>
      <c r="O1722" s="32"/>
      <c r="P1722" s="30"/>
      <c r="Q1722" s="33"/>
      <c r="R1722" s="21" t="s">
        <v>30</v>
      </c>
      <c r="S1722" s="21">
        <v>2507</v>
      </c>
      <c r="T1722" s="21"/>
      <c r="U1722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22" s="15">
        <f>Table3[[#This Row],[Price per board]]*$N$3</f>
        <v>0</v>
      </c>
      <c r="W1722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22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23" spans="2:24" x14ac:dyDescent="0.25">
      <c r="B1723" s="12">
        <f t="shared" ca="1" si="26"/>
        <v>1717</v>
      </c>
      <c r="C172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723" s="26"/>
      <c r="E1723" s="14" t="str">
        <f>IF(COUNTA(Table3[[#This Row],[Schematic Ref]]),LEN(Table3[[#This Row],[Schematic Ref]])-(LEN(SUBSTITUTE(Table3[[#This Row],[Schematic Ref]],",","")))+1,"")</f>
        <v/>
      </c>
      <c r="F1723" s="21"/>
      <c r="G1723" s="21"/>
      <c r="H1723" s="21"/>
      <c r="I1723" s="21"/>
      <c r="J1723" s="22"/>
      <c r="K1723" s="21"/>
      <c r="L1723" s="31"/>
      <c r="M1723" s="32"/>
      <c r="N1723" s="21"/>
      <c r="O1723" s="32"/>
      <c r="P1723" s="30"/>
      <c r="Q1723" s="33"/>
      <c r="R1723" s="21" t="s">
        <v>30</v>
      </c>
      <c r="S1723" s="21">
        <v>2508</v>
      </c>
      <c r="T1723" s="21"/>
      <c r="U1723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23" s="15">
        <f>Table3[[#This Row],[Price per board]]*$N$3</f>
        <v>0</v>
      </c>
      <c r="W1723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23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24" spans="2:24" x14ac:dyDescent="0.25">
      <c r="B1724" s="12">
        <f t="shared" ca="1" si="26"/>
        <v>1718</v>
      </c>
      <c r="C172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724" s="26"/>
      <c r="E1724" s="14" t="str">
        <f>IF(COUNTA(Table3[[#This Row],[Schematic Ref]]),LEN(Table3[[#This Row],[Schematic Ref]])-(LEN(SUBSTITUTE(Table3[[#This Row],[Schematic Ref]],",","")))+1,"")</f>
        <v/>
      </c>
      <c r="F1724" s="21"/>
      <c r="G1724" s="21"/>
      <c r="H1724" s="21"/>
      <c r="I1724" s="21"/>
      <c r="J1724" s="22"/>
      <c r="K1724" s="21"/>
      <c r="L1724" s="31"/>
      <c r="M1724" s="32"/>
      <c r="N1724" s="21"/>
      <c r="O1724" s="32"/>
      <c r="P1724" s="30"/>
      <c r="Q1724" s="33"/>
      <c r="R1724" s="21" t="s">
        <v>30</v>
      </c>
      <c r="S1724" s="21">
        <v>2509</v>
      </c>
      <c r="T1724" s="21"/>
      <c r="U1724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24" s="15">
        <f>Table3[[#This Row],[Price per board]]*$N$3</f>
        <v>0</v>
      </c>
      <c r="W1724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24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25" spans="2:24" x14ac:dyDescent="0.25">
      <c r="B1725" s="12">
        <f t="shared" ca="1" si="26"/>
        <v>1719</v>
      </c>
      <c r="C172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725" s="26"/>
      <c r="E1725" s="14" t="str">
        <f>IF(COUNTA(Table3[[#This Row],[Schematic Ref]]),LEN(Table3[[#This Row],[Schematic Ref]])-(LEN(SUBSTITUTE(Table3[[#This Row],[Schematic Ref]],",","")))+1,"")</f>
        <v/>
      </c>
      <c r="F1725" s="21"/>
      <c r="G1725" s="21"/>
      <c r="H1725" s="21"/>
      <c r="I1725" s="21"/>
      <c r="J1725" s="22"/>
      <c r="K1725" s="21"/>
      <c r="L1725" s="31"/>
      <c r="M1725" s="32"/>
      <c r="N1725" s="21"/>
      <c r="O1725" s="32"/>
      <c r="P1725" s="30"/>
      <c r="Q1725" s="33"/>
      <c r="R1725" s="21" t="s">
        <v>30</v>
      </c>
      <c r="S1725" s="21">
        <v>2510</v>
      </c>
      <c r="T1725" s="21"/>
      <c r="U1725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25" s="15">
        <f>Table3[[#This Row],[Price per board]]*$N$3</f>
        <v>0</v>
      </c>
      <c r="W1725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25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26" spans="2:24" x14ac:dyDescent="0.25">
      <c r="B1726" s="12">
        <f t="shared" ca="1" si="26"/>
        <v>1720</v>
      </c>
      <c r="C172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726" s="26"/>
      <c r="E1726" s="14" t="str">
        <f>IF(COUNTA(Table3[[#This Row],[Schematic Ref]]),LEN(Table3[[#This Row],[Schematic Ref]])-(LEN(SUBSTITUTE(Table3[[#This Row],[Schematic Ref]],",","")))+1,"")</f>
        <v/>
      </c>
      <c r="F1726" s="21"/>
      <c r="G1726" s="21"/>
      <c r="H1726" s="21"/>
      <c r="I1726" s="21"/>
      <c r="J1726" s="22"/>
      <c r="K1726" s="21"/>
      <c r="L1726" s="31"/>
      <c r="M1726" s="32"/>
      <c r="N1726" s="21"/>
      <c r="O1726" s="32"/>
      <c r="P1726" s="30"/>
      <c r="Q1726" s="33"/>
      <c r="R1726" s="21" t="s">
        <v>30</v>
      </c>
      <c r="S1726" s="21">
        <v>2511</v>
      </c>
      <c r="T1726" s="21"/>
      <c r="U1726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26" s="15">
        <f>Table3[[#This Row],[Price per board]]*$N$3</f>
        <v>0</v>
      </c>
      <c r="W1726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26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27" spans="2:24" x14ac:dyDescent="0.25">
      <c r="B1727" s="12">
        <f t="shared" ca="1" si="26"/>
        <v>1721</v>
      </c>
      <c r="C172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727" s="26"/>
      <c r="E1727" s="14" t="str">
        <f>IF(COUNTA(Table3[[#This Row],[Schematic Ref]]),LEN(Table3[[#This Row],[Schematic Ref]])-(LEN(SUBSTITUTE(Table3[[#This Row],[Schematic Ref]],",","")))+1,"")</f>
        <v/>
      </c>
      <c r="F1727" s="21"/>
      <c r="G1727" s="21"/>
      <c r="H1727" s="21"/>
      <c r="I1727" s="21"/>
      <c r="J1727" s="22"/>
      <c r="K1727" s="21"/>
      <c r="L1727" s="31"/>
      <c r="M1727" s="32"/>
      <c r="N1727" s="21"/>
      <c r="O1727" s="32"/>
      <c r="P1727" s="30"/>
      <c r="Q1727" s="33"/>
      <c r="R1727" s="21" t="s">
        <v>30</v>
      </c>
      <c r="S1727" s="21">
        <v>2512</v>
      </c>
      <c r="T1727" s="21"/>
      <c r="U1727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27" s="15">
        <f>Table3[[#This Row],[Price per board]]*$N$3</f>
        <v>0</v>
      </c>
      <c r="W1727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27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28" spans="2:24" x14ac:dyDescent="0.25">
      <c r="B1728" s="12">
        <f t="shared" ca="1" si="26"/>
        <v>1722</v>
      </c>
      <c r="C172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728" s="26"/>
      <c r="E1728" s="14" t="str">
        <f>IF(COUNTA(Table3[[#This Row],[Schematic Ref]]),LEN(Table3[[#This Row],[Schematic Ref]])-(LEN(SUBSTITUTE(Table3[[#This Row],[Schematic Ref]],",","")))+1,"")</f>
        <v/>
      </c>
      <c r="F1728" s="21"/>
      <c r="G1728" s="21"/>
      <c r="H1728" s="21"/>
      <c r="I1728" s="21"/>
      <c r="J1728" s="22"/>
      <c r="K1728" s="21"/>
      <c r="L1728" s="31"/>
      <c r="M1728" s="32"/>
      <c r="N1728" s="21"/>
      <c r="O1728" s="32"/>
      <c r="P1728" s="30"/>
      <c r="Q1728" s="33"/>
      <c r="R1728" s="21" t="s">
        <v>30</v>
      </c>
      <c r="S1728" s="21">
        <v>2513</v>
      </c>
      <c r="T1728" s="21"/>
      <c r="U1728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28" s="15">
        <f>Table3[[#This Row],[Price per board]]*$N$3</f>
        <v>0</v>
      </c>
      <c r="W1728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28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29" spans="2:24" x14ac:dyDescent="0.25">
      <c r="B1729" s="12">
        <f t="shared" ca="1" si="26"/>
        <v>1723</v>
      </c>
      <c r="C172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729" s="26"/>
      <c r="E1729" s="14" t="str">
        <f>IF(COUNTA(Table3[[#This Row],[Schematic Ref]]),LEN(Table3[[#This Row],[Schematic Ref]])-(LEN(SUBSTITUTE(Table3[[#This Row],[Schematic Ref]],",","")))+1,"")</f>
        <v/>
      </c>
      <c r="F1729" s="21"/>
      <c r="G1729" s="21"/>
      <c r="H1729" s="21"/>
      <c r="I1729" s="21"/>
      <c r="J1729" s="22"/>
      <c r="K1729" s="21"/>
      <c r="L1729" s="31"/>
      <c r="M1729" s="32"/>
      <c r="N1729" s="21"/>
      <c r="O1729" s="32"/>
      <c r="P1729" s="30"/>
      <c r="Q1729" s="33"/>
      <c r="R1729" s="21" t="s">
        <v>30</v>
      </c>
      <c r="S1729" s="21">
        <v>2514</v>
      </c>
      <c r="T1729" s="21"/>
      <c r="U1729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29" s="15">
        <f>Table3[[#This Row],[Price per board]]*$N$3</f>
        <v>0</v>
      </c>
      <c r="W1729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29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30" spans="2:24" x14ac:dyDescent="0.25">
      <c r="B1730" s="12">
        <f t="shared" ca="1" si="26"/>
        <v>1724</v>
      </c>
      <c r="C173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730" s="26"/>
      <c r="E1730" s="14" t="str">
        <f>IF(COUNTA(Table3[[#This Row],[Schematic Ref]]),LEN(Table3[[#This Row],[Schematic Ref]])-(LEN(SUBSTITUTE(Table3[[#This Row],[Schematic Ref]],",","")))+1,"")</f>
        <v/>
      </c>
      <c r="F1730" s="21"/>
      <c r="G1730" s="21"/>
      <c r="H1730" s="21"/>
      <c r="I1730" s="21"/>
      <c r="J1730" s="22"/>
      <c r="K1730" s="21"/>
      <c r="L1730" s="31"/>
      <c r="M1730" s="32"/>
      <c r="N1730" s="21"/>
      <c r="O1730" s="32"/>
      <c r="P1730" s="30"/>
      <c r="Q1730" s="33"/>
      <c r="R1730" s="21" t="s">
        <v>30</v>
      </c>
      <c r="S1730" s="21">
        <v>2515</v>
      </c>
      <c r="T1730" s="21"/>
      <c r="U1730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30" s="15">
        <f>Table3[[#This Row],[Price per board]]*$N$3</f>
        <v>0</v>
      </c>
      <c r="W1730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30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31" spans="2:24" x14ac:dyDescent="0.25">
      <c r="B1731" s="12">
        <f t="shared" ca="1" si="26"/>
        <v>1725</v>
      </c>
      <c r="C173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731" s="26"/>
      <c r="E1731" s="14" t="str">
        <f>IF(COUNTA(Table3[[#This Row],[Schematic Ref]]),LEN(Table3[[#This Row],[Schematic Ref]])-(LEN(SUBSTITUTE(Table3[[#This Row],[Schematic Ref]],",","")))+1,"")</f>
        <v/>
      </c>
      <c r="F1731" s="21"/>
      <c r="G1731" s="21"/>
      <c r="H1731" s="21"/>
      <c r="I1731" s="21"/>
      <c r="J1731" s="22"/>
      <c r="K1731" s="21"/>
      <c r="L1731" s="31"/>
      <c r="M1731" s="32"/>
      <c r="N1731" s="21"/>
      <c r="O1731" s="32"/>
      <c r="P1731" s="30"/>
      <c r="Q1731" s="33"/>
      <c r="R1731" s="21" t="s">
        <v>30</v>
      </c>
      <c r="S1731" s="21">
        <v>2516</v>
      </c>
      <c r="T1731" s="21"/>
      <c r="U1731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31" s="15">
        <f>Table3[[#This Row],[Price per board]]*$N$3</f>
        <v>0</v>
      </c>
      <c r="W1731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31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32" spans="2:24" x14ac:dyDescent="0.25">
      <c r="B1732" s="12">
        <f t="shared" ca="1" si="26"/>
        <v>1726</v>
      </c>
      <c r="C173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732" s="26"/>
      <c r="E1732" s="14" t="str">
        <f>IF(COUNTA(Table3[[#This Row],[Schematic Ref]]),LEN(Table3[[#This Row],[Schematic Ref]])-(LEN(SUBSTITUTE(Table3[[#This Row],[Schematic Ref]],",","")))+1,"")</f>
        <v/>
      </c>
      <c r="F1732" s="21"/>
      <c r="G1732" s="21"/>
      <c r="H1732" s="21"/>
      <c r="I1732" s="21"/>
      <c r="J1732" s="22"/>
      <c r="K1732" s="21"/>
      <c r="L1732" s="31"/>
      <c r="M1732" s="32"/>
      <c r="N1732" s="21"/>
      <c r="O1732" s="32"/>
      <c r="P1732" s="30"/>
      <c r="Q1732" s="33"/>
      <c r="R1732" s="21" t="s">
        <v>30</v>
      </c>
      <c r="S1732" s="21">
        <v>2517</v>
      </c>
      <c r="T1732" s="21"/>
      <c r="U1732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32" s="15">
        <f>Table3[[#This Row],[Price per board]]*$N$3</f>
        <v>0</v>
      </c>
      <c r="W1732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32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33" spans="2:24" x14ac:dyDescent="0.25">
      <c r="B1733" s="12">
        <f t="shared" ca="1" si="26"/>
        <v>1727</v>
      </c>
      <c r="C173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733" s="26"/>
      <c r="E1733" s="14" t="str">
        <f>IF(COUNTA(Table3[[#This Row],[Schematic Ref]]),LEN(Table3[[#This Row],[Schematic Ref]])-(LEN(SUBSTITUTE(Table3[[#This Row],[Schematic Ref]],",","")))+1,"")</f>
        <v/>
      </c>
      <c r="F1733" s="21"/>
      <c r="G1733" s="21"/>
      <c r="H1733" s="21"/>
      <c r="I1733" s="21"/>
      <c r="J1733" s="22"/>
      <c r="K1733" s="21"/>
      <c r="L1733" s="31"/>
      <c r="M1733" s="32"/>
      <c r="N1733" s="21"/>
      <c r="O1733" s="32"/>
      <c r="P1733" s="30"/>
      <c r="Q1733" s="33"/>
      <c r="R1733" s="21" t="s">
        <v>30</v>
      </c>
      <c r="S1733" s="21">
        <v>2518</v>
      </c>
      <c r="T1733" s="21"/>
      <c r="U1733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33" s="15">
        <f>Table3[[#This Row],[Price per board]]*$N$3</f>
        <v>0</v>
      </c>
      <c r="W1733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33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34" spans="2:24" x14ac:dyDescent="0.25">
      <c r="B1734" s="12">
        <f t="shared" ref="B1734:B1797" ca="1" si="27">IF(ISNUMBER(INDIRECT("B"&amp;ROW()-1)),INDIRECT("B"&amp;ROW()-1)+1,0)</f>
        <v>1728</v>
      </c>
      <c r="C173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734" s="26"/>
      <c r="E1734" s="14" t="str">
        <f>IF(COUNTA(Table3[[#This Row],[Schematic Ref]]),LEN(Table3[[#This Row],[Schematic Ref]])-(LEN(SUBSTITUTE(Table3[[#This Row],[Schematic Ref]],",","")))+1,"")</f>
        <v/>
      </c>
      <c r="F1734" s="21"/>
      <c r="G1734" s="21"/>
      <c r="H1734" s="21"/>
      <c r="I1734" s="21"/>
      <c r="J1734" s="22"/>
      <c r="K1734" s="21"/>
      <c r="L1734" s="31"/>
      <c r="M1734" s="32"/>
      <c r="N1734" s="21"/>
      <c r="O1734" s="32"/>
      <c r="P1734" s="30"/>
      <c r="Q1734" s="33"/>
      <c r="R1734" s="21" t="s">
        <v>30</v>
      </c>
      <c r="S1734" s="21">
        <v>2519</v>
      </c>
      <c r="T1734" s="21"/>
      <c r="U1734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34" s="15">
        <f>Table3[[#This Row],[Price per board]]*$N$3</f>
        <v>0</v>
      </c>
      <c r="W1734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34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35" spans="2:24" x14ac:dyDescent="0.25">
      <c r="B1735" s="12">
        <f t="shared" ca="1" si="27"/>
        <v>1729</v>
      </c>
      <c r="C173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735" s="26"/>
      <c r="E1735" s="14" t="str">
        <f>IF(COUNTA(Table3[[#This Row],[Schematic Ref]]),LEN(Table3[[#This Row],[Schematic Ref]])-(LEN(SUBSTITUTE(Table3[[#This Row],[Schematic Ref]],",","")))+1,"")</f>
        <v/>
      </c>
      <c r="F1735" s="21"/>
      <c r="G1735" s="21"/>
      <c r="H1735" s="21"/>
      <c r="I1735" s="21"/>
      <c r="J1735" s="22"/>
      <c r="K1735" s="21"/>
      <c r="L1735" s="31"/>
      <c r="M1735" s="32"/>
      <c r="N1735" s="21"/>
      <c r="O1735" s="32"/>
      <c r="P1735" s="30"/>
      <c r="Q1735" s="33"/>
      <c r="R1735" s="21" t="s">
        <v>30</v>
      </c>
      <c r="S1735" s="21">
        <v>2520</v>
      </c>
      <c r="T1735" s="21"/>
      <c r="U1735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35" s="15">
        <f>Table3[[#This Row],[Price per board]]*$N$3</f>
        <v>0</v>
      </c>
      <c r="W1735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35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36" spans="2:24" x14ac:dyDescent="0.25">
      <c r="B1736" s="12">
        <f t="shared" ca="1" si="27"/>
        <v>1730</v>
      </c>
      <c r="C173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736" s="26"/>
      <c r="E1736" s="14" t="str">
        <f>IF(COUNTA(Table3[[#This Row],[Schematic Ref]]),LEN(Table3[[#This Row],[Schematic Ref]])-(LEN(SUBSTITUTE(Table3[[#This Row],[Schematic Ref]],",","")))+1,"")</f>
        <v/>
      </c>
      <c r="F1736" s="21"/>
      <c r="G1736" s="21"/>
      <c r="H1736" s="21"/>
      <c r="I1736" s="21"/>
      <c r="J1736" s="22"/>
      <c r="K1736" s="21"/>
      <c r="L1736" s="31"/>
      <c r="M1736" s="32"/>
      <c r="N1736" s="21"/>
      <c r="O1736" s="32"/>
      <c r="P1736" s="30"/>
      <c r="Q1736" s="33"/>
      <c r="R1736" s="21" t="s">
        <v>30</v>
      </c>
      <c r="S1736" s="21">
        <v>2521</v>
      </c>
      <c r="T1736" s="21"/>
      <c r="U1736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36" s="15">
        <f>Table3[[#This Row],[Price per board]]*$N$3</f>
        <v>0</v>
      </c>
      <c r="W1736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36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37" spans="2:24" x14ac:dyDescent="0.25">
      <c r="B1737" s="12">
        <f t="shared" ca="1" si="27"/>
        <v>1731</v>
      </c>
      <c r="C173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737" s="26"/>
      <c r="E1737" s="14" t="str">
        <f>IF(COUNTA(Table3[[#This Row],[Schematic Ref]]),LEN(Table3[[#This Row],[Schematic Ref]])-(LEN(SUBSTITUTE(Table3[[#This Row],[Schematic Ref]],",","")))+1,"")</f>
        <v/>
      </c>
      <c r="F1737" s="21"/>
      <c r="G1737" s="21"/>
      <c r="H1737" s="21"/>
      <c r="I1737" s="21"/>
      <c r="J1737" s="22"/>
      <c r="K1737" s="21"/>
      <c r="L1737" s="31"/>
      <c r="M1737" s="32"/>
      <c r="N1737" s="21"/>
      <c r="O1737" s="32"/>
      <c r="P1737" s="30"/>
      <c r="Q1737" s="33"/>
      <c r="R1737" s="21" t="s">
        <v>30</v>
      </c>
      <c r="S1737" s="21">
        <v>2522</v>
      </c>
      <c r="T1737" s="21"/>
      <c r="U1737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37" s="15">
        <f>Table3[[#This Row],[Price per board]]*$N$3</f>
        <v>0</v>
      </c>
      <c r="W1737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37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38" spans="2:24" x14ac:dyDescent="0.25">
      <c r="B1738" s="12">
        <f t="shared" ca="1" si="27"/>
        <v>1732</v>
      </c>
      <c r="C173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738" s="26"/>
      <c r="E1738" s="14" t="str">
        <f>IF(COUNTA(Table3[[#This Row],[Schematic Ref]]),LEN(Table3[[#This Row],[Schematic Ref]])-(LEN(SUBSTITUTE(Table3[[#This Row],[Schematic Ref]],",","")))+1,"")</f>
        <v/>
      </c>
      <c r="F1738" s="21"/>
      <c r="G1738" s="21"/>
      <c r="H1738" s="21"/>
      <c r="I1738" s="21"/>
      <c r="J1738" s="22"/>
      <c r="K1738" s="21"/>
      <c r="L1738" s="31"/>
      <c r="M1738" s="32"/>
      <c r="N1738" s="21"/>
      <c r="O1738" s="32"/>
      <c r="P1738" s="30"/>
      <c r="Q1738" s="33"/>
      <c r="R1738" s="21" t="s">
        <v>30</v>
      </c>
      <c r="S1738" s="21">
        <v>2523</v>
      </c>
      <c r="T1738" s="21"/>
      <c r="U1738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38" s="15">
        <f>Table3[[#This Row],[Price per board]]*$N$3</f>
        <v>0</v>
      </c>
      <c r="W1738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38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39" spans="2:24" x14ac:dyDescent="0.25">
      <c r="B1739" s="12">
        <f t="shared" ca="1" si="27"/>
        <v>1733</v>
      </c>
      <c r="C173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739" s="26"/>
      <c r="E1739" s="14" t="str">
        <f>IF(COUNTA(Table3[[#This Row],[Schematic Ref]]),LEN(Table3[[#This Row],[Schematic Ref]])-(LEN(SUBSTITUTE(Table3[[#This Row],[Schematic Ref]],",","")))+1,"")</f>
        <v/>
      </c>
      <c r="F1739" s="21"/>
      <c r="G1739" s="21"/>
      <c r="H1739" s="21"/>
      <c r="I1739" s="21"/>
      <c r="J1739" s="22"/>
      <c r="K1739" s="21"/>
      <c r="L1739" s="31"/>
      <c r="M1739" s="32"/>
      <c r="N1739" s="21"/>
      <c r="O1739" s="32"/>
      <c r="P1739" s="30"/>
      <c r="Q1739" s="33"/>
      <c r="R1739" s="21" t="s">
        <v>30</v>
      </c>
      <c r="S1739" s="21">
        <v>2524</v>
      </c>
      <c r="T1739" s="21"/>
      <c r="U1739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39" s="15">
        <f>Table3[[#This Row],[Price per board]]*$N$3</f>
        <v>0</v>
      </c>
      <c r="W1739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39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40" spans="2:24" x14ac:dyDescent="0.25">
      <c r="B1740" s="12">
        <f t="shared" ca="1" si="27"/>
        <v>1734</v>
      </c>
      <c r="C174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740" s="26"/>
      <c r="E1740" s="14" t="str">
        <f>IF(COUNTA(Table3[[#This Row],[Schematic Ref]]),LEN(Table3[[#This Row],[Schematic Ref]])-(LEN(SUBSTITUTE(Table3[[#This Row],[Schematic Ref]],",","")))+1,"")</f>
        <v/>
      </c>
      <c r="F1740" s="21"/>
      <c r="G1740" s="21"/>
      <c r="H1740" s="21"/>
      <c r="I1740" s="21"/>
      <c r="J1740" s="22"/>
      <c r="K1740" s="21"/>
      <c r="L1740" s="31"/>
      <c r="M1740" s="32"/>
      <c r="N1740" s="21"/>
      <c r="O1740" s="32"/>
      <c r="P1740" s="30"/>
      <c r="Q1740" s="33"/>
      <c r="R1740" s="21" t="s">
        <v>30</v>
      </c>
      <c r="S1740" s="21">
        <v>2525</v>
      </c>
      <c r="T1740" s="21"/>
      <c r="U1740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40" s="15">
        <f>Table3[[#This Row],[Price per board]]*$N$3</f>
        <v>0</v>
      </c>
      <c r="W1740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40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41" spans="2:24" x14ac:dyDescent="0.25">
      <c r="B1741" s="12">
        <f t="shared" ca="1" si="27"/>
        <v>1735</v>
      </c>
      <c r="C174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741" s="26"/>
      <c r="E1741" s="14" t="str">
        <f>IF(COUNTA(Table3[[#This Row],[Schematic Ref]]),LEN(Table3[[#This Row],[Schematic Ref]])-(LEN(SUBSTITUTE(Table3[[#This Row],[Schematic Ref]],",","")))+1,"")</f>
        <v/>
      </c>
      <c r="F1741" s="21"/>
      <c r="G1741" s="21"/>
      <c r="H1741" s="21"/>
      <c r="I1741" s="21"/>
      <c r="J1741" s="22"/>
      <c r="K1741" s="21"/>
      <c r="L1741" s="31"/>
      <c r="M1741" s="32"/>
      <c r="N1741" s="21"/>
      <c r="O1741" s="32"/>
      <c r="P1741" s="30"/>
      <c r="Q1741" s="33"/>
      <c r="R1741" s="21" t="s">
        <v>30</v>
      </c>
      <c r="S1741" s="21">
        <v>2526</v>
      </c>
      <c r="T1741" s="21"/>
      <c r="U1741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41" s="15">
        <f>Table3[[#This Row],[Price per board]]*$N$3</f>
        <v>0</v>
      </c>
      <c r="W1741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41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42" spans="2:24" x14ac:dyDescent="0.25">
      <c r="B1742" s="12">
        <f t="shared" ca="1" si="27"/>
        <v>1736</v>
      </c>
      <c r="C174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742" s="26"/>
      <c r="E1742" s="14" t="str">
        <f>IF(COUNTA(Table3[[#This Row],[Schematic Ref]]),LEN(Table3[[#This Row],[Schematic Ref]])-(LEN(SUBSTITUTE(Table3[[#This Row],[Schematic Ref]],",","")))+1,"")</f>
        <v/>
      </c>
      <c r="F1742" s="21"/>
      <c r="G1742" s="21"/>
      <c r="H1742" s="21"/>
      <c r="I1742" s="21"/>
      <c r="J1742" s="22"/>
      <c r="K1742" s="21"/>
      <c r="L1742" s="31"/>
      <c r="M1742" s="32"/>
      <c r="N1742" s="21"/>
      <c r="O1742" s="32"/>
      <c r="P1742" s="30"/>
      <c r="Q1742" s="33"/>
      <c r="R1742" s="21" t="s">
        <v>30</v>
      </c>
      <c r="S1742" s="21">
        <v>2527</v>
      </c>
      <c r="T1742" s="21"/>
      <c r="U1742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42" s="15">
        <f>Table3[[#This Row],[Price per board]]*$N$3</f>
        <v>0</v>
      </c>
      <c r="W1742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42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43" spans="2:24" x14ac:dyDescent="0.25">
      <c r="B1743" s="12">
        <f t="shared" ca="1" si="27"/>
        <v>1737</v>
      </c>
      <c r="C174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743" s="26"/>
      <c r="E1743" s="14" t="str">
        <f>IF(COUNTA(Table3[[#This Row],[Schematic Ref]]),LEN(Table3[[#This Row],[Schematic Ref]])-(LEN(SUBSTITUTE(Table3[[#This Row],[Schematic Ref]],",","")))+1,"")</f>
        <v/>
      </c>
      <c r="F1743" s="21"/>
      <c r="G1743" s="21"/>
      <c r="H1743" s="21"/>
      <c r="I1743" s="21"/>
      <c r="J1743" s="22"/>
      <c r="K1743" s="21"/>
      <c r="L1743" s="31"/>
      <c r="M1743" s="32"/>
      <c r="N1743" s="21"/>
      <c r="O1743" s="32"/>
      <c r="P1743" s="30"/>
      <c r="Q1743" s="33"/>
      <c r="R1743" s="21" t="s">
        <v>30</v>
      </c>
      <c r="S1743" s="21">
        <v>2528</v>
      </c>
      <c r="T1743" s="21"/>
      <c r="U1743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43" s="15">
        <f>Table3[[#This Row],[Price per board]]*$N$3</f>
        <v>0</v>
      </c>
      <c r="W1743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43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44" spans="2:24" x14ac:dyDescent="0.25">
      <c r="B1744" s="12">
        <f t="shared" ca="1" si="27"/>
        <v>1738</v>
      </c>
      <c r="C174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744" s="26"/>
      <c r="E1744" s="14" t="str">
        <f>IF(COUNTA(Table3[[#This Row],[Schematic Ref]]),LEN(Table3[[#This Row],[Schematic Ref]])-(LEN(SUBSTITUTE(Table3[[#This Row],[Schematic Ref]],",","")))+1,"")</f>
        <v/>
      </c>
      <c r="F1744" s="21"/>
      <c r="G1744" s="21"/>
      <c r="H1744" s="21"/>
      <c r="I1744" s="21"/>
      <c r="J1744" s="22"/>
      <c r="K1744" s="21"/>
      <c r="L1744" s="31"/>
      <c r="M1744" s="32"/>
      <c r="N1744" s="21"/>
      <c r="O1744" s="32"/>
      <c r="P1744" s="30"/>
      <c r="Q1744" s="33"/>
      <c r="R1744" s="21" t="s">
        <v>30</v>
      </c>
      <c r="S1744" s="21">
        <v>2529</v>
      </c>
      <c r="T1744" s="21"/>
      <c r="U1744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44" s="15">
        <f>Table3[[#This Row],[Price per board]]*$N$3</f>
        <v>0</v>
      </c>
      <c r="W1744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44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45" spans="2:24" x14ac:dyDescent="0.25">
      <c r="B1745" s="12">
        <f t="shared" ca="1" si="27"/>
        <v>1739</v>
      </c>
      <c r="C174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745" s="26"/>
      <c r="E1745" s="14" t="str">
        <f>IF(COUNTA(Table3[[#This Row],[Schematic Ref]]),LEN(Table3[[#This Row],[Schematic Ref]])-(LEN(SUBSTITUTE(Table3[[#This Row],[Schematic Ref]],",","")))+1,"")</f>
        <v/>
      </c>
      <c r="F1745" s="21"/>
      <c r="G1745" s="21"/>
      <c r="H1745" s="21"/>
      <c r="I1745" s="21"/>
      <c r="J1745" s="22"/>
      <c r="K1745" s="21"/>
      <c r="L1745" s="31"/>
      <c r="M1745" s="32"/>
      <c r="N1745" s="21"/>
      <c r="O1745" s="32"/>
      <c r="P1745" s="30"/>
      <c r="Q1745" s="33"/>
      <c r="R1745" s="21" t="s">
        <v>30</v>
      </c>
      <c r="S1745" s="21">
        <v>2530</v>
      </c>
      <c r="T1745" s="21"/>
      <c r="U1745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45" s="15">
        <f>Table3[[#This Row],[Price per board]]*$N$3</f>
        <v>0</v>
      </c>
      <c r="W1745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45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46" spans="2:24" x14ac:dyDescent="0.25">
      <c r="B1746" s="12">
        <f t="shared" ca="1" si="27"/>
        <v>1740</v>
      </c>
      <c r="C174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746" s="26"/>
      <c r="E1746" s="14" t="str">
        <f>IF(COUNTA(Table3[[#This Row],[Schematic Ref]]),LEN(Table3[[#This Row],[Schematic Ref]])-(LEN(SUBSTITUTE(Table3[[#This Row],[Schematic Ref]],",","")))+1,"")</f>
        <v/>
      </c>
      <c r="F1746" s="21"/>
      <c r="G1746" s="21"/>
      <c r="H1746" s="21"/>
      <c r="I1746" s="21"/>
      <c r="J1746" s="22"/>
      <c r="K1746" s="21"/>
      <c r="L1746" s="31"/>
      <c r="M1746" s="32"/>
      <c r="N1746" s="21"/>
      <c r="O1746" s="32"/>
      <c r="P1746" s="30"/>
      <c r="Q1746" s="33"/>
      <c r="R1746" s="21" t="s">
        <v>30</v>
      </c>
      <c r="S1746" s="21">
        <v>2531</v>
      </c>
      <c r="T1746" s="21"/>
      <c r="U1746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46" s="15">
        <f>Table3[[#This Row],[Price per board]]*$N$3</f>
        <v>0</v>
      </c>
      <c r="W1746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46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47" spans="2:24" x14ac:dyDescent="0.25">
      <c r="B1747" s="12">
        <f t="shared" ca="1" si="27"/>
        <v>1741</v>
      </c>
      <c r="C174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747" s="26"/>
      <c r="E1747" s="14" t="str">
        <f>IF(COUNTA(Table3[[#This Row],[Schematic Ref]]),LEN(Table3[[#This Row],[Schematic Ref]])-(LEN(SUBSTITUTE(Table3[[#This Row],[Schematic Ref]],",","")))+1,"")</f>
        <v/>
      </c>
      <c r="F1747" s="21"/>
      <c r="G1747" s="21"/>
      <c r="H1747" s="21"/>
      <c r="I1747" s="21"/>
      <c r="J1747" s="22"/>
      <c r="K1747" s="21"/>
      <c r="L1747" s="31"/>
      <c r="M1747" s="32"/>
      <c r="N1747" s="21"/>
      <c r="O1747" s="32"/>
      <c r="P1747" s="30"/>
      <c r="Q1747" s="33"/>
      <c r="R1747" s="21" t="s">
        <v>30</v>
      </c>
      <c r="S1747" s="21">
        <v>2532</v>
      </c>
      <c r="T1747" s="21"/>
      <c r="U1747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47" s="15">
        <f>Table3[[#This Row],[Price per board]]*$N$3</f>
        <v>0</v>
      </c>
      <c r="W1747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47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48" spans="2:24" x14ac:dyDescent="0.25">
      <c r="B1748" s="12">
        <f t="shared" ca="1" si="27"/>
        <v>1742</v>
      </c>
      <c r="C174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748" s="26"/>
      <c r="E1748" s="14" t="str">
        <f>IF(COUNTA(Table3[[#This Row],[Schematic Ref]]),LEN(Table3[[#This Row],[Schematic Ref]])-(LEN(SUBSTITUTE(Table3[[#This Row],[Schematic Ref]],",","")))+1,"")</f>
        <v/>
      </c>
      <c r="F1748" s="21"/>
      <c r="G1748" s="21"/>
      <c r="H1748" s="21"/>
      <c r="I1748" s="21"/>
      <c r="J1748" s="22"/>
      <c r="K1748" s="21"/>
      <c r="L1748" s="31"/>
      <c r="M1748" s="32"/>
      <c r="N1748" s="21"/>
      <c r="O1748" s="32"/>
      <c r="P1748" s="30"/>
      <c r="Q1748" s="33"/>
      <c r="R1748" s="21" t="s">
        <v>30</v>
      </c>
      <c r="S1748" s="21">
        <v>2533</v>
      </c>
      <c r="T1748" s="21"/>
      <c r="U1748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48" s="15">
        <f>Table3[[#This Row],[Price per board]]*$N$3</f>
        <v>0</v>
      </c>
      <c r="W1748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48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49" spans="2:24" x14ac:dyDescent="0.25">
      <c r="B1749" s="12">
        <f t="shared" ca="1" si="27"/>
        <v>1743</v>
      </c>
      <c r="C174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749" s="26"/>
      <c r="E1749" s="14" t="str">
        <f>IF(COUNTA(Table3[[#This Row],[Schematic Ref]]),LEN(Table3[[#This Row],[Schematic Ref]])-(LEN(SUBSTITUTE(Table3[[#This Row],[Schematic Ref]],",","")))+1,"")</f>
        <v/>
      </c>
      <c r="F1749" s="21"/>
      <c r="G1749" s="21"/>
      <c r="H1749" s="21"/>
      <c r="I1749" s="21"/>
      <c r="J1749" s="22"/>
      <c r="K1749" s="21"/>
      <c r="L1749" s="31"/>
      <c r="M1749" s="32"/>
      <c r="N1749" s="21"/>
      <c r="O1749" s="32"/>
      <c r="P1749" s="30"/>
      <c r="Q1749" s="33"/>
      <c r="R1749" s="21" t="s">
        <v>30</v>
      </c>
      <c r="S1749" s="21">
        <v>2534</v>
      </c>
      <c r="T1749" s="21"/>
      <c r="U1749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49" s="15">
        <f>Table3[[#This Row],[Price per board]]*$N$3</f>
        <v>0</v>
      </c>
      <c r="W1749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49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50" spans="2:24" x14ac:dyDescent="0.25">
      <c r="B1750" s="12">
        <f t="shared" ca="1" si="27"/>
        <v>1744</v>
      </c>
      <c r="C175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750" s="26"/>
      <c r="E1750" s="14" t="str">
        <f>IF(COUNTA(Table3[[#This Row],[Schematic Ref]]),LEN(Table3[[#This Row],[Schematic Ref]])-(LEN(SUBSTITUTE(Table3[[#This Row],[Schematic Ref]],",","")))+1,"")</f>
        <v/>
      </c>
      <c r="F1750" s="21"/>
      <c r="G1750" s="21"/>
      <c r="H1750" s="21"/>
      <c r="I1750" s="21"/>
      <c r="J1750" s="22"/>
      <c r="K1750" s="21"/>
      <c r="L1750" s="31"/>
      <c r="M1750" s="32"/>
      <c r="N1750" s="21"/>
      <c r="O1750" s="32"/>
      <c r="P1750" s="30"/>
      <c r="Q1750" s="33"/>
      <c r="R1750" s="21" t="s">
        <v>30</v>
      </c>
      <c r="S1750" s="21">
        <v>2535</v>
      </c>
      <c r="T1750" s="21"/>
      <c r="U1750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50" s="15">
        <f>Table3[[#This Row],[Price per board]]*$N$3</f>
        <v>0</v>
      </c>
      <c r="W1750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50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51" spans="2:24" x14ac:dyDescent="0.25">
      <c r="B1751" s="12">
        <f t="shared" ca="1" si="27"/>
        <v>1745</v>
      </c>
      <c r="C175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751" s="26"/>
      <c r="E1751" s="14" t="str">
        <f>IF(COUNTA(Table3[[#This Row],[Schematic Ref]]),LEN(Table3[[#This Row],[Schematic Ref]])-(LEN(SUBSTITUTE(Table3[[#This Row],[Schematic Ref]],",","")))+1,"")</f>
        <v/>
      </c>
      <c r="F1751" s="21"/>
      <c r="G1751" s="21"/>
      <c r="H1751" s="21"/>
      <c r="I1751" s="21"/>
      <c r="J1751" s="22"/>
      <c r="K1751" s="21"/>
      <c r="L1751" s="31"/>
      <c r="M1751" s="32"/>
      <c r="N1751" s="21"/>
      <c r="O1751" s="32"/>
      <c r="P1751" s="30"/>
      <c r="Q1751" s="33"/>
      <c r="R1751" s="21" t="s">
        <v>30</v>
      </c>
      <c r="S1751" s="21">
        <v>2536</v>
      </c>
      <c r="T1751" s="21"/>
      <c r="U1751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51" s="15">
        <f>Table3[[#This Row],[Price per board]]*$N$3</f>
        <v>0</v>
      </c>
      <c r="W1751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51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52" spans="2:24" x14ac:dyDescent="0.25">
      <c r="B1752" s="12">
        <f t="shared" ca="1" si="27"/>
        <v>1746</v>
      </c>
      <c r="C175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752" s="26"/>
      <c r="E1752" s="14" t="str">
        <f>IF(COUNTA(Table3[[#This Row],[Schematic Ref]]),LEN(Table3[[#This Row],[Schematic Ref]])-(LEN(SUBSTITUTE(Table3[[#This Row],[Schematic Ref]],",","")))+1,"")</f>
        <v/>
      </c>
      <c r="F1752" s="21"/>
      <c r="G1752" s="21"/>
      <c r="H1752" s="21"/>
      <c r="I1752" s="21"/>
      <c r="J1752" s="22"/>
      <c r="K1752" s="21"/>
      <c r="L1752" s="31"/>
      <c r="M1752" s="32"/>
      <c r="N1752" s="21"/>
      <c r="O1752" s="32"/>
      <c r="P1752" s="30"/>
      <c r="Q1752" s="33"/>
      <c r="R1752" s="21" t="s">
        <v>30</v>
      </c>
      <c r="S1752" s="21">
        <v>2537</v>
      </c>
      <c r="T1752" s="21"/>
      <c r="U1752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52" s="15">
        <f>Table3[[#This Row],[Price per board]]*$N$3</f>
        <v>0</v>
      </c>
      <c r="W1752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52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53" spans="2:24" x14ac:dyDescent="0.25">
      <c r="B1753" s="12">
        <f t="shared" ca="1" si="27"/>
        <v>1747</v>
      </c>
      <c r="C175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753" s="26"/>
      <c r="E1753" s="14" t="str">
        <f>IF(COUNTA(Table3[[#This Row],[Schematic Ref]]),LEN(Table3[[#This Row],[Schematic Ref]])-(LEN(SUBSTITUTE(Table3[[#This Row],[Schematic Ref]],",","")))+1,"")</f>
        <v/>
      </c>
      <c r="F1753" s="21"/>
      <c r="G1753" s="21"/>
      <c r="H1753" s="21"/>
      <c r="I1753" s="21"/>
      <c r="J1753" s="22"/>
      <c r="K1753" s="21"/>
      <c r="L1753" s="31"/>
      <c r="M1753" s="32"/>
      <c r="N1753" s="21"/>
      <c r="O1753" s="32"/>
      <c r="P1753" s="30"/>
      <c r="Q1753" s="33"/>
      <c r="R1753" s="21" t="s">
        <v>30</v>
      </c>
      <c r="S1753" s="21">
        <v>2538</v>
      </c>
      <c r="T1753" s="21"/>
      <c r="U1753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53" s="15">
        <f>Table3[[#This Row],[Price per board]]*$N$3</f>
        <v>0</v>
      </c>
      <c r="W1753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53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54" spans="2:24" x14ac:dyDescent="0.25">
      <c r="B1754" s="12">
        <f t="shared" ca="1" si="27"/>
        <v>1748</v>
      </c>
      <c r="C175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754" s="26"/>
      <c r="E1754" s="14" t="str">
        <f>IF(COUNTA(Table3[[#This Row],[Schematic Ref]]),LEN(Table3[[#This Row],[Schematic Ref]])-(LEN(SUBSTITUTE(Table3[[#This Row],[Schematic Ref]],",","")))+1,"")</f>
        <v/>
      </c>
      <c r="F1754" s="21"/>
      <c r="G1754" s="21"/>
      <c r="H1754" s="21"/>
      <c r="I1754" s="21"/>
      <c r="J1754" s="22"/>
      <c r="K1754" s="21"/>
      <c r="L1754" s="31"/>
      <c r="M1754" s="32"/>
      <c r="N1754" s="21"/>
      <c r="O1754" s="32"/>
      <c r="P1754" s="30"/>
      <c r="Q1754" s="33"/>
      <c r="R1754" s="21" t="s">
        <v>30</v>
      </c>
      <c r="S1754" s="21">
        <v>2539</v>
      </c>
      <c r="T1754" s="21"/>
      <c r="U1754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54" s="15">
        <f>Table3[[#This Row],[Price per board]]*$N$3</f>
        <v>0</v>
      </c>
      <c r="W1754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54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55" spans="2:24" x14ac:dyDescent="0.25">
      <c r="B1755" s="12">
        <f t="shared" ca="1" si="27"/>
        <v>1749</v>
      </c>
      <c r="C175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755" s="26"/>
      <c r="E1755" s="14" t="str">
        <f>IF(COUNTA(Table3[[#This Row],[Schematic Ref]]),LEN(Table3[[#This Row],[Schematic Ref]])-(LEN(SUBSTITUTE(Table3[[#This Row],[Schematic Ref]],",","")))+1,"")</f>
        <v/>
      </c>
      <c r="F1755" s="21"/>
      <c r="G1755" s="21"/>
      <c r="H1755" s="21"/>
      <c r="I1755" s="21"/>
      <c r="J1755" s="22"/>
      <c r="K1755" s="21"/>
      <c r="L1755" s="31"/>
      <c r="M1755" s="32"/>
      <c r="N1755" s="21"/>
      <c r="O1755" s="32"/>
      <c r="P1755" s="30"/>
      <c r="Q1755" s="33"/>
      <c r="R1755" s="21" t="s">
        <v>30</v>
      </c>
      <c r="S1755" s="21">
        <v>2540</v>
      </c>
      <c r="T1755" s="21"/>
      <c r="U1755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55" s="15">
        <f>Table3[[#This Row],[Price per board]]*$N$3</f>
        <v>0</v>
      </c>
      <c r="W1755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55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56" spans="2:24" x14ac:dyDescent="0.25">
      <c r="B1756" s="12">
        <f t="shared" ca="1" si="27"/>
        <v>1750</v>
      </c>
      <c r="C175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756" s="26"/>
      <c r="E1756" s="14" t="str">
        <f>IF(COUNTA(Table3[[#This Row],[Schematic Ref]]),LEN(Table3[[#This Row],[Schematic Ref]])-(LEN(SUBSTITUTE(Table3[[#This Row],[Schematic Ref]],",","")))+1,"")</f>
        <v/>
      </c>
      <c r="F1756" s="21"/>
      <c r="G1756" s="21"/>
      <c r="H1756" s="21"/>
      <c r="I1756" s="21"/>
      <c r="J1756" s="22"/>
      <c r="K1756" s="21"/>
      <c r="L1756" s="31"/>
      <c r="M1756" s="32"/>
      <c r="N1756" s="21"/>
      <c r="O1756" s="32"/>
      <c r="P1756" s="30"/>
      <c r="Q1756" s="33"/>
      <c r="R1756" s="21" t="s">
        <v>30</v>
      </c>
      <c r="S1756" s="21">
        <v>2541</v>
      </c>
      <c r="T1756" s="21"/>
      <c r="U1756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56" s="15">
        <f>Table3[[#This Row],[Price per board]]*$N$3</f>
        <v>0</v>
      </c>
      <c r="W1756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56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57" spans="2:24" x14ac:dyDescent="0.25">
      <c r="B1757" s="12">
        <f t="shared" ca="1" si="27"/>
        <v>1751</v>
      </c>
      <c r="C175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757" s="26"/>
      <c r="E1757" s="14" t="str">
        <f>IF(COUNTA(Table3[[#This Row],[Schematic Ref]]),LEN(Table3[[#This Row],[Schematic Ref]])-(LEN(SUBSTITUTE(Table3[[#This Row],[Schematic Ref]],",","")))+1,"")</f>
        <v/>
      </c>
      <c r="F1757" s="21"/>
      <c r="G1757" s="21"/>
      <c r="H1757" s="21"/>
      <c r="I1757" s="21"/>
      <c r="J1757" s="22"/>
      <c r="K1757" s="21"/>
      <c r="L1757" s="31"/>
      <c r="M1757" s="32"/>
      <c r="N1757" s="21"/>
      <c r="O1757" s="32"/>
      <c r="P1757" s="30"/>
      <c r="Q1757" s="33"/>
      <c r="R1757" s="21" t="s">
        <v>30</v>
      </c>
      <c r="S1757" s="21">
        <v>2542</v>
      </c>
      <c r="T1757" s="21"/>
      <c r="U1757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57" s="15">
        <f>Table3[[#This Row],[Price per board]]*$N$3</f>
        <v>0</v>
      </c>
      <c r="W1757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57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58" spans="2:24" x14ac:dyDescent="0.25">
      <c r="B1758" s="12">
        <f t="shared" ca="1" si="27"/>
        <v>1752</v>
      </c>
      <c r="C175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758" s="26"/>
      <c r="E1758" s="14" t="str">
        <f>IF(COUNTA(Table3[[#This Row],[Schematic Ref]]),LEN(Table3[[#This Row],[Schematic Ref]])-(LEN(SUBSTITUTE(Table3[[#This Row],[Schematic Ref]],",","")))+1,"")</f>
        <v/>
      </c>
      <c r="F1758" s="21"/>
      <c r="G1758" s="21"/>
      <c r="H1758" s="21"/>
      <c r="I1758" s="21"/>
      <c r="J1758" s="22"/>
      <c r="K1758" s="21"/>
      <c r="L1758" s="31"/>
      <c r="M1758" s="32"/>
      <c r="N1758" s="21"/>
      <c r="O1758" s="32"/>
      <c r="P1758" s="30"/>
      <c r="Q1758" s="33"/>
      <c r="R1758" s="21" t="s">
        <v>30</v>
      </c>
      <c r="S1758" s="21">
        <v>2543</v>
      </c>
      <c r="T1758" s="21"/>
      <c r="U1758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58" s="15">
        <f>Table3[[#This Row],[Price per board]]*$N$3</f>
        <v>0</v>
      </c>
      <c r="W1758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58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59" spans="2:24" x14ac:dyDescent="0.25">
      <c r="B1759" s="12">
        <f t="shared" ca="1" si="27"/>
        <v>1753</v>
      </c>
      <c r="C175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759" s="26"/>
      <c r="E1759" s="14" t="str">
        <f>IF(COUNTA(Table3[[#This Row],[Schematic Ref]]),LEN(Table3[[#This Row],[Schematic Ref]])-(LEN(SUBSTITUTE(Table3[[#This Row],[Schematic Ref]],",","")))+1,"")</f>
        <v/>
      </c>
      <c r="F1759" s="21"/>
      <c r="G1759" s="21"/>
      <c r="H1759" s="21"/>
      <c r="I1759" s="21"/>
      <c r="J1759" s="22"/>
      <c r="K1759" s="21"/>
      <c r="L1759" s="31"/>
      <c r="M1759" s="32"/>
      <c r="N1759" s="21"/>
      <c r="O1759" s="32"/>
      <c r="P1759" s="30"/>
      <c r="Q1759" s="33"/>
      <c r="R1759" s="21" t="s">
        <v>30</v>
      </c>
      <c r="S1759" s="21">
        <v>2544</v>
      </c>
      <c r="T1759" s="21"/>
      <c r="U1759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59" s="15">
        <f>Table3[[#This Row],[Price per board]]*$N$3</f>
        <v>0</v>
      </c>
      <c r="W1759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59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60" spans="2:24" x14ac:dyDescent="0.25">
      <c r="B1760" s="12">
        <f t="shared" ca="1" si="27"/>
        <v>1754</v>
      </c>
      <c r="C176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760" s="26"/>
      <c r="E1760" s="14" t="str">
        <f>IF(COUNTA(Table3[[#This Row],[Schematic Ref]]),LEN(Table3[[#This Row],[Schematic Ref]])-(LEN(SUBSTITUTE(Table3[[#This Row],[Schematic Ref]],",","")))+1,"")</f>
        <v/>
      </c>
      <c r="F1760" s="21"/>
      <c r="G1760" s="21"/>
      <c r="H1760" s="21"/>
      <c r="I1760" s="21"/>
      <c r="J1760" s="22"/>
      <c r="K1760" s="21"/>
      <c r="L1760" s="31"/>
      <c r="M1760" s="32"/>
      <c r="N1760" s="21"/>
      <c r="O1760" s="32"/>
      <c r="P1760" s="30"/>
      <c r="Q1760" s="33"/>
      <c r="R1760" s="21" t="s">
        <v>30</v>
      </c>
      <c r="S1760" s="21">
        <v>2545</v>
      </c>
      <c r="T1760" s="21"/>
      <c r="U1760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60" s="15">
        <f>Table3[[#This Row],[Price per board]]*$N$3</f>
        <v>0</v>
      </c>
      <c r="W1760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60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61" spans="2:24" x14ac:dyDescent="0.25">
      <c r="B1761" s="12">
        <f t="shared" ca="1" si="27"/>
        <v>1755</v>
      </c>
      <c r="C176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761" s="26"/>
      <c r="E1761" s="14" t="str">
        <f>IF(COUNTA(Table3[[#This Row],[Schematic Ref]]),LEN(Table3[[#This Row],[Schematic Ref]])-(LEN(SUBSTITUTE(Table3[[#This Row],[Schematic Ref]],",","")))+1,"")</f>
        <v/>
      </c>
      <c r="F1761" s="21"/>
      <c r="G1761" s="21"/>
      <c r="H1761" s="21"/>
      <c r="I1761" s="21"/>
      <c r="J1761" s="22"/>
      <c r="K1761" s="21"/>
      <c r="L1761" s="31"/>
      <c r="M1761" s="32"/>
      <c r="N1761" s="21"/>
      <c r="O1761" s="32"/>
      <c r="P1761" s="30"/>
      <c r="Q1761" s="33"/>
      <c r="R1761" s="21" t="s">
        <v>30</v>
      </c>
      <c r="S1761" s="21">
        <v>2546</v>
      </c>
      <c r="T1761" s="21"/>
      <c r="U1761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61" s="15">
        <f>Table3[[#This Row],[Price per board]]*$N$3</f>
        <v>0</v>
      </c>
      <c r="W1761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61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62" spans="2:24" x14ac:dyDescent="0.25">
      <c r="B1762" s="12">
        <f t="shared" ca="1" si="27"/>
        <v>1756</v>
      </c>
      <c r="C176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762" s="26"/>
      <c r="E1762" s="14" t="str">
        <f>IF(COUNTA(Table3[[#This Row],[Schematic Ref]]),LEN(Table3[[#This Row],[Schematic Ref]])-(LEN(SUBSTITUTE(Table3[[#This Row],[Schematic Ref]],",","")))+1,"")</f>
        <v/>
      </c>
      <c r="F1762" s="21"/>
      <c r="G1762" s="21"/>
      <c r="H1762" s="21"/>
      <c r="I1762" s="21"/>
      <c r="J1762" s="22"/>
      <c r="K1762" s="21"/>
      <c r="L1762" s="31"/>
      <c r="M1762" s="32"/>
      <c r="N1762" s="21"/>
      <c r="O1762" s="32"/>
      <c r="P1762" s="30"/>
      <c r="Q1762" s="33"/>
      <c r="R1762" s="21" t="s">
        <v>30</v>
      </c>
      <c r="S1762" s="21">
        <v>2547</v>
      </c>
      <c r="T1762" s="21"/>
      <c r="U1762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62" s="15">
        <f>Table3[[#This Row],[Price per board]]*$N$3</f>
        <v>0</v>
      </c>
      <c r="W1762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62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63" spans="2:24" x14ac:dyDescent="0.25">
      <c r="B1763" s="12">
        <f t="shared" ca="1" si="27"/>
        <v>1757</v>
      </c>
      <c r="C176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763" s="26"/>
      <c r="E1763" s="14" t="str">
        <f>IF(COUNTA(Table3[[#This Row],[Schematic Ref]]),LEN(Table3[[#This Row],[Schematic Ref]])-(LEN(SUBSTITUTE(Table3[[#This Row],[Schematic Ref]],",","")))+1,"")</f>
        <v/>
      </c>
      <c r="F1763" s="21"/>
      <c r="G1763" s="21"/>
      <c r="H1763" s="21"/>
      <c r="I1763" s="21"/>
      <c r="J1763" s="22"/>
      <c r="K1763" s="21"/>
      <c r="L1763" s="31"/>
      <c r="M1763" s="32"/>
      <c r="N1763" s="21"/>
      <c r="O1763" s="32"/>
      <c r="P1763" s="30"/>
      <c r="Q1763" s="33"/>
      <c r="R1763" s="21" t="s">
        <v>30</v>
      </c>
      <c r="S1763" s="21">
        <v>2548</v>
      </c>
      <c r="T1763" s="21"/>
      <c r="U1763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63" s="15">
        <f>Table3[[#This Row],[Price per board]]*$N$3</f>
        <v>0</v>
      </c>
      <c r="W1763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63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64" spans="2:24" x14ac:dyDescent="0.25">
      <c r="B1764" s="12">
        <f t="shared" ca="1" si="27"/>
        <v>1758</v>
      </c>
      <c r="C176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764" s="26"/>
      <c r="E1764" s="14" t="str">
        <f>IF(COUNTA(Table3[[#This Row],[Schematic Ref]]),LEN(Table3[[#This Row],[Schematic Ref]])-(LEN(SUBSTITUTE(Table3[[#This Row],[Schematic Ref]],",","")))+1,"")</f>
        <v/>
      </c>
      <c r="F1764" s="21"/>
      <c r="G1764" s="21"/>
      <c r="H1764" s="21"/>
      <c r="I1764" s="21"/>
      <c r="J1764" s="22"/>
      <c r="K1764" s="21"/>
      <c r="L1764" s="31"/>
      <c r="M1764" s="32"/>
      <c r="N1764" s="21"/>
      <c r="O1764" s="32"/>
      <c r="P1764" s="30"/>
      <c r="Q1764" s="33"/>
      <c r="R1764" s="21" t="s">
        <v>30</v>
      </c>
      <c r="S1764" s="21">
        <v>2549</v>
      </c>
      <c r="T1764" s="21"/>
      <c r="U1764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64" s="15">
        <f>Table3[[#This Row],[Price per board]]*$N$3</f>
        <v>0</v>
      </c>
      <c r="W1764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64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65" spans="2:24" x14ac:dyDescent="0.25">
      <c r="B1765" s="12">
        <f t="shared" ca="1" si="27"/>
        <v>1759</v>
      </c>
      <c r="C176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765" s="26"/>
      <c r="E1765" s="14" t="str">
        <f>IF(COUNTA(Table3[[#This Row],[Schematic Ref]]),LEN(Table3[[#This Row],[Schematic Ref]])-(LEN(SUBSTITUTE(Table3[[#This Row],[Schematic Ref]],",","")))+1,"")</f>
        <v/>
      </c>
      <c r="F1765" s="21"/>
      <c r="G1765" s="21"/>
      <c r="H1765" s="21"/>
      <c r="I1765" s="21"/>
      <c r="J1765" s="22"/>
      <c r="K1765" s="21"/>
      <c r="L1765" s="31"/>
      <c r="M1765" s="32"/>
      <c r="N1765" s="21"/>
      <c r="O1765" s="32"/>
      <c r="P1765" s="30"/>
      <c r="Q1765" s="33"/>
      <c r="R1765" s="21" t="s">
        <v>30</v>
      </c>
      <c r="S1765" s="21">
        <v>2550</v>
      </c>
      <c r="T1765" s="21"/>
      <c r="U1765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65" s="15">
        <f>Table3[[#This Row],[Price per board]]*$N$3</f>
        <v>0</v>
      </c>
      <c r="W1765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65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66" spans="2:24" x14ac:dyDescent="0.25">
      <c r="B1766" s="12">
        <f t="shared" ca="1" si="27"/>
        <v>1760</v>
      </c>
      <c r="C176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766" s="26"/>
      <c r="E1766" s="14" t="str">
        <f>IF(COUNTA(Table3[[#This Row],[Schematic Ref]]),LEN(Table3[[#This Row],[Schematic Ref]])-(LEN(SUBSTITUTE(Table3[[#This Row],[Schematic Ref]],",","")))+1,"")</f>
        <v/>
      </c>
      <c r="F1766" s="21"/>
      <c r="G1766" s="21"/>
      <c r="H1766" s="21"/>
      <c r="I1766" s="21"/>
      <c r="J1766" s="22"/>
      <c r="K1766" s="21"/>
      <c r="L1766" s="31"/>
      <c r="M1766" s="32"/>
      <c r="N1766" s="21"/>
      <c r="O1766" s="32"/>
      <c r="P1766" s="30"/>
      <c r="Q1766" s="33"/>
      <c r="R1766" s="21" t="s">
        <v>30</v>
      </c>
      <c r="S1766" s="21">
        <v>2551</v>
      </c>
      <c r="T1766" s="21"/>
      <c r="U1766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66" s="15">
        <f>Table3[[#This Row],[Price per board]]*$N$3</f>
        <v>0</v>
      </c>
      <c r="W1766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66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67" spans="2:24" x14ac:dyDescent="0.25">
      <c r="B1767" s="12">
        <f t="shared" ca="1" si="27"/>
        <v>1761</v>
      </c>
      <c r="C176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767" s="26"/>
      <c r="E1767" s="14" t="str">
        <f>IF(COUNTA(Table3[[#This Row],[Schematic Ref]]),LEN(Table3[[#This Row],[Schematic Ref]])-(LEN(SUBSTITUTE(Table3[[#This Row],[Schematic Ref]],",","")))+1,"")</f>
        <v/>
      </c>
      <c r="F1767" s="21"/>
      <c r="G1767" s="21"/>
      <c r="H1767" s="21"/>
      <c r="I1767" s="21"/>
      <c r="J1767" s="22"/>
      <c r="K1767" s="21"/>
      <c r="L1767" s="31"/>
      <c r="M1767" s="32"/>
      <c r="N1767" s="21"/>
      <c r="O1767" s="32"/>
      <c r="P1767" s="30"/>
      <c r="Q1767" s="33"/>
      <c r="R1767" s="21" t="s">
        <v>30</v>
      </c>
      <c r="S1767" s="21">
        <v>2552</v>
      </c>
      <c r="T1767" s="21"/>
      <c r="U1767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67" s="15">
        <f>Table3[[#This Row],[Price per board]]*$N$3</f>
        <v>0</v>
      </c>
      <c r="W1767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67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68" spans="2:24" x14ac:dyDescent="0.25">
      <c r="B1768" s="12">
        <f t="shared" ca="1" si="27"/>
        <v>1762</v>
      </c>
      <c r="C176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768" s="26"/>
      <c r="E1768" s="14" t="str">
        <f>IF(COUNTA(Table3[[#This Row],[Schematic Ref]]),LEN(Table3[[#This Row],[Schematic Ref]])-(LEN(SUBSTITUTE(Table3[[#This Row],[Schematic Ref]],",","")))+1,"")</f>
        <v/>
      </c>
      <c r="F1768" s="21"/>
      <c r="G1768" s="21"/>
      <c r="H1768" s="21"/>
      <c r="I1768" s="21"/>
      <c r="J1768" s="22"/>
      <c r="K1768" s="21"/>
      <c r="L1768" s="31"/>
      <c r="M1768" s="32"/>
      <c r="N1768" s="21"/>
      <c r="O1768" s="32"/>
      <c r="P1768" s="30"/>
      <c r="Q1768" s="33"/>
      <c r="R1768" s="21" t="s">
        <v>30</v>
      </c>
      <c r="S1768" s="21">
        <v>2553</v>
      </c>
      <c r="T1768" s="21"/>
      <c r="U1768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68" s="15">
        <f>Table3[[#This Row],[Price per board]]*$N$3</f>
        <v>0</v>
      </c>
      <c r="W1768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68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69" spans="2:24" x14ac:dyDescent="0.25">
      <c r="B1769" s="12">
        <f t="shared" ca="1" si="27"/>
        <v>1763</v>
      </c>
      <c r="C176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769" s="26"/>
      <c r="E1769" s="14" t="str">
        <f>IF(COUNTA(Table3[[#This Row],[Schematic Ref]]),LEN(Table3[[#This Row],[Schematic Ref]])-(LEN(SUBSTITUTE(Table3[[#This Row],[Schematic Ref]],",","")))+1,"")</f>
        <v/>
      </c>
      <c r="F1769" s="21"/>
      <c r="G1769" s="21"/>
      <c r="H1769" s="21"/>
      <c r="I1769" s="21"/>
      <c r="J1769" s="22"/>
      <c r="K1769" s="21"/>
      <c r="L1769" s="31"/>
      <c r="M1769" s="32"/>
      <c r="N1769" s="21"/>
      <c r="O1769" s="32"/>
      <c r="P1769" s="30"/>
      <c r="Q1769" s="33"/>
      <c r="R1769" s="21" t="s">
        <v>30</v>
      </c>
      <c r="S1769" s="21">
        <v>2554</v>
      </c>
      <c r="T1769" s="21"/>
      <c r="U1769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69" s="15">
        <f>Table3[[#This Row],[Price per board]]*$N$3</f>
        <v>0</v>
      </c>
      <c r="W1769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69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70" spans="2:24" x14ac:dyDescent="0.25">
      <c r="B1770" s="12">
        <f t="shared" ca="1" si="27"/>
        <v>1764</v>
      </c>
      <c r="C177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770" s="26"/>
      <c r="E1770" s="14" t="str">
        <f>IF(COUNTA(Table3[[#This Row],[Schematic Ref]]),LEN(Table3[[#This Row],[Schematic Ref]])-(LEN(SUBSTITUTE(Table3[[#This Row],[Schematic Ref]],",","")))+1,"")</f>
        <v/>
      </c>
      <c r="F1770" s="21"/>
      <c r="G1770" s="21"/>
      <c r="H1770" s="21"/>
      <c r="I1770" s="21"/>
      <c r="J1770" s="22"/>
      <c r="K1770" s="21"/>
      <c r="L1770" s="31"/>
      <c r="M1770" s="32"/>
      <c r="N1770" s="21"/>
      <c r="O1770" s="32"/>
      <c r="P1770" s="30"/>
      <c r="Q1770" s="33"/>
      <c r="R1770" s="21" t="s">
        <v>30</v>
      </c>
      <c r="S1770" s="21">
        <v>2555</v>
      </c>
      <c r="T1770" s="21"/>
      <c r="U1770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70" s="15">
        <f>Table3[[#This Row],[Price per board]]*$N$3</f>
        <v>0</v>
      </c>
      <c r="W1770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70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71" spans="2:24" x14ac:dyDescent="0.25">
      <c r="B1771" s="12">
        <f t="shared" ca="1" si="27"/>
        <v>1765</v>
      </c>
      <c r="C177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771" s="26"/>
      <c r="E1771" s="14" t="str">
        <f>IF(COUNTA(Table3[[#This Row],[Schematic Ref]]),LEN(Table3[[#This Row],[Schematic Ref]])-(LEN(SUBSTITUTE(Table3[[#This Row],[Schematic Ref]],",","")))+1,"")</f>
        <v/>
      </c>
      <c r="F1771" s="21"/>
      <c r="G1771" s="21"/>
      <c r="H1771" s="21"/>
      <c r="I1771" s="21"/>
      <c r="J1771" s="22"/>
      <c r="K1771" s="21"/>
      <c r="L1771" s="31"/>
      <c r="M1771" s="32"/>
      <c r="N1771" s="21"/>
      <c r="O1771" s="32"/>
      <c r="P1771" s="30"/>
      <c r="Q1771" s="33"/>
      <c r="R1771" s="21" t="s">
        <v>30</v>
      </c>
      <c r="S1771" s="21">
        <v>2556</v>
      </c>
      <c r="T1771" s="21"/>
      <c r="U1771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71" s="15">
        <f>Table3[[#This Row],[Price per board]]*$N$3</f>
        <v>0</v>
      </c>
      <c r="W1771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71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72" spans="2:24" x14ac:dyDescent="0.25">
      <c r="B1772" s="12">
        <f t="shared" ca="1" si="27"/>
        <v>1766</v>
      </c>
      <c r="C177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772" s="26"/>
      <c r="E1772" s="14" t="str">
        <f>IF(COUNTA(Table3[[#This Row],[Schematic Ref]]),LEN(Table3[[#This Row],[Schematic Ref]])-(LEN(SUBSTITUTE(Table3[[#This Row],[Schematic Ref]],",","")))+1,"")</f>
        <v/>
      </c>
      <c r="F1772" s="21"/>
      <c r="G1772" s="21"/>
      <c r="H1772" s="21"/>
      <c r="I1772" s="21"/>
      <c r="J1772" s="22"/>
      <c r="K1772" s="21"/>
      <c r="L1772" s="31"/>
      <c r="M1772" s="32"/>
      <c r="N1772" s="21"/>
      <c r="O1772" s="32"/>
      <c r="P1772" s="30"/>
      <c r="Q1772" s="33"/>
      <c r="R1772" s="21" t="s">
        <v>30</v>
      </c>
      <c r="S1772" s="21">
        <v>2557</v>
      </c>
      <c r="T1772" s="21"/>
      <c r="U1772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72" s="15">
        <f>Table3[[#This Row],[Price per board]]*$N$3</f>
        <v>0</v>
      </c>
      <c r="W1772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72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73" spans="2:24" x14ac:dyDescent="0.25">
      <c r="B1773" s="12">
        <f t="shared" ca="1" si="27"/>
        <v>1767</v>
      </c>
      <c r="C177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773" s="26"/>
      <c r="E1773" s="14" t="str">
        <f>IF(COUNTA(Table3[[#This Row],[Schematic Ref]]),LEN(Table3[[#This Row],[Schematic Ref]])-(LEN(SUBSTITUTE(Table3[[#This Row],[Schematic Ref]],",","")))+1,"")</f>
        <v/>
      </c>
      <c r="F1773" s="21"/>
      <c r="G1773" s="21"/>
      <c r="H1773" s="21"/>
      <c r="I1773" s="21"/>
      <c r="J1773" s="22"/>
      <c r="K1773" s="21"/>
      <c r="L1773" s="31"/>
      <c r="M1773" s="32"/>
      <c r="N1773" s="21"/>
      <c r="O1773" s="32"/>
      <c r="P1773" s="30"/>
      <c r="Q1773" s="33"/>
      <c r="R1773" s="21" t="s">
        <v>30</v>
      </c>
      <c r="S1773" s="21">
        <v>2558</v>
      </c>
      <c r="T1773" s="21"/>
      <c r="U1773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73" s="15">
        <f>Table3[[#This Row],[Price per board]]*$N$3</f>
        <v>0</v>
      </c>
      <c r="W1773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73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74" spans="2:24" x14ac:dyDescent="0.25">
      <c r="B1774" s="12">
        <f t="shared" ca="1" si="27"/>
        <v>1768</v>
      </c>
      <c r="C177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774" s="26"/>
      <c r="E1774" s="14" t="str">
        <f>IF(COUNTA(Table3[[#This Row],[Schematic Ref]]),LEN(Table3[[#This Row],[Schematic Ref]])-(LEN(SUBSTITUTE(Table3[[#This Row],[Schematic Ref]],",","")))+1,"")</f>
        <v/>
      </c>
      <c r="F1774" s="21"/>
      <c r="G1774" s="21"/>
      <c r="H1774" s="21"/>
      <c r="I1774" s="21"/>
      <c r="J1774" s="22"/>
      <c r="K1774" s="21"/>
      <c r="L1774" s="31"/>
      <c r="M1774" s="32"/>
      <c r="N1774" s="21"/>
      <c r="O1774" s="32"/>
      <c r="P1774" s="30"/>
      <c r="Q1774" s="33"/>
      <c r="R1774" s="21" t="s">
        <v>30</v>
      </c>
      <c r="S1774" s="21">
        <v>2559</v>
      </c>
      <c r="T1774" s="21"/>
      <c r="U1774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74" s="15">
        <f>Table3[[#This Row],[Price per board]]*$N$3</f>
        <v>0</v>
      </c>
      <c r="W1774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74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75" spans="2:24" x14ac:dyDescent="0.25">
      <c r="B1775" s="12">
        <f t="shared" ca="1" si="27"/>
        <v>1769</v>
      </c>
      <c r="C177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775" s="26"/>
      <c r="E1775" s="14" t="str">
        <f>IF(COUNTA(Table3[[#This Row],[Schematic Ref]]),LEN(Table3[[#This Row],[Schematic Ref]])-(LEN(SUBSTITUTE(Table3[[#This Row],[Schematic Ref]],",","")))+1,"")</f>
        <v/>
      </c>
      <c r="F1775" s="21"/>
      <c r="G1775" s="21"/>
      <c r="H1775" s="21"/>
      <c r="I1775" s="21"/>
      <c r="J1775" s="22"/>
      <c r="K1775" s="21"/>
      <c r="L1775" s="31"/>
      <c r="M1775" s="32"/>
      <c r="N1775" s="21"/>
      <c r="O1775" s="32"/>
      <c r="P1775" s="30"/>
      <c r="Q1775" s="33"/>
      <c r="R1775" s="21" t="s">
        <v>30</v>
      </c>
      <c r="S1775" s="21">
        <v>2560</v>
      </c>
      <c r="T1775" s="21"/>
      <c r="U1775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75" s="15">
        <f>Table3[[#This Row],[Price per board]]*$N$3</f>
        <v>0</v>
      </c>
      <c r="W1775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75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76" spans="2:24" x14ac:dyDescent="0.25">
      <c r="B1776" s="12">
        <f t="shared" ca="1" si="27"/>
        <v>1770</v>
      </c>
      <c r="C177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776" s="26"/>
      <c r="E1776" s="14" t="str">
        <f>IF(COUNTA(Table3[[#This Row],[Schematic Ref]]),LEN(Table3[[#This Row],[Schematic Ref]])-(LEN(SUBSTITUTE(Table3[[#This Row],[Schematic Ref]],",","")))+1,"")</f>
        <v/>
      </c>
      <c r="F1776" s="21"/>
      <c r="G1776" s="21"/>
      <c r="H1776" s="21"/>
      <c r="I1776" s="21"/>
      <c r="J1776" s="22"/>
      <c r="K1776" s="21"/>
      <c r="L1776" s="31"/>
      <c r="M1776" s="32"/>
      <c r="N1776" s="21"/>
      <c r="O1776" s="32"/>
      <c r="P1776" s="30"/>
      <c r="Q1776" s="33"/>
      <c r="R1776" s="21" t="s">
        <v>30</v>
      </c>
      <c r="S1776" s="21">
        <v>2561</v>
      </c>
      <c r="T1776" s="21"/>
      <c r="U1776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76" s="15">
        <f>Table3[[#This Row],[Price per board]]*$N$3</f>
        <v>0</v>
      </c>
      <c r="W1776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76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77" spans="2:24" x14ac:dyDescent="0.25">
      <c r="B1777" s="12">
        <f t="shared" ca="1" si="27"/>
        <v>1771</v>
      </c>
      <c r="C177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777" s="26"/>
      <c r="E1777" s="14" t="str">
        <f>IF(COUNTA(Table3[[#This Row],[Schematic Ref]]),LEN(Table3[[#This Row],[Schematic Ref]])-(LEN(SUBSTITUTE(Table3[[#This Row],[Schematic Ref]],",","")))+1,"")</f>
        <v/>
      </c>
      <c r="F1777" s="21"/>
      <c r="G1777" s="21"/>
      <c r="H1777" s="21"/>
      <c r="I1777" s="21"/>
      <c r="J1777" s="22"/>
      <c r="K1777" s="21"/>
      <c r="L1777" s="31"/>
      <c r="M1777" s="32"/>
      <c r="N1777" s="21"/>
      <c r="O1777" s="32"/>
      <c r="P1777" s="30"/>
      <c r="Q1777" s="33"/>
      <c r="R1777" s="21" t="s">
        <v>30</v>
      </c>
      <c r="S1777" s="21">
        <v>2562</v>
      </c>
      <c r="T1777" s="21"/>
      <c r="U1777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77" s="15">
        <f>Table3[[#This Row],[Price per board]]*$N$3</f>
        <v>0</v>
      </c>
      <c r="W1777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77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78" spans="2:24" x14ac:dyDescent="0.25">
      <c r="B1778" s="12">
        <f t="shared" ca="1" si="27"/>
        <v>1772</v>
      </c>
      <c r="C177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778" s="26"/>
      <c r="E1778" s="14" t="str">
        <f>IF(COUNTA(Table3[[#This Row],[Schematic Ref]]),LEN(Table3[[#This Row],[Schematic Ref]])-(LEN(SUBSTITUTE(Table3[[#This Row],[Schematic Ref]],",","")))+1,"")</f>
        <v/>
      </c>
      <c r="F1778" s="21"/>
      <c r="G1778" s="21"/>
      <c r="H1778" s="21"/>
      <c r="I1778" s="21"/>
      <c r="J1778" s="22"/>
      <c r="K1778" s="21"/>
      <c r="L1778" s="31"/>
      <c r="M1778" s="32"/>
      <c r="N1778" s="21"/>
      <c r="O1778" s="32"/>
      <c r="P1778" s="30"/>
      <c r="Q1778" s="33"/>
      <c r="R1778" s="21" t="s">
        <v>30</v>
      </c>
      <c r="S1778" s="21">
        <v>2563</v>
      </c>
      <c r="T1778" s="21"/>
      <c r="U1778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78" s="15">
        <f>Table3[[#This Row],[Price per board]]*$N$3</f>
        <v>0</v>
      </c>
      <c r="W1778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78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79" spans="2:24" x14ac:dyDescent="0.25">
      <c r="B1779" s="12">
        <f t="shared" ca="1" si="27"/>
        <v>1773</v>
      </c>
      <c r="C177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779" s="26"/>
      <c r="E1779" s="14" t="str">
        <f>IF(COUNTA(Table3[[#This Row],[Schematic Ref]]),LEN(Table3[[#This Row],[Schematic Ref]])-(LEN(SUBSTITUTE(Table3[[#This Row],[Schematic Ref]],",","")))+1,"")</f>
        <v/>
      </c>
      <c r="F1779" s="21"/>
      <c r="G1779" s="21"/>
      <c r="H1779" s="21"/>
      <c r="I1779" s="21"/>
      <c r="J1779" s="22"/>
      <c r="K1779" s="21"/>
      <c r="L1779" s="31"/>
      <c r="M1779" s="32"/>
      <c r="N1779" s="21"/>
      <c r="O1779" s="32"/>
      <c r="P1779" s="30"/>
      <c r="Q1779" s="33"/>
      <c r="R1779" s="21" t="s">
        <v>30</v>
      </c>
      <c r="S1779" s="21">
        <v>2564</v>
      </c>
      <c r="T1779" s="21"/>
      <c r="U1779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79" s="15">
        <f>Table3[[#This Row],[Price per board]]*$N$3</f>
        <v>0</v>
      </c>
      <c r="W1779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79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80" spans="2:24" x14ac:dyDescent="0.25">
      <c r="B1780" s="12">
        <f t="shared" ca="1" si="27"/>
        <v>1774</v>
      </c>
      <c r="C178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780" s="26"/>
      <c r="E1780" s="14" t="str">
        <f>IF(COUNTA(Table3[[#This Row],[Schematic Ref]]),LEN(Table3[[#This Row],[Schematic Ref]])-(LEN(SUBSTITUTE(Table3[[#This Row],[Schematic Ref]],",","")))+1,"")</f>
        <v/>
      </c>
      <c r="F1780" s="21"/>
      <c r="G1780" s="21"/>
      <c r="H1780" s="21"/>
      <c r="I1780" s="21"/>
      <c r="J1780" s="22"/>
      <c r="K1780" s="21"/>
      <c r="L1780" s="31"/>
      <c r="M1780" s="32"/>
      <c r="N1780" s="21"/>
      <c r="O1780" s="32"/>
      <c r="P1780" s="30"/>
      <c r="Q1780" s="33"/>
      <c r="R1780" s="21" t="s">
        <v>30</v>
      </c>
      <c r="S1780" s="21">
        <v>2565</v>
      </c>
      <c r="T1780" s="21"/>
      <c r="U1780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80" s="15">
        <f>Table3[[#This Row],[Price per board]]*$N$3</f>
        <v>0</v>
      </c>
      <c r="W1780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80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81" spans="2:24" x14ac:dyDescent="0.25">
      <c r="B1781" s="12">
        <f t="shared" ca="1" si="27"/>
        <v>1775</v>
      </c>
      <c r="C178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781" s="26"/>
      <c r="E1781" s="14" t="str">
        <f>IF(COUNTA(Table3[[#This Row],[Schematic Ref]]),LEN(Table3[[#This Row],[Schematic Ref]])-(LEN(SUBSTITUTE(Table3[[#This Row],[Schematic Ref]],",","")))+1,"")</f>
        <v/>
      </c>
      <c r="F1781" s="21"/>
      <c r="G1781" s="21"/>
      <c r="H1781" s="21"/>
      <c r="I1781" s="21"/>
      <c r="J1781" s="22"/>
      <c r="K1781" s="21"/>
      <c r="L1781" s="31"/>
      <c r="M1781" s="32"/>
      <c r="N1781" s="21"/>
      <c r="O1781" s="32"/>
      <c r="P1781" s="30"/>
      <c r="Q1781" s="33"/>
      <c r="R1781" s="21" t="s">
        <v>30</v>
      </c>
      <c r="S1781" s="21">
        <v>2566</v>
      </c>
      <c r="T1781" s="21"/>
      <c r="U1781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81" s="15">
        <f>Table3[[#This Row],[Price per board]]*$N$3</f>
        <v>0</v>
      </c>
      <c r="W1781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81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82" spans="2:24" x14ac:dyDescent="0.25">
      <c r="B1782" s="12">
        <f t="shared" ca="1" si="27"/>
        <v>1776</v>
      </c>
      <c r="C178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782" s="26"/>
      <c r="E1782" s="14" t="str">
        <f>IF(COUNTA(Table3[[#This Row],[Schematic Ref]]),LEN(Table3[[#This Row],[Schematic Ref]])-(LEN(SUBSTITUTE(Table3[[#This Row],[Schematic Ref]],",","")))+1,"")</f>
        <v/>
      </c>
      <c r="F1782" s="21"/>
      <c r="G1782" s="21"/>
      <c r="H1782" s="21"/>
      <c r="I1782" s="21"/>
      <c r="J1782" s="22"/>
      <c r="K1782" s="21"/>
      <c r="L1782" s="31"/>
      <c r="M1782" s="32"/>
      <c r="N1782" s="21"/>
      <c r="O1782" s="32"/>
      <c r="P1782" s="30"/>
      <c r="Q1782" s="33"/>
      <c r="R1782" s="21" t="s">
        <v>30</v>
      </c>
      <c r="S1782" s="21">
        <v>2567</v>
      </c>
      <c r="T1782" s="21"/>
      <c r="U1782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82" s="15">
        <f>Table3[[#This Row],[Price per board]]*$N$3</f>
        <v>0</v>
      </c>
      <c r="W1782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82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83" spans="2:24" x14ac:dyDescent="0.25">
      <c r="B1783" s="12">
        <f t="shared" ca="1" si="27"/>
        <v>1777</v>
      </c>
      <c r="C178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783" s="26"/>
      <c r="E1783" s="14" t="str">
        <f>IF(COUNTA(Table3[[#This Row],[Schematic Ref]]),LEN(Table3[[#This Row],[Schematic Ref]])-(LEN(SUBSTITUTE(Table3[[#This Row],[Schematic Ref]],",","")))+1,"")</f>
        <v/>
      </c>
      <c r="F1783" s="21"/>
      <c r="G1783" s="21"/>
      <c r="H1783" s="21"/>
      <c r="I1783" s="21"/>
      <c r="J1783" s="22"/>
      <c r="K1783" s="21"/>
      <c r="L1783" s="31"/>
      <c r="M1783" s="32"/>
      <c r="N1783" s="21"/>
      <c r="O1783" s="32"/>
      <c r="P1783" s="30"/>
      <c r="Q1783" s="33"/>
      <c r="R1783" s="21" t="s">
        <v>30</v>
      </c>
      <c r="S1783" s="21">
        <v>2568</v>
      </c>
      <c r="T1783" s="21"/>
      <c r="U1783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83" s="15">
        <f>Table3[[#This Row],[Price per board]]*$N$3</f>
        <v>0</v>
      </c>
      <c r="W1783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83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84" spans="2:24" x14ac:dyDescent="0.25">
      <c r="B1784" s="12">
        <f t="shared" ca="1" si="27"/>
        <v>1778</v>
      </c>
      <c r="C178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784" s="26"/>
      <c r="E1784" s="14" t="str">
        <f>IF(COUNTA(Table3[[#This Row],[Schematic Ref]]),LEN(Table3[[#This Row],[Schematic Ref]])-(LEN(SUBSTITUTE(Table3[[#This Row],[Schematic Ref]],",","")))+1,"")</f>
        <v/>
      </c>
      <c r="F1784" s="21"/>
      <c r="G1784" s="21"/>
      <c r="H1784" s="21"/>
      <c r="I1784" s="21"/>
      <c r="J1784" s="22"/>
      <c r="K1784" s="21"/>
      <c r="L1784" s="31"/>
      <c r="M1784" s="32"/>
      <c r="N1784" s="21"/>
      <c r="O1784" s="32"/>
      <c r="P1784" s="30"/>
      <c r="Q1784" s="33"/>
      <c r="R1784" s="21" t="s">
        <v>30</v>
      </c>
      <c r="S1784" s="21">
        <v>2569</v>
      </c>
      <c r="T1784" s="21"/>
      <c r="U1784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84" s="15">
        <f>Table3[[#This Row],[Price per board]]*$N$3</f>
        <v>0</v>
      </c>
      <c r="W1784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84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85" spans="2:24" x14ac:dyDescent="0.25">
      <c r="B1785" s="12">
        <f t="shared" ca="1" si="27"/>
        <v>1779</v>
      </c>
      <c r="C178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785" s="26"/>
      <c r="E1785" s="14" t="str">
        <f>IF(COUNTA(Table3[[#This Row],[Schematic Ref]]),LEN(Table3[[#This Row],[Schematic Ref]])-(LEN(SUBSTITUTE(Table3[[#This Row],[Schematic Ref]],",","")))+1,"")</f>
        <v/>
      </c>
      <c r="F1785" s="21"/>
      <c r="G1785" s="21"/>
      <c r="H1785" s="21"/>
      <c r="I1785" s="21"/>
      <c r="J1785" s="22"/>
      <c r="K1785" s="21"/>
      <c r="L1785" s="31"/>
      <c r="M1785" s="32"/>
      <c r="N1785" s="21"/>
      <c r="O1785" s="32"/>
      <c r="P1785" s="30"/>
      <c r="Q1785" s="33"/>
      <c r="R1785" s="21" t="s">
        <v>30</v>
      </c>
      <c r="S1785" s="21">
        <v>2570</v>
      </c>
      <c r="T1785" s="21"/>
      <c r="U1785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85" s="15">
        <f>Table3[[#This Row],[Price per board]]*$N$3</f>
        <v>0</v>
      </c>
      <c r="W1785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85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86" spans="2:24" x14ac:dyDescent="0.25">
      <c r="B1786" s="12">
        <f t="shared" ca="1" si="27"/>
        <v>1780</v>
      </c>
      <c r="C178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786" s="26"/>
      <c r="E1786" s="14" t="str">
        <f>IF(COUNTA(Table3[[#This Row],[Schematic Ref]]),LEN(Table3[[#This Row],[Schematic Ref]])-(LEN(SUBSTITUTE(Table3[[#This Row],[Schematic Ref]],",","")))+1,"")</f>
        <v/>
      </c>
      <c r="F1786" s="21"/>
      <c r="G1786" s="21"/>
      <c r="H1786" s="21"/>
      <c r="I1786" s="21"/>
      <c r="J1786" s="22"/>
      <c r="K1786" s="21"/>
      <c r="L1786" s="31"/>
      <c r="M1786" s="32"/>
      <c r="N1786" s="21"/>
      <c r="O1786" s="32"/>
      <c r="P1786" s="30"/>
      <c r="Q1786" s="33"/>
      <c r="R1786" s="21" t="s">
        <v>30</v>
      </c>
      <c r="S1786" s="21">
        <v>2571</v>
      </c>
      <c r="T1786" s="21"/>
      <c r="U1786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86" s="15">
        <f>Table3[[#This Row],[Price per board]]*$N$3</f>
        <v>0</v>
      </c>
      <c r="W1786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86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87" spans="2:24" x14ac:dyDescent="0.25">
      <c r="B1787" s="12">
        <f t="shared" ca="1" si="27"/>
        <v>1781</v>
      </c>
      <c r="C178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787" s="26"/>
      <c r="E1787" s="14" t="str">
        <f>IF(COUNTA(Table3[[#This Row],[Schematic Ref]]),LEN(Table3[[#This Row],[Schematic Ref]])-(LEN(SUBSTITUTE(Table3[[#This Row],[Schematic Ref]],",","")))+1,"")</f>
        <v/>
      </c>
      <c r="F1787" s="21"/>
      <c r="G1787" s="21"/>
      <c r="H1787" s="21"/>
      <c r="I1787" s="21"/>
      <c r="J1787" s="22"/>
      <c r="K1787" s="21"/>
      <c r="L1787" s="31"/>
      <c r="M1787" s="32"/>
      <c r="N1787" s="21"/>
      <c r="O1787" s="32"/>
      <c r="P1787" s="30"/>
      <c r="Q1787" s="33"/>
      <c r="R1787" s="21" t="s">
        <v>30</v>
      </c>
      <c r="S1787" s="21">
        <v>2572</v>
      </c>
      <c r="T1787" s="21"/>
      <c r="U1787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87" s="15">
        <f>Table3[[#This Row],[Price per board]]*$N$3</f>
        <v>0</v>
      </c>
      <c r="W1787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87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88" spans="2:24" x14ac:dyDescent="0.25">
      <c r="B1788" s="12">
        <f t="shared" ca="1" si="27"/>
        <v>1782</v>
      </c>
      <c r="C178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788" s="26"/>
      <c r="E1788" s="14" t="str">
        <f>IF(COUNTA(Table3[[#This Row],[Schematic Ref]]),LEN(Table3[[#This Row],[Schematic Ref]])-(LEN(SUBSTITUTE(Table3[[#This Row],[Schematic Ref]],",","")))+1,"")</f>
        <v/>
      </c>
      <c r="F1788" s="21"/>
      <c r="G1788" s="21"/>
      <c r="H1788" s="21"/>
      <c r="I1788" s="21"/>
      <c r="J1788" s="22"/>
      <c r="K1788" s="21"/>
      <c r="L1788" s="31"/>
      <c r="M1788" s="32"/>
      <c r="N1788" s="21"/>
      <c r="O1788" s="32"/>
      <c r="P1788" s="30"/>
      <c r="Q1788" s="33"/>
      <c r="R1788" s="21" t="s">
        <v>30</v>
      </c>
      <c r="S1788" s="21">
        <v>2573</v>
      </c>
      <c r="T1788" s="21"/>
      <c r="U1788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88" s="15">
        <f>Table3[[#This Row],[Price per board]]*$N$3</f>
        <v>0</v>
      </c>
      <c r="W1788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88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89" spans="2:24" x14ac:dyDescent="0.25">
      <c r="B1789" s="12">
        <f t="shared" ca="1" si="27"/>
        <v>1783</v>
      </c>
      <c r="C178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789" s="26"/>
      <c r="E1789" s="14" t="str">
        <f>IF(COUNTA(Table3[[#This Row],[Schematic Ref]]),LEN(Table3[[#This Row],[Schematic Ref]])-(LEN(SUBSTITUTE(Table3[[#This Row],[Schematic Ref]],",","")))+1,"")</f>
        <v/>
      </c>
      <c r="F1789" s="21"/>
      <c r="G1789" s="21"/>
      <c r="H1789" s="21"/>
      <c r="I1789" s="21"/>
      <c r="J1789" s="22"/>
      <c r="K1789" s="21"/>
      <c r="L1789" s="31"/>
      <c r="M1789" s="32"/>
      <c r="N1789" s="21"/>
      <c r="O1789" s="32"/>
      <c r="P1789" s="30"/>
      <c r="Q1789" s="33"/>
      <c r="R1789" s="21" t="s">
        <v>30</v>
      </c>
      <c r="S1789" s="21">
        <v>2574</v>
      </c>
      <c r="T1789" s="21"/>
      <c r="U1789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89" s="15">
        <f>Table3[[#This Row],[Price per board]]*$N$3</f>
        <v>0</v>
      </c>
      <c r="W1789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89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90" spans="2:24" x14ac:dyDescent="0.25">
      <c r="B1790" s="12">
        <f t="shared" ca="1" si="27"/>
        <v>1784</v>
      </c>
      <c r="C179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790" s="26"/>
      <c r="E1790" s="14" t="str">
        <f>IF(COUNTA(Table3[[#This Row],[Schematic Ref]]),LEN(Table3[[#This Row],[Schematic Ref]])-(LEN(SUBSTITUTE(Table3[[#This Row],[Schematic Ref]],",","")))+1,"")</f>
        <v/>
      </c>
      <c r="F1790" s="21"/>
      <c r="G1790" s="21"/>
      <c r="H1790" s="21"/>
      <c r="I1790" s="21"/>
      <c r="J1790" s="22"/>
      <c r="K1790" s="21"/>
      <c r="L1790" s="31"/>
      <c r="M1790" s="32"/>
      <c r="N1790" s="21"/>
      <c r="O1790" s="32"/>
      <c r="P1790" s="30"/>
      <c r="Q1790" s="33"/>
      <c r="R1790" s="21" t="s">
        <v>30</v>
      </c>
      <c r="S1790" s="21">
        <v>2575</v>
      </c>
      <c r="T1790" s="21"/>
      <c r="U1790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90" s="15">
        <f>Table3[[#This Row],[Price per board]]*$N$3</f>
        <v>0</v>
      </c>
      <c r="W1790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90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91" spans="2:24" x14ac:dyDescent="0.25">
      <c r="B1791" s="12">
        <f t="shared" ca="1" si="27"/>
        <v>1785</v>
      </c>
      <c r="C179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791" s="26"/>
      <c r="E1791" s="14" t="str">
        <f>IF(COUNTA(Table3[[#This Row],[Schematic Ref]]),LEN(Table3[[#This Row],[Schematic Ref]])-(LEN(SUBSTITUTE(Table3[[#This Row],[Schematic Ref]],",","")))+1,"")</f>
        <v/>
      </c>
      <c r="F1791" s="21"/>
      <c r="G1791" s="21"/>
      <c r="H1791" s="21"/>
      <c r="I1791" s="21"/>
      <c r="J1791" s="22"/>
      <c r="K1791" s="21"/>
      <c r="L1791" s="31"/>
      <c r="M1791" s="32"/>
      <c r="N1791" s="21"/>
      <c r="O1791" s="32"/>
      <c r="P1791" s="30"/>
      <c r="Q1791" s="33"/>
      <c r="R1791" s="21" t="s">
        <v>30</v>
      </c>
      <c r="S1791" s="21">
        <v>2576</v>
      </c>
      <c r="T1791" s="21"/>
      <c r="U1791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91" s="15">
        <f>Table3[[#This Row],[Price per board]]*$N$3</f>
        <v>0</v>
      </c>
      <c r="W1791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91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92" spans="2:24" x14ac:dyDescent="0.25">
      <c r="B1792" s="12">
        <f t="shared" ca="1" si="27"/>
        <v>1786</v>
      </c>
      <c r="C179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792" s="26"/>
      <c r="E1792" s="14" t="str">
        <f>IF(COUNTA(Table3[[#This Row],[Schematic Ref]]),LEN(Table3[[#This Row],[Schematic Ref]])-(LEN(SUBSTITUTE(Table3[[#This Row],[Schematic Ref]],",","")))+1,"")</f>
        <v/>
      </c>
      <c r="F1792" s="21"/>
      <c r="G1792" s="21"/>
      <c r="H1792" s="21"/>
      <c r="I1792" s="21"/>
      <c r="J1792" s="22"/>
      <c r="K1792" s="21"/>
      <c r="L1792" s="31"/>
      <c r="M1792" s="32"/>
      <c r="N1792" s="21"/>
      <c r="O1792" s="32"/>
      <c r="P1792" s="30"/>
      <c r="Q1792" s="33"/>
      <c r="R1792" s="21" t="s">
        <v>30</v>
      </c>
      <c r="S1792" s="21">
        <v>2577</v>
      </c>
      <c r="T1792" s="21"/>
      <c r="U1792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92" s="15">
        <f>Table3[[#This Row],[Price per board]]*$N$3</f>
        <v>0</v>
      </c>
      <c r="W1792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92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93" spans="2:24" x14ac:dyDescent="0.25">
      <c r="B1793" s="12">
        <f t="shared" ca="1" si="27"/>
        <v>1787</v>
      </c>
      <c r="C179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793" s="26"/>
      <c r="E1793" s="14" t="str">
        <f>IF(COUNTA(Table3[[#This Row],[Schematic Ref]]),LEN(Table3[[#This Row],[Schematic Ref]])-(LEN(SUBSTITUTE(Table3[[#This Row],[Schematic Ref]],",","")))+1,"")</f>
        <v/>
      </c>
      <c r="F1793" s="21"/>
      <c r="G1793" s="21"/>
      <c r="H1793" s="21"/>
      <c r="I1793" s="21"/>
      <c r="J1793" s="22"/>
      <c r="K1793" s="21"/>
      <c r="L1793" s="31"/>
      <c r="M1793" s="32"/>
      <c r="N1793" s="21"/>
      <c r="O1793" s="32"/>
      <c r="P1793" s="30"/>
      <c r="Q1793" s="33"/>
      <c r="R1793" s="21" t="s">
        <v>30</v>
      </c>
      <c r="S1793" s="21">
        <v>2578</v>
      </c>
      <c r="T1793" s="21"/>
      <c r="U1793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93" s="15">
        <f>Table3[[#This Row],[Price per board]]*$N$3</f>
        <v>0</v>
      </c>
      <c r="W1793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93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94" spans="2:24" x14ac:dyDescent="0.25">
      <c r="B1794" s="12">
        <f t="shared" ca="1" si="27"/>
        <v>1788</v>
      </c>
      <c r="C179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794" s="26"/>
      <c r="E1794" s="14" t="str">
        <f>IF(COUNTA(Table3[[#This Row],[Schematic Ref]]),LEN(Table3[[#This Row],[Schematic Ref]])-(LEN(SUBSTITUTE(Table3[[#This Row],[Schematic Ref]],",","")))+1,"")</f>
        <v/>
      </c>
      <c r="F1794" s="21"/>
      <c r="G1794" s="21"/>
      <c r="H1794" s="21"/>
      <c r="I1794" s="21"/>
      <c r="J1794" s="22"/>
      <c r="K1794" s="21"/>
      <c r="L1794" s="31"/>
      <c r="M1794" s="32"/>
      <c r="N1794" s="21"/>
      <c r="O1794" s="32"/>
      <c r="P1794" s="30"/>
      <c r="Q1794" s="33"/>
      <c r="R1794" s="21" t="s">
        <v>30</v>
      </c>
      <c r="S1794" s="21">
        <v>2579</v>
      </c>
      <c r="T1794" s="21"/>
      <c r="U1794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94" s="15">
        <f>Table3[[#This Row],[Price per board]]*$N$3</f>
        <v>0</v>
      </c>
      <c r="W1794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94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95" spans="2:24" x14ac:dyDescent="0.25">
      <c r="B1795" s="12">
        <f t="shared" ca="1" si="27"/>
        <v>1789</v>
      </c>
      <c r="C179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795" s="26"/>
      <c r="E1795" s="14" t="str">
        <f>IF(COUNTA(Table3[[#This Row],[Schematic Ref]]),LEN(Table3[[#This Row],[Schematic Ref]])-(LEN(SUBSTITUTE(Table3[[#This Row],[Schematic Ref]],",","")))+1,"")</f>
        <v/>
      </c>
      <c r="F1795" s="21"/>
      <c r="G1795" s="21"/>
      <c r="H1795" s="21"/>
      <c r="I1795" s="21"/>
      <c r="J1795" s="22"/>
      <c r="K1795" s="21"/>
      <c r="L1795" s="31"/>
      <c r="M1795" s="32"/>
      <c r="N1795" s="21"/>
      <c r="O1795" s="32"/>
      <c r="P1795" s="30"/>
      <c r="Q1795" s="33"/>
      <c r="R1795" s="21" t="s">
        <v>30</v>
      </c>
      <c r="S1795" s="21">
        <v>2580</v>
      </c>
      <c r="T1795" s="21"/>
      <c r="U1795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95" s="15">
        <f>Table3[[#This Row],[Price per board]]*$N$3</f>
        <v>0</v>
      </c>
      <c r="W1795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95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96" spans="2:24" x14ac:dyDescent="0.25">
      <c r="B1796" s="12">
        <f t="shared" ca="1" si="27"/>
        <v>1790</v>
      </c>
      <c r="C179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796" s="26"/>
      <c r="E1796" s="14" t="str">
        <f>IF(COUNTA(Table3[[#This Row],[Schematic Ref]]),LEN(Table3[[#This Row],[Schematic Ref]])-(LEN(SUBSTITUTE(Table3[[#This Row],[Schematic Ref]],",","")))+1,"")</f>
        <v/>
      </c>
      <c r="F1796" s="21"/>
      <c r="G1796" s="21"/>
      <c r="H1796" s="21"/>
      <c r="I1796" s="21"/>
      <c r="J1796" s="22"/>
      <c r="K1796" s="21"/>
      <c r="L1796" s="31"/>
      <c r="M1796" s="32"/>
      <c r="N1796" s="21"/>
      <c r="O1796" s="32"/>
      <c r="P1796" s="30"/>
      <c r="Q1796" s="33"/>
      <c r="R1796" s="21" t="s">
        <v>30</v>
      </c>
      <c r="S1796" s="21">
        <v>2581</v>
      </c>
      <c r="T1796" s="21"/>
      <c r="U1796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96" s="15">
        <f>Table3[[#This Row],[Price per board]]*$N$3</f>
        <v>0</v>
      </c>
      <c r="W1796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96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97" spans="2:24" x14ac:dyDescent="0.25">
      <c r="B1797" s="12">
        <f t="shared" ca="1" si="27"/>
        <v>1791</v>
      </c>
      <c r="C179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797" s="26"/>
      <c r="E1797" s="14" t="str">
        <f>IF(COUNTA(Table3[[#This Row],[Schematic Ref]]),LEN(Table3[[#This Row],[Schematic Ref]])-(LEN(SUBSTITUTE(Table3[[#This Row],[Schematic Ref]],",","")))+1,"")</f>
        <v/>
      </c>
      <c r="F1797" s="21"/>
      <c r="G1797" s="21"/>
      <c r="H1797" s="21"/>
      <c r="I1797" s="21"/>
      <c r="J1797" s="22"/>
      <c r="K1797" s="21"/>
      <c r="L1797" s="31"/>
      <c r="M1797" s="32"/>
      <c r="N1797" s="21"/>
      <c r="O1797" s="32"/>
      <c r="P1797" s="30"/>
      <c r="Q1797" s="33"/>
      <c r="R1797" s="21" t="s">
        <v>30</v>
      </c>
      <c r="S1797" s="21">
        <v>2582</v>
      </c>
      <c r="T1797" s="21"/>
      <c r="U1797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97" s="15">
        <f>Table3[[#This Row],[Price per board]]*$N$3</f>
        <v>0</v>
      </c>
      <c r="W1797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97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98" spans="2:24" x14ac:dyDescent="0.25">
      <c r="B1798" s="12">
        <f t="shared" ref="B1798:B1861" ca="1" si="28">IF(ISNUMBER(INDIRECT("B"&amp;ROW()-1)),INDIRECT("B"&amp;ROW()-1)+1,0)</f>
        <v>1792</v>
      </c>
      <c r="C179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798" s="26"/>
      <c r="E1798" s="14" t="str">
        <f>IF(COUNTA(Table3[[#This Row],[Schematic Ref]]),LEN(Table3[[#This Row],[Schematic Ref]])-(LEN(SUBSTITUTE(Table3[[#This Row],[Schematic Ref]],",","")))+1,"")</f>
        <v/>
      </c>
      <c r="F1798" s="21"/>
      <c r="G1798" s="21"/>
      <c r="H1798" s="21"/>
      <c r="I1798" s="21"/>
      <c r="J1798" s="22"/>
      <c r="K1798" s="21"/>
      <c r="L1798" s="31"/>
      <c r="M1798" s="32"/>
      <c r="N1798" s="21"/>
      <c r="O1798" s="32"/>
      <c r="P1798" s="30"/>
      <c r="Q1798" s="33"/>
      <c r="R1798" s="21" t="s">
        <v>30</v>
      </c>
      <c r="S1798" s="21">
        <v>2583</v>
      </c>
      <c r="T1798" s="21"/>
      <c r="U1798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98" s="15">
        <f>Table3[[#This Row],[Price per board]]*$N$3</f>
        <v>0</v>
      </c>
      <c r="W1798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98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99" spans="2:24" x14ac:dyDescent="0.25">
      <c r="B1799" s="12">
        <f t="shared" ca="1" si="28"/>
        <v>1793</v>
      </c>
      <c r="C179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799" s="26"/>
      <c r="E1799" s="14" t="str">
        <f>IF(COUNTA(Table3[[#This Row],[Schematic Ref]]),LEN(Table3[[#This Row],[Schematic Ref]])-(LEN(SUBSTITUTE(Table3[[#This Row],[Schematic Ref]],",","")))+1,"")</f>
        <v/>
      </c>
      <c r="F1799" s="21"/>
      <c r="G1799" s="21"/>
      <c r="H1799" s="21"/>
      <c r="I1799" s="21"/>
      <c r="J1799" s="22"/>
      <c r="K1799" s="21"/>
      <c r="L1799" s="31"/>
      <c r="M1799" s="32"/>
      <c r="N1799" s="21"/>
      <c r="O1799" s="32"/>
      <c r="P1799" s="30"/>
      <c r="Q1799" s="33"/>
      <c r="R1799" s="21" t="s">
        <v>30</v>
      </c>
      <c r="S1799" s="21">
        <v>2584</v>
      </c>
      <c r="T1799" s="21"/>
      <c r="U1799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99" s="15">
        <f>Table3[[#This Row],[Price per board]]*$N$3</f>
        <v>0</v>
      </c>
      <c r="W1799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99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00" spans="2:24" x14ac:dyDescent="0.25">
      <c r="B1800" s="12">
        <f t="shared" ca="1" si="28"/>
        <v>1794</v>
      </c>
      <c r="C180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800" s="26"/>
      <c r="E1800" s="14" t="str">
        <f>IF(COUNTA(Table3[[#This Row],[Schematic Ref]]),LEN(Table3[[#This Row],[Schematic Ref]])-(LEN(SUBSTITUTE(Table3[[#This Row],[Schematic Ref]],",","")))+1,"")</f>
        <v/>
      </c>
      <c r="F1800" s="21"/>
      <c r="G1800" s="21"/>
      <c r="H1800" s="21"/>
      <c r="I1800" s="21"/>
      <c r="J1800" s="22"/>
      <c r="K1800" s="21"/>
      <c r="L1800" s="31"/>
      <c r="M1800" s="32"/>
      <c r="N1800" s="21"/>
      <c r="O1800" s="32"/>
      <c r="P1800" s="30"/>
      <c r="Q1800" s="33"/>
      <c r="R1800" s="21" t="s">
        <v>30</v>
      </c>
      <c r="S1800" s="21">
        <v>2585</v>
      </c>
      <c r="T1800" s="21"/>
      <c r="U1800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00" s="15">
        <f>Table3[[#This Row],[Price per board]]*$N$3</f>
        <v>0</v>
      </c>
      <c r="W1800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00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01" spans="2:24" x14ac:dyDescent="0.25">
      <c r="B1801" s="12">
        <f t="shared" ca="1" si="28"/>
        <v>1795</v>
      </c>
      <c r="C180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801" s="26"/>
      <c r="E1801" s="14" t="str">
        <f>IF(COUNTA(Table3[[#This Row],[Schematic Ref]]),LEN(Table3[[#This Row],[Schematic Ref]])-(LEN(SUBSTITUTE(Table3[[#This Row],[Schematic Ref]],",","")))+1,"")</f>
        <v/>
      </c>
      <c r="F1801" s="21"/>
      <c r="G1801" s="21"/>
      <c r="H1801" s="21"/>
      <c r="I1801" s="21"/>
      <c r="J1801" s="22"/>
      <c r="K1801" s="21"/>
      <c r="L1801" s="31"/>
      <c r="M1801" s="32"/>
      <c r="N1801" s="21"/>
      <c r="O1801" s="32"/>
      <c r="P1801" s="30"/>
      <c r="Q1801" s="33"/>
      <c r="R1801" s="21" t="s">
        <v>30</v>
      </c>
      <c r="S1801" s="21">
        <v>2586</v>
      </c>
      <c r="T1801" s="21"/>
      <c r="U1801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01" s="15">
        <f>Table3[[#This Row],[Price per board]]*$N$3</f>
        <v>0</v>
      </c>
      <c r="W1801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01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02" spans="2:24" x14ac:dyDescent="0.25">
      <c r="B1802" s="12">
        <f t="shared" ca="1" si="28"/>
        <v>1796</v>
      </c>
      <c r="C180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802" s="26"/>
      <c r="E1802" s="14" t="str">
        <f>IF(COUNTA(Table3[[#This Row],[Schematic Ref]]),LEN(Table3[[#This Row],[Schematic Ref]])-(LEN(SUBSTITUTE(Table3[[#This Row],[Schematic Ref]],",","")))+1,"")</f>
        <v/>
      </c>
      <c r="F1802" s="21"/>
      <c r="G1802" s="21"/>
      <c r="H1802" s="21"/>
      <c r="I1802" s="21"/>
      <c r="J1802" s="22"/>
      <c r="K1802" s="21"/>
      <c r="L1802" s="31"/>
      <c r="M1802" s="32"/>
      <c r="N1802" s="21"/>
      <c r="O1802" s="32"/>
      <c r="P1802" s="30"/>
      <c r="Q1802" s="33"/>
      <c r="R1802" s="21" t="s">
        <v>30</v>
      </c>
      <c r="S1802" s="21">
        <v>2587</v>
      </c>
      <c r="T1802" s="21"/>
      <c r="U1802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02" s="15">
        <f>Table3[[#This Row],[Price per board]]*$N$3</f>
        <v>0</v>
      </c>
      <c r="W1802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02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03" spans="2:24" x14ac:dyDescent="0.25">
      <c r="B1803" s="12">
        <f t="shared" ca="1" si="28"/>
        <v>1797</v>
      </c>
      <c r="C180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803" s="26"/>
      <c r="E1803" s="14" t="str">
        <f>IF(COUNTA(Table3[[#This Row],[Schematic Ref]]),LEN(Table3[[#This Row],[Schematic Ref]])-(LEN(SUBSTITUTE(Table3[[#This Row],[Schematic Ref]],",","")))+1,"")</f>
        <v/>
      </c>
      <c r="F1803" s="21"/>
      <c r="G1803" s="21"/>
      <c r="H1803" s="21"/>
      <c r="I1803" s="21"/>
      <c r="J1803" s="22"/>
      <c r="K1803" s="21"/>
      <c r="L1803" s="31"/>
      <c r="M1803" s="32"/>
      <c r="N1803" s="21"/>
      <c r="O1803" s="32"/>
      <c r="P1803" s="30"/>
      <c r="Q1803" s="33"/>
      <c r="R1803" s="21" t="s">
        <v>30</v>
      </c>
      <c r="S1803" s="21">
        <v>2588</v>
      </c>
      <c r="T1803" s="21"/>
      <c r="U1803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03" s="15">
        <f>Table3[[#This Row],[Price per board]]*$N$3</f>
        <v>0</v>
      </c>
      <c r="W1803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03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04" spans="2:24" x14ac:dyDescent="0.25">
      <c r="B1804" s="12">
        <f t="shared" ca="1" si="28"/>
        <v>1798</v>
      </c>
      <c r="C180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804" s="26"/>
      <c r="E1804" s="14" t="str">
        <f>IF(COUNTA(Table3[[#This Row],[Schematic Ref]]),LEN(Table3[[#This Row],[Schematic Ref]])-(LEN(SUBSTITUTE(Table3[[#This Row],[Schematic Ref]],",","")))+1,"")</f>
        <v/>
      </c>
      <c r="F1804" s="21"/>
      <c r="G1804" s="21"/>
      <c r="H1804" s="21"/>
      <c r="I1804" s="21"/>
      <c r="J1804" s="22"/>
      <c r="K1804" s="21"/>
      <c r="L1804" s="31"/>
      <c r="M1804" s="32"/>
      <c r="N1804" s="21"/>
      <c r="O1804" s="32"/>
      <c r="P1804" s="30"/>
      <c r="Q1804" s="33"/>
      <c r="R1804" s="21" t="s">
        <v>30</v>
      </c>
      <c r="S1804" s="21">
        <v>2589</v>
      </c>
      <c r="T1804" s="21"/>
      <c r="U1804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04" s="15">
        <f>Table3[[#This Row],[Price per board]]*$N$3</f>
        <v>0</v>
      </c>
      <c r="W1804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04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05" spans="2:24" x14ac:dyDescent="0.25">
      <c r="B1805" s="12">
        <f t="shared" ca="1" si="28"/>
        <v>1799</v>
      </c>
      <c r="C180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805" s="26"/>
      <c r="E1805" s="14" t="str">
        <f>IF(COUNTA(Table3[[#This Row],[Schematic Ref]]),LEN(Table3[[#This Row],[Schematic Ref]])-(LEN(SUBSTITUTE(Table3[[#This Row],[Schematic Ref]],",","")))+1,"")</f>
        <v/>
      </c>
      <c r="F1805" s="21"/>
      <c r="G1805" s="21"/>
      <c r="H1805" s="21"/>
      <c r="I1805" s="21"/>
      <c r="J1805" s="22"/>
      <c r="K1805" s="21"/>
      <c r="L1805" s="31"/>
      <c r="M1805" s="32"/>
      <c r="N1805" s="21"/>
      <c r="O1805" s="32"/>
      <c r="P1805" s="30"/>
      <c r="Q1805" s="33"/>
      <c r="R1805" s="21" t="s">
        <v>30</v>
      </c>
      <c r="S1805" s="21">
        <v>2590</v>
      </c>
      <c r="T1805" s="21"/>
      <c r="U1805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05" s="15">
        <f>Table3[[#This Row],[Price per board]]*$N$3</f>
        <v>0</v>
      </c>
      <c r="W1805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05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06" spans="2:24" x14ac:dyDescent="0.25">
      <c r="B1806" s="12">
        <f t="shared" ca="1" si="28"/>
        <v>1800</v>
      </c>
      <c r="C180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806" s="26"/>
      <c r="E1806" s="14" t="str">
        <f>IF(COUNTA(Table3[[#This Row],[Schematic Ref]]),LEN(Table3[[#This Row],[Schematic Ref]])-(LEN(SUBSTITUTE(Table3[[#This Row],[Schematic Ref]],",","")))+1,"")</f>
        <v/>
      </c>
      <c r="F1806" s="21"/>
      <c r="G1806" s="21"/>
      <c r="H1806" s="21"/>
      <c r="I1806" s="21"/>
      <c r="J1806" s="22"/>
      <c r="K1806" s="21"/>
      <c r="L1806" s="31"/>
      <c r="M1806" s="32"/>
      <c r="N1806" s="21"/>
      <c r="O1806" s="32"/>
      <c r="P1806" s="30"/>
      <c r="Q1806" s="33"/>
      <c r="R1806" s="21" t="s">
        <v>30</v>
      </c>
      <c r="S1806" s="21">
        <v>2591</v>
      </c>
      <c r="T1806" s="21"/>
      <c r="U1806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06" s="15">
        <f>Table3[[#This Row],[Price per board]]*$N$3</f>
        <v>0</v>
      </c>
      <c r="W1806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06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07" spans="2:24" x14ac:dyDescent="0.25">
      <c r="B1807" s="12">
        <f t="shared" ca="1" si="28"/>
        <v>1801</v>
      </c>
      <c r="C180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807" s="26"/>
      <c r="E1807" s="14" t="str">
        <f>IF(COUNTA(Table3[[#This Row],[Schematic Ref]]),LEN(Table3[[#This Row],[Schematic Ref]])-(LEN(SUBSTITUTE(Table3[[#This Row],[Schematic Ref]],",","")))+1,"")</f>
        <v/>
      </c>
      <c r="F1807" s="21"/>
      <c r="G1807" s="21"/>
      <c r="H1807" s="21"/>
      <c r="I1807" s="21"/>
      <c r="J1807" s="22"/>
      <c r="K1807" s="21"/>
      <c r="L1807" s="31"/>
      <c r="M1807" s="32"/>
      <c r="N1807" s="21"/>
      <c r="O1807" s="32"/>
      <c r="P1807" s="30"/>
      <c r="Q1807" s="33"/>
      <c r="R1807" s="21" t="s">
        <v>30</v>
      </c>
      <c r="S1807" s="21">
        <v>2592</v>
      </c>
      <c r="T1807" s="21"/>
      <c r="U1807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07" s="15">
        <f>Table3[[#This Row],[Price per board]]*$N$3</f>
        <v>0</v>
      </c>
      <c r="W1807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07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08" spans="2:24" x14ac:dyDescent="0.25">
      <c r="B1808" s="12">
        <f t="shared" ca="1" si="28"/>
        <v>1802</v>
      </c>
      <c r="C180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808" s="26"/>
      <c r="E1808" s="14" t="str">
        <f>IF(COUNTA(Table3[[#This Row],[Schematic Ref]]),LEN(Table3[[#This Row],[Schematic Ref]])-(LEN(SUBSTITUTE(Table3[[#This Row],[Schematic Ref]],",","")))+1,"")</f>
        <v/>
      </c>
      <c r="F1808" s="21"/>
      <c r="G1808" s="21"/>
      <c r="H1808" s="21"/>
      <c r="I1808" s="21"/>
      <c r="J1808" s="22"/>
      <c r="K1808" s="21"/>
      <c r="L1808" s="31"/>
      <c r="M1808" s="32"/>
      <c r="N1808" s="21"/>
      <c r="O1808" s="32"/>
      <c r="P1808" s="30"/>
      <c r="Q1808" s="33"/>
      <c r="R1808" s="21" t="s">
        <v>30</v>
      </c>
      <c r="S1808" s="21">
        <v>2593</v>
      </c>
      <c r="T1808" s="21"/>
      <c r="U1808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08" s="15">
        <f>Table3[[#This Row],[Price per board]]*$N$3</f>
        <v>0</v>
      </c>
      <c r="W1808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08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09" spans="2:24" x14ac:dyDescent="0.25">
      <c r="B1809" s="12">
        <f t="shared" ca="1" si="28"/>
        <v>1803</v>
      </c>
      <c r="C180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809" s="26"/>
      <c r="E1809" s="14" t="str">
        <f>IF(COUNTA(Table3[[#This Row],[Schematic Ref]]),LEN(Table3[[#This Row],[Schematic Ref]])-(LEN(SUBSTITUTE(Table3[[#This Row],[Schematic Ref]],",","")))+1,"")</f>
        <v/>
      </c>
      <c r="F1809" s="21"/>
      <c r="G1809" s="21"/>
      <c r="H1809" s="21"/>
      <c r="I1809" s="21"/>
      <c r="J1809" s="22"/>
      <c r="K1809" s="21"/>
      <c r="L1809" s="31"/>
      <c r="M1809" s="32"/>
      <c r="N1809" s="21"/>
      <c r="O1809" s="32"/>
      <c r="P1809" s="30"/>
      <c r="Q1809" s="33"/>
      <c r="R1809" s="21" t="s">
        <v>30</v>
      </c>
      <c r="S1809" s="21">
        <v>2594</v>
      </c>
      <c r="T1809" s="21"/>
      <c r="U1809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09" s="15">
        <f>Table3[[#This Row],[Price per board]]*$N$3</f>
        <v>0</v>
      </c>
      <c r="W1809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09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10" spans="2:24" x14ac:dyDescent="0.25">
      <c r="B1810" s="12">
        <f t="shared" ca="1" si="28"/>
        <v>1804</v>
      </c>
      <c r="C181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810" s="26"/>
      <c r="E1810" s="14" t="str">
        <f>IF(COUNTA(Table3[[#This Row],[Schematic Ref]]),LEN(Table3[[#This Row],[Schematic Ref]])-(LEN(SUBSTITUTE(Table3[[#This Row],[Schematic Ref]],",","")))+1,"")</f>
        <v/>
      </c>
      <c r="F1810" s="21"/>
      <c r="G1810" s="21"/>
      <c r="H1810" s="21"/>
      <c r="I1810" s="21"/>
      <c r="J1810" s="22"/>
      <c r="K1810" s="21"/>
      <c r="L1810" s="31"/>
      <c r="M1810" s="32"/>
      <c r="N1810" s="21"/>
      <c r="O1810" s="32"/>
      <c r="P1810" s="30"/>
      <c r="Q1810" s="33"/>
      <c r="R1810" s="21" t="s">
        <v>30</v>
      </c>
      <c r="S1810" s="21">
        <v>2595</v>
      </c>
      <c r="T1810" s="21"/>
      <c r="U1810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10" s="15">
        <f>Table3[[#This Row],[Price per board]]*$N$3</f>
        <v>0</v>
      </c>
      <c r="W1810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10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11" spans="2:24" x14ac:dyDescent="0.25">
      <c r="B1811" s="12">
        <f t="shared" ca="1" si="28"/>
        <v>1805</v>
      </c>
      <c r="C181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811" s="26"/>
      <c r="E1811" s="14" t="str">
        <f>IF(COUNTA(Table3[[#This Row],[Schematic Ref]]),LEN(Table3[[#This Row],[Schematic Ref]])-(LEN(SUBSTITUTE(Table3[[#This Row],[Schematic Ref]],",","")))+1,"")</f>
        <v/>
      </c>
      <c r="F1811" s="21"/>
      <c r="G1811" s="21"/>
      <c r="H1811" s="21"/>
      <c r="I1811" s="21"/>
      <c r="J1811" s="22"/>
      <c r="K1811" s="21"/>
      <c r="L1811" s="31"/>
      <c r="M1811" s="32"/>
      <c r="N1811" s="21"/>
      <c r="O1811" s="32"/>
      <c r="P1811" s="30"/>
      <c r="Q1811" s="33"/>
      <c r="R1811" s="21" t="s">
        <v>30</v>
      </c>
      <c r="S1811" s="21">
        <v>2596</v>
      </c>
      <c r="T1811" s="21"/>
      <c r="U1811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11" s="15">
        <f>Table3[[#This Row],[Price per board]]*$N$3</f>
        <v>0</v>
      </c>
      <c r="W1811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11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12" spans="2:24" x14ac:dyDescent="0.25">
      <c r="B1812" s="12">
        <f t="shared" ca="1" si="28"/>
        <v>1806</v>
      </c>
      <c r="C181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812" s="26"/>
      <c r="E1812" s="14" t="str">
        <f>IF(COUNTA(Table3[[#This Row],[Schematic Ref]]),LEN(Table3[[#This Row],[Schematic Ref]])-(LEN(SUBSTITUTE(Table3[[#This Row],[Schematic Ref]],",","")))+1,"")</f>
        <v/>
      </c>
      <c r="F1812" s="21"/>
      <c r="G1812" s="21"/>
      <c r="H1812" s="21"/>
      <c r="I1812" s="21"/>
      <c r="J1812" s="22"/>
      <c r="K1812" s="21"/>
      <c r="L1812" s="31"/>
      <c r="M1812" s="32"/>
      <c r="N1812" s="21"/>
      <c r="O1812" s="32"/>
      <c r="P1812" s="30"/>
      <c r="Q1812" s="33"/>
      <c r="R1812" s="21" t="s">
        <v>30</v>
      </c>
      <c r="S1812" s="21">
        <v>2597</v>
      </c>
      <c r="T1812" s="21"/>
      <c r="U1812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12" s="15">
        <f>Table3[[#This Row],[Price per board]]*$N$3</f>
        <v>0</v>
      </c>
      <c r="W1812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12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13" spans="2:24" x14ac:dyDescent="0.25">
      <c r="B1813" s="12">
        <f t="shared" ca="1" si="28"/>
        <v>1807</v>
      </c>
      <c r="C181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813" s="26"/>
      <c r="E1813" s="14" t="str">
        <f>IF(COUNTA(Table3[[#This Row],[Schematic Ref]]),LEN(Table3[[#This Row],[Schematic Ref]])-(LEN(SUBSTITUTE(Table3[[#This Row],[Schematic Ref]],",","")))+1,"")</f>
        <v/>
      </c>
      <c r="F1813" s="21"/>
      <c r="G1813" s="21"/>
      <c r="H1813" s="21"/>
      <c r="I1813" s="21"/>
      <c r="J1813" s="22"/>
      <c r="K1813" s="21"/>
      <c r="L1813" s="31"/>
      <c r="M1813" s="32"/>
      <c r="N1813" s="21"/>
      <c r="O1813" s="32"/>
      <c r="P1813" s="30"/>
      <c r="Q1813" s="33"/>
      <c r="R1813" s="21" t="s">
        <v>30</v>
      </c>
      <c r="S1813" s="21">
        <v>2598</v>
      </c>
      <c r="T1813" s="21"/>
      <c r="U1813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13" s="15">
        <f>Table3[[#This Row],[Price per board]]*$N$3</f>
        <v>0</v>
      </c>
      <c r="W1813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13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14" spans="2:24" x14ac:dyDescent="0.25">
      <c r="B1814" s="12">
        <f t="shared" ca="1" si="28"/>
        <v>1808</v>
      </c>
      <c r="C181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814" s="26"/>
      <c r="E1814" s="14" t="str">
        <f>IF(COUNTA(Table3[[#This Row],[Schematic Ref]]),LEN(Table3[[#This Row],[Schematic Ref]])-(LEN(SUBSTITUTE(Table3[[#This Row],[Schematic Ref]],",","")))+1,"")</f>
        <v/>
      </c>
      <c r="F1814" s="21"/>
      <c r="G1814" s="21"/>
      <c r="H1814" s="21"/>
      <c r="I1814" s="21"/>
      <c r="J1814" s="22"/>
      <c r="K1814" s="21"/>
      <c r="L1814" s="31"/>
      <c r="M1814" s="32"/>
      <c r="N1814" s="21"/>
      <c r="O1814" s="32"/>
      <c r="P1814" s="30"/>
      <c r="Q1814" s="33"/>
      <c r="R1814" s="21" t="s">
        <v>30</v>
      </c>
      <c r="S1814" s="21">
        <v>2599</v>
      </c>
      <c r="T1814" s="21"/>
      <c r="U1814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14" s="15">
        <f>Table3[[#This Row],[Price per board]]*$N$3</f>
        <v>0</v>
      </c>
      <c r="W1814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14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15" spans="2:24" x14ac:dyDescent="0.25">
      <c r="B1815" s="12">
        <f t="shared" ca="1" si="28"/>
        <v>1809</v>
      </c>
      <c r="C181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815" s="26"/>
      <c r="E1815" s="14" t="str">
        <f>IF(COUNTA(Table3[[#This Row],[Schematic Ref]]),LEN(Table3[[#This Row],[Schematic Ref]])-(LEN(SUBSTITUTE(Table3[[#This Row],[Schematic Ref]],",","")))+1,"")</f>
        <v/>
      </c>
      <c r="F1815" s="21"/>
      <c r="G1815" s="21"/>
      <c r="H1815" s="21"/>
      <c r="I1815" s="21"/>
      <c r="J1815" s="22"/>
      <c r="K1815" s="21"/>
      <c r="L1815" s="31"/>
      <c r="M1815" s="32"/>
      <c r="N1815" s="21"/>
      <c r="O1815" s="32"/>
      <c r="P1815" s="30"/>
      <c r="Q1815" s="33"/>
      <c r="R1815" s="21" t="s">
        <v>30</v>
      </c>
      <c r="S1815" s="21">
        <v>2600</v>
      </c>
      <c r="T1815" s="21"/>
      <c r="U1815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15" s="15">
        <f>Table3[[#This Row],[Price per board]]*$N$3</f>
        <v>0</v>
      </c>
      <c r="W1815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15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16" spans="2:24" x14ac:dyDescent="0.25">
      <c r="B1816" s="12">
        <f t="shared" ca="1" si="28"/>
        <v>1810</v>
      </c>
      <c r="C181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816" s="26"/>
      <c r="E1816" s="14" t="str">
        <f>IF(COUNTA(Table3[[#This Row],[Schematic Ref]]),LEN(Table3[[#This Row],[Schematic Ref]])-(LEN(SUBSTITUTE(Table3[[#This Row],[Schematic Ref]],",","")))+1,"")</f>
        <v/>
      </c>
      <c r="F1816" s="21"/>
      <c r="G1816" s="21"/>
      <c r="H1816" s="21"/>
      <c r="I1816" s="21"/>
      <c r="J1816" s="22"/>
      <c r="K1816" s="21"/>
      <c r="L1816" s="31"/>
      <c r="M1816" s="32"/>
      <c r="N1816" s="21"/>
      <c r="O1816" s="32"/>
      <c r="P1816" s="30"/>
      <c r="Q1816" s="33"/>
      <c r="R1816" s="21" t="s">
        <v>30</v>
      </c>
      <c r="S1816" s="21">
        <v>2601</v>
      </c>
      <c r="T1816" s="21"/>
      <c r="U1816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16" s="15">
        <f>Table3[[#This Row],[Price per board]]*$N$3</f>
        <v>0</v>
      </c>
      <c r="W1816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16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17" spans="2:24" x14ac:dyDescent="0.25">
      <c r="B1817" s="12">
        <f t="shared" ca="1" si="28"/>
        <v>1811</v>
      </c>
      <c r="C181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817" s="26"/>
      <c r="E1817" s="14" t="str">
        <f>IF(COUNTA(Table3[[#This Row],[Schematic Ref]]),LEN(Table3[[#This Row],[Schematic Ref]])-(LEN(SUBSTITUTE(Table3[[#This Row],[Schematic Ref]],",","")))+1,"")</f>
        <v/>
      </c>
      <c r="F1817" s="21"/>
      <c r="G1817" s="21"/>
      <c r="H1817" s="21"/>
      <c r="I1817" s="21"/>
      <c r="J1817" s="22"/>
      <c r="K1817" s="21"/>
      <c r="L1817" s="31"/>
      <c r="M1817" s="32"/>
      <c r="N1817" s="21"/>
      <c r="O1817" s="32"/>
      <c r="P1817" s="30"/>
      <c r="Q1817" s="33"/>
      <c r="R1817" s="21" t="s">
        <v>30</v>
      </c>
      <c r="S1817" s="21">
        <v>2602</v>
      </c>
      <c r="T1817" s="21"/>
      <c r="U1817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17" s="15">
        <f>Table3[[#This Row],[Price per board]]*$N$3</f>
        <v>0</v>
      </c>
      <c r="W1817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17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18" spans="2:24" x14ac:dyDescent="0.25">
      <c r="B1818" s="12">
        <f t="shared" ca="1" si="28"/>
        <v>1812</v>
      </c>
      <c r="C181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818" s="26"/>
      <c r="E1818" s="14" t="str">
        <f>IF(COUNTA(Table3[[#This Row],[Schematic Ref]]),LEN(Table3[[#This Row],[Schematic Ref]])-(LEN(SUBSTITUTE(Table3[[#This Row],[Schematic Ref]],",","")))+1,"")</f>
        <v/>
      </c>
      <c r="F1818" s="21"/>
      <c r="G1818" s="21"/>
      <c r="H1818" s="21"/>
      <c r="I1818" s="21"/>
      <c r="J1818" s="22"/>
      <c r="K1818" s="21"/>
      <c r="L1818" s="31"/>
      <c r="M1818" s="32"/>
      <c r="N1818" s="21"/>
      <c r="O1818" s="32"/>
      <c r="P1818" s="30"/>
      <c r="Q1818" s="33"/>
      <c r="R1818" s="21" t="s">
        <v>30</v>
      </c>
      <c r="S1818" s="21">
        <v>2603</v>
      </c>
      <c r="T1818" s="21"/>
      <c r="U1818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18" s="15">
        <f>Table3[[#This Row],[Price per board]]*$N$3</f>
        <v>0</v>
      </c>
      <c r="W1818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18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19" spans="2:24" x14ac:dyDescent="0.25">
      <c r="B1819" s="12">
        <f t="shared" ca="1" si="28"/>
        <v>1813</v>
      </c>
      <c r="C181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819" s="26"/>
      <c r="E1819" s="14" t="str">
        <f>IF(COUNTA(Table3[[#This Row],[Schematic Ref]]),LEN(Table3[[#This Row],[Schematic Ref]])-(LEN(SUBSTITUTE(Table3[[#This Row],[Schematic Ref]],",","")))+1,"")</f>
        <v/>
      </c>
      <c r="F1819" s="21"/>
      <c r="G1819" s="21"/>
      <c r="H1819" s="21"/>
      <c r="I1819" s="21"/>
      <c r="J1819" s="22"/>
      <c r="K1819" s="21"/>
      <c r="L1819" s="31"/>
      <c r="M1819" s="32"/>
      <c r="N1819" s="21"/>
      <c r="O1819" s="32"/>
      <c r="P1819" s="30"/>
      <c r="Q1819" s="33"/>
      <c r="R1819" s="21" t="s">
        <v>30</v>
      </c>
      <c r="S1819" s="21">
        <v>2604</v>
      </c>
      <c r="T1819" s="21"/>
      <c r="U1819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19" s="15">
        <f>Table3[[#This Row],[Price per board]]*$N$3</f>
        <v>0</v>
      </c>
      <c r="W1819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19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20" spans="2:24" x14ac:dyDescent="0.25">
      <c r="B1820" s="12">
        <f t="shared" ca="1" si="28"/>
        <v>1814</v>
      </c>
      <c r="C182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820" s="26"/>
      <c r="E1820" s="14" t="str">
        <f>IF(COUNTA(Table3[[#This Row],[Schematic Ref]]),LEN(Table3[[#This Row],[Schematic Ref]])-(LEN(SUBSTITUTE(Table3[[#This Row],[Schematic Ref]],",","")))+1,"")</f>
        <v/>
      </c>
      <c r="F1820" s="21"/>
      <c r="G1820" s="21"/>
      <c r="H1820" s="21"/>
      <c r="I1820" s="21"/>
      <c r="J1820" s="22"/>
      <c r="K1820" s="21"/>
      <c r="L1820" s="31"/>
      <c r="M1820" s="32"/>
      <c r="N1820" s="21"/>
      <c r="O1820" s="32"/>
      <c r="P1820" s="30"/>
      <c r="Q1820" s="33"/>
      <c r="R1820" s="21" t="s">
        <v>30</v>
      </c>
      <c r="S1820" s="21">
        <v>2605</v>
      </c>
      <c r="T1820" s="21"/>
      <c r="U1820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20" s="15">
        <f>Table3[[#This Row],[Price per board]]*$N$3</f>
        <v>0</v>
      </c>
      <c r="W1820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20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21" spans="2:24" x14ac:dyDescent="0.25">
      <c r="B1821" s="12">
        <f t="shared" ca="1" si="28"/>
        <v>1815</v>
      </c>
      <c r="C182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821" s="26"/>
      <c r="E1821" s="14" t="str">
        <f>IF(COUNTA(Table3[[#This Row],[Schematic Ref]]),LEN(Table3[[#This Row],[Schematic Ref]])-(LEN(SUBSTITUTE(Table3[[#This Row],[Schematic Ref]],",","")))+1,"")</f>
        <v/>
      </c>
      <c r="F1821" s="21"/>
      <c r="G1821" s="21"/>
      <c r="H1821" s="21"/>
      <c r="I1821" s="21"/>
      <c r="J1821" s="22"/>
      <c r="K1821" s="21"/>
      <c r="L1821" s="31"/>
      <c r="M1821" s="32"/>
      <c r="N1821" s="21"/>
      <c r="O1821" s="32"/>
      <c r="P1821" s="30"/>
      <c r="Q1821" s="33"/>
      <c r="R1821" s="21" t="s">
        <v>30</v>
      </c>
      <c r="S1821" s="21">
        <v>2606</v>
      </c>
      <c r="T1821" s="21"/>
      <c r="U1821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21" s="15">
        <f>Table3[[#This Row],[Price per board]]*$N$3</f>
        <v>0</v>
      </c>
      <c r="W1821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21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22" spans="2:24" x14ac:dyDescent="0.25">
      <c r="B1822" s="12">
        <f t="shared" ca="1" si="28"/>
        <v>1816</v>
      </c>
      <c r="C182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822" s="26"/>
      <c r="E1822" s="14" t="str">
        <f>IF(COUNTA(Table3[[#This Row],[Schematic Ref]]),LEN(Table3[[#This Row],[Schematic Ref]])-(LEN(SUBSTITUTE(Table3[[#This Row],[Schematic Ref]],",","")))+1,"")</f>
        <v/>
      </c>
      <c r="F1822" s="21"/>
      <c r="G1822" s="21"/>
      <c r="H1822" s="21"/>
      <c r="I1822" s="21"/>
      <c r="J1822" s="22"/>
      <c r="K1822" s="21"/>
      <c r="L1822" s="31"/>
      <c r="M1822" s="32"/>
      <c r="N1822" s="21"/>
      <c r="O1822" s="32"/>
      <c r="P1822" s="30"/>
      <c r="Q1822" s="33"/>
      <c r="R1822" s="21" t="s">
        <v>30</v>
      </c>
      <c r="S1822" s="21">
        <v>2607</v>
      </c>
      <c r="T1822" s="21"/>
      <c r="U1822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22" s="15">
        <f>Table3[[#This Row],[Price per board]]*$N$3</f>
        <v>0</v>
      </c>
      <c r="W1822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22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23" spans="2:24" x14ac:dyDescent="0.25">
      <c r="B1823" s="12">
        <f t="shared" ca="1" si="28"/>
        <v>1817</v>
      </c>
      <c r="C182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823" s="26"/>
      <c r="E1823" s="14" t="str">
        <f>IF(COUNTA(Table3[[#This Row],[Schematic Ref]]),LEN(Table3[[#This Row],[Schematic Ref]])-(LEN(SUBSTITUTE(Table3[[#This Row],[Schematic Ref]],",","")))+1,"")</f>
        <v/>
      </c>
      <c r="F1823" s="21"/>
      <c r="G1823" s="21"/>
      <c r="H1823" s="21"/>
      <c r="I1823" s="21"/>
      <c r="J1823" s="22"/>
      <c r="K1823" s="21"/>
      <c r="L1823" s="31"/>
      <c r="M1823" s="32"/>
      <c r="N1823" s="21"/>
      <c r="O1823" s="32"/>
      <c r="P1823" s="30"/>
      <c r="Q1823" s="33"/>
      <c r="R1823" s="21" t="s">
        <v>30</v>
      </c>
      <c r="S1823" s="21">
        <v>2608</v>
      </c>
      <c r="T1823" s="21"/>
      <c r="U1823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23" s="15">
        <f>Table3[[#This Row],[Price per board]]*$N$3</f>
        <v>0</v>
      </c>
      <c r="W1823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23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24" spans="2:24" x14ac:dyDescent="0.25">
      <c r="B1824" s="12">
        <f t="shared" ca="1" si="28"/>
        <v>1818</v>
      </c>
      <c r="C182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824" s="26"/>
      <c r="E1824" s="14" t="str">
        <f>IF(COUNTA(Table3[[#This Row],[Schematic Ref]]),LEN(Table3[[#This Row],[Schematic Ref]])-(LEN(SUBSTITUTE(Table3[[#This Row],[Schematic Ref]],",","")))+1,"")</f>
        <v/>
      </c>
      <c r="F1824" s="21"/>
      <c r="G1824" s="21"/>
      <c r="H1824" s="21"/>
      <c r="I1824" s="21"/>
      <c r="J1824" s="22"/>
      <c r="K1824" s="21"/>
      <c r="L1824" s="31"/>
      <c r="M1824" s="32"/>
      <c r="N1824" s="21"/>
      <c r="O1824" s="32"/>
      <c r="P1824" s="30"/>
      <c r="Q1824" s="33"/>
      <c r="R1824" s="21" t="s">
        <v>30</v>
      </c>
      <c r="S1824" s="21">
        <v>2609</v>
      </c>
      <c r="T1824" s="21"/>
      <c r="U1824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24" s="15">
        <f>Table3[[#This Row],[Price per board]]*$N$3</f>
        <v>0</v>
      </c>
      <c r="W1824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24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25" spans="2:24" x14ac:dyDescent="0.25">
      <c r="B1825" s="12">
        <f t="shared" ca="1" si="28"/>
        <v>1819</v>
      </c>
      <c r="C182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825" s="26"/>
      <c r="E1825" s="14" t="str">
        <f>IF(COUNTA(Table3[[#This Row],[Schematic Ref]]),LEN(Table3[[#This Row],[Schematic Ref]])-(LEN(SUBSTITUTE(Table3[[#This Row],[Schematic Ref]],",","")))+1,"")</f>
        <v/>
      </c>
      <c r="F1825" s="21"/>
      <c r="G1825" s="21"/>
      <c r="H1825" s="21"/>
      <c r="I1825" s="21"/>
      <c r="J1825" s="22"/>
      <c r="K1825" s="21"/>
      <c r="L1825" s="31"/>
      <c r="M1825" s="32"/>
      <c r="N1825" s="21"/>
      <c r="O1825" s="32"/>
      <c r="P1825" s="30"/>
      <c r="Q1825" s="33"/>
      <c r="R1825" s="21" t="s">
        <v>30</v>
      </c>
      <c r="S1825" s="21">
        <v>2610</v>
      </c>
      <c r="T1825" s="21"/>
      <c r="U1825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25" s="15">
        <f>Table3[[#This Row],[Price per board]]*$N$3</f>
        <v>0</v>
      </c>
      <c r="W1825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25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26" spans="2:24" x14ac:dyDescent="0.25">
      <c r="B1826" s="12">
        <f t="shared" ca="1" si="28"/>
        <v>1820</v>
      </c>
      <c r="C182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826" s="26"/>
      <c r="E1826" s="14" t="str">
        <f>IF(COUNTA(Table3[[#This Row],[Schematic Ref]]),LEN(Table3[[#This Row],[Schematic Ref]])-(LEN(SUBSTITUTE(Table3[[#This Row],[Schematic Ref]],",","")))+1,"")</f>
        <v/>
      </c>
      <c r="F1826" s="21"/>
      <c r="G1826" s="21"/>
      <c r="H1826" s="21"/>
      <c r="I1826" s="21"/>
      <c r="J1826" s="22"/>
      <c r="K1826" s="21"/>
      <c r="L1826" s="31"/>
      <c r="M1826" s="32"/>
      <c r="N1826" s="21"/>
      <c r="O1826" s="32"/>
      <c r="P1826" s="30"/>
      <c r="Q1826" s="33"/>
      <c r="R1826" s="21" t="s">
        <v>30</v>
      </c>
      <c r="S1826" s="21">
        <v>2611</v>
      </c>
      <c r="T1826" s="21"/>
      <c r="U1826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26" s="15">
        <f>Table3[[#This Row],[Price per board]]*$N$3</f>
        <v>0</v>
      </c>
      <c r="W1826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26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27" spans="2:24" x14ac:dyDescent="0.25">
      <c r="B1827" s="12">
        <f t="shared" ca="1" si="28"/>
        <v>1821</v>
      </c>
      <c r="C182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827" s="26"/>
      <c r="E1827" s="14" t="str">
        <f>IF(COUNTA(Table3[[#This Row],[Schematic Ref]]),LEN(Table3[[#This Row],[Schematic Ref]])-(LEN(SUBSTITUTE(Table3[[#This Row],[Schematic Ref]],",","")))+1,"")</f>
        <v/>
      </c>
      <c r="F1827" s="21"/>
      <c r="G1827" s="21"/>
      <c r="H1827" s="21"/>
      <c r="I1827" s="21"/>
      <c r="J1827" s="22"/>
      <c r="K1827" s="21"/>
      <c r="L1827" s="31"/>
      <c r="M1827" s="32"/>
      <c r="N1827" s="21"/>
      <c r="O1827" s="32"/>
      <c r="P1827" s="30"/>
      <c r="Q1827" s="33"/>
      <c r="R1827" s="21" t="s">
        <v>30</v>
      </c>
      <c r="S1827" s="21">
        <v>2612</v>
      </c>
      <c r="T1827" s="21"/>
      <c r="U1827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27" s="15">
        <f>Table3[[#This Row],[Price per board]]*$N$3</f>
        <v>0</v>
      </c>
      <c r="W1827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27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28" spans="2:24" x14ac:dyDescent="0.25">
      <c r="B1828" s="12">
        <f t="shared" ca="1" si="28"/>
        <v>1822</v>
      </c>
      <c r="C182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828" s="26"/>
      <c r="E1828" s="14" t="str">
        <f>IF(COUNTA(Table3[[#This Row],[Schematic Ref]]),LEN(Table3[[#This Row],[Schematic Ref]])-(LEN(SUBSTITUTE(Table3[[#This Row],[Schematic Ref]],",","")))+1,"")</f>
        <v/>
      </c>
      <c r="F1828" s="21"/>
      <c r="G1828" s="21"/>
      <c r="H1828" s="21"/>
      <c r="I1828" s="21"/>
      <c r="J1828" s="22"/>
      <c r="K1828" s="21"/>
      <c r="L1828" s="31"/>
      <c r="M1828" s="32"/>
      <c r="N1828" s="21"/>
      <c r="O1828" s="32"/>
      <c r="P1828" s="30"/>
      <c r="Q1828" s="33"/>
      <c r="R1828" s="21" t="s">
        <v>30</v>
      </c>
      <c r="S1828" s="21">
        <v>2613</v>
      </c>
      <c r="T1828" s="21"/>
      <c r="U1828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28" s="15">
        <f>Table3[[#This Row],[Price per board]]*$N$3</f>
        <v>0</v>
      </c>
      <c r="W1828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28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29" spans="2:24" x14ac:dyDescent="0.25">
      <c r="B1829" s="12">
        <f t="shared" ca="1" si="28"/>
        <v>1823</v>
      </c>
      <c r="C182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829" s="26"/>
      <c r="E1829" s="14" t="str">
        <f>IF(COUNTA(Table3[[#This Row],[Schematic Ref]]),LEN(Table3[[#This Row],[Schematic Ref]])-(LEN(SUBSTITUTE(Table3[[#This Row],[Schematic Ref]],",","")))+1,"")</f>
        <v/>
      </c>
      <c r="F1829" s="21"/>
      <c r="G1829" s="21"/>
      <c r="H1829" s="21"/>
      <c r="I1829" s="21"/>
      <c r="J1829" s="22"/>
      <c r="K1829" s="21"/>
      <c r="L1829" s="31"/>
      <c r="M1829" s="32"/>
      <c r="N1829" s="21"/>
      <c r="O1829" s="32"/>
      <c r="P1829" s="30"/>
      <c r="Q1829" s="33"/>
      <c r="R1829" s="21" t="s">
        <v>30</v>
      </c>
      <c r="S1829" s="21">
        <v>2614</v>
      </c>
      <c r="T1829" s="21"/>
      <c r="U1829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29" s="15">
        <f>Table3[[#This Row],[Price per board]]*$N$3</f>
        <v>0</v>
      </c>
      <c r="W1829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29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30" spans="2:24" x14ac:dyDescent="0.25">
      <c r="B1830" s="12">
        <f t="shared" ca="1" si="28"/>
        <v>1824</v>
      </c>
      <c r="C183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830" s="26"/>
      <c r="E1830" s="14" t="str">
        <f>IF(COUNTA(Table3[[#This Row],[Schematic Ref]]),LEN(Table3[[#This Row],[Schematic Ref]])-(LEN(SUBSTITUTE(Table3[[#This Row],[Schematic Ref]],",","")))+1,"")</f>
        <v/>
      </c>
      <c r="F1830" s="21"/>
      <c r="G1830" s="21"/>
      <c r="H1830" s="21"/>
      <c r="I1830" s="21"/>
      <c r="J1830" s="22"/>
      <c r="K1830" s="21"/>
      <c r="L1830" s="31"/>
      <c r="M1830" s="32"/>
      <c r="N1830" s="21"/>
      <c r="O1830" s="32"/>
      <c r="P1830" s="30"/>
      <c r="Q1830" s="33"/>
      <c r="R1830" s="21" t="s">
        <v>30</v>
      </c>
      <c r="S1830" s="21">
        <v>2615</v>
      </c>
      <c r="T1830" s="21"/>
      <c r="U1830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30" s="15">
        <f>Table3[[#This Row],[Price per board]]*$N$3</f>
        <v>0</v>
      </c>
      <c r="W1830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30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31" spans="2:24" x14ac:dyDescent="0.25">
      <c r="B1831" s="12">
        <f t="shared" ca="1" si="28"/>
        <v>1825</v>
      </c>
      <c r="C183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831" s="26"/>
      <c r="E1831" s="14" t="str">
        <f>IF(COUNTA(Table3[[#This Row],[Schematic Ref]]),LEN(Table3[[#This Row],[Schematic Ref]])-(LEN(SUBSTITUTE(Table3[[#This Row],[Schematic Ref]],",","")))+1,"")</f>
        <v/>
      </c>
      <c r="F1831" s="21"/>
      <c r="G1831" s="21"/>
      <c r="H1831" s="21"/>
      <c r="I1831" s="21"/>
      <c r="J1831" s="22"/>
      <c r="K1831" s="21"/>
      <c r="L1831" s="31"/>
      <c r="M1831" s="32"/>
      <c r="N1831" s="21"/>
      <c r="O1831" s="32"/>
      <c r="P1831" s="30"/>
      <c r="Q1831" s="33"/>
      <c r="R1831" s="21" t="s">
        <v>30</v>
      </c>
      <c r="S1831" s="21">
        <v>2616</v>
      </c>
      <c r="T1831" s="21"/>
      <c r="U1831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31" s="15">
        <f>Table3[[#This Row],[Price per board]]*$N$3</f>
        <v>0</v>
      </c>
      <c r="W1831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31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32" spans="2:24" x14ac:dyDescent="0.25">
      <c r="B1832" s="12">
        <f t="shared" ca="1" si="28"/>
        <v>1826</v>
      </c>
      <c r="C183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832" s="26"/>
      <c r="E1832" s="14" t="str">
        <f>IF(COUNTA(Table3[[#This Row],[Schematic Ref]]),LEN(Table3[[#This Row],[Schematic Ref]])-(LEN(SUBSTITUTE(Table3[[#This Row],[Schematic Ref]],",","")))+1,"")</f>
        <v/>
      </c>
      <c r="F1832" s="21"/>
      <c r="G1832" s="21"/>
      <c r="H1832" s="21"/>
      <c r="I1832" s="21"/>
      <c r="J1832" s="22"/>
      <c r="K1832" s="21"/>
      <c r="L1832" s="31"/>
      <c r="M1832" s="32"/>
      <c r="N1832" s="21"/>
      <c r="O1832" s="32"/>
      <c r="P1832" s="30"/>
      <c r="Q1832" s="33"/>
      <c r="R1832" s="21" t="s">
        <v>30</v>
      </c>
      <c r="S1832" s="21">
        <v>2617</v>
      </c>
      <c r="T1832" s="21"/>
      <c r="U1832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32" s="15">
        <f>Table3[[#This Row],[Price per board]]*$N$3</f>
        <v>0</v>
      </c>
      <c r="W1832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32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33" spans="2:24" x14ac:dyDescent="0.25">
      <c r="B1833" s="12">
        <f t="shared" ca="1" si="28"/>
        <v>1827</v>
      </c>
      <c r="C183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833" s="26"/>
      <c r="E1833" s="14" t="str">
        <f>IF(COUNTA(Table3[[#This Row],[Schematic Ref]]),LEN(Table3[[#This Row],[Schematic Ref]])-(LEN(SUBSTITUTE(Table3[[#This Row],[Schematic Ref]],",","")))+1,"")</f>
        <v/>
      </c>
      <c r="F1833" s="21"/>
      <c r="G1833" s="21"/>
      <c r="H1833" s="21"/>
      <c r="I1833" s="21"/>
      <c r="J1833" s="22"/>
      <c r="K1833" s="21"/>
      <c r="L1833" s="31"/>
      <c r="M1833" s="32"/>
      <c r="N1833" s="21"/>
      <c r="O1833" s="32"/>
      <c r="P1833" s="30"/>
      <c r="Q1833" s="33"/>
      <c r="R1833" s="21" t="s">
        <v>30</v>
      </c>
      <c r="S1833" s="21">
        <v>2618</v>
      </c>
      <c r="T1833" s="21"/>
      <c r="U1833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33" s="15">
        <f>Table3[[#This Row],[Price per board]]*$N$3</f>
        <v>0</v>
      </c>
      <c r="W1833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33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34" spans="2:24" x14ac:dyDescent="0.25">
      <c r="B1834" s="12">
        <f t="shared" ca="1" si="28"/>
        <v>1828</v>
      </c>
      <c r="C183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834" s="26"/>
      <c r="E1834" s="14" t="str">
        <f>IF(COUNTA(Table3[[#This Row],[Schematic Ref]]),LEN(Table3[[#This Row],[Schematic Ref]])-(LEN(SUBSTITUTE(Table3[[#This Row],[Schematic Ref]],",","")))+1,"")</f>
        <v/>
      </c>
      <c r="F1834" s="21"/>
      <c r="G1834" s="21"/>
      <c r="H1834" s="21"/>
      <c r="I1834" s="21"/>
      <c r="J1834" s="22"/>
      <c r="K1834" s="21"/>
      <c r="L1834" s="31"/>
      <c r="M1834" s="32"/>
      <c r="N1834" s="21"/>
      <c r="O1834" s="32"/>
      <c r="P1834" s="30"/>
      <c r="Q1834" s="33"/>
      <c r="R1834" s="21" t="s">
        <v>30</v>
      </c>
      <c r="S1834" s="21">
        <v>2619</v>
      </c>
      <c r="T1834" s="21"/>
      <c r="U1834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34" s="15">
        <f>Table3[[#This Row],[Price per board]]*$N$3</f>
        <v>0</v>
      </c>
      <c r="W1834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34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35" spans="2:24" x14ac:dyDescent="0.25">
      <c r="B1835" s="12">
        <f t="shared" ca="1" si="28"/>
        <v>1829</v>
      </c>
      <c r="C183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835" s="26"/>
      <c r="E1835" s="14" t="str">
        <f>IF(COUNTA(Table3[[#This Row],[Schematic Ref]]),LEN(Table3[[#This Row],[Schematic Ref]])-(LEN(SUBSTITUTE(Table3[[#This Row],[Schematic Ref]],",","")))+1,"")</f>
        <v/>
      </c>
      <c r="F1835" s="21"/>
      <c r="G1835" s="21"/>
      <c r="H1835" s="21"/>
      <c r="I1835" s="21"/>
      <c r="J1835" s="22"/>
      <c r="K1835" s="21"/>
      <c r="L1835" s="31"/>
      <c r="M1835" s="32"/>
      <c r="N1835" s="21"/>
      <c r="O1835" s="32"/>
      <c r="P1835" s="30"/>
      <c r="Q1835" s="33"/>
      <c r="R1835" s="21" t="s">
        <v>30</v>
      </c>
      <c r="S1835" s="21">
        <v>2620</v>
      </c>
      <c r="T1835" s="21"/>
      <c r="U1835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35" s="15">
        <f>Table3[[#This Row],[Price per board]]*$N$3</f>
        <v>0</v>
      </c>
      <c r="W1835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35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36" spans="2:24" x14ac:dyDescent="0.25">
      <c r="B1836" s="12">
        <f t="shared" ca="1" si="28"/>
        <v>1830</v>
      </c>
      <c r="C183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836" s="26"/>
      <c r="E1836" s="14" t="str">
        <f>IF(COUNTA(Table3[[#This Row],[Schematic Ref]]),LEN(Table3[[#This Row],[Schematic Ref]])-(LEN(SUBSTITUTE(Table3[[#This Row],[Schematic Ref]],",","")))+1,"")</f>
        <v/>
      </c>
      <c r="F1836" s="21"/>
      <c r="G1836" s="21"/>
      <c r="H1836" s="21"/>
      <c r="I1836" s="21"/>
      <c r="J1836" s="22"/>
      <c r="K1836" s="21"/>
      <c r="L1836" s="31"/>
      <c r="M1836" s="32"/>
      <c r="N1836" s="21"/>
      <c r="O1836" s="32"/>
      <c r="P1836" s="30"/>
      <c r="Q1836" s="33"/>
      <c r="R1836" s="21" t="s">
        <v>30</v>
      </c>
      <c r="S1836" s="21">
        <v>2621</v>
      </c>
      <c r="T1836" s="21"/>
      <c r="U1836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36" s="15">
        <f>Table3[[#This Row],[Price per board]]*$N$3</f>
        <v>0</v>
      </c>
      <c r="W1836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36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37" spans="2:24" x14ac:dyDescent="0.25">
      <c r="B1837" s="12">
        <f t="shared" ca="1" si="28"/>
        <v>1831</v>
      </c>
      <c r="C183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837" s="26"/>
      <c r="E1837" s="14" t="str">
        <f>IF(COUNTA(Table3[[#This Row],[Schematic Ref]]),LEN(Table3[[#This Row],[Schematic Ref]])-(LEN(SUBSTITUTE(Table3[[#This Row],[Schematic Ref]],",","")))+1,"")</f>
        <v/>
      </c>
      <c r="F1837" s="21"/>
      <c r="G1837" s="21"/>
      <c r="H1837" s="21"/>
      <c r="I1837" s="21"/>
      <c r="J1837" s="22"/>
      <c r="K1837" s="21"/>
      <c r="L1837" s="31"/>
      <c r="M1837" s="32"/>
      <c r="N1837" s="21"/>
      <c r="O1837" s="32"/>
      <c r="P1837" s="30"/>
      <c r="Q1837" s="33"/>
      <c r="R1837" s="21" t="s">
        <v>30</v>
      </c>
      <c r="S1837" s="21">
        <v>2622</v>
      </c>
      <c r="T1837" s="21"/>
      <c r="U1837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37" s="15">
        <f>Table3[[#This Row],[Price per board]]*$N$3</f>
        <v>0</v>
      </c>
      <c r="W1837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37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38" spans="2:24" x14ac:dyDescent="0.25">
      <c r="B1838" s="12">
        <f t="shared" ca="1" si="28"/>
        <v>1832</v>
      </c>
      <c r="C183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838" s="26"/>
      <c r="E1838" s="14" t="str">
        <f>IF(COUNTA(Table3[[#This Row],[Schematic Ref]]),LEN(Table3[[#This Row],[Schematic Ref]])-(LEN(SUBSTITUTE(Table3[[#This Row],[Schematic Ref]],",","")))+1,"")</f>
        <v/>
      </c>
      <c r="F1838" s="21"/>
      <c r="G1838" s="21"/>
      <c r="H1838" s="21"/>
      <c r="I1838" s="21"/>
      <c r="J1838" s="22"/>
      <c r="K1838" s="21"/>
      <c r="L1838" s="31"/>
      <c r="M1838" s="32"/>
      <c r="N1838" s="21"/>
      <c r="O1838" s="32"/>
      <c r="P1838" s="30"/>
      <c r="Q1838" s="33"/>
      <c r="R1838" s="21" t="s">
        <v>30</v>
      </c>
      <c r="S1838" s="21">
        <v>2623</v>
      </c>
      <c r="T1838" s="21"/>
      <c r="U1838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38" s="15">
        <f>Table3[[#This Row],[Price per board]]*$N$3</f>
        <v>0</v>
      </c>
      <c r="W1838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38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39" spans="2:24" x14ac:dyDescent="0.25">
      <c r="B1839" s="12">
        <f t="shared" ca="1" si="28"/>
        <v>1833</v>
      </c>
      <c r="C183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839" s="26"/>
      <c r="E1839" s="14" t="str">
        <f>IF(COUNTA(Table3[[#This Row],[Schematic Ref]]),LEN(Table3[[#This Row],[Schematic Ref]])-(LEN(SUBSTITUTE(Table3[[#This Row],[Schematic Ref]],",","")))+1,"")</f>
        <v/>
      </c>
      <c r="F1839" s="21"/>
      <c r="G1839" s="21"/>
      <c r="H1839" s="21"/>
      <c r="I1839" s="21"/>
      <c r="J1839" s="22"/>
      <c r="K1839" s="21"/>
      <c r="L1839" s="31"/>
      <c r="M1839" s="32"/>
      <c r="N1839" s="21"/>
      <c r="O1839" s="32"/>
      <c r="P1839" s="30"/>
      <c r="Q1839" s="33"/>
      <c r="R1839" s="21" t="s">
        <v>30</v>
      </c>
      <c r="S1839" s="21">
        <v>2624</v>
      </c>
      <c r="T1839" s="21"/>
      <c r="U1839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39" s="15">
        <f>Table3[[#This Row],[Price per board]]*$N$3</f>
        <v>0</v>
      </c>
      <c r="W1839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39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40" spans="2:24" x14ac:dyDescent="0.25">
      <c r="B1840" s="12">
        <f t="shared" ca="1" si="28"/>
        <v>1834</v>
      </c>
      <c r="C184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840" s="26"/>
      <c r="E1840" s="14" t="str">
        <f>IF(COUNTA(Table3[[#This Row],[Schematic Ref]]),LEN(Table3[[#This Row],[Schematic Ref]])-(LEN(SUBSTITUTE(Table3[[#This Row],[Schematic Ref]],",","")))+1,"")</f>
        <v/>
      </c>
      <c r="F1840" s="21"/>
      <c r="G1840" s="21"/>
      <c r="H1840" s="21"/>
      <c r="I1840" s="21"/>
      <c r="J1840" s="22"/>
      <c r="K1840" s="21"/>
      <c r="L1840" s="31"/>
      <c r="M1840" s="32"/>
      <c r="N1840" s="21"/>
      <c r="O1840" s="32"/>
      <c r="P1840" s="30"/>
      <c r="Q1840" s="33"/>
      <c r="R1840" s="21" t="s">
        <v>30</v>
      </c>
      <c r="S1840" s="21">
        <v>2625</v>
      </c>
      <c r="T1840" s="21"/>
      <c r="U1840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40" s="15">
        <f>Table3[[#This Row],[Price per board]]*$N$3</f>
        <v>0</v>
      </c>
      <c r="W1840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40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41" spans="2:24" x14ac:dyDescent="0.25">
      <c r="B1841" s="12">
        <f t="shared" ca="1" si="28"/>
        <v>1835</v>
      </c>
      <c r="C184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841" s="26"/>
      <c r="E1841" s="14" t="str">
        <f>IF(COUNTA(Table3[[#This Row],[Schematic Ref]]),LEN(Table3[[#This Row],[Schematic Ref]])-(LEN(SUBSTITUTE(Table3[[#This Row],[Schematic Ref]],",","")))+1,"")</f>
        <v/>
      </c>
      <c r="F1841" s="21"/>
      <c r="G1841" s="21"/>
      <c r="H1841" s="21"/>
      <c r="I1841" s="21"/>
      <c r="J1841" s="22"/>
      <c r="K1841" s="21"/>
      <c r="L1841" s="31"/>
      <c r="M1841" s="32"/>
      <c r="N1841" s="21"/>
      <c r="O1841" s="32"/>
      <c r="P1841" s="30"/>
      <c r="Q1841" s="33"/>
      <c r="R1841" s="21" t="s">
        <v>30</v>
      </c>
      <c r="S1841" s="21">
        <v>2626</v>
      </c>
      <c r="T1841" s="21"/>
      <c r="U1841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41" s="15">
        <f>Table3[[#This Row],[Price per board]]*$N$3</f>
        <v>0</v>
      </c>
      <c r="W1841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41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42" spans="2:24" x14ac:dyDescent="0.25">
      <c r="B1842" s="12">
        <f t="shared" ca="1" si="28"/>
        <v>1836</v>
      </c>
      <c r="C184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842" s="26"/>
      <c r="E1842" s="14" t="str">
        <f>IF(COUNTA(Table3[[#This Row],[Schematic Ref]]),LEN(Table3[[#This Row],[Schematic Ref]])-(LEN(SUBSTITUTE(Table3[[#This Row],[Schematic Ref]],",","")))+1,"")</f>
        <v/>
      </c>
      <c r="F1842" s="21"/>
      <c r="G1842" s="21"/>
      <c r="H1842" s="21"/>
      <c r="I1842" s="21"/>
      <c r="J1842" s="22"/>
      <c r="K1842" s="21"/>
      <c r="L1842" s="31"/>
      <c r="M1842" s="32"/>
      <c r="N1842" s="21"/>
      <c r="O1842" s="32"/>
      <c r="P1842" s="30"/>
      <c r="Q1842" s="33"/>
      <c r="R1842" s="21" t="s">
        <v>30</v>
      </c>
      <c r="S1842" s="21">
        <v>2627</v>
      </c>
      <c r="T1842" s="21"/>
      <c r="U1842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42" s="15">
        <f>Table3[[#This Row],[Price per board]]*$N$3</f>
        <v>0</v>
      </c>
      <c r="W1842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42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43" spans="2:24" x14ac:dyDescent="0.25">
      <c r="B1843" s="12">
        <f t="shared" ca="1" si="28"/>
        <v>1837</v>
      </c>
      <c r="C184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843" s="26"/>
      <c r="E1843" s="14" t="str">
        <f>IF(COUNTA(Table3[[#This Row],[Schematic Ref]]),LEN(Table3[[#This Row],[Schematic Ref]])-(LEN(SUBSTITUTE(Table3[[#This Row],[Schematic Ref]],",","")))+1,"")</f>
        <v/>
      </c>
      <c r="F1843" s="21"/>
      <c r="G1843" s="21"/>
      <c r="H1843" s="21"/>
      <c r="I1843" s="21"/>
      <c r="J1843" s="22"/>
      <c r="K1843" s="21"/>
      <c r="L1843" s="31"/>
      <c r="M1843" s="32"/>
      <c r="N1843" s="21"/>
      <c r="O1843" s="32"/>
      <c r="P1843" s="30"/>
      <c r="Q1843" s="33"/>
      <c r="R1843" s="21" t="s">
        <v>30</v>
      </c>
      <c r="S1843" s="21">
        <v>2628</v>
      </c>
      <c r="T1843" s="21"/>
      <c r="U1843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43" s="15">
        <f>Table3[[#This Row],[Price per board]]*$N$3</f>
        <v>0</v>
      </c>
      <c r="W1843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43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44" spans="2:24" x14ac:dyDescent="0.25">
      <c r="B1844" s="12">
        <f t="shared" ca="1" si="28"/>
        <v>1838</v>
      </c>
      <c r="C184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844" s="26"/>
      <c r="E1844" s="14" t="str">
        <f>IF(COUNTA(Table3[[#This Row],[Schematic Ref]]),LEN(Table3[[#This Row],[Schematic Ref]])-(LEN(SUBSTITUTE(Table3[[#This Row],[Schematic Ref]],",","")))+1,"")</f>
        <v/>
      </c>
      <c r="F1844" s="21"/>
      <c r="G1844" s="21"/>
      <c r="H1844" s="21"/>
      <c r="I1844" s="21"/>
      <c r="J1844" s="22"/>
      <c r="K1844" s="21"/>
      <c r="L1844" s="31"/>
      <c r="M1844" s="32"/>
      <c r="N1844" s="21"/>
      <c r="O1844" s="32"/>
      <c r="P1844" s="30"/>
      <c r="Q1844" s="33"/>
      <c r="R1844" s="21" t="s">
        <v>30</v>
      </c>
      <c r="S1844" s="21">
        <v>2629</v>
      </c>
      <c r="T1844" s="21"/>
      <c r="U1844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44" s="15">
        <f>Table3[[#This Row],[Price per board]]*$N$3</f>
        <v>0</v>
      </c>
      <c r="W1844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44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45" spans="2:24" x14ac:dyDescent="0.25">
      <c r="B1845" s="12">
        <f t="shared" ca="1" si="28"/>
        <v>1839</v>
      </c>
      <c r="C184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845" s="26"/>
      <c r="E1845" s="14" t="str">
        <f>IF(COUNTA(Table3[[#This Row],[Schematic Ref]]),LEN(Table3[[#This Row],[Schematic Ref]])-(LEN(SUBSTITUTE(Table3[[#This Row],[Schematic Ref]],",","")))+1,"")</f>
        <v/>
      </c>
      <c r="F1845" s="21"/>
      <c r="G1845" s="21"/>
      <c r="H1845" s="21"/>
      <c r="I1845" s="21"/>
      <c r="J1845" s="22"/>
      <c r="K1845" s="21"/>
      <c r="L1845" s="31"/>
      <c r="M1845" s="32"/>
      <c r="N1845" s="21"/>
      <c r="O1845" s="32"/>
      <c r="P1845" s="30"/>
      <c r="Q1845" s="33"/>
      <c r="R1845" s="21" t="s">
        <v>30</v>
      </c>
      <c r="S1845" s="21">
        <v>2630</v>
      </c>
      <c r="T1845" s="21"/>
      <c r="U1845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45" s="15">
        <f>Table3[[#This Row],[Price per board]]*$N$3</f>
        <v>0</v>
      </c>
      <c r="W1845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45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46" spans="2:24" x14ac:dyDescent="0.25">
      <c r="B1846" s="12">
        <f t="shared" ca="1" si="28"/>
        <v>1840</v>
      </c>
      <c r="C184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846" s="26"/>
      <c r="E1846" s="14" t="str">
        <f>IF(COUNTA(Table3[[#This Row],[Schematic Ref]]),LEN(Table3[[#This Row],[Schematic Ref]])-(LEN(SUBSTITUTE(Table3[[#This Row],[Schematic Ref]],",","")))+1,"")</f>
        <v/>
      </c>
      <c r="F1846" s="21"/>
      <c r="G1846" s="21"/>
      <c r="H1846" s="21"/>
      <c r="I1846" s="21"/>
      <c r="J1846" s="22"/>
      <c r="K1846" s="21"/>
      <c r="L1846" s="31"/>
      <c r="M1846" s="32"/>
      <c r="N1846" s="21"/>
      <c r="O1846" s="32"/>
      <c r="P1846" s="30"/>
      <c r="Q1846" s="33"/>
      <c r="R1846" s="21" t="s">
        <v>30</v>
      </c>
      <c r="S1846" s="21">
        <v>2631</v>
      </c>
      <c r="T1846" s="21"/>
      <c r="U1846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46" s="15">
        <f>Table3[[#This Row],[Price per board]]*$N$3</f>
        <v>0</v>
      </c>
      <c r="W1846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46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47" spans="2:24" x14ac:dyDescent="0.25">
      <c r="B1847" s="12">
        <f t="shared" ca="1" si="28"/>
        <v>1841</v>
      </c>
      <c r="C184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847" s="26"/>
      <c r="E1847" s="14" t="str">
        <f>IF(COUNTA(Table3[[#This Row],[Schematic Ref]]),LEN(Table3[[#This Row],[Schematic Ref]])-(LEN(SUBSTITUTE(Table3[[#This Row],[Schematic Ref]],",","")))+1,"")</f>
        <v/>
      </c>
      <c r="F1847" s="21"/>
      <c r="G1847" s="21"/>
      <c r="H1847" s="21"/>
      <c r="I1847" s="21"/>
      <c r="J1847" s="22"/>
      <c r="K1847" s="21"/>
      <c r="L1847" s="31"/>
      <c r="M1847" s="32"/>
      <c r="N1847" s="21"/>
      <c r="O1847" s="32"/>
      <c r="P1847" s="30"/>
      <c r="Q1847" s="33"/>
      <c r="R1847" s="21" t="s">
        <v>30</v>
      </c>
      <c r="S1847" s="21">
        <v>2632</v>
      </c>
      <c r="T1847" s="21"/>
      <c r="U1847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47" s="15">
        <f>Table3[[#This Row],[Price per board]]*$N$3</f>
        <v>0</v>
      </c>
      <c r="W1847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47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48" spans="2:24" x14ac:dyDescent="0.25">
      <c r="B1848" s="12">
        <f t="shared" ca="1" si="28"/>
        <v>1842</v>
      </c>
      <c r="C184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848" s="26"/>
      <c r="E1848" s="14" t="str">
        <f>IF(COUNTA(Table3[[#This Row],[Schematic Ref]]),LEN(Table3[[#This Row],[Schematic Ref]])-(LEN(SUBSTITUTE(Table3[[#This Row],[Schematic Ref]],",","")))+1,"")</f>
        <v/>
      </c>
      <c r="F1848" s="21"/>
      <c r="G1848" s="21"/>
      <c r="H1848" s="21"/>
      <c r="I1848" s="21"/>
      <c r="J1848" s="22"/>
      <c r="K1848" s="21"/>
      <c r="L1848" s="31"/>
      <c r="M1848" s="32"/>
      <c r="N1848" s="21"/>
      <c r="O1848" s="32"/>
      <c r="P1848" s="30"/>
      <c r="Q1848" s="33"/>
      <c r="R1848" s="21" t="s">
        <v>30</v>
      </c>
      <c r="S1848" s="21">
        <v>2633</v>
      </c>
      <c r="T1848" s="21"/>
      <c r="U1848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48" s="15">
        <f>Table3[[#This Row],[Price per board]]*$N$3</f>
        <v>0</v>
      </c>
      <c r="W1848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48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49" spans="2:24" x14ac:dyDescent="0.25">
      <c r="B1849" s="12">
        <f t="shared" ca="1" si="28"/>
        <v>1843</v>
      </c>
      <c r="C184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849" s="26"/>
      <c r="E1849" s="14" t="str">
        <f>IF(COUNTA(Table3[[#This Row],[Schematic Ref]]),LEN(Table3[[#This Row],[Schematic Ref]])-(LEN(SUBSTITUTE(Table3[[#This Row],[Schematic Ref]],",","")))+1,"")</f>
        <v/>
      </c>
      <c r="F1849" s="21"/>
      <c r="G1849" s="21"/>
      <c r="H1849" s="21"/>
      <c r="I1849" s="21"/>
      <c r="J1849" s="22"/>
      <c r="K1849" s="21"/>
      <c r="L1849" s="31"/>
      <c r="M1849" s="32"/>
      <c r="N1849" s="21"/>
      <c r="O1849" s="32"/>
      <c r="P1849" s="30"/>
      <c r="Q1849" s="33"/>
      <c r="R1849" s="21" t="s">
        <v>30</v>
      </c>
      <c r="S1849" s="21">
        <v>2634</v>
      </c>
      <c r="T1849" s="21"/>
      <c r="U1849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49" s="15">
        <f>Table3[[#This Row],[Price per board]]*$N$3</f>
        <v>0</v>
      </c>
      <c r="W1849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49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50" spans="2:24" x14ac:dyDescent="0.25">
      <c r="B1850" s="12">
        <f t="shared" ca="1" si="28"/>
        <v>1844</v>
      </c>
      <c r="C185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850" s="26"/>
      <c r="E1850" s="14" t="str">
        <f>IF(COUNTA(Table3[[#This Row],[Schematic Ref]]),LEN(Table3[[#This Row],[Schematic Ref]])-(LEN(SUBSTITUTE(Table3[[#This Row],[Schematic Ref]],",","")))+1,"")</f>
        <v/>
      </c>
      <c r="F1850" s="21"/>
      <c r="G1850" s="21"/>
      <c r="H1850" s="21"/>
      <c r="I1850" s="21"/>
      <c r="J1850" s="22"/>
      <c r="K1850" s="21"/>
      <c r="L1850" s="31"/>
      <c r="M1850" s="32"/>
      <c r="N1850" s="21"/>
      <c r="O1850" s="32"/>
      <c r="P1850" s="30"/>
      <c r="Q1850" s="33"/>
      <c r="R1850" s="21" t="s">
        <v>30</v>
      </c>
      <c r="S1850" s="21">
        <v>2635</v>
      </c>
      <c r="T1850" s="21"/>
      <c r="U1850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50" s="15">
        <f>Table3[[#This Row],[Price per board]]*$N$3</f>
        <v>0</v>
      </c>
      <c r="W1850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50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51" spans="2:24" x14ac:dyDescent="0.25">
      <c r="B1851" s="12">
        <f t="shared" ca="1" si="28"/>
        <v>1845</v>
      </c>
      <c r="C185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851" s="26"/>
      <c r="E1851" s="14" t="str">
        <f>IF(COUNTA(Table3[[#This Row],[Schematic Ref]]),LEN(Table3[[#This Row],[Schematic Ref]])-(LEN(SUBSTITUTE(Table3[[#This Row],[Schematic Ref]],",","")))+1,"")</f>
        <v/>
      </c>
      <c r="F1851" s="21"/>
      <c r="G1851" s="21"/>
      <c r="H1851" s="21"/>
      <c r="I1851" s="21"/>
      <c r="J1851" s="22"/>
      <c r="K1851" s="21"/>
      <c r="L1851" s="31"/>
      <c r="M1851" s="32"/>
      <c r="N1851" s="21"/>
      <c r="O1851" s="32"/>
      <c r="P1851" s="30"/>
      <c r="Q1851" s="33"/>
      <c r="R1851" s="21" t="s">
        <v>30</v>
      </c>
      <c r="S1851" s="21">
        <v>2636</v>
      </c>
      <c r="T1851" s="21"/>
      <c r="U1851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51" s="15">
        <f>Table3[[#This Row],[Price per board]]*$N$3</f>
        <v>0</v>
      </c>
      <c r="W1851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51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52" spans="2:24" x14ac:dyDescent="0.25">
      <c r="B1852" s="12">
        <f t="shared" ca="1" si="28"/>
        <v>1846</v>
      </c>
      <c r="C185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852" s="26"/>
      <c r="E1852" s="14" t="str">
        <f>IF(COUNTA(Table3[[#This Row],[Schematic Ref]]),LEN(Table3[[#This Row],[Schematic Ref]])-(LEN(SUBSTITUTE(Table3[[#This Row],[Schematic Ref]],",","")))+1,"")</f>
        <v/>
      </c>
      <c r="F1852" s="21"/>
      <c r="G1852" s="21"/>
      <c r="H1852" s="21"/>
      <c r="I1852" s="21"/>
      <c r="J1852" s="22"/>
      <c r="K1852" s="21"/>
      <c r="L1852" s="31"/>
      <c r="M1852" s="32"/>
      <c r="N1852" s="21"/>
      <c r="O1852" s="32"/>
      <c r="P1852" s="30"/>
      <c r="Q1852" s="33"/>
      <c r="R1852" s="21" t="s">
        <v>30</v>
      </c>
      <c r="S1852" s="21">
        <v>2637</v>
      </c>
      <c r="T1852" s="21"/>
      <c r="U1852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52" s="15">
        <f>Table3[[#This Row],[Price per board]]*$N$3</f>
        <v>0</v>
      </c>
      <c r="W1852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52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53" spans="2:24" x14ac:dyDescent="0.25">
      <c r="B1853" s="12">
        <f t="shared" ca="1" si="28"/>
        <v>1847</v>
      </c>
      <c r="C185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853" s="26"/>
      <c r="E1853" s="14" t="str">
        <f>IF(COUNTA(Table3[[#This Row],[Schematic Ref]]),LEN(Table3[[#This Row],[Schematic Ref]])-(LEN(SUBSTITUTE(Table3[[#This Row],[Schematic Ref]],",","")))+1,"")</f>
        <v/>
      </c>
      <c r="F1853" s="21"/>
      <c r="G1853" s="21"/>
      <c r="H1853" s="21"/>
      <c r="I1853" s="21"/>
      <c r="J1853" s="22"/>
      <c r="K1853" s="21"/>
      <c r="L1853" s="31"/>
      <c r="M1853" s="32"/>
      <c r="N1853" s="21"/>
      <c r="O1853" s="32"/>
      <c r="P1853" s="30"/>
      <c r="Q1853" s="33"/>
      <c r="R1853" s="21" t="s">
        <v>30</v>
      </c>
      <c r="S1853" s="21">
        <v>2638</v>
      </c>
      <c r="T1853" s="21"/>
      <c r="U1853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53" s="15">
        <f>Table3[[#This Row],[Price per board]]*$N$3</f>
        <v>0</v>
      </c>
      <c r="W1853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53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54" spans="2:24" x14ac:dyDescent="0.25">
      <c r="B1854" s="12">
        <f t="shared" ca="1" si="28"/>
        <v>1848</v>
      </c>
      <c r="C185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854" s="26"/>
      <c r="E1854" s="14" t="str">
        <f>IF(COUNTA(Table3[[#This Row],[Schematic Ref]]),LEN(Table3[[#This Row],[Schematic Ref]])-(LEN(SUBSTITUTE(Table3[[#This Row],[Schematic Ref]],",","")))+1,"")</f>
        <v/>
      </c>
      <c r="F1854" s="21"/>
      <c r="G1854" s="21"/>
      <c r="H1854" s="21"/>
      <c r="I1854" s="21"/>
      <c r="J1854" s="22"/>
      <c r="K1854" s="21"/>
      <c r="L1854" s="31"/>
      <c r="M1854" s="32"/>
      <c r="N1854" s="21"/>
      <c r="O1854" s="32"/>
      <c r="P1854" s="30"/>
      <c r="Q1854" s="33"/>
      <c r="R1854" s="21" t="s">
        <v>30</v>
      </c>
      <c r="S1854" s="21">
        <v>2639</v>
      </c>
      <c r="T1854" s="21"/>
      <c r="U1854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54" s="15">
        <f>Table3[[#This Row],[Price per board]]*$N$3</f>
        <v>0</v>
      </c>
      <c r="W1854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54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55" spans="2:24" x14ac:dyDescent="0.25">
      <c r="B1855" s="12">
        <f t="shared" ca="1" si="28"/>
        <v>1849</v>
      </c>
      <c r="C185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855" s="26"/>
      <c r="E1855" s="14" t="str">
        <f>IF(COUNTA(Table3[[#This Row],[Schematic Ref]]),LEN(Table3[[#This Row],[Schematic Ref]])-(LEN(SUBSTITUTE(Table3[[#This Row],[Schematic Ref]],",","")))+1,"")</f>
        <v/>
      </c>
      <c r="F1855" s="21"/>
      <c r="G1855" s="21"/>
      <c r="H1855" s="21"/>
      <c r="I1855" s="21"/>
      <c r="J1855" s="22"/>
      <c r="K1855" s="21"/>
      <c r="L1855" s="31"/>
      <c r="M1855" s="32"/>
      <c r="N1855" s="21"/>
      <c r="O1855" s="32"/>
      <c r="P1855" s="30"/>
      <c r="Q1855" s="33"/>
      <c r="R1855" s="21" t="s">
        <v>30</v>
      </c>
      <c r="S1855" s="21">
        <v>2640</v>
      </c>
      <c r="T1855" s="21"/>
      <c r="U1855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55" s="15">
        <f>Table3[[#This Row],[Price per board]]*$N$3</f>
        <v>0</v>
      </c>
      <c r="W1855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55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56" spans="2:24" x14ac:dyDescent="0.25">
      <c r="B1856" s="12">
        <f t="shared" ca="1" si="28"/>
        <v>1850</v>
      </c>
      <c r="C185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856" s="26"/>
      <c r="E1856" s="14" t="str">
        <f>IF(COUNTA(Table3[[#This Row],[Schematic Ref]]),LEN(Table3[[#This Row],[Schematic Ref]])-(LEN(SUBSTITUTE(Table3[[#This Row],[Schematic Ref]],",","")))+1,"")</f>
        <v/>
      </c>
      <c r="F1856" s="21"/>
      <c r="G1856" s="21"/>
      <c r="H1856" s="21"/>
      <c r="I1856" s="21"/>
      <c r="J1856" s="22"/>
      <c r="K1856" s="21"/>
      <c r="L1856" s="31"/>
      <c r="M1856" s="32"/>
      <c r="N1856" s="21"/>
      <c r="O1856" s="32"/>
      <c r="P1856" s="30"/>
      <c r="Q1856" s="33"/>
      <c r="R1856" s="21" t="s">
        <v>30</v>
      </c>
      <c r="S1856" s="21">
        <v>2641</v>
      </c>
      <c r="T1856" s="21"/>
      <c r="U1856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56" s="15">
        <f>Table3[[#This Row],[Price per board]]*$N$3</f>
        <v>0</v>
      </c>
      <c r="W1856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56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57" spans="2:24" x14ac:dyDescent="0.25">
      <c r="B1857" s="12">
        <f t="shared" ca="1" si="28"/>
        <v>1851</v>
      </c>
      <c r="C185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857" s="26"/>
      <c r="E1857" s="14" t="str">
        <f>IF(COUNTA(Table3[[#This Row],[Schematic Ref]]),LEN(Table3[[#This Row],[Schematic Ref]])-(LEN(SUBSTITUTE(Table3[[#This Row],[Schematic Ref]],",","")))+1,"")</f>
        <v/>
      </c>
      <c r="F1857" s="21"/>
      <c r="G1857" s="21"/>
      <c r="H1857" s="21"/>
      <c r="I1857" s="21"/>
      <c r="J1857" s="22"/>
      <c r="K1857" s="21"/>
      <c r="L1857" s="31"/>
      <c r="M1857" s="32"/>
      <c r="N1857" s="21"/>
      <c r="O1857" s="32"/>
      <c r="P1857" s="30"/>
      <c r="Q1857" s="33"/>
      <c r="R1857" s="21" t="s">
        <v>30</v>
      </c>
      <c r="S1857" s="21">
        <v>2642</v>
      </c>
      <c r="T1857" s="21"/>
      <c r="U1857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57" s="15">
        <f>Table3[[#This Row],[Price per board]]*$N$3</f>
        <v>0</v>
      </c>
      <c r="W1857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57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58" spans="2:24" x14ac:dyDescent="0.25">
      <c r="B1858" s="12">
        <f t="shared" ca="1" si="28"/>
        <v>1852</v>
      </c>
      <c r="C185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858" s="26"/>
      <c r="E1858" s="14" t="str">
        <f>IF(COUNTA(Table3[[#This Row],[Schematic Ref]]),LEN(Table3[[#This Row],[Schematic Ref]])-(LEN(SUBSTITUTE(Table3[[#This Row],[Schematic Ref]],",","")))+1,"")</f>
        <v/>
      </c>
      <c r="F1858" s="21"/>
      <c r="G1858" s="21"/>
      <c r="H1858" s="21"/>
      <c r="I1858" s="21"/>
      <c r="J1858" s="22"/>
      <c r="K1858" s="21"/>
      <c r="L1858" s="31"/>
      <c r="M1858" s="32"/>
      <c r="N1858" s="21"/>
      <c r="O1858" s="32"/>
      <c r="P1858" s="30"/>
      <c r="Q1858" s="33"/>
      <c r="R1858" s="21" t="s">
        <v>30</v>
      </c>
      <c r="S1858" s="21">
        <v>2643</v>
      </c>
      <c r="T1858" s="21"/>
      <c r="U1858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58" s="15">
        <f>Table3[[#This Row],[Price per board]]*$N$3</f>
        <v>0</v>
      </c>
      <c r="W1858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58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59" spans="2:24" x14ac:dyDescent="0.25">
      <c r="B1859" s="12">
        <f t="shared" ca="1" si="28"/>
        <v>1853</v>
      </c>
      <c r="C185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859" s="26"/>
      <c r="E1859" s="14" t="str">
        <f>IF(COUNTA(Table3[[#This Row],[Schematic Ref]]),LEN(Table3[[#This Row],[Schematic Ref]])-(LEN(SUBSTITUTE(Table3[[#This Row],[Schematic Ref]],",","")))+1,"")</f>
        <v/>
      </c>
      <c r="F1859" s="21"/>
      <c r="G1859" s="21"/>
      <c r="H1859" s="21"/>
      <c r="I1859" s="21"/>
      <c r="J1859" s="22"/>
      <c r="K1859" s="21"/>
      <c r="L1859" s="31"/>
      <c r="M1859" s="32"/>
      <c r="N1859" s="21"/>
      <c r="O1859" s="32"/>
      <c r="P1859" s="30"/>
      <c r="Q1859" s="33"/>
      <c r="R1859" s="21" t="s">
        <v>30</v>
      </c>
      <c r="S1859" s="21">
        <v>2644</v>
      </c>
      <c r="T1859" s="21"/>
      <c r="U1859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59" s="15">
        <f>Table3[[#This Row],[Price per board]]*$N$3</f>
        <v>0</v>
      </c>
      <c r="W1859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59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60" spans="2:24" x14ac:dyDescent="0.25">
      <c r="B1860" s="12">
        <f t="shared" ca="1" si="28"/>
        <v>1854</v>
      </c>
      <c r="C186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860" s="26"/>
      <c r="E1860" s="14" t="str">
        <f>IF(COUNTA(Table3[[#This Row],[Schematic Ref]]),LEN(Table3[[#This Row],[Schematic Ref]])-(LEN(SUBSTITUTE(Table3[[#This Row],[Schematic Ref]],",","")))+1,"")</f>
        <v/>
      </c>
      <c r="F1860" s="21"/>
      <c r="G1860" s="21"/>
      <c r="H1860" s="21"/>
      <c r="I1860" s="21"/>
      <c r="J1860" s="22"/>
      <c r="K1860" s="21"/>
      <c r="L1860" s="31"/>
      <c r="M1860" s="32"/>
      <c r="N1860" s="21"/>
      <c r="O1860" s="32"/>
      <c r="P1860" s="30"/>
      <c r="Q1860" s="33"/>
      <c r="R1860" s="21" t="s">
        <v>30</v>
      </c>
      <c r="S1860" s="21">
        <v>2645</v>
      </c>
      <c r="T1860" s="21"/>
      <c r="U1860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60" s="15">
        <f>Table3[[#This Row],[Price per board]]*$N$3</f>
        <v>0</v>
      </c>
      <c r="W1860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60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61" spans="2:24" x14ac:dyDescent="0.25">
      <c r="B1861" s="12">
        <f t="shared" ca="1" si="28"/>
        <v>1855</v>
      </c>
      <c r="C186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861" s="26"/>
      <c r="E1861" s="14" t="str">
        <f>IF(COUNTA(Table3[[#This Row],[Schematic Ref]]),LEN(Table3[[#This Row],[Schematic Ref]])-(LEN(SUBSTITUTE(Table3[[#This Row],[Schematic Ref]],",","")))+1,"")</f>
        <v/>
      </c>
      <c r="F1861" s="21"/>
      <c r="G1861" s="21"/>
      <c r="H1861" s="21"/>
      <c r="I1861" s="21"/>
      <c r="J1861" s="22"/>
      <c r="K1861" s="21"/>
      <c r="L1861" s="31"/>
      <c r="M1861" s="32"/>
      <c r="N1861" s="21"/>
      <c r="O1861" s="32"/>
      <c r="P1861" s="30"/>
      <c r="Q1861" s="33"/>
      <c r="R1861" s="21" t="s">
        <v>30</v>
      </c>
      <c r="S1861" s="21">
        <v>2646</v>
      </c>
      <c r="T1861" s="21"/>
      <c r="U1861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61" s="15">
        <f>Table3[[#This Row],[Price per board]]*$N$3</f>
        <v>0</v>
      </c>
      <c r="W1861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61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62" spans="2:24" x14ac:dyDescent="0.25">
      <c r="B1862" s="12">
        <f t="shared" ref="B1862:B1925" ca="1" si="29">IF(ISNUMBER(INDIRECT("B"&amp;ROW()-1)),INDIRECT("B"&amp;ROW()-1)+1,0)</f>
        <v>1856</v>
      </c>
      <c r="C186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862" s="26"/>
      <c r="E1862" s="14" t="str">
        <f>IF(COUNTA(Table3[[#This Row],[Schematic Ref]]),LEN(Table3[[#This Row],[Schematic Ref]])-(LEN(SUBSTITUTE(Table3[[#This Row],[Schematic Ref]],",","")))+1,"")</f>
        <v/>
      </c>
      <c r="F1862" s="21"/>
      <c r="G1862" s="21"/>
      <c r="H1862" s="21"/>
      <c r="I1862" s="21"/>
      <c r="J1862" s="22"/>
      <c r="K1862" s="21"/>
      <c r="L1862" s="31"/>
      <c r="M1862" s="32"/>
      <c r="N1862" s="21"/>
      <c r="O1862" s="32"/>
      <c r="P1862" s="30"/>
      <c r="Q1862" s="33"/>
      <c r="R1862" s="21" t="s">
        <v>30</v>
      </c>
      <c r="S1862" s="21">
        <v>2647</v>
      </c>
      <c r="T1862" s="21"/>
      <c r="U1862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62" s="15">
        <f>Table3[[#This Row],[Price per board]]*$N$3</f>
        <v>0</v>
      </c>
      <c r="W1862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62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63" spans="2:24" x14ac:dyDescent="0.25">
      <c r="B1863" s="12">
        <f t="shared" ca="1" si="29"/>
        <v>1857</v>
      </c>
      <c r="C186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863" s="26"/>
      <c r="E1863" s="14" t="str">
        <f>IF(COUNTA(Table3[[#This Row],[Schematic Ref]]),LEN(Table3[[#This Row],[Schematic Ref]])-(LEN(SUBSTITUTE(Table3[[#This Row],[Schematic Ref]],",","")))+1,"")</f>
        <v/>
      </c>
      <c r="F1863" s="21"/>
      <c r="G1863" s="21"/>
      <c r="H1863" s="21"/>
      <c r="I1863" s="21"/>
      <c r="J1863" s="22"/>
      <c r="K1863" s="21"/>
      <c r="L1863" s="31"/>
      <c r="M1863" s="32"/>
      <c r="N1863" s="21"/>
      <c r="O1863" s="32"/>
      <c r="P1863" s="30"/>
      <c r="Q1863" s="33"/>
      <c r="R1863" s="21" t="s">
        <v>30</v>
      </c>
      <c r="S1863" s="21">
        <v>2648</v>
      </c>
      <c r="T1863" s="21"/>
      <c r="U1863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63" s="15">
        <f>Table3[[#This Row],[Price per board]]*$N$3</f>
        <v>0</v>
      </c>
      <c r="W1863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63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64" spans="2:24" x14ac:dyDescent="0.25">
      <c r="B1864" s="12">
        <f t="shared" ca="1" si="29"/>
        <v>1858</v>
      </c>
      <c r="C186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864" s="26"/>
      <c r="E1864" s="14" t="str">
        <f>IF(COUNTA(Table3[[#This Row],[Schematic Ref]]),LEN(Table3[[#This Row],[Schematic Ref]])-(LEN(SUBSTITUTE(Table3[[#This Row],[Schematic Ref]],",","")))+1,"")</f>
        <v/>
      </c>
      <c r="F1864" s="21"/>
      <c r="G1864" s="21"/>
      <c r="H1864" s="21"/>
      <c r="I1864" s="21"/>
      <c r="J1864" s="22"/>
      <c r="K1864" s="21"/>
      <c r="L1864" s="31"/>
      <c r="M1864" s="32"/>
      <c r="N1864" s="21"/>
      <c r="O1864" s="32"/>
      <c r="P1864" s="30"/>
      <c r="Q1864" s="33"/>
      <c r="R1864" s="21" t="s">
        <v>30</v>
      </c>
      <c r="S1864" s="21">
        <v>2649</v>
      </c>
      <c r="T1864" s="21"/>
      <c r="U1864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64" s="15">
        <f>Table3[[#This Row],[Price per board]]*$N$3</f>
        <v>0</v>
      </c>
      <c r="W1864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64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65" spans="2:24" x14ac:dyDescent="0.25">
      <c r="B1865" s="12">
        <f t="shared" ca="1" si="29"/>
        <v>1859</v>
      </c>
      <c r="C186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865" s="26"/>
      <c r="E1865" s="14" t="str">
        <f>IF(COUNTA(Table3[[#This Row],[Schematic Ref]]),LEN(Table3[[#This Row],[Schematic Ref]])-(LEN(SUBSTITUTE(Table3[[#This Row],[Schematic Ref]],",","")))+1,"")</f>
        <v/>
      </c>
      <c r="F1865" s="21"/>
      <c r="G1865" s="21"/>
      <c r="H1865" s="21"/>
      <c r="I1865" s="21"/>
      <c r="J1865" s="22"/>
      <c r="K1865" s="21"/>
      <c r="L1865" s="31"/>
      <c r="M1865" s="32"/>
      <c r="N1865" s="21"/>
      <c r="O1865" s="32"/>
      <c r="P1865" s="30"/>
      <c r="Q1865" s="33"/>
      <c r="R1865" s="21" t="s">
        <v>30</v>
      </c>
      <c r="S1865" s="21">
        <v>2650</v>
      </c>
      <c r="T1865" s="21"/>
      <c r="U1865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65" s="15">
        <f>Table3[[#This Row],[Price per board]]*$N$3</f>
        <v>0</v>
      </c>
      <c r="W1865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65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66" spans="2:24" x14ac:dyDescent="0.25">
      <c r="B1866" s="12">
        <f t="shared" ca="1" si="29"/>
        <v>1860</v>
      </c>
      <c r="C186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866" s="26"/>
      <c r="E1866" s="14" t="str">
        <f>IF(COUNTA(Table3[[#This Row],[Schematic Ref]]),LEN(Table3[[#This Row],[Schematic Ref]])-(LEN(SUBSTITUTE(Table3[[#This Row],[Schematic Ref]],",","")))+1,"")</f>
        <v/>
      </c>
      <c r="F1866" s="21"/>
      <c r="G1866" s="21"/>
      <c r="H1866" s="21"/>
      <c r="I1866" s="21"/>
      <c r="J1866" s="22"/>
      <c r="K1866" s="21"/>
      <c r="L1866" s="31"/>
      <c r="M1866" s="32"/>
      <c r="N1866" s="21"/>
      <c r="O1866" s="32"/>
      <c r="P1866" s="30"/>
      <c r="Q1866" s="33"/>
      <c r="R1866" s="21" t="s">
        <v>30</v>
      </c>
      <c r="S1866" s="21">
        <v>2651</v>
      </c>
      <c r="T1866" s="21"/>
      <c r="U1866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66" s="15">
        <f>Table3[[#This Row],[Price per board]]*$N$3</f>
        <v>0</v>
      </c>
      <c r="W1866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66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67" spans="2:24" x14ac:dyDescent="0.25">
      <c r="B1867" s="12">
        <f t="shared" ca="1" si="29"/>
        <v>1861</v>
      </c>
      <c r="C186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867" s="26"/>
      <c r="E1867" s="14" t="str">
        <f>IF(COUNTA(Table3[[#This Row],[Schematic Ref]]),LEN(Table3[[#This Row],[Schematic Ref]])-(LEN(SUBSTITUTE(Table3[[#This Row],[Schematic Ref]],",","")))+1,"")</f>
        <v/>
      </c>
      <c r="F1867" s="21"/>
      <c r="G1867" s="21"/>
      <c r="H1867" s="21"/>
      <c r="I1867" s="21"/>
      <c r="J1867" s="22"/>
      <c r="K1867" s="21"/>
      <c r="L1867" s="31"/>
      <c r="M1867" s="32"/>
      <c r="N1867" s="21"/>
      <c r="O1867" s="32"/>
      <c r="P1867" s="30"/>
      <c r="Q1867" s="33"/>
      <c r="R1867" s="21" t="s">
        <v>30</v>
      </c>
      <c r="S1867" s="21">
        <v>2652</v>
      </c>
      <c r="T1867" s="21"/>
      <c r="U1867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67" s="15">
        <f>Table3[[#This Row],[Price per board]]*$N$3</f>
        <v>0</v>
      </c>
      <c r="W1867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67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68" spans="2:24" x14ac:dyDescent="0.25">
      <c r="B1868" s="12">
        <f t="shared" ca="1" si="29"/>
        <v>1862</v>
      </c>
      <c r="C186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868" s="26"/>
      <c r="E1868" s="14" t="str">
        <f>IF(COUNTA(Table3[[#This Row],[Schematic Ref]]),LEN(Table3[[#This Row],[Schematic Ref]])-(LEN(SUBSTITUTE(Table3[[#This Row],[Schematic Ref]],",","")))+1,"")</f>
        <v/>
      </c>
      <c r="F1868" s="21"/>
      <c r="G1868" s="21"/>
      <c r="H1868" s="21"/>
      <c r="I1868" s="21"/>
      <c r="J1868" s="22"/>
      <c r="K1868" s="21"/>
      <c r="L1868" s="31"/>
      <c r="M1868" s="32"/>
      <c r="N1868" s="21"/>
      <c r="O1868" s="32"/>
      <c r="P1868" s="30"/>
      <c r="Q1868" s="33"/>
      <c r="R1868" s="21" t="s">
        <v>30</v>
      </c>
      <c r="S1868" s="21">
        <v>2653</v>
      </c>
      <c r="T1868" s="21"/>
      <c r="U1868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68" s="15">
        <f>Table3[[#This Row],[Price per board]]*$N$3</f>
        <v>0</v>
      </c>
      <c r="W1868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68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69" spans="2:24" x14ac:dyDescent="0.25">
      <c r="B1869" s="12">
        <f t="shared" ca="1" si="29"/>
        <v>1863</v>
      </c>
      <c r="C186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869" s="26"/>
      <c r="E1869" s="14" t="str">
        <f>IF(COUNTA(Table3[[#This Row],[Schematic Ref]]),LEN(Table3[[#This Row],[Schematic Ref]])-(LEN(SUBSTITUTE(Table3[[#This Row],[Schematic Ref]],",","")))+1,"")</f>
        <v/>
      </c>
      <c r="F1869" s="21"/>
      <c r="G1869" s="21"/>
      <c r="H1869" s="21"/>
      <c r="I1869" s="21"/>
      <c r="J1869" s="22"/>
      <c r="K1869" s="21"/>
      <c r="L1869" s="31"/>
      <c r="M1869" s="32"/>
      <c r="N1869" s="21"/>
      <c r="O1869" s="32"/>
      <c r="P1869" s="30"/>
      <c r="Q1869" s="33"/>
      <c r="R1869" s="21" t="s">
        <v>30</v>
      </c>
      <c r="S1869" s="21">
        <v>2654</v>
      </c>
      <c r="T1869" s="21"/>
      <c r="U1869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69" s="15">
        <f>Table3[[#This Row],[Price per board]]*$N$3</f>
        <v>0</v>
      </c>
      <c r="W1869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69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70" spans="2:24" x14ac:dyDescent="0.25">
      <c r="B1870" s="12">
        <f t="shared" ca="1" si="29"/>
        <v>1864</v>
      </c>
      <c r="C187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870" s="26"/>
      <c r="E1870" s="14" t="str">
        <f>IF(COUNTA(Table3[[#This Row],[Schematic Ref]]),LEN(Table3[[#This Row],[Schematic Ref]])-(LEN(SUBSTITUTE(Table3[[#This Row],[Schematic Ref]],",","")))+1,"")</f>
        <v/>
      </c>
      <c r="F1870" s="21"/>
      <c r="G1870" s="21"/>
      <c r="H1870" s="21"/>
      <c r="I1870" s="21"/>
      <c r="J1870" s="22"/>
      <c r="K1870" s="21"/>
      <c r="L1870" s="31"/>
      <c r="M1870" s="32"/>
      <c r="N1870" s="21"/>
      <c r="O1870" s="32"/>
      <c r="P1870" s="30"/>
      <c r="Q1870" s="33"/>
      <c r="R1870" s="21" t="s">
        <v>30</v>
      </c>
      <c r="S1870" s="21">
        <v>2655</v>
      </c>
      <c r="T1870" s="21"/>
      <c r="U1870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70" s="15">
        <f>Table3[[#This Row],[Price per board]]*$N$3</f>
        <v>0</v>
      </c>
      <c r="W1870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70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71" spans="2:24" x14ac:dyDescent="0.25">
      <c r="B1871" s="12">
        <f t="shared" ca="1" si="29"/>
        <v>1865</v>
      </c>
      <c r="C187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871" s="26"/>
      <c r="E1871" s="14" t="str">
        <f>IF(COUNTA(Table3[[#This Row],[Schematic Ref]]),LEN(Table3[[#This Row],[Schematic Ref]])-(LEN(SUBSTITUTE(Table3[[#This Row],[Schematic Ref]],",","")))+1,"")</f>
        <v/>
      </c>
      <c r="F1871" s="21"/>
      <c r="G1871" s="21"/>
      <c r="H1871" s="21"/>
      <c r="I1871" s="21"/>
      <c r="J1871" s="22"/>
      <c r="K1871" s="21"/>
      <c r="L1871" s="31"/>
      <c r="M1871" s="32"/>
      <c r="N1871" s="21"/>
      <c r="O1871" s="32"/>
      <c r="P1871" s="30"/>
      <c r="Q1871" s="33"/>
      <c r="R1871" s="21" t="s">
        <v>30</v>
      </c>
      <c r="S1871" s="21">
        <v>2656</v>
      </c>
      <c r="T1871" s="21"/>
      <c r="U1871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71" s="15">
        <f>Table3[[#This Row],[Price per board]]*$N$3</f>
        <v>0</v>
      </c>
      <c r="W1871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71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72" spans="2:24" x14ac:dyDescent="0.25">
      <c r="B1872" s="12">
        <f t="shared" ca="1" si="29"/>
        <v>1866</v>
      </c>
      <c r="C187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872" s="26"/>
      <c r="E1872" s="14" t="str">
        <f>IF(COUNTA(Table3[[#This Row],[Schematic Ref]]),LEN(Table3[[#This Row],[Schematic Ref]])-(LEN(SUBSTITUTE(Table3[[#This Row],[Schematic Ref]],",","")))+1,"")</f>
        <v/>
      </c>
      <c r="F1872" s="21"/>
      <c r="G1872" s="21"/>
      <c r="H1872" s="21"/>
      <c r="I1872" s="21"/>
      <c r="J1872" s="22"/>
      <c r="K1872" s="21"/>
      <c r="L1872" s="31"/>
      <c r="M1872" s="32"/>
      <c r="N1872" s="21"/>
      <c r="O1872" s="32"/>
      <c r="P1872" s="30"/>
      <c r="Q1872" s="33"/>
      <c r="R1872" s="21" t="s">
        <v>30</v>
      </c>
      <c r="S1872" s="21">
        <v>2657</v>
      </c>
      <c r="T1872" s="21"/>
      <c r="U1872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72" s="15">
        <f>Table3[[#This Row],[Price per board]]*$N$3</f>
        <v>0</v>
      </c>
      <c r="W1872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72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73" spans="2:24" x14ac:dyDescent="0.25">
      <c r="B1873" s="12">
        <f t="shared" ca="1" si="29"/>
        <v>1867</v>
      </c>
      <c r="C187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873" s="26"/>
      <c r="E1873" s="14" t="str">
        <f>IF(COUNTA(Table3[[#This Row],[Schematic Ref]]),LEN(Table3[[#This Row],[Schematic Ref]])-(LEN(SUBSTITUTE(Table3[[#This Row],[Schematic Ref]],",","")))+1,"")</f>
        <v/>
      </c>
      <c r="F1873" s="21"/>
      <c r="G1873" s="21"/>
      <c r="H1873" s="21"/>
      <c r="I1873" s="21"/>
      <c r="J1873" s="22"/>
      <c r="K1873" s="21"/>
      <c r="L1873" s="31"/>
      <c r="M1873" s="32"/>
      <c r="N1873" s="21"/>
      <c r="O1873" s="32"/>
      <c r="P1873" s="30"/>
      <c r="Q1873" s="33"/>
      <c r="R1873" s="21" t="s">
        <v>30</v>
      </c>
      <c r="S1873" s="21">
        <v>2658</v>
      </c>
      <c r="T1873" s="21"/>
      <c r="U1873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73" s="15">
        <f>Table3[[#This Row],[Price per board]]*$N$3</f>
        <v>0</v>
      </c>
      <c r="W1873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73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74" spans="2:24" x14ac:dyDescent="0.25">
      <c r="B1874" s="12">
        <f t="shared" ca="1" si="29"/>
        <v>1868</v>
      </c>
      <c r="C187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874" s="26"/>
      <c r="E1874" s="14" t="str">
        <f>IF(COUNTA(Table3[[#This Row],[Schematic Ref]]),LEN(Table3[[#This Row],[Schematic Ref]])-(LEN(SUBSTITUTE(Table3[[#This Row],[Schematic Ref]],",","")))+1,"")</f>
        <v/>
      </c>
      <c r="F1874" s="21"/>
      <c r="G1874" s="21"/>
      <c r="H1874" s="21"/>
      <c r="I1874" s="21"/>
      <c r="J1874" s="22"/>
      <c r="K1874" s="21"/>
      <c r="L1874" s="31"/>
      <c r="M1874" s="32"/>
      <c r="N1874" s="21"/>
      <c r="O1874" s="32"/>
      <c r="P1874" s="30"/>
      <c r="Q1874" s="33"/>
      <c r="R1874" s="21" t="s">
        <v>30</v>
      </c>
      <c r="S1874" s="21">
        <v>2659</v>
      </c>
      <c r="T1874" s="21"/>
      <c r="U1874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74" s="15">
        <f>Table3[[#This Row],[Price per board]]*$N$3</f>
        <v>0</v>
      </c>
      <c r="W1874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74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75" spans="2:24" x14ac:dyDescent="0.25">
      <c r="B1875" s="12">
        <f t="shared" ca="1" si="29"/>
        <v>1869</v>
      </c>
      <c r="C187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875" s="26"/>
      <c r="E1875" s="14" t="str">
        <f>IF(COUNTA(Table3[[#This Row],[Schematic Ref]]),LEN(Table3[[#This Row],[Schematic Ref]])-(LEN(SUBSTITUTE(Table3[[#This Row],[Schematic Ref]],",","")))+1,"")</f>
        <v/>
      </c>
      <c r="F1875" s="21"/>
      <c r="G1875" s="21"/>
      <c r="H1875" s="21"/>
      <c r="I1875" s="21"/>
      <c r="J1875" s="22"/>
      <c r="K1875" s="21"/>
      <c r="L1875" s="31"/>
      <c r="M1875" s="32"/>
      <c r="N1875" s="21"/>
      <c r="O1875" s="32"/>
      <c r="P1875" s="30"/>
      <c r="Q1875" s="33"/>
      <c r="R1875" s="21" t="s">
        <v>30</v>
      </c>
      <c r="S1875" s="21">
        <v>2660</v>
      </c>
      <c r="T1875" s="21"/>
      <c r="U1875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75" s="15">
        <f>Table3[[#This Row],[Price per board]]*$N$3</f>
        <v>0</v>
      </c>
      <c r="W1875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75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76" spans="2:24" x14ac:dyDescent="0.25">
      <c r="B1876" s="12">
        <f t="shared" ca="1" si="29"/>
        <v>1870</v>
      </c>
      <c r="C187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876" s="26"/>
      <c r="E1876" s="14" t="str">
        <f>IF(COUNTA(Table3[[#This Row],[Schematic Ref]]),LEN(Table3[[#This Row],[Schematic Ref]])-(LEN(SUBSTITUTE(Table3[[#This Row],[Schematic Ref]],",","")))+1,"")</f>
        <v/>
      </c>
      <c r="F1876" s="21"/>
      <c r="G1876" s="21"/>
      <c r="H1876" s="21"/>
      <c r="I1876" s="21"/>
      <c r="J1876" s="22"/>
      <c r="K1876" s="21"/>
      <c r="L1876" s="31"/>
      <c r="M1876" s="32"/>
      <c r="N1876" s="21"/>
      <c r="O1876" s="32"/>
      <c r="P1876" s="30"/>
      <c r="Q1876" s="33"/>
      <c r="R1876" s="21" t="s">
        <v>30</v>
      </c>
      <c r="S1876" s="21">
        <v>2661</v>
      </c>
      <c r="T1876" s="21"/>
      <c r="U1876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76" s="15">
        <f>Table3[[#This Row],[Price per board]]*$N$3</f>
        <v>0</v>
      </c>
      <c r="W1876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76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77" spans="2:24" x14ac:dyDescent="0.25">
      <c r="B1877" s="12">
        <f t="shared" ca="1" si="29"/>
        <v>1871</v>
      </c>
      <c r="C187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877" s="26"/>
      <c r="E1877" s="14" t="str">
        <f>IF(COUNTA(Table3[[#This Row],[Schematic Ref]]),LEN(Table3[[#This Row],[Schematic Ref]])-(LEN(SUBSTITUTE(Table3[[#This Row],[Schematic Ref]],",","")))+1,"")</f>
        <v/>
      </c>
      <c r="F1877" s="21"/>
      <c r="G1877" s="21"/>
      <c r="H1877" s="21"/>
      <c r="I1877" s="21"/>
      <c r="J1877" s="22"/>
      <c r="K1877" s="21"/>
      <c r="L1877" s="31"/>
      <c r="M1877" s="32"/>
      <c r="N1877" s="21"/>
      <c r="O1877" s="32"/>
      <c r="P1877" s="30"/>
      <c r="Q1877" s="33"/>
      <c r="R1877" s="21" t="s">
        <v>30</v>
      </c>
      <c r="S1877" s="21">
        <v>2662</v>
      </c>
      <c r="T1877" s="21"/>
      <c r="U1877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77" s="15">
        <f>Table3[[#This Row],[Price per board]]*$N$3</f>
        <v>0</v>
      </c>
      <c r="W1877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77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78" spans="2:24" x14ac:dyDescent="0.25">
      <c r="B1878" s="12">
        <f t="shared" ca="1" si="29"/>
        <v>1872</v>
      </c>
      <c r="C187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878" s="26"/>
      <c r="E1878" s="14" t="str">
        <f>IF(COUNTA(Table3[[#This Row],[Schematic Ref]]),LEN(Table3[[#This Row],[Schematic Ref]])-(LEN(SUBSTITUTE(Table3[[#This Row],[Schematic Ref]],",","")))+1,"")</f>
        <v/>
      </c>
      <c r="F1878" s="21"/>
      <c r="G1878" s="21"/>
      <c r="H1878" s="21"/>
      <c r="I1878" s="21"/>
      <c r="J1878" s="22"/>
      <c r="K1878" s="21"/>
      <c r="L1878" s="31"/>
      <c r="M1878" s="32"/>
      <c r="N1878" s="21"/>
      <c r="O1878" s="32"/>
      <c r="P1878" s="30"/>
      <c r="Q1878" s="33"/>
      <c r="R1878" s="21" t="s">
        <v>30</v>
      </c>
      <c r="S1878" s="21">
        <v>2663</v>
      </c>
      <c r="T1878" s="21"/>
      <c r="U1878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78" s="15">
        <f>Table3[[#This Row],[Price per board]]*$N$3</f>
        <v>0</v>
      </c>
      <c r="W1878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78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79" spans="2:24" x14ac:dyDescent="0.25">
      <c r="B1879" s="12">
        <f t="shared" ca="1" si="29"/>
        <v>1873</v>
      </c>
      <c r="C187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879" s="26"/>
      <c r="E1879" s="14" t="str">
        <f>IF(COUNTA(Table3[[#This Row],[Schematic Ref]]),LEN(Table3[[#This Row],[Schematic Ref]])-(LEN(SUBSTITUTE(Table3[[#This Row],[Schematic Ref]],",","")))+1,"")</f>
        <v/>
      </c>
      <c r="F1879" s="21"/>
      <c r="G1879" s="21"/>
      <c r="H1879" s="21"/>
      <c r="I1879" s="21"/>
      <c r="J1879" s="22"/>
      <c r="K1879" s="21"/>
      <c r="L1879" s="31"/>
      <c r="M1879" s="32"/>
      <c r="N1879" s="21"/>
      <c r="O1879" s="32"/>
      <c r="P1879" s="30"/>
      <c r="Q1879" s="33"/>
      <c r="R1879" s="21" t="s">
        <v>30</v>
      </c>
      <c r="S1879" s="21">
        <v>2664</v>
      </c>
      <c r="T1879" s="21"/>
      <c r="U1879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79" s="15">
        <f>Table3[[#This Row],[Price per board]]*$N$3</f>
        <v>0</v>
      </c>
      <c r="W1879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79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80" spans="2:24" x14ac:dyDescent="0.25">
      <c r="B1880" s="12">
        <f t="shared" ca="1" si="29"/>
        <v>1874</v>
      </c>
      <c r="C188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880" s="26"/>
      <c r="E1880" s="14" t="str">
        <f>IF(COUNTA(Table3[[#This Row],[Schematic Ref]]),LEN(Table3[[#This Row],[Schematic Ref]])-(LEN(SUBSTITUTE(Table3[[#This Row],[Schematic Ref]],",","")))+1,"")</f>
        <v/>
      </c>
      <c r="F1880" s="21"/>
      <c r="G1880" s="21"/>
      <c r="H1880" s="21"/>
      <c r="I1880" s="21"/>
      <c r="J1880" s="22"/>
      <c r="K1880" s="21"/>
      <c r="L1880" s="31"/>
      <c r="M1880" s="32"/>
      <c r="N1880" s="21"/>
      <c r="O1880" s="32"/>
      <c r="P1880" s="30"/>
      <c r="Q1880" s="33"/>
      <c r="R1880" s="21" t="s">
        <v>30</v>
      </c>
      <c r="S1880" s="21">
        <v>2665</v>
      </c>
      <c r="T1880" s="21"/>
      <c r="U1880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80" s="15">
        <f>Table3[[#This Row],[Price per board]]*$N$3</f>
        <v>0</v>
      </c>
      <c r="W1880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80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81" spans="2:24" x14ac:dyDescent="0.25">
      <c r="B1881" s="12">
        <f t="shared" ca="1" si="29"/>
        <v>1875</v>
      </c>
      <c r="C188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881" s="26"/>
      <c r="E1881" s="14" t="str">
        <f>IF(COUNTA(Table3[[#This Row],[Schematic Ref]]),LEN(Table3[[#This Row],[Schematic Ref]])-(LEN(SUBSTITUTE(Table3[[#This Row],[Schematic Ref]],",","")))+1,"")</f>
        <v/>
      </c>
      <c r="F1881" s="21"/>
      <c r="G1881" s="21"/>
      <c r="H1881" s="21"/>
      <c r="I1881" s="21"/>
      <c r="J1881" s="22"/>
      <c r="K1881" s="21"/>
      <c r="L1881" s="31"/>
      <c r="M1881" s="32"/>
      <c r="N1881" s="21"/>
      <c r="O1881" s="32"/>
      <c r="P1881" s="30"/>
      <c r="Q1881" s="33"/>
      <c r="R1881" s="21" t="s">
        <v>30</v>
      </c>
      <c r="S1881" s="21">
        <v>2666</v>
      </c>
      <c r="T1881" s="21"/>
      <c r="U1881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81" s="15">
        <f>Table3[[#This Row],[Price per board]]*$N$3</f>
        <v>0</v>
      </c>
      <c r="W1881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81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82" spans="2:24" x14ac:dyDescent="0.25">
      <c r="B1882" s="12">
        <f t="shared" ca="1" si="29"/>
        <v>1876</v>
      </c>
      <c r="C188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882" s="26"/>
      <c r="E1882" s="14" t="str">
        <f>IF(COUNTA(Table3[[#This Row],[Schematic Ref]]),LEN(Table3[[#This Row],[Schematic Ref]])-(LEN(SUBSTITUTE(Table3[[#This Row],[Schematic Ref]],",","")))+1,"")</f>
        <v/>
      </c>
      <c r="F1882" s="21"/>
      <c r="G1882" s="21"/>
      <c r="H1882" s="21"/>
      <c r="I1882" s="21"/>
      <c r="J1882" s="22"/>
      <c r="K1882" s="21"/>
      <c r="L1882" s="31"/>
      <c r="M1882" s="32"/>
      <c r="N1882" s="21"/>
      <c r="O1882" s="32"/>
      <c r="P1882" s="30"/>
      <c r="Q1882" s="33"/>
      <c r="R1882" s="21" t="s">
        <v>30</v>
      </c>
      <c r="S1882" s="21">
        <v>2667</v>
      </c>
      <c r="T1882" s="21"/>
      <c r="U1882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82" s="15">
        <f>Table3[[#This Row],[Price per board]]*$N$3</f>
        <v>0</v>
      </c>
      <c r="W1882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82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83" spans="2:24" x14ac:dyDescent="0.25">
      <c r="B1883" s="12">
        <f t="shared" ca="1" si="29"/>
        <v>1877</v>
      </c>
      <c r="C188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883" s="26"/>
      <c r="E1883" s="14" t="str">
        <f>IF(COUNTA(Table3[[#This Row],[Schematic Ref]]),LEN(Table3[[#This Row],[Schematic Ref]])-(LEN(SUBSTITUTE(Table3[[#This Row],[Schematic Ref]],",","")))+1,"")</f>
        <v/>
      </c>
      <c r="F1883" s="21"/>
      <c r="G1883" s="21"/>
      <c r="H1883" s="21"/>
      <c r="I1883" s="21"/>
      <c r="J1883" s="22"/>
      <c r="K1883" s="21"/>
      <c r="L1883" s="31"/>
      <c r="M1883" s="32"/>
      <c r="N1883" s="21"/>
      <c r="O1883" s="32"/>
      <c r="P1883" s="30"/>
      <c r="Q1883" s="33"/>
      <c r="R1883" s="21" t="s">
        <v>30</v>
      </c>
      <c r="S1883" s="21">
        <v>2668</v>
      </c>
      <c r="T1883" s="21"/>
      <c r="U1883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83" s="15">
        <f>Table3[[#This Row],[Price per board]]*$N$3</f>
        <v>0</v>
      </c>
      <c r="W1883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83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84" spans="2:24" x14ac:dyDescent="0.25">
      <c r="B1884" s="12">
        <f t="shared" ca="1" si="29"/>
        <v>1878</v>
      </c>
      <c r="C188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884" s="26"/>
      <c r="E1884" s="14" t="str">
        <f>IF(COUNTA(Table3[[#This Row],[Schematic Ref]]),LEN(Table3[[#This Row],[Schematic Ref]])-(LEN(SUBSTITUTE(Table3[[#This Row],[Schematic Ref]],",","")))+1,"")</f>
        <v/>
      </c>
      <c r="F1884" s="21"/>
      <c r="G1884" s="21"/>
      <c r="H1884" s="21"/>
      <c r="I1884" s="21"/>
      <c r="J1884" s="22"/>
      <c r="K1884" s="21"/>
      <c r="L1884" s="31"/>
      <c r="M1884" s="32"/>
      <c r="N1884" s="21"/>
      <c r="O1884" s="32"/>
      <c r="P1884" s="30"/>
      <c r="Q1884" s="33"/>
      <c r="R1884" s="21" t="s">
        <v>30</v>
      </c>
      <c r="S1884" s="21">
        <v>2669</v>
      </c>
      <c r="T1884" s="21"/>
      <c r="U1884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84" s="15">
        <f>Table3[[#This Row],[Price per board]]*$N$3</f>
        <v>0</v>
      </c>
      <c r="W1884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84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85" spans="2:24" x14ac:dyDescent="0.25">
      <c r="B1885" s="12">
        <f t="shared" ca="1" si="29"/>
        <v>1879</v>
      </c>
      <c r="C188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885" s="26"/>
      <c r="E1885" s="14" t="str">
        <f>IF(COUNTA(Table3[[#This Row],[Schematic Ref]]),LEN(Table3[[#This Row],[Schematic Ref]])-(LEN(SUBSTITUTE(Table3[[#This Row],[Schematic Ref]],",","")))+1,"")</f>
        <v/>
      </c>
      <c r="F1885" s="21"/>
      <c r="G1885" s="21"/>
      <c r="H1885" s="21"/>
      <c r="I1885" s="21"/>
      <c r="J1885" s="22"/>
      <c r="K1885" s="21"/>
      <c r="L1885" s="31"/>
      <c r="M1885" s="32"/>
      <c r="N1885" s="21"/>
      <c r="O1885" s="32"/>
      <c r="P1885" s="30"/>
      <c r="Q1885" s="33"/>
      <c r="R1885" s="21" t="s">
        <v>30</v>
      </c>
      <c r="S1885" s="21">
        <v>2670</v>
      </c>
      <c r="T1885" s="21"/>
      <c r="U1885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85" s="15">
        <f>Table3[[#This Row],[Price per board]]*$N$3</f>
        <v>0</v>
      </c>
      <c r="W1885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85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86" spans="2:24" x14ac:dyDescent="0.25">
      <c r="B1886" s="12">
        <f t="shared" ca="1" si="29"/>
        <v>1880</v>
      </c>
      <c r="C188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886" s="26"/>
      <c r="E1886" s="14" t="str">
        <f>IF(COUNTA(Table3[[#This Row],[Schematic Ref]]),LEN(Table3[[#This Row],[Schematic Ref]])-(LEN(SUBSTITUTE(Table3[[#This Row],[Schematic Ref]],",","")))+1,"")</f>
        <v/>
      </c>
      <c r="F1886" s="21"/>
      <c r="G1886" s="21"/>
      <c r="H1886" s="21"/>
      <c r="I1886" s="21"/>
      <c r="J1886" s="22"/>
      <c r="K1886" s="21"/>
      <c r="L1886" s="31"/>
      <c r="M1886" s="32"/>
      <c r="N1886" s="21"/>
      <c r="O1886" s="32"/>
      <c r="P1886" s="30"/>
      <c r="Q1886" s="33"/>
      <c r="R1886" s="21" t="s">
        <v>30</v>
      </c>
      <c r="S1886" s="21">
        <v>2671</v>
      </c>
      <c r="T1886" s="21"/>
      <c r="U1886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86" s="15">
        <f>Table3[[#This Row],[Price per board]]*$N$3</f>
        <v>0</v>
      </c>
      <c r="W1886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86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87" spans="2:24" x14ac:dyDescent="0.25">
      <c r="B1887" s="12">
        <f t="shared" ca="1" si="29"/>
        <v>1881</v>
      </c>
      <c r="C188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887" s="26"/>
      <c r="E1887" s="14" t="str">
        <f>IF(COUNTA(Table3[[#This Row],[Schematic Ref]]),LEN(Table3[[#This Row],[Schematic Ref]])-(LEN(SUBSTITUTE(Table3[[#This Row],[Schematic Ref]],",","")))+1,"")</f>
        <v/>
      </c>
      <c r="F1887" s="21"/>
      <c r="G1887" s="21"/>
      <c r="H1887" s="21"/>
      <c r="I1887" s="21"/>
      <c r="J1887" s="22"/>
      <c r="K1887" s="21"/>
      <c r="L1887" s="31"/>
      <c r="M1887" s="32"/>
      <c r="N1887" s="21"/>
      <c r="O1887" s="32"/>
      <c r="P1887" s="30"/>
      <c r="Q1887" s="33"/>
      <c r="R1887" s="21" t="s">
        <v>30</v>
      </c>
      <c r="S1887" s="21">
        <v>2672</v>
      </c>
      <c r="T1887" s="21"/>
      <c r="U1887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87" s="15">
        <f>Table3[[#This Row],[Price per board]]*$N$3</f>
        <v>0</v>
      </c>
      <c r="W1887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87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88" spans="2:24" x14ac:dyDescent="0.25">
      <c r="B1888" s="12">
        <f t="shared" ca="1" si="29"/>
        <v>1882</v>
      </c>
      <c r="C188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888" s="26"/>
      <c r="E1888" s="14" t="str">
        <f>IF(COUNTA(Table3[[#This Row],[Schematic Ref]]),LEN(Table3[[#This Row],[Schematic Ref]])-(LEN(SUBSTITUTE(Table3[[#This Row],[Schematic Ref]],",","")))+1,"")</f>
        <v/>
      </c>
      <c r="F1888" s="21"/>
      <c r="G1888" s="21"/>
      <c r="H1888" s="21"/>
      <c r="I1888" s="21"/>
      <c r="J1888" s="22"/>
      <c r="K1888" s="21"/>
      <c r="L1888" s="31"/>
      <c r="M1888" s="32"/>
      <c r="N1888" s="21"/>
      <c r="O1888" s="32"/>
      <c r="P1888" s="30"/>
      <c r="Q1888" s="33"/>
      <c r="R1888" s="21" t="s">
        <v>30</v>
      </c>
      <c r="S1888" s="21">
        <v>2673</v>
      </c>
      <c r="T1888" s="21"/>
      <c r="U1888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88" s="15">
        <f>Table3[[#This Row],[Price per board]]*$N$3</f>
        <v>0</v>
      </c>
      <c r="W1888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88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89" spans="2:24" x14ac:dyDescent="0.25">
      <c r="B1889" s="12">
        <f t="shared" ca="1" si="29"/>
        <v>1883</v>
      </c>
      <c r="C188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889" s="26"/>
      <c r="E1889" s="14" t="str">
        <f>IF(COUNTA(Table3[[#This Row],[Schematic Ref]]),LEN(Table3[[#This Row],[Schematic Ref]])-(LEN(SUBSTITUTE(Table3[[#This Row],[Schematic Ref]],",","")))+1,"")</f>
        <v/>
      </c>
      <c r="F1889" s="21"/>
      <c r="G1889" s="21"/>
      <c r="H1889" s="21"/>
      <c r="I1889" s="21"/>
      <c r="J1889" s="22"/>
      <c r="K1889" s="21"/>
      <c r="L1889" s="31"/>
      <c r="M1889" s="32"/>
      <c r="N1889" s="21"/>
      <c r="O1889" s="32"/>
      <c r="P1889" s="30"/>
      <c r="Q1889" s="33"/>
      <c r="R1889" s="21" t="s">
        <v>30</v>
      </c>
      <c r="S1889" s="21">
        <v>2674</v>
      </c>
      <c r="T1889" s="21"/>
      <c r="U1889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89" s="15">
        <f>Table3[[#This Row],[Price per board]]*$N$3</f>
        <v>0</v>
      </c>
      <c r="W1889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89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90" spans="2:24" x14ac:dyDescent="0.25">
      <c r="B1890" s="12">
        <f t="shared" ca="1" si="29"/>
        <v>1884</v>
      </c>
      <c r="C189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890" s="26"/>
      <c r="E1890" s="14" t="str">
        <f>IF(COUNTA(Table3[[#This Row],[Schematic Ref]]),LEN(Table3[[#This Row],[Schematic Ref]])-(LEN(SUBSTITUTE(Table3[[#This Row],[Schematic Ref]],",","")))+1,"")</f>
        <v/>
      </c>
      <c r="F1890" s="21"/>
      <c r="G1890" s="21"/>
      <c r="H1890" s="21"/>
      <c r="I1890" s="21"/>
      <c r="J1890" s="22"/>
      <c r="K1890" s="21"/>
      <c r="L1890" s="31"/>
      <c r="M1890" s="32"/>
      <c r="N1890" s="21"/>
      <c r="O1890" s="32"/>
      <c r="P1890" s="30"/>
      <c r="Q1890" s="33"/>
      <c r="R1890" s="21" t="s">
        <v>30</v>
      </c>
      <c r="S1890" s="21">
        <v>2675</v>
      </c>
      <c r="T1890" s="21"/>
      <c r="U1890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90" s="15">
        <f>Table3[[#This Row],[Price per board]]*$N$3</f>
        <v>0</v>
      </c>
      <c r="W1890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90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91" spans="2:24" x14ac:dyDescent="0.25">
      <c r="B1891" s="12">
        <f t="shared" ca="1" si="29"/>
        <v>1885</v>
      </c>
      <c r="C189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891" s="26"/>
      <c r="E1891" s="14" t="str">
        <f>IF(COUNTA(Table3[[#This Row],[Schematic Ref]]),LEN(Table3[[#This Row],[Schematic Ref]])-(LEN(SUBSTITUTE(Table3[[#This Row],[Schematic Ref]],",","")))+1,"")</f>
        <v/>
      </c>
      <c r="F1891" s="21"/>
      <c r="G1891" s="21"/>
      <c r="H1891" s="21"/>
      <c r="I1891" s="21"/>
      <c r="J1891" s="22"/>
      <c r="K1891" s="21"/>
      <c r="L1891" s="31"/>
      <c r="M1891" s="32"/>
      <c r="N1891" s="21"/>
      <c r="O1891" s="32"/>
      <c r="P1891" s="30"/>
      <c r="Q1891" s="33"/>
      <c r="R1891" s="21" t="s">
        <v>30</v>
      </c>
      <c r="S1891" s="21">
        <v>2676</v>
      </c>
      <c r="T1891" s="21"/>
      <c r="U1891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91" s="15">
        <f>Table3[[#This Row],[Price per board]]*$N$3</f>
        <v>0</v>
      </c>
      <c r="W1891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91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92" spans="2:24" x14ac:dyDescent="0.25">
      <c r="B1892" s="12">
        <f t="shared" ca="1" si="29"/>
        <v>1886</v>
      </c>
      <c r="C189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892" s="26"/>
      <c r="E1892" s="14" t="str">
        <f>IF(COUNTA(Table3[[#This Row],[Schematic Ref]]),LEN(Table3[[#This Row],[Schematic Ref]])-(LEN(SUBSTITUTE(Table3[[#This Row],[Schematic Ref]],",","")))+1,"")</f>
        <v/>
      </c>
      <c r="F1892" s="21"/>
      <c r="G1892" s="21"/>
      <c r="H1892" s="21"/>
      <c r="I1892" s="21"/>
      <c r="J1892" s="22"/>
      <c r="K1892" s="21"/>
      <c r="L1892" s="31"/>
      <c r="M1892" s="32"/>
      <c r="N1892" s="21"/>
      <c r="O1892" s="32"/>
      <c r="P1892" s="30"/>
      <c r="Q1892" s="33"/>
      <c r="R1892" s="21" t="s">
        <v>30</v>
      </c>
      <c r="S1892" s="21">
        <v>2677</v>
      </c>
      <c r="T1892" s="21"/>
      <c r="U1892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92" s="15">
        <f>Table3[[#This Row],[Price per board]]*$N$3</f>
        <v>0</v>
      </c>
      <c r="W1892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92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93" spans="2:24" x14ac:dyDescent="0.25">
      <c r="B1893" s="12">
        <f t="shared" ca="1" si="29"/>
        <v>1887</v>
      </c>
      <c r="C189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893" s="26"/>
      <c r="E1893" s="14" t="str">
        <f>IF(COUNTA(Table3[[#This Row],[Schematic Ref]]),LEN(Table3[[#This Row],[Schematic Ref]])-(LEN(SUBSTITUTE(Table3[[#This Row],[Schematic Ref]],",","")))+1,"")</f>
        <v/>
      </c>
      <c r="F1893" s="21"/>
      <c r="G1893" s="21"/>
      <c r="H1893" s="21"/>
      <c r="I1893" s="21"/>
      <c r="J1893" s="22"/>
      <c r="K1893" s="21"/>
      <c r="L1893" s="31"/>
      <c r="M1893" s="32"/>
      <c r="N1893" s="21"/>
      <c r="O1893" s="32"/>
      <c r="P1893" s="30"/>
      <c r="Q1893" s="33"/>
      <c r="R1893" s="21" t="s">
        <v>30</v>
      </c>
      <c r="S1893" s="21">
        <v>2678</v>
      </c>
      <c r="T1893" s="21"/>
      <c r="U1893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93" s="15">
        <f>Table3[[#This Row],[Price per board]]*$N$3</f>
        <v>0</v>
      </c>
      <c r="W1893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93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94" spans="2:24" x14ac:dyDescent="0.25">
      <c r="B1894" s="12">
        <f t="shared" ca="1" si="29"/>
        <v>1888</v>
      </c>
      <c r="C189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894" s="26"/>
      <c r="E1894" s="14" t="str">
        <f>IF(COUNTA(Table3[[#This Row],[Schematic Ref]]),LEN(Table3[[#This Row],[Schematic Ref]])-(LEN(SUBSTITUTE(Table3[[#This Row],[Schematic Ref]],",","")))+1,"")</f>
        <v/>
      </c>
      <c r="F1894" s="21"/>
      <c r="G1894" s="21"/>
      <c r="H1894" s="21"/>
      <c r="I1894" s="21"/>
      <c r="J1894" s="22"/>
      <c r="K1894" s="21"/>
      <c r="L1894" s="31"/>
      <c r="M1894" s="32"/>
      <c r="N1894" s="21"/>
      <c r="O1894" s="32"/>
      <c r="P1894" s="30"/>
      <c r="Q1894" s="33"/>
      <c r="R1894" s="21" t="s">
        <v>30</v>
      </c>
      <c r="S1894" s="21">
        <v>2679</v>
      </c>
      <c r="T1894" s="21"/>
      <c r="U1894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94" s="15">
        <f>Table3[[#This Row],[Price per board]]*$N$3</f>
        <v>0</v>
      </c>
      <c r="W1894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94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95" spans="2:24" x14ac:dyDescent="0.25">
      <c r="B1895" s="12">
        <f t="shared" ca="1" si="29"/>
        <v>1889</v>
      </c>
      <c r="C189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895" s="26"/>
      <c r="E1895" s="14" t="str">
        <f>IF(COUNTA(Table3[[#This Row],[Schematic Ref]]),LEN(Table3[[#This Row],[Schematic Ref]])-(LEN(SUBSTITUTE(Table3[[#This Row],[Schematic Ref]],",","")))+1,"")</f>
        <v/>
      </c>
      <c r="F1895" s="21"/>
      <c r="G1895" s="21"/>
      <c r="H1895" s="21"/>
      <c r="I1895" s="21"/>
      <c r="J1895" s="22"/>
      <c r="K1895" s="21"/>
      <c r="L1895" s="31"/>
      <c r="M1895" s="32"/>
      <c r="N1895" s="21"/>
      <c r="O1895" s="32"/>
      <c r="P1895" s="30"/>
      <c r="Q1895" s="33"/>
      <c r="R1895" s="21" t="s">
        <v>30</v>
      </c>
      <c r="S1895" s="21">
        <v>2680</v>
      </c>
      <c r="T1895" s="21"/>
      <c r="U1895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95" s="15">
        <f>Table3[[#This Row],[Price per board]]*$N$3</f>
        <v>0</v>
      </c>
      <c r="W1895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95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96" spans="2:24" x14ac:dyDescent="0.25">
      <c r="B1896" s="12">
        <f t="shared" ca="1" si="29"/>
        <v>1890</v>
      </c>
      <c r="C189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896" s="26"/>
      <c r="E1896" s="14" t="str">
        <f>IF(COUNTA(Table3[[#This Row],[Schematic Ref]]),LEN(Table3[[#This Row],[Schematic Ref]])-(LEN(SUBSTITUTE(Table3[[#This Row],[Schematic Ref]],",","")))+1,"")</f>
        <v/>
      </c>
      <c r="F1896" s="21"/>
      <c r="G1896" s="21"/>
      <c r="H1896" s="21"/>
      <c r="I1896" s="21"/>
      <c r="J1896" s="22"/>
      <c r="K1896" s="21"/>
      <c r="L1896" s="31"/>
      <c r="M1896" s="32"/>
      <c r="N1896" s="21"/>
      <c r="O1896" s="32"/>
      <c r="P1896" s="30"/>
      <c r="Q1896" s="33"/>
      <c r="R1896" s="21" t="s">
        <v>30</v>
      </c>
      <c r="S1896" s="21">
        <v>2681</v>
      </c>
      <c r="T1896" s="21"/>
      <c r="U1896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96" s="15">
        <f>Table3[[#This Row],[Price per board]]*$N$3</f>
        <v>0</v>
      </c>
      <c r="W1896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96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97" spans="2:24" x14ac:dyDescent="0.25">
      <c r="B1897" s="12">
        <f t="shared" ca="1" si="29"/>
        <v>1891</v>
      </c>
      <c r="C189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897" s="26"/>
      <c r="E1897" s="14" t="str">
        <f>IF(COUNTA(Table3[[#This Row],[Schematic Ref]]),LEN(Table3[[#This Row],[Schematic Ref]])-(LEN(SUBSTITUTE(Table3[[#This Row],[Schematic Ref]],",","")))+1,"")</f>
        <v/>
      </c>
      <c r="F1897" s="21"/>
      <c r="G1897" s="21"/>
      <c r="H1897" s="21"/>
      <c r="I1897" s="21"/>
      <c r="J1897" s="22"/>
      <c r="K1897" s="21"/>
      <c r="L1897" s="31"/>
      <c r="M1897" s="32"/>
      <c r="N1897" s="21"/>
      <c r="O1897" s="32"/>
      <c r="P1897" s="30"/>
      <c r="Q1897" s="33"/>
      <c r="R1897" s="21" t="s">
        <v>30</v>
      </c>
      <c r="S1897" s="21">
        <v>2682</v>
      </c>
      <c r="T1897" s="21"/>
      <c r="U1897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97" s="15">
        <f>Table3[[#This Row],[Price per board]]*$N$3</f>
        <v>0</v>
      </c>
      <c r="W1897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97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98" spans="2:24" x14ac:dyDescent="0.25">
      <c r="B1898" s="12">
        <f t="shared" ca="1" si="29"/>
        <v>1892</v>
      </c>
      <c r="C189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898" s="26"/>
      <c r="E1898" s="14" t="str">
        <f>IF(COUNTA(Table3[[#This Row],[Schematic Ref]]),LEN(Table3[[#This Row],[Schematic Ref]])-(LEN(SUBSTITUTE(Table3[[#This Row],[Schematic Ref]],",","")))+1,"")</f>
        <v/>
      </c>
      <c r="F1898" s="21"/>
      <c r="G1898" s="21"/>
      <c r="H1898" s="21"/>
      <c r="I1898" s="21"/>
      <c r="J1898" s="22"/>
      <c r="K1898" s="21"/>
      <c r="L1898" s="31"/>
      <c r="M1898" s="32"/>
      <c r="N1898" s="21"/>
      <c r="O1898" s="32"/>
      <c r="P1898" s="30"/>
      <c r="Q1898" s="33"/>
      <c r="R1898" s="21" t="s">
        <v>30</v>
      </c>
      <c r="S1898" s="21">
        <v>2683</v>
      </c>
      <c r="T1898" s="21"/>
      <c r="U1898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98" s="15">
        <f>Table3[[#This Row],[Price per board]]*$N$3</f>
        <v>0</v>
      </c>
      <c r="W1898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98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99" spans="2:24" x14ac:dyDescent="0.25">
      <c r="B1899" s="12">
        <f t="shared" ca="1" si="29"/>
        <v>1893</v>
      </c>
      <c r="C189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899" s="26"/>
      <c r="E1899" s="14" t="str">
        <f>IF(COUNTA(Table3[[#This Row],[Schematic Ref]]),LEN(Table3[[#This Row],[Schematic Ref]])-(LEN(SUBSTITUTE(Table3[[#This Row],[Schematic Ref]],",","")))+1,"")</f>
        <v/>
      </c>
      <c r="F1899" s="21"/>
      <c r="G1899" s="21"/>
      <c r="H1899" s="21"/>
      <c r="I1899" s="21"/>
      <c r="J1899" s="22"/>
      <c r="K1899" s="21"/>
      <c r="L1899" s="31"/>
      <c r="M1899" s="32"/>
      <c r="N1899" s="21"/>
      <c r="O1899" s="32"/>
      <c r="P1899" s="30"/>
      <c r="Q1899" s="33"/>
      <c r="R1899" s="21" t="s">
        <v>30</v>
      </c>
      <c r="S1899" s="21">
        <v>2684</v>
      </c>
      <c r="T1899" s="21"/>
      <c r="U1899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99" s="15">
        <f>Table3[[#This Row],[Price per board]]*$N$3</f>
        <v>0</v>
      </c>
      <c r="W1899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99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900" spans="2:24" x14ac:dyDescent="0.25">
      <c r="B1900" s="12">
        <f t="shared" ca="1" si="29"/>
        <v>1894</v>
      </c>
      <c r="C190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900" s="26"/>
      <c r="E1900" s="14" t="str">
        <f>IF(COUNTA(Table3[[#This Row],[Schematic Ref]]),LEN(Table3[[#This Row],[Schematic Ref]])-(LEN(SUBSTITUTE(Table3[[#This Row],[Schematic Ref]],",","")))+1,"")</f>
        <v/>
      </c>
      <c r="F1900" s="21"/>
      <c r="G1900" s="21"/>
      <c r="H1900" s="21"/>
      <c r="I1900" s="21"/>
      <c r="J1900" s="22"/>
      <c r="K1900" s="21"/>
      <c r="L1900" s="31"/>
      <c r="M1900" s="32"/>
      <c r="N1900" s="21"/>
      <c r="O1900" s="32"/>
      <c r="P1900" s="30"/>
      <c r="Q1900" s="33"/>
      <c r="R1900" s="21" t="s">
        <v>30</v>
      </c>
      <c r="S1900" s="21">
        <v>2685</v>
      </c>
      <c r="T1900" s="21"/>
      <c r="U1900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900" s="15">
        <f>Table3[[#This Row],[Price per board]]*$N$3</f>
        <v>0</v>
      </c>
      <c r="W1900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900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901" spans="2:24" x14ac:dyDescent="0.25">
      <c r="B1901" s="12">
        <f t="shared" ca="1" si="29"/>
        <v>1895</v>
      </c>
      <c r="C190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901" s="26"/>
      <c r="E1901" s="14" t="str">
        <f>IF(COUNTA(Table3[[#This Row],[Schematic Ref]]),LEN(Table3[[#This Row],[Schematic Ref]])-(LEN(SUBSTITUTE(Table3[[#This Row],[Schematic Ref]],",","")))+1,"")</f>
        <v/>
      </c>
      <c r="F1901" s="21"/>
      <c r="G1901" s="21"/>
      <c r="H1901" s="21"/>
      <c r="I1901" s="21"/>
      <c r="J1901" s="22"/>
      <c r="K1901" s="21"/>
      <c r="L1901" s="31"/>
      <c r="M1901" s="32"/>
      <c r="N1901" s="21"/>
      <c r="O1901" s="32"/>
      <c r="P1901" s="30"/>
      <c r="Q1901" s="33"/>
      <c r="R1901" s="21" t="s">
        <v>30</v>
      </c>
      <c r="S1901" s="21">
        <v>2686</v>
      </c>
      <c r="T1901" s="21"/>
      <c r="U1901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901" s="15">
        <f>Table3[[#This Row],[Price per board]]*$N$3</f>
        <v>0</v>
      </c>
      <c r="W1901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901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902" spans="2:24" x14ac:dyDescent="0.25">
      <c r="B1902" s="12">
        <f t="shared" ca="1" si="29"/>
        <v>1896</v>
      </c>
      <c r="C190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902" s="26"/>
      <c r="E1902" s="14" t="str">
        <f>IF(COUNTA(Table3[[#This Row],[Schematic Ref]]),LEN(Table3[[#This Row],[Schematic Ref]])-(LEN(SUBSTITUTE(Table3[[#This Row],[Schematic Ref]],",","")))+1,"")</f>
        <v/>
      </c>
      <c r="F1902" s="21"/>
      <c r="G1902" s="21"/>
      <c r="H1902" s="21"/>
      <c r="I1902" s="21"/>
      <c r="J1902" s="22"/>
      <c r="K1902" s="21"/>
      <c r="L1902" s="31"/>
      <c r="M1902" s="32"/>
      <c r="N1902" s="21"/>
      <c r="O1902" s="32"/>
      <c r="P1902" s="30"/>
      <c r="Q1902" s="33"/>
      <c r="R1902" s="21" t="s">
        <v>30</v>
      </c>
      <c r="S1902" s="21">
        <v>2687</v>
      </c>
      <c r="T1902" s="21"/>
      <c r="U1902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902" s="15">
        <f>Table3[[#This Row],[Price per board]]*$N$3</f>
        <v>0</v>
      </c>
      <c r="W1902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902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903" spans="2:24" x14ac:dyDescent="0.25">
      <c r="B1903" s="12">
        <f t="shared" ca="1" si="29"/>
        <v>1897</v>
      </c>
      <c r="C190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903" s="26"/>
      <c r="E1903" s="14" t="str">
        <f>IF(COUNTA(Table3[[#This Row],[Schematic Ref]]),LEN(Table3[[#This Row],[Schematic Ref]])-(LEN(SUBSTITUTE(Table3[[#This Row],[Schematic Ref]],",","")))+1,"")</f>
        <v/>
      </c>
      <c r="F1903" s="21"/>
      <c r="G1903" s="21"/>
      <c r="H1903" s="21"/>
      <c r="I1903" s="21"/>
      <c r="J1903" s="22"/>
      <c r="K1903" s="21"/>
      <c r="L1903" s="31"/>
      <c r="M1903" s="32"/>
      <c r="N1903" s="21"/>
      <c r="O1903" s="32"/>
      <c r="P1903" s="30"/>
      <c r="Q1903" s="33"/>
      <c r="R1903" s="21" t="s">
        <v>30</v>
      </c>
      <c r="S1903" s="21">
        <v>2688</v>
      </c>
      <c r="T1903" s="21"/>
      <c r="U1903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903" s="15">
        <f>Table3[[#This Row],[Price per board]]*$N$3</f>
        <v>0</v>
      </c>
      <c r="W1903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903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904" spans="2:24" x14ac:dyDescent="0.25">
      <c r="B1904" s="12">
        <f t="shared" ca="1" si="29"/>
        <v>1898</v>
      </c>
      <c r="C190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904" s="26"/>
      <c r="E1904" s="14" t="str">
        <f>IF(COUNTA(Table3[[#This Row],[Schematic Ref]]),LEN(Table3[[#This Row],[Schematic Ref]])-(LEN(SUBSTITUTE(Table3[[#This Row],[Schematic Ref]],",","")))+1,"")</f>
        <v/>
      </c>
      <c r="F1904" s="21"/>
      <c r="G1904" s="21"/>
      <c r="H1904" s="21"/>
      <c r="I1904" s="21"/>
      <c r="J1904" s="22"/>
      <c r="K1904" s="21"/>
      <c r="L1904" s="31"/>
      <c r="M1904" s="32"/>
      <c r="N1904" s="21"/>
      <c r="O1904" s="32"/>
      <c r="P1904" s="30"/>
      <c r="Q1904" s="33"/>
      <c r="R1904" s="21" t="s">
        <v>30</v>
      </c>
      <c r="S1904" s="21">
        <v>2689</v>
      </c>
      <c r="T1904" s="21"/>
      <c r="U1904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904" s="15">
        <f>Table3[[#This Row],[Price per board]]*$N$3</f>
        <v>0</v>
      </c>
      <c r="W1904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904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905" spans="2:24" x14ac:dyDescent="0.25">
      <c r="B1905" s="12">
        <f t="shared" ca="1" si="29"/>
        <v>1899</v>
      </c>
      <c r="C190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905" s="26"/>
      <c r="E1905" s="14" t="str">
        <f>IF(COUNTA(Table3[[#This Row],[Schematic Ref]]),LEN(Table3[[#This Row],[Schematic Ref]])-(LEN(SUBSTITUTE(Table3[[#This Row],[Schematic Ref]],",","")))+1,"")</f>
        <v/>
      </c>
      <c r="F1905" s="21"/>
      <c r="G1905" s="21"/>
      <c r="H1905" s="21"/>
      <c r="I1905" s="21"/>
      <c r="J1905" s="22"/>
      <c r="K1905" s="21"/>
      <c r="L1905" s="31"/>
      <c r="M1905" s="32"/>
      <c r="N1905" s="21"/>
      <c r="O1905" s="32"/>
      <c r="P1905" s="30"/>
      <c r="Q1905" s="33"/>
      <c r="R1905" s="21" t="s">
        <v>30</v>
      </c>
      <c r="S1905" s="21">
        <v>2690</v>
      </c>
      <c r="T1905" s="21"/>
      <c r="U1905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905" s="15">
        <f>Table3[[#This Row],[Price per board]]*$N$3</f>
        <v>0</v>
      </c>
      <c r="W1905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905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906" spans="2:24" x14ac:dyDescent="0.25">
      <c r="B1906" s="12">
        <f t="shared" ca="1" si="29"/>
        <v>1900</v>
      </c>
      <c r="C190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906" s="26"/>
      <c r="E1906" s="14" t="str">
        <f>IF(COUNTA(Table3[[#This Row],[Schematic Ref]]),LEN(Table3[[#This Row],[Schematic Ref]])-(LEN(SUBSTITUTE(Table3[[#This Row],[Schematic Ref]],",","")))+1,"")</f>
        <v/>
      </c>
      <c r="F1906" s="21"/>
      <c r="G1906" s="21"/>
      <c r="H1906" s="21"/>
      <c r="I1906" s="21"/>
      <c r="J1906" s="22"/>
      <c r="K1906" s="21"/>
      <c r="L1906" s="31"/>
      <c r="M1906" s="32"/>
      <c r="N1906" s="21"/>
      <c r="O1906" s="32"/>
      <c r="P1906" s="30"/>
      <c r="Q1906" s="33"/>
      <c r="R1906" s="21" t="s">
        <v>30</v>
      </c>
      <c r="S1906" s="21">
        <v>2691</v>
      </c>
      <c r="T1906" s="21"/>
      <c r="U1906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906" s="15">
        <f>Table3[[#This Row],[Price per board]]*$N$3</f>
        <v>0</v>
      </c>
      <c r="W1906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906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907" spans="2:24" x14ac:dyDescent="0.25">
      <c r="B1907" s="12">
        <f t="shared" ca="1" si="29"/>
        <v>1901</v>
      </c>
      <c r="C190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907" s="26"/>
      <c r="E1907" s="14" t="str">
        <f>IF(COUNTA(Table3[[#This Row],[Schematic Ref]]),LEN(Table3[[#This Row],[Schematic Ref]])-(LEN(SUBSTITUTE(Table3[[#This Row],[Schematic Ref]],",","")))+1,"")</f>
        <v/>
      </c>
      <c r="F1907" s="21"/>
      <c r="G1907" s="21"/>
      <c r="H1907" s="21"/>
      <c r="I1907" s="21"/>
      <c r="J1907" s="22"/>
      <c r="K1907" s="21"/>
      <c r="L1907" s="31"/>
      <c r="M1907" s="32"/>
      <c r="N1907" s="21"/>
      <c r="O1907" s="32"/>
      <c r="P1907" s="30"/>
      <c r="Q1907" s="33"/>
      <c r="R1907" s="21" t="s">
        <v>30</v>
      </c>
      <c r="S1907" s="21">
        <v>2692</v>
      </c>
      <c r="T1907" s="21"/>
      <c r="U1907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907" s="15">
        <f>Table3[[#This Row],[Price per board]]*$N$3</f>
        <v>0</v>
      </c>
      <c r="W1907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907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908" spans="2:24" x14ac:dyDescent="0.25">
      <c r="B1908" s="12">
        <f t="shared" ca="1" si="29"/>
        <v>1902</v>
      </c>
      <c r="C190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908" s="26"/>
      <c r="E1908" s="14" t="str">
        <f>IF(COUNTA(Table3[[#This Row],[Schematic Ref]]),LEN(Table3[[#This Row],[Schematic Ref]])-(LEN(SUBSTITUTE(Table3[[#This Row],[Schematic Ref]],",","")))+1,"")</f>
        <v/>
      </c>
      <c r="F1908" s="21"/>
      <c r="G1908" s="21"/>
      <c r="H1908" s="21"/>
      <c r="I1908" s="21"/>
      <c r="J1908" s="22"/>
      <c r="K1908" s="21"/>
      <c r="L1908" s="31"/>
      <c r="M1908" s="32"/>
      <c r="N1908" s="21"/>
      <c r="O1908" s="32"/>
      <c r="P1908" s="30"/>
      <c r="Q1908" s="33"/>
      <c r="R1908" s="21" t="s">
        <v>30</v>
      </c>
      <c r="S1908" s="21">
        <v>2693</v>
      </c>
      <c r="T1908" s="21"/>
      <c r="U1908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908" s="15">
        <f>Table3[[#This Row],[Price per board]]*$N$3</f>
        <v>0</v>
      </c>
      <c r="W1908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908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909" spans="2:24" x14ac:dyDescent="0.25">
      <c r="B1909" s="12">
        <f t="shared" ca="1" si="29"/>
        <v>1903</v>
      </c>
      <c r="C190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909" s="26"/>
      <c r="E1909" s="14" t="str">
        <f>IF(COUNTA(Table3[[#This Row],[Schematic Ref]]),LEN(Table3[[#This Row],[Schematic Ref]])-(LEN(SUBSTITUTE(Table3[[#This Row],[Schematic Ref]],",","")))+1,"")</f>
        <v/>
      </c>
      <c r="F1909" s="21"/>
      <c r="G1909" s="21"/>
      <c r="H1909" s="21"/>
      <c r="I1909" s="21"/>
      <c r="J1909" s="22"/>
      <c r="K1909" s="21"/>
      <c r="L1909" s="31"/>
      <c r="M1909" s="32"/>
      <c r="N1909" s="21"/>
      <c r="O1909" s="32"/>
      <c r="P1909" s="30"/>
      <c r="Q1909" s="33"/>
      <c r="R1909" s="21" t="s">
        <v>30</v>
      </c>
      <c r="S1909" s="21">
        <v>2694</v>
      </c>
      <c r="T1909" s="21"/>
      <c r="U1909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909" s="15">
        <f>Table3[[#This Row],[Price per board]]*$N$3</f>
        <v>0</v>
      </c>
      <c r="W1909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909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910" spans="2:24" x14ac:dyDescent="0.25">
      <c r="B1910" s="12">
        <f t="shared" ca="1" si="29"/>
        <v>1904</v>
      </c>
      <c r="C191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910" s="26"/>
      <c r="E1910" s="14" t="str">
        <f>IF(COUNTA(Table3[[#This Row],[Schematic Ref]]),LEN(Table3[[#This Row],[Schematic Ref]])-(LEN(SUBSTITUTE(Table3[[#This Row],[Schematic Ref]],",","")))+1,"")</f>
        <v/>
      </c>
      <c r="F1910" s="21"/>
      <c r="G1910" s="21"/>
      <c r="H1910" s="21"/>
      <c r="I1910" s="21"/>
      <c r="J1910" s="22"/>
      <c r="K1910" s="21"/>
      <c r="L1910" s="31"/>
      <c r="M1910" s="32"/>
      <c r="N1910" s="21"/>
      <c r="O1910" s="32"/>
      <c r="P1910" s="30"/>
      <c r="Q1910" s="33"/>
      <c r="R1910" s="21" t="s">
        <v>30</v>
      </c>
      <c r="S1910" s="21">
        <v>2695</v>
      </c>
      <c r="T1910" s="21"/>
      <c r="U1910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910" s="15">
        <f>Table3[[#This Row],[Price per board]]*$N$3</f>
        <v>0</v>
      </c>
      <c r="W1910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910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911" spans="2:24" x14ac:dyDescent="0.25">
      <c r="B1911" s="12">
        <f t="shared" ca="1" si="29"/>
        <v>1905</v>
      </c>
      <c r="C191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911" s="26"/>
      <c r="E1911" s="14" t="str">
        <f>IF(COUNTA(Table3[[#This Row],[Schematic Ref]]),LEN(Table3[[#This Row],[Schematic Ref]])-(LEN(SUBSTITUTE(Table3[[#This Row],[Schematic Ref]],",","")))+1,"")</f>
        <v/>
      </c>
      <c r="F1911" s="21"/>
      <c r="G1911" s="21"/>
      <c r="H1911" s="21"/>
      <c r="I1911" s="21"/>
      <c r="J1911" s="22"/>
      <c r="K1911" s="21"/>
      <c r="L1911" s="31"/>
      <c r="M1911" s="32"/>
      <c r="N1911" s="21"/>
      <c r="O1911" s="32"/>
      <c r="P1911" s="30"/>
      <c r="Q1911" s="33"/>
      <c r="R1911" s="21" t="s">
        <v>30</v>
      </c>
      <c r="S1911" s="21">
        <v>2696</v>
      </c>
      <c r="T1911" s="21"/>
      <c r="U1911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911" s="15">
        <f>Table3[[#This Row],[Price per board]]*$N$3</f>
        <v>0</v>
      </c>
      <c r="W1911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911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912" spans="2:24" x14ac:dyDescent="0.25">
      <c r="B1912" s="12">
        <f t="shared" ca="1" si="29"/>
        <v>1906</v>
      </c>
      <c r="C191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912" s="26"/>
      <c r="E1912" s="14" t="str">
        <f>IF(COUNTA(Table3[[#This Row],[Schematic Ref]]),LEN(Table3[[#This Row],[Schematic Ref]])-(LEN(SUBSTITUTE(Table3[[#This Row],[Schematic Ref]],",","")))+1,"")</f>
        <v/>
      </c>
      <c r="F1912" s="21"/>
      <c r="G1912" s="21"/>
      <c r="H1912" s="21"/>
      <c r="I1912" s="21"/>
      <c r="J1912" s="22"/>
      <c r="K1912" s="21"/>
      <c r="L1912" s="31"/>
      <c r="M1912" s="32"/>
      <c r="N1912" s="21"/>
      <c r="O1912" s="32"/>
      <c r="P1912" s="30"/>
      <c r="Q1912" s="33"/>
      <c r="R1912" s="21" t="s">
        <v>30</v>
      </c>
      <c r="S1912" s="21">
        <v>2697</v>
      </c>
      <c r="T1912" s="21"/>
      <c r="U1912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912" s="15">
        <f>Table3[[#This Row],[Price per board]]*$N$3</f>
        <v>0</v>
      </c>
      <c r="W1912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912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913" spans="2:24" x14ac:dyDescent="0.25">
      <c r="B1913" s="12">
        <f t="shared" ca="1" si="29"/>
        <v>1907</v>
      </c>
      <c r="C191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913" s="26"/>
      <c r="E1913" s="14" t="str">
        <f>IF(COUNTA(Table3[[#This Row],[Schematic Ref]]),LEN(Table3[[#This Row],[Schematic Ref]])-(LEN(SUBSTITUTE(Table3[[#This Row],[Schematic Ref]],",","")))+1,"")</f>
        <v/>
      </c>
      <c r="F1913" s="21"/>
      <c r="G1913" s="21"/>
      <c r="H1913" s="21"/>
      <c r="I1913" s="21"/>
      <c r="J1913" s="22"/>
      <c r="K1913" s="21"/>
      <c r="L1913" s="31"/>
      <c r="M1913" s="32"/>
      <c r="N1913" s="21"/>
      <c r="O1913" s="32"/>
      <c r="P1913" s="30"/>
      <c r="Q1913" s="33"/>
      <c r="R1913" s="21" t="s">
        <v>30</v>
      </c>
      <c r="S1913" s="21">
        <v>2698</v>
      </c>
      <c r="T1913" s="21"/>
      <c r="U1913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913" s="15">
        <f>Table3[[#This Row],[Price per board]]*$N$3</f>
        <v>0</v>
      </c>
      <c r="W1913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913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914" spans="2:24" x14ac:dyDescent="0.25">
      <c r="B1914" s="12">
        <f t="shared" ca="1" si="29"/>
        <v>1908</v>
      </c>
      <c r="C191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914" s="26"/>
      <c r="E1914" s="14" t="str">
        <f>IF(COUNTA(Table3[[#This Row],[Schematic Ref]]),LEN(Table3[[#This Row],[Schematic Ref]])-(LEN(SUBSTITUTE(Table3[[#This Row],[Schematic Ref]],",","")))+1,"")</f>
        <v/>
      </c>
      <c r="F1914" s="21"/>
      <c r="G1914" s="21"/>
      <c r="H1914" s="21"/>
      <c r="I1914" s="21"/>
      <c r="J1914" s="22"/>
      <c r="K1914" s="21"/>
      <c r="L1914" s="31"/>
      <c r="M1914" s="32"/>
      <c r="N1914" s="21"/>
      <c r="O1914" s="32"/>
      <c r="P1914" s="30"/>
      <c r="Q1914" s="33"/>
      <c r="R1914" s="21" t="s">
        <v>30</v>
      </c>
      <c r="S1914" s="21">
        <v>2699</v>
      </c>
      <c r="T1914" s="21"/>
      <c r="U1914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914" s="15">
        <f>Table3[[#This Row],[Price per board]]*$N$3</f>
        <v>0</v>
      </c>
      <c r="W1914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914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915" spans="2:24" x14ac:dyDescent="0.25">
      <c r="B1915" s="12">
        <f t="shared" ca="1" si="29"/>
        <v>1909</v>
      </c>
      <c r="C191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915" s="26"/>
      <c r="E1915" s="14" t="str">
        <f>IF(COUNTA(Table3[[#This Row],[Schematic Ref]]),LEN(Table3[[#This Row],[Schematic Ref]])-(LEN(SUBSTITUTE(Table3[[#This Row],[Schematic Ref]],",","")))+1,"")</f>
        <v/>
      </c>
      <c r="F1915" s="21"/>
      <c r="G1915" s="21"/>
      <c r="H1915" s="21"/>
      <c r="I1915" s="21"/>
      <c r="J1915" s="22"/>
      <c r="K1915" s="21"/>
      <c r="L1915" s="31"/>
      <c r="M1915" s="32"/>
      <c r="N1915" s="21"/>
      <c r="O1915" s="32"/>
      <c r="P1915" s="30"/>
      <c r="Q1915" s="33"/>
      <c r="R1915" s="21" t="s">
        <v>30</v>
      </c>
      <c r="S1915" s="21">
        <v>2700</v>
      </c>
      <c r="T1915" s="21"/>
      <c r="U1915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915" s="15">
        <f>Table3[[#This Row],[Price per board]]*$N$3</f>
        <v>0</v>
      </c>
      <c r="W1915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915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916" spans="2:24" x14ac:dyDescent="0.25">
      <c r="B1916" s="12">
        <f t="shared" ca="1" si="29"/>
        <v>1910</v>
      </c>
      <c r="C191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916" s="26"/>
      <c r="E1916" s="14" t="str">
        <f>IF(COUNTA(Table3[[#This Row],[Schematic Ref]]),LEN(Table3[[#This Row],[Schematic Ref]])-(LEN(SUBSTITUTE(Table3[[#This Row],[Schematic Ref]],",","")))+1,"")</f>
        <v/>
      </c>
      <c r="F1916" s="21"/>
      <c r="G1916" s="21"/>
      <c r="H1916" s="21"/>
      <c r="I1916" s="21"/>
      <c r="J1916" s="22"/>
      <c r="K1916" s="21"/>
      <c r="L1916" s="31"/>
      <c r="M1916" s="32"/>
      <c r="N1916" s="21"/>
      <c r="O1916" s="32"/>
      <c r="P1916" s="30"/>
      <c r="Q1916" s="33"/>
      <c r="R1916" s="21" t="s">
        <v>30</v>
      </c>
      <c r="S1916" s="21">
        <v>2701</v>
      </c>
      <c r="T1916" s="21"/>
      <c r="U1916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916" s="15">
        <f>Table3[[#This Row],[Price per board]]*$N$3</f>
        <v>0</v>
      </c>
      <c r="W1916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916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917" spans="2:24" x14ac:dyDescent="0.25">
      <c r="B1917" s="12">
        <f t="shared" ca="1" si="29"/>
        <v>1911</v>
      </c>
      <c r="C191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917" s="26"/>
      <c r="E1917" s="14" t="str">
        <f>IF(COUNTA(Table3[[#This Row],[Schematic Ref]]),LEN(Table3[[#This Row],[Schematic Ref]])-(LEN(SUBSTITUTE(Table3[[#This Row],[Schematic Ref]],",","")))+1,"")</f>
        <v/>
      </c>
      <c r="F1917" s="21"/>
      <c r="G1917" s="21"/>
      <c r="H1917" s="21"/>
      <c r="I1917" s="21"/>
      <c r="J1917" s="22"/>
      <c r="K1917" s="21"/>
      <c r="L1917" s="31"/>
      <c r="M1917" s="32"/>
      <c r="N1917" s="21"/>
      <c r="O1917" s="32"/>
      <c r="P1917" s="30"/>
      <c r="Q1917" s="33"/>
      <c r="R1917" s="21" t="s">
        <v>30</v>
      </c>
      <c r="S1917" s="21">
        <v>2702</v>
      </c>
      <c r="T1917" s="21"/>
      <c r="U1917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917" s="15">
        <f>Table3[[#This Row],[Price per board]]*$N$3</f>
        <v>0</v>
      </c>
      <c r="W1917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917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918" spans="2:24" x14ac:dyDescent="0.25">
      <c r="B1918" s="12">
        <f t="shared" ca="1" si="29"/>
        <v>1912</v>
      </c>
      <c r="C191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918" s="26"/>
      <c r="E1918" s="14" t="str">
        <f>IF(COUNTA(Table3[[#This Row],[Schematic Ref]]),LEN(Table3[[#This Row],[Schematic Ref]])-(LEN(SUBSTITUTE(Table3[[#This Row],[Schematic Ref]],",","")))+1,"")</f>
        <v/>
      </c>
      <c r="F1918" s="21"/>
      <c r="G1918" s="21"/>
      <c r="H1918" s="21"/>
      <c r="I1918" s="21"/>
      <c r="J1918" s="22"/>
      <c r="K1918" s="21"/>
      <c r="L1918" s="31"/>
      <c r="M1918" s="32"/>
      <c r="N1918" s="21"/>
      <c r="O1918" s="32"/>
      <c r="P1918" s="30"/>
      <c r="Q1918" s="33"/>
      <c r="R1918" s="21" t="s">
        <v>30</v>
      </c>
      <c r="S1918" s="21">
        <v>2703</v>
      </c>
      <c r="T1918" s="21"/>
      <c r="U1918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918" s="15">
        <f>Table3[[#This Row],[Price per board]]*$N$3</f>
        <v>0</v>
      </c>
      <c r="W1918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918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919" spans="2:24" x14ac:dyDescent="0.25">
      <c r="B1919" s="12">
        <f t="shared" ca="1" si="29"/>
        <v>1913</v>
      </c>
      <c r="C191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919" s="26"/>
      <c r="E1919" s="14" t="str">
        <f>IF(COUNTA(Table3[[#This Row],[Schematic Ref]]),LEN(Table3[[#This Row],[Schematic Ref]])-(LEN(SUBSTITUTE(Table3[[#This Row],[Schematic Ref]],",","")))+1,"")</f>
        <v/>
      </c>
      <c r="F1919" s="21"/>
      <c r="G1919" s="21"/>
      <c r="H1919" s="21"/>
      <c r="I1919" s="21"/>
      <c r="J1919" s="22"/>
      <c r="K1919" s="21"/>
      <c r="L1919" s="31"/>
      <c r="M1919" s="32"/>
      <c r="N1919" s="21"/>
      <c r="O1919" s="32"/>
      <c r="P1919" s="30"/>
      <c r="Q1919" s="33"/>
      <c r="R1919" s="21" t="s">
        <v>30</v>
      </c>
      <c r="S1919" s="21">
        <v>2704</v>
      </c>
      <c r="T1919" s="21"/>
      <c r="U1919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919" s="15">
        <f>Table3[[#This Row],[Price per board]]*$N$3</f>
        <v>0</v>
      </c>
      <c r="W1919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919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920" spans="2:24" x14ac:dyDescent="0.25">
      <c r="B1920" s="12">
        <f t="shared" ca="1" si="29"/>
        <v>1914</v>
      </c>
      <c r="C192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920" s="26"/>
      <c r="E1920" s="14" t="str">
        <f>IF(COUNTA(Table3[[#This Row],[Schematic Ref]]),LEN(Table3[[#This Row],[Schematic Ref]])-(LEN(SUBSTITUTE(Table3[[#This Row],[Schematic Ref]],",","")))+1,"")</f>
        <v/>
      </c>
      <c r="F1920" s="21"/>
      <c r="G1920" s="21"/>
      <c r="H1920" s="21"/>
      <c r="I1920" s="21"/>
      <c r="J1920" s="22"/>
      <c r="K1920" s="21"/>
      <c r="L1920" s="31"/>
      <c r="M1920" s="32"/>
      <c r="N1920" s="21"/>
      <c r="O1920" s="32"/>
      <c r="P1920" s="30"/>
      <c r="Q1920" s="33"/>
      <c r="R1920" s="21" t="s">
        <v>30</v>
      </c>
      <c r="S1920" s="21">
        <v>2705</v>
      </c>
      <c r="T1920" s="21"/>
      <c r="U1920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920" s="15">
        <f>Table3[[#This Row],[Price per board]]*$N$3</f>
        <v>0</v>
      </c>
      <c r="W1920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920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921" spans="2:24" x14ac:dyDescent="0.25">
      <c r="B1921" s="12">
        <f t="shared" ca="1" si="29"/>
        <v>1915</v>
      </c>
      <c r="C192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921" s="26"/>
      <c r="E1921" s="14" t="str">
        <f>IF(COUNTA(Table3[[#This Row],[Schematic Ref]]),LEN(Table3[[#This Row],[Schematic Ref]])-(LEN(SUBSTITUTE(Table3[[#This Row],[Schematic Ref]],",","")))+1,"")</f>
        <v/>
      </c>
      <c r="F1921" s="21"/>
      <c r="G1921" s="21"/>
      <c r="H1921" s="21"/>
      <c r="I1921" s="21"/>
      <c r="J1921" s="22"/>
      <c r="K1921" s="21"/>
      <c r="L1921" s="31"/>
      <c r="M1921" s="32"/>
      <c r="N1921" s="21"/>
      <c r="O1921" s="32"/>
      <c r="P1921" s="30"/>
      <c r="Q1921" s="33"/>
      <c r="R1921" s="21" t="s">
        <v>30</v>
      </c>
      <c r="S1921" s="21">
        <v>2706</v>
      </c>
      <c r="T1921" s="21"/>
      <c r="U1921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921" s="15">
        <f>Table3[[#This Row],[Price per board]]*$N$3</f>
        <v>0</v>
      </c>
      <c r="W1921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921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922" spans="2:24" x14ac:dyDescent="0.25">
      <c r="B1922" s="12">
        <f t="shared" ca="1" si="29"/>
        <v>1916</v>
      </c>
      <c r="C192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922" s="26"/>
      <c r="E1922" s="14" t="str">
        <f>IF(COUNTA(Table3[[#This Row],[Schematic Ref]]),LEN(Table3[[#This Row],[Schematic Ref]])-(LEN(SUBSTITUTE(Table3[[#This Row],[Schematic Ref]],",","")))+1,"")</f>
        <v/>
      </c>
      <c r="F1922" s="21"/>
      <c r="G1922" s="21"/>
      <c r="H1922" s="21"/>
      <c r="I1922" s="21"/>
      <c r="J1922" s="22"/>
      <c r="K1922" s="21"/>
      <c r="L1922" s="31"/>
      <c r="M1922" s="32"/>
      <c r="N1922" s="21"/>
      <c r="O1922" s="32"/>
      <c r="P1922" s="30"/>
      <c r="Q1922" s="33"/>
      <c r="R1922" s="21" t="s">
        <v>30</v>
      </c>
      <c r="S1922" s="21">
        <v>2707</v>
      </c>
      <c r="T1922" s="21"/>
      <c r="U1922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922" s="15">
        <f>Table3[[#This Row],[Price per board]]*$N$3</f>
        <v>0</v>
      </c>
      <c r="W1922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922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923" spans="2:24" x14ac:dyDescent="0.25">
      <c r="B1923" s="12">
        <f t="shared" ca="1" si="29"/>
        <v>1917</v>
      </c>
      <c r="C192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923" s="26"/>
      <c r="E1923" s="14" t="str">
        <f>IF(COUNTA(Table3[[#This Row],[Schematic Ref]]),LEN(Table3[[#This Row],[Schematic Ref]])-(LEN(SUBSTITUTE(Table3[[#This Row],[Schematic Ref]],",","")))+1,"")</f>
        <v/>
      </c>
      <c r="F1923" s="21"/>
      <c r="G1923" s="21"/>
      <c r="H1923" s="21"/>
      <c r="I1923" s="21"/>
      <c r="J1923" s="22"/>
      <c r="K1923" s="21"/>
      <c r="L1923" s="31"/>
      <c r="M1923" s="32"/>
      <c r="N1923" s="21"/>
      <c r="O1923" s="32"/>
      <c r="P1923" s="30"/>
      <c r="Q1923" s="33"/>
      <c r="R1923" s="21" t="s">
        <v>30</v>
      </c>
      <c r="S1923" s="21">
        <v>2708</v>
      </c>
      <c r="T1923" s="21"/>
      <c r="U1923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923" s="15">
        <f>Table3[[#This Row],[Price per board]]*$N$3</f>
        <v>0</v>
      </c>
      <c r="W1923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923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924" spans="2:24" x14ac:dyDescent="0.25">
      <c r="B1924" s="12">
        <f t="shared" ca="1" si="29"/>
        <v>1918</v>
      </c>
      <c r="C192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924" s="26"/>
      <c r="E1924" s="14" t="str">
        <f>IF(COUNTA(Table3[[#This Row],[Schematic Ref]]),LEN(Table3[[#This Row],[Schematic Ref]])-(LEN(SUBSTITUTE(Table3[[#This Row],[Schematic Ref]],",","")))+1,"")</f>
        <v/>
      </c>
      <c r="F1924" s="21"/>
      <c r="G1924" s="21"/>
      <c r="H1924" s="21"/>
      <c r="I1924" s="21"/>
      <c r="J1924" s="22"/>
      <c r="K1924" s="21"/>
      <c r="L1924" s="31"/>
      <c r="M1924" s="32"/>
      <c r="N1924" s="21"/>
      <c r="O1924" s="32"/>
      <c r="P1924" s="30"/>
      <c r="Q1924" s="33"/>
      <c r="R1924" s="21" t="s">
        <v>30</v>
      </c>
      <c r="S1924" s="21">
        <v>2709</v>
      </c>
      <c r="T1924" s="21"/>
      <c r="U1924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924" s="15">
        <f>Table3[[#This Row],[Price per board]]*$N$3</f>
        <v>0</v>
      </c>
      <c r="W1924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924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925" spans="2:24" x14ac:dyDescent="0.25">
      <c r="B1925" s="12">
        <f t="shared" ca="1" si="29"/>
        <v>1919</v>
      </c>
      <c r="C192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925" s="26"/>
      <c r="E1925" s="14" t="str">
        <f>IF(COUNTA(Table3[[#This Row],[Schematic Ref]]),LEN(Table3[[#This Row],[Schematic Ref]])-(LEN(SUBSTITUTE(Table3[[#This Row],[Schematic Ref]],",","")))+1,"")</f>
        <v/>
      </c>
      <c r="F1925" s="21"/>
      <c r="G1925" s="21"/>
      <c r="H1925" s="21"/>
      <c r="I1925" s="21"/>
      <c r="J1925" s="22"/>
      <c r="K1925" s="21"/>
      <c r="L1925" s="31"/>
      <c r="M1925" s="32"/>
      <c r="N1925" s="21"/>
      <c r="O1925" s="32"/>
      <c r="P1925" s="30"/>
      <c r="Q1925" s="33"/>
      <c r="R1925" s="21" t="s">
        <v>30</v>
      </c>
      <c r="S1925" s="21">
        <v>2710</v>
      </c>
      <c r="T1925" s="21"/>
      <c r="U1925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925" s="15">
        <f>Table3[[#This Row],[Price per board]]*$N$3</f>
        <v>0</v>
      </c>
      <c r="W1925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925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926" spans="2:24" x14ac:dyDescent="0.25">
      <c r="B1926" s="12">
        <f t="shared" ref="B1926:B1968" ca="1" si="30">IF(ISNUMBER(INDIRECT("B"&amp;ROW()-1)),INDIRECT("B"&amp;ROW()-1)+1,0)</f>
        <v>1920</v>
      </c>
      <c r="C192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926" s="26"/>
      <c r="E1926" s="14" t="str">
        <f>IF(COUNTA(Table3[[#This Row],[Schematic Ref]]),LEN(Table3[[#This Row],[Schematic Ref]])-(LEN(SUBSTITUTE(Table3[[#This Row],[Schematic Ref]],",","")))+1,"")</f>
        <v/>
      </c>
      <c r="F1926" s="21"/>
      <c r="G1926" s="21"/>
      <c r="H1926" s="21"/>
      <c r="I1926" s="21"/>
      <c r="J1926" s="22"/>
      <c r="K1926" s="21"/>
      <c r="L1926" s="31"/>
      <c r="M1926" s="32"/>
      <c r="N1926" s="21"/>
      <c r="O1926" s="32"/>
      <c r="P1926" s="30"/>
      <c r="Q1926" s="33"/>
      <c r="R1926" s="21" t="s">
        <v>30</v>
      </c>
      <c r="S1926" s="21">
        <v>2711</v>
      </c>
      <c r="T1926" s="21"/>
      <c r="U1926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926" s="15">
        <f>Table3[[#This Row],[Price per board]]*$N$3</f>
        <v>0</v>
      </c>
      <c r="W1926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926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927" spans="2:24" x14ac:dyDescent="0.25">
      <c r="B1927" s="12">
        <f t="shared" ca="1" si="30"/>
        <v>1921</v>
      </c>
      <c r="C192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927" s="26"/>
      <c r="E1927" s="14" t="str">
        <f>IF(COUNTA(Table3[[#This Row],[Schematic Ref]]),LEN(Table3[[#This Row],[Schematic Ref]])-(LEN(SUBSTITUTE(Table3[[#This Row],[Schematic Ref]],",","")))+1,"")</f>
        <v/>
      </c>
      <c r="F1927" s="21"/>
      <c r="G1927" s="21"/>
      <c r="H1927" s="21"/>
      <c r="I1927" s="21"/>
      <c r="J1927" s="22"/>
      <c r="K1927" s="21"/>
      <c r="L1927" s="31"/>
      <c r="M1927" s="32"/>
      <c r="N1927" s="21"/>
      <c r="O1927" s="32"/>
      <c r="P1927" s="30"/>
      <c r="Q1927" s="33"/>
      <c r="R1927" s="21" t="s">
        <v>30</v>
      </c>
      <c r="S1927" s="21">
        <v>2712</v>
      </c>
      <c r="T1927" s="21"/>
      <c r="U1927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927" s="15">
        <f>Table3[[#This Row],[Price per board]]*$N$3</f>
        <v>0</v>
      </c>
      <c r="W1927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927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928" spans="2:24" x14ac:dyDescent="0.25">
      <c r="B1928" s="12">
        <f t="shared" ca="1" si="30"/>
        <v>1922</v>
      </c>
      <c r="C192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928" s="26"/>
      <c r="E1928" s="14" t="str">
        <f>IF(COUNTA(Table3[[#This Row],[Schematic Ref]]),LEN(Table3[[#This Row],[Schematic Ref]])-(LEN(SUBSTITUTE(Table3[[#This Row],[Schematic Ref]],",","")))+1,"")</f>
        <v/>
      </c>
      <c r="F1928" s="21"/>
      <c r="G1928" s="21"/>
      <c r="H1928" s="21"/>
      <c r="I1928" s="21"/>
      <c r="J1928" s="22"/>
      <c r="K1928" s="21"/>
      <c r="L1928" s="31"/>
      <c r="M1928" s="32"/>
      <c r="N1928" s="21"/>
      <c r="O1928" s="32"/>
      <c r="P1928" s="30"/>
      <c r="Q1928" s="33"/>
      <c r="R1928" s="21" t="s">
        <v>30</v>
      </c>
      <c r="S1928" s="21">
        <v>2713</v>
      </c>
      <c r="T1928" s="21"/>
      <c r="U1928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928" s="15">
        <f>Table3[[#This Row],[Price per board]]*$N$3</f>
        <v>0</v>
      </c>
      <c r="W1928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928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929" spans="2:24" x14ac:dyDescent="0.25">
      <c r="B1929" s="12">
        <f t="shared" ca="1" si="30"/>
        <v>1923</v>
      </c>
      <c r="C192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929" s="26"/>
      <c r="E1929" s="14" t="str">
        <f>IF(COUNTA(Table3[[#This Row],[Schematic Ref]]),LEN(Table3[[#This Row],[Schematic Ref]])-(LEN(SUBSTITUTE(Table3[[#This Row],[Schematic Ref]],",","")))+1,"")</f>
        <v/>
      </c>
      <c r="F1929" s="21"/>
      <c r="G1929" s="21"/>
      <c r="H1929" s="21"/>
      <c r="I1929" s="21"/>
      <c r="J1929" s="22"/>
      <c r="K1929" s="21"/>
      <c r="L1929" s="31"/>
      <c r="M1929" s="32"/>
      <c r="N1929" s="21"/>
      <c r="O1929" s="32"/>
      <c r="P1929" s="30"/>
      <c r="Q1929" s="33"/>
      <c r="R1929" s="21" t="s">
        <v>30</v>
      </c>
      <c r="S1929" s="21">
        <v>2714</v>
      </c>
      <c r="T1929" s="21"/>
      <c r="U1929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929" s="15">
        <f>Table3[[#This Row],[Price per board]]*$N$3</f>
        <v>0</v>
      </c>
      <c r="W1929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929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930" spans="2:24" x14ac:dyDescent="0.25">
      <c r="B1930" s="12">
        <f t="shared" ca="1" si="30"/>
        <v>1924</v>
      </c>
      <c r="C193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930" s="26"/>
      <c r="E1930" s="14" t="str">
        <f>IF(COUNTA(Table3[[#This Row],[Schematic Ref]]),LEN(Table3[[#This Row],[Schematic Ref]])-(LEN(SUBSTITUTE(Table3[[#This Row],[Schematic Ref]],",","")))+1,"")</f>
        <v/>
      </c>
      <c r="F1930" s="21"/>
      <c r="G1930" s="21"/>
      <c r="H1930" s="21"/>
      <c r="I1930" s="21"/>
      <c r="J1930" s="22"/>
      <c r="K1930" s="21"/>
      <c r="L1930" s="31"/>
      <c r="M1930" s="32"/>
      <c r="N1930" s="21"/>
      <c r="O1930" s="32"/>
      <c r="P1930" s="30"/>
      <c r="Q1930" s="33"/>
      <c r="R1930" s="21" t="s">
        <v>30</v>
      </c>
      <c r="S1930" s="21">
        <v>2715</v>
      </c>
      <c r="T1930" s="21"/>
      <c r="U1930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930" s="15">
        <f>Table3[[#This Row],[Price per board]]*$N$3</f>
        <v>0</v>
      </c>
      <c r="W1930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930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931" spans="2:24" x14ac:dyDescent="0.25">
      <c r="B1931" s="12">
        <f t="shared" ca="1" si="30"/>
        <v>1925</v>
      </c>
      <c r="C193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931" s="26"/>
      <c r="E1931" s="14" t="str">
        <f>IF(COUNTA(Table3[[#This Row],[Schematic Ref]]),LEN(Table3[[#This Row],[Schematic Ref]])-(LEN(SUBSTITUTE(Table3[[#This Row],[Schematic Ref]],",","")))+1,"")</f>
        <v/>
      </c>
      <c r="F1931" s="21"/>
      <c r="G1931" s="21"/>
      <c r="H1931" s="21"/>
      <c r="I1931" s="21"/>
      <c r="J1931" s="22"/>
      <c r="K1931" s="21"/>
      <c r="L1931" s="31"/>
      <c r="M1931" s="32"/>
      <c r="N1931" s="21"/>
      <c r="O1931" s="32"/>
      <c r="P1931" s="30"/>
      <c r="Q1931" s="33"/>
      <c r="R1931" s="21" t="s">
        <v>30</v>
      </c>
      <c r="S1931" s="21">
        <v>2716</v>
      </c>
      <c r="T1931" s="21"/>
      <c r="U1931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931" s="15">
        <f>Table3[[#This Row],[Price per board]]*$N$3</f>
        <v>0</v>
      </c>
      <c r="W1931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931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932" spans="2:24" x14ac:dyDescent="0.25">
      <c r="B1932" s="12">
        <f t="shared" ca="1" si="30"/>
        <v>1926</v>
      </c>
      <c r="C193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932" s="26"/>
      <c r="E1932" s="14" t="str">
        <f>IF(COUNTA(Table3[[#This Row],[Schematic Ref]]),LEN(Table3[[#This Row],[Schematic Ref]])-(LEN(SUBSTITUTE(Table3[[#This Row],[Schematic Ref]],",","")))+1,"")</f>
        <v/>
      </c>
      <c r="F1932" s="21"/>
      <c r="G1932" s="21"/>
      <c r="H1932" s="21"/>
      <c r="I1932" s="21"/>
      <c r="J1932" s="22"/>
      <c r="K1932" s="21"/>
      <c r="L1932" s="31"/>
      <c r="M1932" s="32"/>
      <c r="N1932" s="21"/>
      <c r="O1932" s="32"/>
      <c r="P1932" s="30"/>
      <c r="Q1932" s="33"/>
      <c r="R1932" s="21" t="s">
        <v>30</v>
      </c>
      <c r="S1932" s="21">
        <v>2717</v>
      </c>
      <c r="T1932" s="21"/>
      <c r="U1932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932" s="15">
        <f>Table3[[#This Row],[Price per board]]*$N$3</f>
        <v>0</v>
      </c>
      <c r="W1932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932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933" spans="2:24" x14ac:dyDescent="0.25">
      <c r="B1933" s="12">
        <f t="shared" ca="1" si="30"/>
        <v>1927</v>
      </c>
      <c r="C193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933" s="26"/>
      <c r="E1933" s="14" t="str">
        <f>IF(COUNTA(Table3[[#This Row],[Schematic Ref]]),LEN(Table3[[#This Row],[Schematic Ref]])-(LEN(SUBSTITUTE(Table3[[#This Row],[Schematic Ref]],",","")))+1,"")</f>
        <v/>
      </c>
      <c r="F1933" s="21"/>
      <c r="G1933" s="21"/>
      <c r="H1933" s="21"/>
      <c r="I1933" s="21"/>
      <c r="J1933" s="22"/>
      <c r="K1933" s="21"/>
      <c r="L1933" s="31"/>
      <c r="M1933" s="32"/>
      <c r="N1933" s="21"/>
      <c r="O1933" s="32"/>
      <c r="P1933" s="30"/>
      <c r="Q1933" s="33"/>
      <c r="R1933" s="21" t="s">
        <v>30</v>
      </c>
      <c r="S1933" s="21">
        <v>2718</v>
      </c>
      <c r="T1933" s="21"/>
      <c r="U1933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933" s="15">
        <f>Table3[[#This Row],[Price per board]]*$N$3</f>
        <v>0</v>
      </c>
      <c r="W1933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933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934" spans="2:24" x14ac:dyDescent="0.25">
      <c r="B1934" s="12">
        <f t="shared" ca="1" si="30"/>
        <v>1928</v>
      </c>
      <c r="C193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934" s="26"/>
      <c r="E1934" s="14" t="str">
        <f>IF(COUNTA(Table3[[#This Row],[Schematic Ref]]),LEN(Table3[[#This Row],[Schematic Ref]])-(LEN(SUBSTITUTE(Table3[[#This Row],[Schematic Ref]],",","")))+1,"")</f>
        <v/>
      </c>
      <c r="F1934" s="21"/>
      <c r="G1934" s="21"/>
      <c r="H1934" s="21"/>
      <c r="I1934" s="21"/>
      <c r="J1934" s="22"/>
      <c r="K1934" s="21"/>
      <c r="L1934" s="31"/>
      <c r="M1934" s="32"/>
      <c r="N1934" s="21"/>
      <c r="O1934" s="32"/>
      <c r="P1934" s="30"/>
      <c r="Q1934" s="33"/>
      <c r="R1934" s="21" t="s">
        <v>30</v>
      </c>
      <c r="S1934" s="21">
        <v>2719</v>
      </c>
      <c r="T1934" s="21"/>
      <c r="U1934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934" s="15">
        <f>Table3[[#This Row],[Price per board]]*$N$3</f>
        <v>0</v>
      </c>
      <c r="W1934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934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935" spans="2:24" x14ac:dyDescent="0.25">
      <c r="B1935" s="12">
        <f t="shared" ca="1" si="30"/>
        <v>1929</v>
      </c>
      <c r="C193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935" s="26"/>
      <c r="E1935" s="14" t="str">
        <f>IF(COUNTA(Table3[[#This Row],[Schematic Ref]]),LEN(Table3[[#This Row],[Schematic Ref]])-(LEN(SUBSTITUTE(Table3[[#This Row],[Schematic Ref]],",","")))+1,"")</f>
        <v/>
      </c>
      <c r="F1935" s="21"/>
      <c r="G1935" s="21"/>
      <c r="H1935" s="21"/>
      <c r="I1935" s="21"/>
      <c r="J1935" s="22"/>
      <c r="K1935" s="21"/>
      <c r="L1935" s="31"/>
      <c r="M1935" s="32"/>
      <c r="N1935" s="21"/>
      <c r="O1935" s="32"/>
      <c r="P1935" s="30"/>
      <c r="Q1935" s="33"/>
      <c r="R1935" s="21" t="s">
        <v>30</v>
      </c>
      <c r="S1935" s="21">
        <v>2720</v>
      </c>
      <c r="T1935" s="21"/>
      <c r="U1935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935" s="15">
        <f>Table3[[#This Row],[Price per board]]*$N$3</f>
        <v>0</v>
      </c>
      <c r="W1935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935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936" spans="2:24" x14ac:dyDescent="0.25">
      <c r="B1936" s="12">
        <f t="shared" ca="1" si="30"/>
        <v>1930</v>
      </c>
      <c r="C193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936" s="26"/>
      <c r="E1936" s="14" t="str">
        <f>IF(COUNTA(Table3[[#This Row],[Schematic Ref]]),LEN(Table3[[#This Row],[Schematic Ref]])-(LEN(SUBSTITUTE(Table3[[#This Row],[Schematic Ref]],",","")))+1,"")</f>
        <v/>
      </c>
      <c r="F1936" s="21"/>
      <c r="G1936" s="21"/>
      <c r="H1936" s="21"/>
      <c r="I1936" s="21"/>
      <c r="J1936" s="22"/>
      <c r="K1936" s="21"/>
      <c r="L1936" s="31"/>
      <c r="M1936" s="32"/>
      <c r="N1936" s="21"/>
      <c r="O1936" s="32"/>
      <c r="P1936" s="30"/>
      <c r="Q1936" s="33"/>
      <c r="R1936" s="21" t="s">
        <v>30</v>
      </c>
      <c r="S1936" s="21">
        <v>2721</v>
      </c>
      <c r="T1936" s="21"/>
      <c r="U1936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936" s="15">
        <f>Table3[[#This Row],[Price per board]]*$N$3</f>
        <v>0</v>
      </c>
      <c r="W1936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936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937" spans="2:24" x14ac:dyDescent="0.25">
      <c r="B1937" s="12">
        <f t="shared" ca="1" si="30"/>
        <v>1931</v>
      </c>
      <c r="C193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937" s="26"/>
      <c r="E1937" s="14" t="str">
        <f>IF(COUNTA(Table3[[#This Row],[Schematic Ref]]),LEN(Table3[[#This Row],[Schematic Ref]])-(LEN(SUBSTITUTE(Table3[[#This Row],[Schematic Ref]],",","")))+1,"")</f>
        <v/>
      </c>
      <c r="F1937" s="21"/>
      <c r="G1937" s="21"/>
      <c r="H1937" s="21"/>
      <c r="I1937" s="21"/>
      <c r="J1937" s="22"/>
      <c r="K1937" s="21"/>
      <c r="L1937" s="31"/>
      <c r="M1937" s="32"/>
      <c r="N1937" s="21"/>
      <c r="O1937" s="32"/>
      <c r="P1937" s="30"/>
      <c r="Q1937" s="33"/>
      <c r="R1937" s="21" t="s">
        <v>30</v>
      </c>
      <c r="S1937" s="21">
        <v>2722</v>
      </c>
      <c r="T1937" s="21"/>
      <c r="U1937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937" s="15">
        <f>Table3[[#This Row],[Price per board]]*$N$3</f>
        <v>0</v>
      </c>
      <c r="W1937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937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938" spans="2:24" x14ac:dyDescent="0.25">
      <c r="B1938" s="12">
        <f t="shared" ca="1" si="30"/>
        <v>1932</v>
      </c>
      <c r="C193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938" s="26"/>
      <c r="E1938" s="14" t="str">
        <f>IF(COUNTA(Table3[[#This Row],[Schematic Ref]]),LEN(Table3[[#This Row],[Schematic Ref]])-(LEN(SUBSTITUTE(Table3[[#This Row],[Schematic Ref]],",","")))+1,"")</f>
        <v/>
      </c>
      <c r="F1938" s="21"/>
      <c r="G1938" s="21"/>
      <c r="H1938" s="21"/>
      <c r="I1938" s="21"/>
      <c r="J1938" s="22"/>
      <c r="K1938" s="21"/>
      <c r="L1938" s="31"/>
      <c r="M1938" s="32"/>
      <c r="N1938" s="21"/>
      <c r="O1938" s="32"/>
      <c r="P1938" s="30"/>
      <c r="Q1938" s="33"/>
      <c r="R1938" s="21" t="s">
        <v>30</v>
      </c>
      <c r="S1938" s="21">
        <v>2723</v>
      </c>
      <c r="T1938" s="21"/>
      <c r="U1938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938" s="15">
        <f>Table3[[#This Row],[Price per board]]*$N$3</f>
        <v>0</v>
      </c>
      <c r="W1938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938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939" spans="2:24" x14ac:dyDescent="0.25">
      <c r="B1939" s="12">
        <f t="shared" ca="1" si="30"/>
        <v>1933</v>
      </c>
      <c r="C193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939" s="26"/>
      <c r="E1939" s="14" t="str">
        <f>IF(COUNTA(Table3[[#This Row],[Schematic Ref]]),LEN(Table3[[#This Row],[Schematic Ref]])-(LEN(SUBSTITUTE(Table3[[#This Row],[Schematic Ref]],",","")))+1,"")</f>
        <v/>
      </c>
      <c r="F1939" s="21"/>
      <c r="G1939" s="21"/>
      <c r="H1939" s="21"/>
      <c r="I1939" s="21"/>
      <c r="J1939" s="22"/>
      <c r="K1939" s="21"/>
      <c r="L1939" s="31"/>
      <c r="M1939" s="32"/>
      <c r="N1939" s="21"/>
      <c r="O1939" s="32"/>
      <c r="P1939" s="30"/>
      <c r="Q1939" s="33"/>
      <c r="R1939" s="21" t="s">
        <v>30</v>
      </c>
      <c r="S1939" s="21">
        <v>2724</v>
      </c>
      <c r="T1939" s="21"/>
      <c r="U1939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939" s="15">
        <f>Table3[[#This Row],[Price per board]]*$N$3</f>
        <v>0</v>
      </c>
      <c r="W1939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939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940" spans="2:24" x14ac:dyDescent="0.25">
      <c r="B1940" s="12">
        <f t="shared" ca="1" si="30"/>
        <v>1934</v>
      </c>
      <c r="C194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940" s="26"/>
      <c r="E1940" s="14" t="str">
        <f>IF(COUNTA(Table3[[#This Row],[Schematic Ref]]),LEN(Table3[[#This Row],[Schematic Ref]])-(LEN(SUBSTITUTE(Table3[[#This Row],[Schematic Ref]],",","")))+1,"")</f>
        <v/>
      </c>
      <c r="F1940" s="21"/>
      <c r="G1940" s="21"/>
      <c r="H1940" s="21"/>
      <c r="I1940" s="21"/>
      <c r="J1940" s="22"/>
      <c r="K1940" s="21"/>
      <c r="L1940" s="31"/>
      <c r="M1940" s="32"/>
      <c r="N1940" s="21"/>
      <c r="O1940" s="32"/>
      <c r="P1940" s="30"/>
      <c r="Q1940" s="33"/>
      <c r="R1940" s="21" t="s">
        <v>30</v>
      </c>
      <c r="S1940" s="21">
        <v>2725</v>
      </c>
      <c r="T1940" s="21"/>
      <c r="U1940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940" s="15">
        <f>Table3[[#This Row],[Price per board]]*$N$3</f>
        <v>0</v>
      </c>
      <c r="W1940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940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941" spans="2:24" x14ac:dyDescent="0.25">
      <c r="B1941" s="12">
        <f t="shared" ca="1" si="30"/>
        <v>1935</v>
      </c>
      <c r="C194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941" s="26"/>
      <c r="E1941" s="14" t="str">
        <f>IF(COUNTA(Table3[[#This Row],[Schematic Ref]]),LEN(Table3[[#This Row],[Schematic Ref]])-(LEN(SUBSTITUTE(Table3[[#This Row],[Schematic Ref]],",","")))+1,"")</f>
        <v/>
      </c>
      <c r="F1941" s="21"/>
      <c r="G1941" s="21"/>
      <c r="H1941" s="21"/>
      <c r="I1941" s="21"/>
      <c r="J1941" s="22"/>
      <c r="K1941" s="21"/>
      <c r="L1941" s="31"/>
      <c r="M1941" s="32"/>
      <c r="N1941" s="21"/>
      <c r="O1941" s="32"/>
      <c r="P1941" s="30"/>
      <c r="Q1941" s="33"/>
      <c r="R1941" s="21" t="s">
        <v>30</v>
      </c>
      <c r="S1941" s="21">
        <v>2726</v>
      </c>
      <c r="T1941" s="21"/>
      <c r="U1941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941" s="15">
        <f>Table3[[#This Row],[Price per board]]*$N$3</f>
        <v>0</v>
      </c>
      <c r="W1941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941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942" spans="2:24" x14ac:dyDescent="0.25">
      <c r="B1942" s="12">
        <f t="shared" ca="1" si="30"/>
        <v>1936</v>
      </c>
      <c r="C194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942" s="26"/>
      <c r="E1942" s="14" t="str">
        <f>IF(COUNTA(Table3[[#This Row],[Schematic Ref]]),LEN(Table3[[#This Row],[Schematic Ref]])-(LEN(SUBSTITUTE(Table3[[#This Row],[Schematic Ref]],",","")))+1,"")</f>
        <v/>
      </c>
      <c r="F1942" s="21"/>
      <c r="G1942" s="21"/>
      <c r="H1942" s="21"/>
      <c r="I1942" s="21"/>
      <c r="J1942" s="22"/>
      <c r="K1942" s="21"/>
      <c r="L1942" s="31"/>
      <c r="M1942" s="32"/>
      <c r="N1942" s="21"/>
      <c r="O1942" s="32"/>
      <c r="P1942" s="30"/>
      <c r="Q1942" s="33"/>
      <c r="R1942" s="21" t="s">
        <v>30</v>
      </c>
      <c r="S1942" s="21">
        <v>2727</v>
      </c>
      <c r="T1942" s="21"/>
      <c r="U1942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942" s="15">
        <f>Table3[[#This Row],[Price per board]]*$N$3</f>
        <v>0</v>
      </c>
      <c r="W1942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942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943" spans="2:24" x14ac:dyDescent="0.25">
      <c r="B1943" s="12">
        <f t="shared" ca="1" si="30"/>
        <v>1937</v>
      </c>
      <c r="C194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943" s="26"/>
      <c r="E1943" s="14" t="str">
        <f>IF(COUNTA(Table3[[#This Row],[Schematic Ref]]),LEN(Table3[[#This Row],[Schematic Ref]])-(LEN(SUBSTITUTE(Table3[[#This Row],[Schematic Ref]],",","")))+1,"")</f>
        <v/>
      </c>
      <c r="F1943" s="21"/>
      <c r="G1943" s="21"/>
      <c r="H1943" s="21"/>
      <c r="I1943" s="21"/>
      <c r="J1943" s="22"/>
      <c r="K1943" s="21"/>
      <c r="L1943" s="31"/>
      <c r="M1943" s="32"/>
      <c r="N1943" s="21"/>
      <c r="O1943" s="32"/>
      <c r="P1943" s="30"/>
      <c r="Q1943" s="33"/>
      <c r="R1943" s="21" t="s">
        <v>30</v>
      </c>
      <c r="S1943" s="21">
        <v>2728</v>
      </c>
      <c r="T1943" s="21"/>
      <c r="U1943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943" s="15">
        <f>Table3[[#This Row],[Price per board]]*$N$3</f>
        <v>0</v>
      </c>
      <c r="W1943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943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944" spans="2:24" x14ac:dyDescent="0.25">
      <c r="B1944" s="12">
        <f t="shared" ca="1" si="30"/>
        <v>1938</v>
      </c>
      <c r="C194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944" s="26"/>
      <c r="E1944" s="14" t="str">
        <f>IF(COUNTA(Table3[[#This Row],[Schematic Ref]]),LEN(Table3[[#This Row],[Schematic Ref]])-(LEN(SUBSTITUTE(Table3[[#This Row],[Schematic Ref]],",","")))+1,"")</f>
        <v/>
      </c>
      <c r="F1944" s="21"/>
      <c r="G1944" s="21"/>
      <c r="H1944" s="21"/>
      <c r="I1944" s="21"/>
      <c r="J1944" s="22"/>
      <c r="K1944" s="21"/>
      <c r="L1944" s="31"/>
      <c r="M1944" s="32"/>
      <c r="N1944" s="21"/>
      <c r="O1944" s="32"/>
      <c r="P1944" s="30"/>
      <c r="Q1944" s="33"/>
      <c r="R1944" s="21" t="s">
        <v>30</v>
      </c>
      <c r="S1944" s="21">
        <v>2729</v>
      </c>
      <c r="T1944" s="21"/>
      <c r="U1944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944" s="15">
        <f>Table3[[#This Row],[Price per board]]*$N$3</f>
        <v>0</v>
      </c>
      <c r="W1944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944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945" spans="2:24" x14ac:dyDescent="0.25">
      <c r="B1945" s="12">
        <f t="shared" ca="1" si="30"/>
        <v>1939</v>
      </c>
      <c r="C194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945" s="26"/>
      <c r="E1945" s="14" t="str">
        <f>IF(COUNTA(Table3[[#This Row],[Schematic Ref]]),LEN(Table3[[#This Row],[Schematic Ref]])-(LEN(SUBSTITUTE(Table3[[#This Row],[Schematic Ref]],",","")))+1,"")</f>
        <v/>
      </c>
      <c r="F1945" s="21"/>
      <c r="G1945" s="21"/>
      <c r="H1945" s="21"/>
      <c r="I1945" s="21"/>
      <c r="J1945" s="22"/>
      <c r="K1945" s="21"/>
      <c r="L1945" s="31"/>
      <c r="M1945" s="32"/>
      <c r="N1945" s="21"/>
      <c r="O1945" s="32"/>
      <c r="P1945" s="30"/>
      <c r="Q1945" s="33"/>
      <c r="R1945" s="21" t="s">
        <v>30</v>
      </c>
      <c r="S1945" s="21">
        <v>2730</v>
      </c>
      <c r="T1945" s="21"/>
      <c r="U1945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945" s="15">
        <f>Table3[[#This Row],[Price per board]]*$N$3</f>
        <v>0</v>
      </c>
      <c r="W1945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945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946" spans="2:24" x14ac:dyDescent="0.25">
      <c r="B1946" s="12">
        <f t="shared" ca="1" si="30"/>
        <v>1940</v>
      </c>
      <c r="C194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946" s="26"/>
      <c r="E1946" s="14" t="str">
        <f>IF(COUNTA(Table3[[#This Row],[Schematic Ref]]),LEN(Table3[[#This Row],[Schematic Ref]])-(LEN(SUBSTITUTE(Table3[[#This Row],[Schematic Ref]],",","")))+1,"")</f>
        <v/>
      </c>
      <c r="F1946" s="21"/>
      <c r="G1946" s="21"/>
      <c r="H1946" s="21"/>
      <c r="I1946" s="21"/>
      <c r="J1946" s="22"/>
      <c r="K1946" s="21"/>
      <c r="L1946" s="31"/>
      <c r="M1946" s="32"/>
      <c r="N1946" s="21"/>
      <c r="O1946" s="32"/>
      <c r="P1946" s="30"/>
      <c r="Q1946" s="33"/>
      <c r="R1946" s="21" t="s">
        <v>30</v>
      </c>
      <c r="S1946" s="21">
        <v>2731</v>
      </c>
      <c r="T1946" s="21"/>
      <c r="U1946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946" s="15">
        <f>Table3[[#This Row],[Price per board]]*$N$3</f>
        <v>0</v>
      </c>
      <c r="W1946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946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947" spans="2:24" x14ac:dyDescent="0.25">
      <c r="B1947" s="12">
        <f t="shared" ca="1" si="30"/>
        <v>1941</v>
      </c>
      <c r="C194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947" s="26"/>
      <c r="E1947" s="14" t="str">
        <f>IF(COUNTA(Table3[[#This Row],[Schematic Ref]]),LEN(Table3[[#This Row],[Schematic Ref]])-(LEN(SUBSTITUTE(Table3[[#This Row],[Schematic Ref]],",","")))+1,"")</f>
        <v/>
      </c>
      <c r="F1947" s="21"/>
      <c r="G1947" s="21"/>
      <c r="H1947" s="21"/>
      <c r="I1947" s="21"/>
      <c r="J1947" s="22"/>
      <c r="K1947" s="21"/>
      <c r="L1947" s="31"/>
      <c r="M1947" s="32"/>
      <c r="N1947" s="21"/>
      <c r="O1947" s="32"/>
      <c r="P1947" s="30"/>
      <c r="Q1947" s="33"/>
      <c r="R1947" s="21" t="s">
        <v>30</v>
      </c>
      <c r="S1947" s="21">
        <v>2732</v>
      </c>
      <c r="T1947" s="21"/>
      <c r="U1947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947" s="15">
        <f>Table3[[#This Row],[Price per board]]*$N$3</f>
        <v>0</v>
      </c>
      <c r="W1947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947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948" spans="2:24" x14ac:dyDescent="0.25">
      <c r="B1948" s="12">
        <f t="shared" ca="1" si="30"/>
        <v>1942</v>
      </c>
      <c r="C194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948" s="26"/>
      <c r="E1948" s="14" t="str">
        <f>IF(COUNTA(Table3[[#This Row],[Schematic Ref]]),LEN(Table3[[#This Row],[Schematic Ref]])-(LEN(SUBSTITUTE(Table3[[#This Row],[Schematic Ref]],",","")))+1,"")</f>
        <v/>
      </c>
      <c r="F1948" s="21"/>
      <c r="G1948" s="21"/>
      <c r="H1948" s="21"/>
      <c r="I1948" s="21"/>
      <c r="J1948" s="22"/>
      <c r="K1948" s="21"/>
      <c r="L1948" s="31"/>
      <c r="M1948" s="32"/>
      <c r="N1948" s="21"/>
      <c r="O1948" s="32"/>
      <c r="P1948" s="30"/>
      <c r="Q1948" s="33"/>
      <c r="R1948" s="21" t="s">
        <v>30</v>
      </c>
      <c r="S1948" s="21">
        <v>2733</v>
      </c>
      <c r="T1948" s="21"/>
      <c r="U1948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948" s="15">
        <f>Table3[[#This Row],[Price per board]]*$N$3</f>
        <v>0</v>
      </c>
      <c r="W1948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948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949" spans="2:24" x14ac:dyDescent="0.25">
      <c r="B1949" s="12">
        <f t="shared" ca="1" si="30"/>
        <v>1943</v>
      </c>
      <c r="C194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949" s="26"/>
      <c r="E1949" s="14" t="str">
        <f>IF(COUNTA(Table3[[#This Row],[Schematic Ref]]),LEN(Table3[[#This Row],[Schematic Ref]])-(LEN(SUBSTITUTE(Table3[[#This Row],[Schematic Ref]],",","")))+1,"")</f>
        <v/>
      </c>
      <c r="F1949" s="21"/>
      <c r="G1949" s="21"/>
      <c r="H1949" s="21"/>
      <c r="I1949" s="21"/>
      <c r="J1949" s="22"/>
      <c r="K1949" s="21"/>
      <c r="L1949" s="31"/>
      <c r="M1949" s="32"/>
      <c r="N1949" s="21"/>
      <c r="O1949" s="32"/>
      <c r="P1949" s="30"/>
      <c r="Q1949" s="33"/>
      <c r="R1949" s="21" t="s">
        <v>30</v>
      </c>
      <c r="S1949" s="21">
        <v>2734</v>
      </c>
      <c r="T1949" s="21"/>
      <c r="U1949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949" s="15">
        <f>Table3[[#This Row],[Price per board]]*$N$3</f>
        <v>0</v>
      </c>
      <c r="W1949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949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950" spans="2:24" x14ac:dyDescent="0.25">
      <c r="B1950" s="12">
        <f t="shared" ca="1" si="30"/>
        <v>1944</v>
      </c>
      <c r="C195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950" s="26"/>
      <c r="E1950" s="14" t="str">
        <f>IF(COUNTA(Table3[[#This Row],[Schematic Ref]]),LEN(Table3[[#This Row],[Schematic Ref]])-(LEN(SUBSTITUTE(Table3[[#This Row],[Schematic Ref]],",","")))+1,"")</f>
        <v/>
      </c>
      <c r="F1950" s="21"/>
      <c r="G1950" s="21"/>
      <c r="H1950" s="21"/>
      <c r="I1950" s="21"/>
      <c r="J1950" s="22"/>
      <c r="K1950" s="21"/>
      <c r="L1950" s="31"/>
      <c r="M1950" s="32"/>
      <c r="N1950" s="21"/>
      <c r="O1950" s="32"/>
      <c r="P1950" s="30"/>
      <c r="Q1950" s="33"/>
      <c r="R1950" s="21" t="s">
        <v>30</v>
      </c>
      <c r="S1950" s="21">
        <v>2735</v>
      </c>
      <c r="T1950" s="21"/>
      <c r="U1950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950" s="15">
        <f>Table3[[#This Row],[Price per board]]*$N$3</f>
        <v>0</v>
      </c>
      <c r="W1950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950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951" spans="2:24" x14ac:dyDescent="0.25">
      <c r="B1951" s="12">
        <f t="shared" ca="1" si="30"/>
        <v>1945</v>
      </c>
      <c r="C195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951" s="26"/>
      <c r="E1951" s="14" t="str">
        <f>IF(COUNTA(Table3[[#This Row],[Schematic Ref]]),LEN(Table3[[#This Row],[Schematic Ref]])-(LEN(SUBSTITUTE(Table3[[#This Row],[Schematic Ref]],",","")))+1,"")</f>
        <v/>
      </c>
      <c r="F1951" s="21"/>
      <c r="G1951" s="21"/>
      <c r="H1951" s="21"/>
      <c r="I1951" s="21"/>
      <c r="J1951" s="22"/>
      <c r="K1951" s="21"/>
      <c r="L1951" s="31"/>
      <c r="M1951" s="32"/>
      <c r="N1951" s="21"/>
      <c r="O1951" s="32"/>
      <c r="P1951" s="30"/>
      <c r="Q1951" s="33"/>
      <c r="R1951" s="21" t="s">
        <v>30</v>
      </c>
      <c r="S1951" s="21">
        <v>2736</v>
      </c>
      <c r="T1951" s="21"/>
      <c r="U1951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951" s="15">
        <f>Table3[[#This Row],[Price per board]]*$N$3</f>
        <v>0</v>
      </c>
      <c r="W1951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951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952" spans="2:24" x14ac:dyDescent="0.25">
      <c r="B1952" s="12">
        <f t="shared" ca="1" si="30"/>
        <v>1946</v>
      </c>
      <c r="C195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952" s="26"/>
      <c r="E1952" s="14" t="str">
        <f>IF(COUNTA(Table3[[#This Row],[Schematic Ref]]),LEN(Table3[[#This Row],[Schematic Ref]])-(LEN(SUBSTITUTE(Table3[[#This Row],[Schematic Ref]],",","")))+1,"")</f>
        <v/>
      </c>
      <c r="F1952" s="21"/>
      <c r="G1952" s="21"/>
      <c r="H1952" s="21"/>
      <c r="I1952" s="21"/>
      <c r="J1952" s="22"/>
      <c r="K1952" s="21"/>
      <c r="L1952" s="31"/>
      <c r="M1952" s="32"/>
      <c r="N1952" s="21"/>
      <c r="O1952" s="32"/>
      <c r="P1952" s="30"/>
      <c r="Q1952" s="33"/>
      <c r="R1952" s="21" t="s">
        <v>30</v>
      </c>
      <c r="S1952" s="21">
        <v>2737</v>
      </c>
      <c r="T1952" s="21"/>
      <c r="U1952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952" s="15">
        <f>Table3[[#This Row],[Price per board]]*$N$3</f>
        <v>0</v>
      </c>
      <c r="W1952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952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953" spans="2:24" x14ac:dyDescent="0.25">
      <c r="B1953" s="12">
        <f t="shared" ca="1" si="30"/>
        <v>1947</v>
      </c>
      <c r="C195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953" s="26"/>
      <c r="E1953" s="14" t="str">
        <f>IF(COUNTA(Table3[[#This Row],[Schematic Ref]]),LEN(Table3[[#This Row],[Schematic Ref]])-(LEN(SUBSTITUTE(Table3[[#This Row],[Schematic Ref]],",","")))+1,"")</f>
        <v/>
      </c>
      <c r="F1953" s="21"/>
      <c r="G1953" s="21"/>
      <c r="H1953" s="21"/>
      <c r="I1953" s="21"/>
      <c r="J1953" s="22"/>
      <c r="K1953" s="21"/>
      <c r="L1953" s="31"/>
      <c r="M1953" s="32"/>
      <c r="N1953" s="21"/>
      <c r="O1953" s="32"/>
      <c r="P1953" s="30"/>
      <c r="Q1953" s="33"/>
      <c r="R1953" s="21" t="s">
        <v>30</v>
      </c>
      <c r="S1953" s="21">
        <v>2738</v>
      </c>
      <c r="T1953" s="21"/>
      <c r="U1953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953" s="15">
        <f>Table3[[#This Row],[Price per board]]*$N$3</f>
        <v>0</v>
      </c>
      <c r="W1953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953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954" spans="2:24" x14ac:dyDescent="0.25">
      <c r="B1954" s="12">
        <f t="shared" ca="1" si="30"/>
        <v>1948</v>
      </c>
      <c r="C195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954" s="26"/>
      <c r="E1954" s="14" t="str">
        <f>IF(COUNTA(Table3[[#This Row],[Schematic Ref]]),LEN(Table3[[#This Row],[Schematic Ref]])-(LEN(SUBSTITUTE(Table3[[#This Row],[Schematic Ref]],",","")))+1,"")</f>
        <v/>
      </c>
      <c r="F1954" s="21"/>
      <c r="G1954" s="21"/>
      <c r="H1954" s="21"/>
      <c r="I1954" s="21"/>
      <c r="J1954" s="22"/>
      <c r="K1954" s="21"/>
      <c r="L1954" s="31"/>
      <c r="M1954" s="32"/>
      <c r="N1954" s="21"/>
      <c r="O1954" s="32"/>
      <c r="P1954" s="30"/>
      <c r="Q1954" s="33"/>
      <c r="R1954" s="21" t="s">
        <v>30</v>
      </c>
      <c r="S1954" s="21">
        <v>2739</v>
      </c>
      <c r="T1954" s="21"/>
      <c r="U1954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954" s="15">
        <f>Table3[[#This Row],[Price per board]]*$N$3</f>
        <v>0</v>
      </c>
      <c r="W1954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954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955" spans="2:24" x14ac:dyDescent="0.25">
      <c r="B1955" s="12">
        <f t="shared" ca="1" si="30"/>
        <v>1949</v>
      </c>
      <c r="C195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955" s="26"/>
      <c r="E1955" s="14" t="str">
        <f>IF(COUNTA(Table3[[#This Row],[Schematic Ref]]),LEN(Table3[[#This Row],[Schematic Ref]])-(LEN(SUBSTITUTE(Table3[[#This Row],[Schematic Ref]],",","")))+1,"")</f>
        <v/>
      </c>
      <c r="F1955" s="21"/>
      <c r="G1955" s="21"/>
      <c r="H1955" s="21"/>
      <c r="I1955" s="21"/>
      <c r="J1955" s="22"/>
      <c r="K1955" s="21"/>
      <c r="L1955" s="31"/>
      <c r="M1955" s="32"/>
      <c r="N1955" s="21"/>
      <c r="O1955" s="32"/>
      <c r="P1955" s="30"/>
      <c r="Q1955" s="33"/>
      <c r="R1955" s="21" t="s">
        <v>30</v>
      </c>
      <c r="S1955" s="21">
        <v>2740</v>
      </c>
      <c r="T1955" s="21"/>
      <c r="U1955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955" s="15">
        <f>Table3[[#This Row],[Price per board]]*$N$3</f>
        <v>0</v>
      </c>
      <c r="W1955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955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956" spans="2:24" x14ac:dyDescent="0.25">
      <c r="B1956" s="12">
        <f t="shared" ca="1" si="30"/>
        <v>1950</v>
      </c>
      <c r="C195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956" s="26"/>
      <c r="E1956" s="14" t="str">
        <f>IF(COUNTA(Table3[[#This Row],[Schematic Ref]]),LEN(Table3[[#This Row],[Schematic Ref]])-(LEN(SUBSTITUTE(Table3[[#This Row],[Schematic Ref]],",","")))+1,"")</f>
        <v/>
      </c>
      <c r="F1956" s="21"/>
      <c r="G1956" s="21"/>
      <c r="H1956" s="21"/>
      <c r="I1956" s="21"/>
      <c r="J1956" s="22"/>
      <c r="K1956" s="21"/>
      <c r="L1956" s="31"/>
      <c r="M1956" s="32"/>
      <c r="N1956" s="21"/>
      <c r="O1956" s="32"/>
      <c r="P1956" s="30"/>
      <c r="Q1956" s="33"/>
      <c r="R1956" s="21" t="s">
        <v>30</v>
      </c>
      <c r="S1956" s="21">
        <v>2741</v>
      </c>
      <c r="T1956" s="21"/>
      <c r="U1956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956" s="15">
        <f>Table3[[#This Row],[Price per board]]*$N$3</f>
        <v>0</v>
      </c>
      <c r="W1956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956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957" spans="2:24" x14ac:dyDescent="0.25">
      <c r="B1957" s="12">
        <f t="shared" ca="1" si="30"/>
        <v>1951</v>
      </c>
      <c r="C195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957" s="26"/>
      <c r="E1957" s="14" t="str">
        <f>IF(COUNTA(Table3[[#This Row],[Schematic Ref]]),LEN(Table3[[#This Row],[Schematic Ref]])-(LEN(SUBSTITUTE(Table3[[#This Row],[Schematic Ref]],",","")))+1,"")</f>
        <v/>
      </c>
      <c r="F1957" s="21"/>
      <c r="G1957" s="21"/>
      <c r="H1957" s="21"/>
      <c r="I1957" s="21"/>
      <c r="J1957" s="22"/>
      <c r="K1957" s="21"/>
      <c r="L1957" s="31"/>
      <c r="M1957" s="32"/>
      <c r="N1957" s="21"/>
      <c r="O1957" s="32"/>
      <c r="P1957" s="30"/>
      <c r="Q1957" s="33"/>
      <c r="R1957" s="21" t="s">
        <v>30</v>
      </c>
      <c r="S1957" s="21">
        <v>2742</v>
      </c>
      <c r="T1957" s="21"/>
      <c r="U1957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957" s="15">
        <f>Table3[[#This Row],[Price per board]]*$N$3</f>
        <v>0</v>
      </c>
      <c r="W1957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957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958" spans="2:24" x14ac:dyDescent="0.25">
      <c r="B1958" s="12">
        <f t="shared" ca="1" si="30"/>
        <v>1952</v>
      </c>
      <c r="C195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958" s="26"/>
      <c r="E1958" s="14" t="str">
        <f>IF(COUNTA(Table3[[#This Row],[Schematic Ref]]),LEN(Table3[[#This Row],[Schematic Ref]])-(LEN(SUBSTITUTE(Table3[[#This Row],[Schematic Ref]],",","")))+1,"")</f>
        <v/>
      </c>
      <c r="F1958" s="21"/>
      <c r="G1958" s="21"/>
      <c r="H1958" s="21"/>
      <c r="I1958" s="21"/>
      <c r="J1958" s="22"/>
      <c r="K1958" s="21"/>
      <c r="L1958" s="31"/>
      <c r="M1958" s="32"/>
      <c r="N1958" s="21"/>
      <c r="O1958" s="32"/>
      <c r="P1958" s="30"/>
      <c r="Q1958" s="33"/>
      <c r="R1958" s="21" t="s">
        <v>30</v>
      </c>
      <c r="S1958" s="21">
        <v>2743</v>
      </c>
      <c r="T1958" s="21"/>
      <c r="U1958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958" s="15">
        <f>Table3[[#This Row],[Price per board]]*$N$3</f>
        <v>0</v>
      </c>
      <c r="W1958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958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959" spans="2:24" x14ac:dyDescent="0.25">
      <c r="B1959" s="12">
        <f t="shared" ca="1" si="30"/>
        <v>1953</v>
      </c>
      <c r="C195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959" s="26"/>
      <c r="E1959" s="14" t="str">
        <f>IF(COUNTA(Table3[[#This Row],[Schematic Ref]]),LEN(Table3[[#This Row],[Schematic Ref]])-(LEN(SUBSTITUTE(Table3[[#This Row],[Schematic Ref]],",","")))+1,"")</f>
        <v/>
      </c>
      <c r="F1959" s="21"/>
      <c r="G1959" s="21"/>
      <c r="H1959" s="21"/>
      <c r="I1959" s="21"/>
      <c r="J1959" s="22"/>
      <c r="K1959" s="21"/>
      <c r="L1959" s="31"/>
      <c r="M1959" s="32"/>
      <c r="N1959" s="21"/>
      <c r="O1959" s="32"/>
      <c r="P1959" s="30"/>
      <c r="Q1959" s="33"/>
      <c r="R1959" s="21" t="s">
        <v>30</v>
      </c>
      <c r="S1959" s="21">
        <v>2744</v>
      </c>
      <c r="T1959" s="21"/>
      <c r="U1959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959" s="15">
        <f>Table3[[#This Row],[Price per board]]*$N$3</f>
        <v>0</v>
      </c>
      <c r="W1959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959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960" spans="2:24" x14ac:dyDescent="0.25">
      <c r="B1960" s="12">
        <f t="shared" ca="1" si="30"/>
        <v>1954</v>
      </c>
      <c r="C196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960" s="26"/>
      <c r="E1960" s="14" t="str">
        <f>IF(COUNTA(Table3[[#This Row],[Schematic Ref]]),LEN(Table3[[#This Row],[Schematic Ref]])-(LEN(SUBSTITUTE(Table3[[#This Row],[Schematic Ref]],",","")))+1,"")</f>
        <v/>
      </c>
      <c r="F1960" s="21"/>
      <c r="G1960" s="21"/>
      <c r="H1960" s="21"/>
      <c r="I1960" s="21"/>
      <c r="J1960" s="22"/>
      <c r="K1960" s="21"/>
      <c r="L1960" s="31"/>
      <c r="M1960" s="32"/>
      <c r="N1960" s="21"/>
      <c r="O1960" s="32"/>
      <c r="P1960" s="30"/>
      <c r="Q1960" s="33"/>
      <c r="R1960" s="21" t="s">
        <v>30</v>
      </c>
      <c r="S1960" s="21">
        <v>2745</v>
      </c>
      <c r="T1960" s="21"/>
      <c r="U1960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960" s="15">
        <f>Table3[[#This Row],[Price per board]]*$N$3</f>
        <v>0</v>
      </c>
      <c r="W1960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960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961" spans="2:24" x14ac:dyDescent="0.25">
      <c r="B1961" s="12">
        <f t="shared" ca="1" si="30"/>
        <v>1955</v>
      </c>
      <c r="C196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961" s="26"/>
      <c r="E1961" s="14" t="str">
        <f>IF(COUNTA(Table3[[#This Row],[Schematic Ref]]),LEN(Table3[[#This Row],[Schematic Ref]])-(LEN(SUBSTITUTE(Table3[[#This Row],[Schematic Ref]],",","")))+1,"")</f>
        <v/>
      </c>
      <c r="F1961" s="21"/>
      <c r="G1961" s="21"/>
      <c r="H1961" s="21"/>
      <c r="I1961" s="21"/>
      <c r="J1961" s="22"/>
      <c r="K1961" s="21"/>
      <c r="L1961" s="31"/>
      <c r="M1961" s="32"/>
      <c r="N1961" s="21"/>
      <c r="O1961" s="32"/>
      <c r="P1961" s="30"/>
      <c r="Q1961" s="33"/>
      <c r="R1961" s="21" t="s">
        <v>30</v>
      </c>
      <c r="S1961" s="21">
        <v>2746</v>
      </c>
      <c r="T1961" s="21"/>
      <c r="U1961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961" s="15">
        <f>Table3[[#This Row],[Price per board]]*$N$3</f>
        <v>0</v>
      </c>
      <c r="W1961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961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962" spans="2:24" x14ac:dyDescent="0.25">
      <c r="B1962" s="12">
        <f t="shared" ca="1" si="30"/>
        <v>1956</v>
      </c>
      <c r="C196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962" s="26"/>
      <c r="E1962" s="14" t="str">
        <f>IF(COUNTA(Table3[[#This Row],[Schematic Ref]]),LEN(Table3[[#This Row],[Schematic Ref]])-(LEN(SUBSTITUTE(Table3[[#This Row],[Schematic Ref]],",","")))+1,"")</f>
        <v/>
      </c>
      <c r="F1962" s="21"/>
      <c r="G1962" s="21"/>
      <c r="H1962" s="21"/>
      <c r="I1962" s="21"/>
      <c r="J1962" s="22"/>
      <c r="K1962" s="21"/>
      <c r="L1962" s="31"/>
      <c r="M1962" s="32"/>
      <c r="N1962" s="21"/>
      <c r="O1962" s="32"/>
      <c r="P1962" s="30"/>
      <c r="Q1962" s="33"/>
      <c r="R1962" s="21" t="s">
        <v>30</v>
      </c>
      <c r="S1962" s="21">
        <v>2747</v>
      </c>
      <c r="T1962" s="21"/>
      <c r="U1962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962" s="15">
        <f>Table3[[#This Row],[Price per board]]*$N$3</f>
        <v>0</v>
      </c>
      <c r="W1962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962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963" spans="2:24" x14ac:dyDescent="0.25">
      <c r="B1963" s="12">
        <f t="shared" ca="1" si="30"/>
        <v>1957</v>
      </c>
      <c r="C196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963" s="26"/>
      <c r="E1963" s="14" t="str">
        <f>IF(COUNTA(Table3[[#This Row],[Schematic Ref]]),LEN(Table3[[#This Row],[Schematic Ref]])-(LEN(SUBSTITUTE(Table3[[#This Row],[Schematic Ref]],",","")))+1,"")</f>
        <v/>
      </c>
      <c r="F1963" s="21"/>
      <c r="G1963" s="21"/>
      <c r="H1963" s="21"/>
      <c r="I1963" s="21"/>
      <c r="J1963" s="22"/>
      <c r="K1963" s="21"/>
      <c r="L1963" s="31"/>
      <c r="M1963" s="32"/>
      <c r="N1963" s="21"/>
      <c r="O1963" s="32"/>
      <c r="P1963" s="30"/>
      <c r="Q1963" s="33"/>
      <c r="R1963" s="21" t="s">
        <v>30</v>
      </c>
      <c r="S1963" s="21">
        <v>2748</v>
      </c>
      <c r="T1963" s="21"/>
      <c r="U1963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963" s="15">
        <f>Table3[[#This Row],[Price per board]]*$N$3</f>
        <v>0</v>
      </c>
      <c r="W1963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963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964" spans="2:24" x14ac:dyDescent="0.25">
      <c r="B1964" s="12">
        <f t="shared" ca="1" si="30"/>
        <v>1958</v>
      </c>
      <c r="C196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964" s="26"/>
      <c r="E1964" s="14" t="str">
        <f>IF(COUNTA(Table3[[#This Row],[Schematic Ref]]),LEN(Table3[[#This Row],[Schematic Ref]])-(LEN(SUBSTITUTE(Table3[[#This Row],[Schematic Ref]],",","")))+1,"")</f>
        <v/>
      </c>
      <c r="F1964" s="21"/>
      <c r="G1964" s="21"/>
      <c r="H1964" s="21"/>
      <c r="I1964" s="21"/>
      <c r="J1964" s="22"/>
      <c r="K1964" s="21"/>
      <c r="L1964" s="31"/>
      <c r="M1964" s="32"/>
      <c r="N1964" s="21"/>
      <c r="O1964" s="32"/>
      <c r="P1964" s="30"/>
      <c r="Q1964" s="33"/>
      <c r="R1964" s="21" t="s">
        <v>30</v>
      </c>
      <c r="S1964" s="21">
        <v>2749</v>
      </c>
      <c r="T1964" s="21"/>
      <c r="U1964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964" s="15">
        <f>Table3[[#This Row],[Price per board]]*$N$3</f>
        <v>0</v>
      </c>
      <c r="W1964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964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965" spans="2:24" x14ac:dyDescent="0.25">
      <c r="B1965" s="12">
        <f t="shared" ca="1" si="30"/>
        <v>1959</v>
      </c>
      <c r="C196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965" s="26"/>
      <c r="E1965" s="14" t="str">
        <f>IF(COUNTA(Table3[[#This Row],[Schematic Ref]]),LEN(Table3[[#This Row],[Schematic Ref]])-(LEN(SUBSTITUTE(Table3[[#This Row],[Schematic Ref]],",","")))+1,"")</f>
        <v/>
      </c>
      <c r="F1965" s="21"/>
      <c r="G1965" s="21"/>
      <c r="H1965" s="21"/>
      <c r="I1965" s="21"/>
      <c r="J1965" s="22"/>
      <c r="K1965" s="21"/>
      <c r="L1965" s="31"/>
      <c r="M1965" s="32"/>
      <c r="N1965" s="21"/>
      <c r="O1965" s="32"/>
      <c r="P1965" s="30"/>
      <c r="Q1965" s="33"/>
      <c r="R1965" s="21" t="s">
        <v>30</v>
      </c>
      <c r="S1965" s="21">
        <v>2750</v>
      </c>
      <c r="T1965" s="21"/>
      <c r="U1965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965" s="15">
        <f>Table3[[#This Row],[Price per board]]*$N$3</f>
        <v>0</v>
      </c>
      <c r="W1965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965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966" spans="2:24" x14ac:dyDescent="0.25">
      <c r="B1966" s="12">
        <f t="shared" ca="1" si="30"/>
        <v>1960</v>
      </c>
      <c r="C196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966" s="26"/>
      <c r="E1966" s="14" t="str">
        <f>IF(COUNTA(Table3[[#This Row],[Schematic Ref]]),LEN(Table3[[#This Row],[Schematic Ref]])-(LEN(SUBSTITUTE(Table3[[#This Row],[Schematic Ref]],",","")))+1,"")</f>
        <v/>
      </c>
      <c r="F1966" s="21"/>
      <c r="G1966" s="21"/>
      <c r="H1966" s="21"/>
      <c r="I1966" s="21"/>
      <c r="J1966" s="22"/>
      <c r="K1966" s="21"/>
      <c r="L1966" s="31"/>
      <c r="M1966" s="32"/>
      <c r="N1966" s="21"/>
      <c r="O1966" s="32"/>
      <c r="P1966" s="30"/>
      <c r="Q1966" s="33"/>
      <c r="R1966" s="21" t="s">
        <v>30</v>
      </c>
      <c r="S1966" s="21">
        <v>2751</v>
      </c>
      <c r="T1966" s="21"/>
      <c r="U1966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966" s="15">
        <f>Table3[[#This Row],[Price per board]]*$N$3</f>
        <v>0</v>
      </c>
      <c r="W1966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966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967" spans="2:24" x14ac:dyDescent="0.25">
      <c r="B1967" s="12">
        <f t="shared" ca="1" si="30"/>
        <v>1961</v>
      </c>
      <c r="C196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967" s="26"/>
      <c r="E1967" s="14" t="str">
        <f>IF(COUNTA(Table3[[#This Row],[Schematic Ref]]),LEN(Table3[[#This Row],[Schematic Ref]])-(LEN(SUBSTITUTE(Table3[[#This Row],[Schematic Ref]],",","")))+1,"")</f>
        <v/>
      </c>
      <c r="F1967" s="21"/>
      <c r="G1967" s="21"/>
      <c r="H1967" s="21"/>
      <c r="I1967" s="21"/>
      <c r="J1967" s="22"/>
      <c r="K1967" s="21"/>
      <c r="L1967" s="31"/>
      <c r="M1967" s="32"/>
      <c r="N1967" s="21"/>
      <c r="O1967" s="32"/>
      <c r="P1967" s="30"/>
      <c r="Q1967" s="33"/>
      <c r="R1967" s="21" t="s">
        <v>30</v>
      </c>
      <c r="S1967" s="21">
        <v>2752</v>
      </c>
      <c r="T1967" s="21"/>
      <c r="U1967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967" s="15">
        <f>Table3[[#This Row],[Price per board]]*$N$3</f>
        <v>0</v>
      </c>
      <c r="W1967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967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968" spans="2:24" x14ac:dyDescent="0.25">
      <c r="B1968" s="12">
        <f t="shared" ca="1" si="30"/>
        <v>1962</v>
      </c>
      <c r="C196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968" s="26"/>
      <c r="E1968" s="14" t="str">
        <f>IF(COUNTA(Table3[[#This Row],[Schematic Ref]]),LEN(Table3[[#This Row],[Schematic Ref]])-(LEN(SUBSTITUTE(Table3[[#This Row],[Schematic Ref]],",","")))+1,"")</f>
        <v/>
      </c>
      <c r="F1968" s="21"/>
      <c r="G1968" s="21"/>
      <c r="H1968" s="21"/>
      <c r="I1968" s="21"/>
      <c r="J1968" s="22"/>
      <c r="K1968" s="21"/>
      <c r="L1968" s="31"/>
      <c r="M1968" s="32"/>
      <c r="N1968" s="21"/>
      <c r="O1968" s="32"/>
      <c r="P1968" s="30"/>
      <c r="Q1968" s="33"/>
      <c r="R1968" s="21" t="s">
        <v>30</v>
      </c>
      <c r="S1968" s="21">
        <v>2753</v>
      </c>
      <c r="T1968" s="21"/>
      <c r="U1968" s="15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968" s="15">
        <f>Table3[[#This Row],[Price per board]]*$N$3</f>
        <v>0</v>
      </c>
      <c r="W1968" s="45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968" s="15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</sheetData>
  <sheetProtection insertRows="0" deleteRows="0" sort="0"/>
  <phoneticPr fontId="11" type="noConversion"/>
  <conditionalFormatting sqref="C6:C1968">
    <cfRule type="cellIs" dxfId="50" priority="2" operator="equal">
      <formula>20</formula>
    </cfRule>
    <cfRule type="cellIs" dxfId="49" priority="3" operator="equal">
      <formula>9</formula>
    </cfRule>
    <cfRule type="cellIs" dxfId="48" priority="4" stopIfTrue="1" operator="equal">
      <formula>8</formula>
    </cfRule>
    <cfRule type="cellIs" dxfId="47" priority="5" stopIfTrue="1" operator="equal">
      <formula>7</formula>
    </cfRule>
    <cfRule type="cellIs" dxfId="46" priority="6" stopIfTrue="1" operator="equal">
      <formula>6</formula>
    </cfRule>
    <cfRule type="cellIs" dxfId="45" priority="7" stopIfTrue="1" operator="equal">
      <formula>5</formula>
    </cfRule>
    <cfRule type="cellIs" dxfId="44" priority="8" stopIfTrue="1" operator="equal">
      <formula>4</formula>
    </cfRule>
    <cfRule type="cellIs" dxfId="43" priority="9" stopIfTrue="1" operator="equal">
      <formula>3</formula>
    </cfRule>
    <cfRule type="cellIs" dxfId="42" priority="10" stopIfTrue="1" operator="equal">
      <formula>2</formula>
    </cfRule>
    <cfRule type="cellIs" dxfId="41" priority="11" stopIfTrue="1" operator="equal">
      <formula>1</formula>
    </cfRule>
    <cfRule type="cellIs" dxfId="40" priority="12" stopIfTrue="1" operator="equal">
      <formula>0</formula>
    </cfRule>
    <cfRule type="cellIs" dxfId="39" priority="1" operator="equal">
      <formula>10</formula>
    </cfRule>
  </conditionalFormatting>
  <dataValidations count="2">
    <dataValidation type="list" allowBlank="1" showInputMessage="1" showErrorMessage="1" sqref="O69" xr:uid="{00000000-0002-0000-0000-000001000000}">
      <formula1>INDIRECT("Table1[Fixed Companies]")</formula1>
    </dataValidation>
    <dataValidation type="list" allowBlank="1" showInputMessage="1" sqref="M6:M1968" xr:uid="{00000000-0002-0000-0000-000000000000}">
      <formula1>INDIRECT("Table1[Fixed Companies]")</formula1>
    </dataValidation>
  </dataValidations>
  <hyperlinks>
    <hyperlink ref="N13" r:id="rId1" xr:uid="{79F5BAB9-2E8A-4EE5-817B-A1CE3BDEEC99}"/>
    <hyperlink ref="P13" r:id="rId2" xr:uid="{0AFD9139-3FDE-47CD-9C2F-0C8EF6C25B7D}"/>
    <hyperlink ref="N14" r:id="rId3" xr:uid="{4B7931B5-6EDC-4DF0-9044-655D140F733A}"/>
  </hyperlinks>
  <pageMargins left="0.7" right="0.7" top="0.75" bottom="0.75" header="0.3" footer="0.3"/>
  <pageSetup orientation="portrait" r:id="rId4"/>
  <tableParts count="1"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00000000-0002-0000-0000-000002000000}">
          <x14:formula1>
            <xm:f>'Drop Downs'!$D$3:$D$7</xm:f>
          </x14:formula1>
          <xm:sqref>O6:O8 O20:O68 O70:O125 O127:O1968</xm:sqref>
        </x14:dataValidation>
        <x14:dataValidation type="list" allowBlank="1" showInputMessage="1" showErrorMessage="1" xr:uid="{00000000-0002-0000-0000-000003000000}">
          <x14:formula1>
            <xm:f>'Drop Downs'!$B$3:$B$5</xm:f>
          </x14:formula1>
          <xm:sqref>R6:R1968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J880"/>
  <sheetViews>
    <sheetView workbookViewId="0">
      <selection activeCell="D3" sqref="D3"/>
    </sheetView>
  </sheetViews>
  <sheetFormatPr defaultRowHeight="15" x14ac:dyDescent="0.25"/>
  <cols>
    <col min="2" max="2" width="16.140625" hidden="1" customWidth="1"/>
    <col min="3" max="3" width="17.7109375" bestFit="1" customWidth="1"/>
    <col min="4" max="4" width="27.5703125" bestFit="1" customWidth="1"/>
    <col min="5" max="5" width="17.42578125" bestFit="1" customWidth="1"/>
    <col min="6" max="6" width="13.140625" bestFit="1" customWidth="1"/>
    <col min="7" max="7" width="20" bestFit="1" customWidth="1"/>
    <col min="8" max="8" width="23.140625" bestFit="1" customWidth="1"/>
    <col min="9" max="9" width="16.7109375" bestFit="1" customWidth="1"/>
    <col min="10" max="10" width="13.28515625" bestFit="1" customWidth="1"/>
  </cols>
  <sheetData>
    <row r="1" spans="2:10" x14ac:dyDescent="0.25">
      <c r="C1" s="8" t="s">
        <v>34</v>
      </c>
      <c r="D1" s="9">
        <f ca="1">SUM(Table5[Order Price])</f>
        <v>95.393000000000015</v>
      </c>
      <c r="E1" s="10"/>
    </row>
    <row r="2" spans="2:10" x14ac:dyDescent="0.25">
      <c r="C2" s="8" t="s">
        <v>45</v>
      </c>
      <c r="D2" s="8">
        <f ca="1">SUMIF(Table3[Type Colour],"&lt;&gt;9",Table5[Order Quantity])</f>
        <v>15</v>
      </c>
      <c r="E2" s="11"/>
    </row>
    <row r="3" spans="2:10" x14ac:dyDescent="0.25">
      <c r="C3" s="8" t="s">
        <v>10</v>
      </c>
      <c r="D3" s="16">
        <f ca="1">D1/Complete!N3</f>
        <v>95.393000000000015</v>
      </c>
      <c r="E3" s="11"/>
    </row>
    <row r="4" spans="2:10" x14ac:dyDescent="0.25">
      <c r="C4" s="17" t="s">
        <v>47</v>
      </c>
      <c r="D4" s="8">
        <f>SUMIF(Table3[Type Colour],"&lt;&gt;9",Table3[Quantity])</f>
        <v>15</v>
      </c>
      <c r="E4" s="11"/>
    </row>
    <row r="5" spans="2:10" x14ac:dyDescent="0.25">
      <c r="C5" s="17" t="s">
        <v>20</v>
      </c>
      <c r="D5" s="8">
        <f>Complete!N3</f>
        <v>1</v>
      </c>
      <c r="E5" s="11"/>
    </row>
    <row r="7" spans="2:10" x14ac:dyDescent="0.25">
      <c r="B7" t="s">
        <v>33</v>
      </c>
      <c r="C7" t="s">
        <v>28</v>
      </c>
      <c r="D7" t="s">
        <v>2</v>
      </c>
      <c r="E7" t="s">
        <v>44</v>
      </c>
      <c r="F7" t="s">
        <v>0</v>
      </c>
      <c r="G7" t="s">
        <v>3</v>
      </c>
      <c r="H7" t="s">
        <v>32</v>
      </c>
      <c r="I7" t="s">
        <v>12</v>
      </c>
      <c r="J7" t="s">
        <v>13</v>
      </c>
    </row>
    <row r="8" spans="2:10" x14ac:dyDescent="0.25">
      <c r="B8">
        <f t="shared" ref="B8:B71" ca="1" si="0">IF(ISNUMBER(INDIRECT("B"&amp;ROW()-1)),INDIRECT("B"&amp;ROW()-1)+1,1)</f>
        <v>1</v>
      </c>
      <c r="C8" t="str">
        <f ca="1">IF(Table5[[#This Row],[Value]]=" ","",IF(INDEX(Table3[Manufacturer],Table5[[#This Row],[Index Number]])=0,"",INDEX(Table3[Manufacturer],Table5[[#This Row],[Index Number]])))</f>
        <v>KEMET</v>
      </c>
      <c r="D8" t="str">
        <f ca="1">IF(INDEX(Table3[Type Colour],Table5[[#This Row],[Index Number]])=9,"",IF(INDEX(Table3[Manufacturer Part Number],Table5[[#This Row],[Index Number]])=0,"",INDEX(Table3[Manufacturer Part Number],Table5[[#This Row],[Index Number]])))</f>
        <v xml:space="preserve">C1812C472KGRACTU </v>
      </c>
      <c r="E8" t="str">
        <f ca="1">IF(INDEX(Table3[Type Colour],Table5[[#This Row],[Index Number]])=9,"",IF(INDEX(Table3[Footprint],Table5[[#This Row],[Index Number]])=0,"",INDEX(Table3[Footprint],Table5[[#This Row],[Index Number]])))</f>
        <v>C1812</v>
      </c>
      <c r="F8" t="str">
        <f ca="1">IF(INDEX(Table3[Type Colour],Table5[[#This Row],[Index Number]])=9,"",IF(INDEX(Table3[Value],Table5[[#This Row],[Index Number]])=0,"",INDEX(Table3[Footprint],Table5[[#This Row],[Index Number]])))</f>
        <v>C1812</v>
      </c>
      <c r="G8" t="str">
        <f ca="1">IF(INDEX(Table3[Type Colour],Table5[[#This Row],[Index Number]])=9,"",IF(INDEX(Table3[Preferred Supplier],Table5[[#This Row],[Index Number]])=0,"",INDEX(Table3[Preferred Supplier],Table5[[#This Row],[Index Number]])))</f>
        <v>Mouser</v>
      </c>
      <c r="H8" t="str">
        <f ca="1">IF(INDEX(Table3[Type Colour],Table5[[#This Row],[Index Number]])=9,"",IF(INDEX(Table3[Order-code],Table5[[#This Row],[Index Number]])=0,"",INDEX(Table3[Order-code],Table5[[#This Row],[Index Number]])))</f>
        <v>80-C1812C472KGR</v>
      </c>
      <c r="I8" s="46">
        <f ca="1">IF(INDEX(Table3[Type Colour],Table5[[#This Row],[Index Number]])=9,"",IF(INDEX(Table3[Order Quantity],Table5[[#This Row],[Index Number]])=0,"",INDEX(Table3[Order Quantity],Table5[[#This Row],[Index Number]])))</f>
        <v>1</v>
      </c>
      <c r="J8" s="7">
        <f ca="1">IF(INDEX(Table3[Type Colour],Table5[[#This Row],[Index Number]])=9,"",IF(INDEX(Table3[Order Price],Table5[[#This Row],[Index Number]])=0,"", INDEX(Table3[Order Price],Table5[[#This Row],[Index Number]])))</f>
        <v>0.47299999999999998</v>
      </c>
    </row>
    <row r="9" spans="2:10" x14ac:dyDescent="0.25">
      <c r="B9">
        <f t="shared" ca="1" si="0"/>
        <v>2</v>
      </c>
      <c r="C9" t="str">
        <f ca="1">IF(INDEX(Table3[Type Colour],Table5[[#This Row],[Index Number]])=9,"",IF(INDEX(Table3[Manufacturer],Table5[[#This Row],[Index Number]])=0,"",INDEX(Table3[Manufacturer],Table5[[#This Row],[Index Number]])))</f>
        <v>Vishay / Vitramon</v>
      </c>
      <c r="D9" t="str">
        <f ca="1">IF(INDEX(Table3[Type Colour],Table5[[#This Row],[Index Number]])=9,"",IF(INDEX(Table3[Manufacturer Part Number],Table5[[#This Row],[Index Number]])=0,"",INDEX(Table3[Manufacturer Part Number],Table5[[#This Row],[Index Number]])))</f>
        <v xml:space="preserve">HV2220Y103KXHATHV </v>
      </c>
      <c r="E9" t="str">
        <f ca="1">IF(INDEX(Table3[Type Colour],Table5[[#This Row],[Index Number]])=9,"",IF(INDEX(Table3[Footprint],Table5[[#This Row],[Index Number]])=0,"",INDEX(Table3[Footprint],Table5[[#This Row],[Index Number]])))</f>
        <v>C2220</v>
      </c>
      <c r="F9" t="str">
        <f ca="1">IF(INDEX(Table3[Type Colour],Table5[[#This Row],[Index Number]])=9,"",IF(INDEX(Table3[Value],Table5[[#This Row],[Index Number]])=0,"",INDEX(Table3[Footprint],Table5[[#This Row],[Index Number]])))</f>
        <v>C2220</v>
      </c>
      <c r="G9" t="str">
        <f ca="1">IF(INDEX(Table3[Type Colour],Table5[[#This Row],[Index Number]])=9,"",IF(INDEX(Table3[Preferred Supplier],Table5[[#This Row],[Index Number]])=0,"",INDEX(Table3[Preferred Supplier],Table5[[#This Row],[Index Number]])))</f>
        <v>Mouser</v>
      </c>
      <c r="H9" t="str">
        <f ca="1">IF(INDEX(Table3[Type Colour],Table5[[#This Row],[Index Number]])=9,"",IF(INDEX(Table3[Order-code],Table5[[#This Row],[Index Number]])=0,"",INDEX(Table3[Order-code],Table5[[#This Row],[Index Number]])))</f>
        <v>77-HV2220Y103KXHATHV</v>
      </c>
      <c r="I9" s="46">
        <f ca="1">IF(INDEX(Table3[Type Colour],Table5[[#This Row],[Index Number]])=9,"",IF(INDEX(Table3[Order Quantity],Table5[[#This Row],[Index Number]])=0,"",INDEX(Table3[Order Quantity],Table5[[#This Row],[Index Number]])))</f>
        <v>2</v>
      </c>
      <c r="J9" s="7">
        <f ca="1">IF(INDEX(Table3[Type Colour],Table5[[#This Row],[Index Number]])=9,"",IF(INDEX(Table3[Order Price],Table5[[#This Row],[Index Number]])=0,"", INDEX(Table3[Order Price],Table5[[#This Row],[Index Number]])))</f>
        <v>2.42</v>
      </c>
    </row>
    <row r="10" spans="2:10" x14ac:dyDescent="0.25">
      <c r="B10">
        <f t="shared" ca="1" si="0"/>
        <v>3</v>
      </c>
      <c r="C10" t="str">
        <f ca="1">IF(INDEX(Table3[Type Colour],Table5[[#This Row],[Index Number]])=9,"",IF(INDEX(Table3[Manufacturer],Table5[[#This Row],[Index Number]])=0,"",INDEX(Table3[Manufacturer],Table5[[#This Row],[Index Number]])))</f>
        <v>KEMET</v>
      </c>
      <c r="D10" t="str">
        <f ca="1">IF(INDEX(Table3[Type Colour],Table5[[#This Row],[Index Number]])=9,"",IF(INDEX(Table3[Manufacturer Part Number],Table5[[#This Row],[Index Number]])=0,"",INDEX(Table3[Manufacturer Part Number],Table5[[#This Row],[Index Number]])))</f>
        <v xml:space="preserve">C0603C103K1RACTU </v>
      </c>
      <c r="E10" t="str">
        <f ca="1">IF(INDEX(Table3[Type Colour],Table5[[#This Row],[Index Number]])=9,"",IF(INDEX(Table3[Footprint],Table5[[#This Row],[Index Number]])=0,"",INDEX(Table3[Footprint],Table5[[#This Row],[Index Number]])))</f>
        <v>C0603</v>
      </c>
      <c r="F10" t="str">
        <f ca="1">IF(INDEX(Table3[Type Colour],Table5[[#This Row],[Index Number]])=9,"",IF(INDEX(Table3[Value],Table5[[#This Row],[Index Number]])=0,"",INDEX(Table3[Footprint],Table5[[#This Row],[Index Number]])))</f>
        <v>C0603</v>
      </c>
      <c r="G10" t="str">
        <f ca="1">IF(INDEX(Table3[Type Colour],Table5[[#This Row],[Index Number]])=9,"",IF(INDEX(Table3[Preferred Supplier],Table5[[#This Row],[Index Number]])=0,"",INDEX(Table3[Preferred Supplier],Table5[[#This Row],[Index Number]])))</f>
        <v>Mouser</v>
      </c>
      <c r="H10" t="str">
        <f ca="1">IF(INDEX(Table3[Type Colour],Table5[[#This Row],[Index Number]])=9,"",IF(INDEX(Table3[Order-code],Table5[[#This Row],[Index Number]])=0,"",INDEX(Table3[Order-code],Table5[[#This Row],[Index Number]])))</f>
        <v>80-C0603C103K1R</v>
      </c>
      <c r="I10" s="46">
        <f ca="1">IF(INDEX(Table3[Type Colour],Table5[[#This Row],[Index Number]])=9,"",IF(INDEX(Table3[Order Quantity],Table5[[#This Row],[Index Number]])=0,"",INDEX(Table3[Order Quantity],Table5[[#This Row],[Index Number]])))</f>
        <v>1</v>
      </c>
      <c r="J10" s="7">
        <f ca="1">IF(INDEX(Table3[Type Colour],Table5[[#This Row],[Index Number]])=9,"",IF(INDEX(Table3[Order Price],Table5[[#This Row],[Index Number]])=0,"", INDEX(Table3[Order Price],Table5[[#This Row],[Index Number]])))</f>
        <v>7.6999999999999999E-2</v>
      </c>
    </row>
    <row r="11" spans="2:10" x14ac:dyDescent="0.25">
      <c r="B11">
        <f t="shared" ca="1" si="0"/>
        <v>4</v>
      </c>
      <c r="C11" t="str">
        <f ca="1">IF(INDEX(Table3[Type Colour],Table5[[#This Row],[Index Number]])=9,"",IF(INDEX(Table3[Manufacturer],Table5[[#This Row],[Index Number]])=0,"",INDEX(Table3[Manufacturer],Table5[[#This Row],[Index Number]])))</f>
        <v>Vishay/Dale</v>
      </c>
      <c r="D11" t="str">
        <f ca="1">IF(INDEX(Table3[Type Colour],Table5[[#This Row],[Index Number]])=9,"",IF(INDEX(Table3[Manufacturer Part Number],Table5[[#This Row],[Index Number]])=0,"",INDEX(Table3[Manufacturer Part Number],Table5[[#This Row],[Index Number]])))</f>
        <v xml:space="preserve">RS02B100R0FE70 </v>
      </c>
      <c r="E11" t="str">
        <f ca="1">IF(INDEX(Table3[Type Colour],Table5[[#This Row],[Index Number]])=9,"",IF(INDEX(Table3[Footprint],Table5[[#This Row],[Index Number]])=0,"",INDEX(Table3[Footprint],Table5[[#This Row],[Index Number]])))</f>
        <v>RS02B</v>
      </c>
      <c r="F11" t="str">
        <f ca="1">IF(INDEX(Table3[Type Colour],Table5[[#This Row],[Index Number]])=9,"",IF(INDEX(Table3[Value],Table5[[#This Row],[Index Number]])=0,"",INDEX(Table3[Footprint],Table5[[#This Row],[Index Number]])))</f>
        <v>RS02B</v>
      </c>
      <c r="G11" t="str">
        <f ca="1">IF(INDEX(Table3[Type Colour],Table5[[#This Row],[Index Number]])=9,"",IF(INDEX(Table3[Preferred Supplier],Table5[[#This Row],[Index Number]])=0,"",INDEX(Table3[Preferred Supplier],Table5[[#This Row],[Index Number]])))</f>
        <v>Mouser</v>
      </c>
      <c r="H11" t="str">
        <f ca="1">IF(INDEX(Table3[Type Colour],Table5[[#This Row],[Index Number]])=9,"",IF(INDEX(Table3[Order-code],Table5[[#This Row],[Index Number]])=0,"",INDEX(Table3[Order-code],Table5[[#This Row],[Index Number]])))</f>
        <v>71-RS02B100R0FE70</v>
      </c>
      <c r="I11" s="46">
        <f ca="1">IF(INDEX(Table3[Type Colour],Table5[[#This Row],[Index Number]])=9,"",IF(INDEX(Table3[Order Quantity],Table5[[#This Row],[Index Number]])=0,"",INDEX(Table3[Order Quantity],Table5[[#This Row],[Index Number]])))</f>
        <v>3</v>
      </c>
      <c r="J11" s="7">
        <f ca="1">IF(INDEX(Table3[Type Colour],Table5[[#This Row],[Index Number]])=9,"",IF(INDEX(Table3[Order Price],Table5[[#This Row],[Index Number]])=0,"", INDEX(Table3[Order Price],Table5[[#This Row],[Index Number]])))</f>
        <v>3.3600000000000003</v>
      </c>
    </row>
    <row r="12" spans="2:10" x14ac:dyDescent="0.25">
      <c r="B12">
        <f t="shared" ca="1" si="0"/>
        <v>5</v>
      </c>
      <c r="C12" t="str">
        <f ca="1">IF(INDEX(Table3[Type Colour],Table5[[#This Row],[Index Number]])=9,"",IF(INDEX(Table3[Manufacturer],Table5[[#This Row],[Index Number]])=0,"",INDEX(Table3[Manufacturer],Table5[[#This Row],[Index Number]])))</f>
        <v>Vishay / Dale</v>
      </c>
      <c r="D12" t="str">
        <f ca="1">IF(INDEX(Table3[Type Colour],Table5[[#This Row],[Index Number]])=9,"",IF(INDEX(Table3[Manufacturer Part Number],Table5[[#This Row],[Index Number]])=0,"",INDEX(Table3[Manufacturer Part Number],Table5[[#This Row],[Index Number]])))</f>
        <v xml:space="preserve">CRCW04021K00FKEDC </v>
      </c>
      <c r="E12" t="str">
        <f ca="1">IF(INDEX(Table3[Type Colour],Table5[[#This Row],[Index Number]])=9,"",IF(INDEX(Table3[Footprint],Table5[[#This Row],[Index Number]])=0,"",INDEX(Table3[Footprint],Table5[[#This Row],[Index Number]])))</f>
        <v>R1206</v>
      </c>
      <c r="F12" t="str">
        <f ca="1">IF(INDEX(Table3[Type Colour],Table5[[#This Row],[Index Number]])=9,"",IF(INDEX(Table3[Value],Table5[[#This Row],[Index Number]])=0,"",INDEX(Table3[Footprint],Table5[[#This Row],[Index Number]])))</f>
        <v>R1206</v>
      </c>
      <c r="G12" t="str">
        <f ca="1">IF(INDEX(Table3[Type Colour],Table5[[#This Row],[Index Number]])=9,"",IF(INDEX(Table3[Preferred Supplier],Table5[[#This Row],[Index Number]])=0,"",INDEX(Table3[Preferred Supplier],Table5[[#This Row],[Index Number]])))</f>
        <v>Mouser</v>
      </c>
      <c r="H12" t="str">
        <f ca="1">IF(INDEX(Table3[Type Colour],Table5[[#This Row],[Index Number]])=9,"",IF(INDEX(Table3[Order-code],Table5[[#This Row],[Index Number]])=0,"",INDEX(Table3[Order-code],Table5[[#This Row],[Index Number]])))</f>
        <v>71-CRCW04021K00FKEDC</v>
      </c>
      <c r="I12" s="46">
        <f ca="1">IF(INDEX(Table3[Type Colour],Table5[[#This Row],[Index Number]])=9,"",IF(INDEX(Table3[Order Quantity],Table5[[#This Row],[Index Number]])=0,"",INDEX(Table3[Order Quantity],Table5[[#This Row],[Index Number]])))</f>
        <v>1</v>
      </c>
      <c r="J12" s="7">
        <f ca="1">IF(INDEX(Table3[Type Colour],Table5[[#This Row],[Index Number]])=9,"",IF(INDEX(Table3[Order Price],Table5[[#This Row],[Index Number]])=0,"", INDEX(Table3[Order Price],Table5[[#This Row],[Index Number]])))</f>
        <v>7.6999999999999999E-2</v>
      </c>
    </row>
    <row r="13" spans="2:10" x14ac:dyDescent="0.25">
      <c r="B13">
        <f t="shared" ca="1" si="0"/>
        <v>6</v>
      </c>
      <c r="C13" t="str">
        <f ca="1">IF(INDEX(Table3[Type Colour],Table5[[#This Row],[Index Number]])=9,"",IF(INDEX(Table3[Manufacturer],Table5[[#This Row],[Index Number]])=0,"",INDEX(Table3[Manufacturer],Table5[[#This Row],[Index Number]])))</f>
        <v>Vishay / Dale</v>
      </c>
      <c r="D13" t="str">
        <f ca="1">IF(INDEX(Table3[Type Colour],Table5[[#This Row],[Index Number]])=9,"",IF(INDEX(Table3[Manufacturer Part Number],Table5[[#This Row],[Index Number]])=0,"",INDEX(Table3[Manufacturer Part Number],Table5[[#This Row],[Index Number]])))</f>
        <v xml:space="preserve">RS02B33R00FE12 </v>
      </c>
      <c r="E13" t="str">
        <f ca="1">IF(INDEX(Table3[Type Colour],Table5[[#This Row],[Index Number]])=9,"",IF(INDEX(Table3[Footprint],Table5[[#This Row],[Index Number]])=0,"",INDEX(Table3[Footprint],Table5[[#This Row],[Index Number]])))</f>
        <v>RS02B</v>
      </c>
      <c r="F13" t="str">
        <f ca="1">IF(INDEX(Table3[Type Colour],Table5[[#This Row],[Index Number]])=9,"",IF(INDEX(Table3[Value],Table5[[#This Row],[Index Number]])=0,"",INDEX(Table3[Footprint],Table5[[#This Row],[Index Number]])))</f>
        <v>RS02B</v>
      </c>
      <c r="G13" t="str">
        <f ca="1">IF(INDEX(Table3[Type Colour],Table5[[#This Row],[Index Number]])=9,"",IF(INDEX(Table3[Preferred Supplier],Table5[[#This Row],[Index Number]])=0,"",INDEX(Table3[Preferred Supplier],Table5[[#This Row],[Index Number]])))</f>
        <v>Mouser</v>
      </c>
      <c r="H13" t="str">
        <f ca="1">IF(INDEX(Table3[Type Colour],Table5[[#This Row],[Index Number]])=9,"",IF(INDEX(Table3[Order-code],Table5[[#This Row],[Index Number]])=0,"",INDEX(Table3[Order-code],Table5[[#This Row],[Index Number]])))</f>
        <v>71-RS02B33R00FE12</v>
      </c>
      <c r="I13" s="46">
        <f ca="1">IF(INDEX(Table3[Type Colour],Table5[[#This Row],[Index Number]])=9,"",IF(INDEX(Table3[Order Quantity],Table5[[#This Row],[Index Number]])=0,"",INDEX(Table3[Order Quantity],Table5[[#This Row],[Index Number]])))</f>
        <v>1</v>
      </c>
      <c r="J13" s="7">
        <f ca="1">IF(INDEX(Table3[Type Colour],Table5[[#This Row],[Index Number]])=9,"",IF(INDEX(Table3[Order Price],Table5[[#This Row],[Index Number]])=0,"", INDEX(Table3[Order Price],Table5[[#This Row],[Index Number]])))</f>
        <v>1.42</v>
      </c>
    </row>
    <row r="14" spans="2:10" x14ac:dyDescent="0.25">
      <c r="B14">
        <f t="shared" ca="1" si="0"/>
        <v>7</v>
      </c>
      <c r="C14" t="str">
        <f ca="1">IF(INDEX(Table3[Type Colour],Table5[[#This Row],[Index Number]])=9,"",IF(INDEX(Table3[Manufacturer],Table5[[#This Row],[Index Number]])=0,"",INDEX(Table3[Manufacturer],Table5[[#This Row],[Index Number]])))</f>
        <v>Wurth Elektronik</v>
      </c>
      <c r="D14" t="str">
        <f ca="1">IF(INDEX(Table3[Type Colour],Table5[[#This Row],[Index Number]])=9,"",IF(INDEX(Table3[Manufacturer Part Number],Table5[[#This Row],[Index Number]])=0,"",INDEX(Table3[Manufacturer Part Number],Table5[[#This Row],[Index Number]])))</f>
        <v xml:space="preserve">744866392 </v>
      </c>
      <c r="E14" t="str">
        <f ca="1">IF(INDEX(Table3[Type Colour],Table5[[#This Row],[Index Number]])=9,"",IF(INDEX(Table3[Footprint],Table5[[#This Row],[Index Number]])=0,"",INDEX(Table3[Footprint],Table5[[#This Row],[Index Number]])))</f>
        <v>Custom</v>
      </c>
      <c r="F14" t="str">
        <f ca="1">IF(INDEX(Table3[Type Colour],Table5[[#This Row],[Index Number]])=9,"",IF(INDEX(Table3[Value],Table5[[#This Row],[Index Number]])=0,"",INDEX(Table3[Footprint],Table5[[#This Row],[Index Number]])))</f>
        <v>Custom</v>
      </c>
      <c r="G14" t="str">
        <f ca="1">IF(INDEX(Table3[Type Colour],Table5[[#This Row],[Index Number]])=9,"",IF(INDEX(Table3[Preferred Supplier],Table5[[#This Row],[Index Number]])=0,"",INDEX(Table3[Preferred Supplier],Table5[[#This Row],[Index Number]])))</f>
        <v>Mouser</v>
      </c>
      <c r="H14" t="str">
        <f ca="1">IF(INDEX(Table3[Type Colour],Table5[[#This Row],[Index Number]])=9,"",IF(INDEX(Table3[Order-code],Table5[[#This Row],[Index Number]])=0,"",INDEX(Table3[Order-code],Table5[[#This Row],[Index Number]])))</f>
        <v>710-744866392</v>
      </c>
      <c r="I14" s="46">
        <f ca="1">IF(INDEX(Table3[Type Colour],Table5[[#This Row],[Index Number]])=9,"",IF(INDEX(Table3[Order Quantity],Table5[[#This Row],[Index Number]])=0,"",INDEX(Table3[Order Quantity],Table5[[#This Row],[Index Number]])))</f>
        <v>1</v>
      </c>
      <c r="J14" s="7">
        <f ca="1">IF(INDEX(Table3[Type Colour],Table5[[#This Row],[Index Number]])=9,"",IF(INDEX(Table3[Order Price],Table5[[#This Row],[Index Number]])=0,"", INDEX(Table3[Order Price],Table5[[#This Row],[Index Number]])))</f>
        <v>3.22</v>
      </c>
    </row>
    <row r="15" spans="2:10" x14ac:dyDescent="0.25">
      <c r="B15">
        <f t="shared" ca="1" si="0"/>
        <v>8</v>
      </c>
      <c r="C15" t="str">
        <f ca="1">IF(INDEX(Table3[Type Colour],Table5[[#This Row],[Index Number]])=9,"",IF(INDEX(Table3[Manufacturer],Table5[[#This Row],[Index Number]])=0,"",INDEX(Table3[Manufacturer],Table5[[#This Row],[Index Number]])))</f>
        <v>Shuguang</v>
      </c>
      <c r="D15" t="str">
        <f ca="1">IF(INDEX(Table3[Type Colour],Table5[[#This Row],[Index Number]])=9,"",IF(INDEX(Table3[Manufacturer Part Number],Table5[[#This Row],[Index Number]])=0,"",INDEX(Table3[Manufacturer Part Number],Table5[[#This Row],[Index Number]])))</f>
        <v>572B</v>
      </c>
      <c r="E15" t="str">
        <f ca="1">IF(INDEX(Table3[Type Colour],Table5[[#This Row],[Index Number]])=9,"",IF(INDEX(Table3[Footprint],Table5[[#This Row],[Index Number]])=0,"",INDEX(Table3[Footprint],Table5[[#This Row],[Index Number]])))</f>
        <v>572B/T160L</v>
      </c>
      <c r="F15" t="str">
        <f ca="1">IF(INDEX(Table3[Type Colour],Table5[[#This Row],[Index Number]])=9,"",IF(INDEX(Table3[Value],Table5[[#This Row],[Index Number]])=0,"",INDEX(Table3[Footprint],Table5[[#This Row],[Index Number]])))</f>
        <v/>
      </c>
      <c r="G15" t="str">
        <f ca="1">IF(INDEX(Table3[Type Colour],Table5[[#This Row],[Index Number]])=9,"",IF(INDEX(Table3[Preferred Supplier],Table5[[#This Row],[Index Number]])=0,"",INDEX(Table3[Preferred Supplier],Table5[[#This Row],[Index Number]])))</f>
        <v>Tube Amp Doctor</v>
      </c>
      <c r="H15" t="str">
        <f ca="1">IF(INDEX(Table3[Type Colour],Table5[[#This Row],[Index Number]])=9,"",IF(INDEX(Table3[Order-code],Table5[[#This Row],[Index Number]])=0,"",INDEX(Table3[Order-code],Table5[[#This Row],[Index Number]])))</f>
        <v>Link</v>
      </c>
      <c r="I15" s="46">
        <f ca="1">IF(INDEX(Table3[Type Colour],Table5[[#This Row],[Index Number]])=9,"",IF(INDEX(Table3[Order Quantity],Table5[[#This Row],[Index Number]])=0,"",INDEX(Table3[Order Quantity],Table5[[#This Row],[Index Number]])))</f>
        <v>1</v>
      </c>
      <c r="J15" s="7">
        <f ca="1">IF(INDEX(Table3[Type Colour],Table5[[#This Row],[Index Number]])=9,"",IF(INDEX(Table3[Order Price],Table5[[#This Row],[Index Number]])=0,"", INDEX(Table3[Order Price],Table5[[#This Row],[Index Number]])))</f>
        <v>70.45</v>
      </c>
    </row>
    <row r="16" spans="2:10" x14ac:dyDescent="0.25">
      <c r="B16">
        <f t="shared" ca="1" si="0"/>
        <v>9</v>
      </c>
      <c r="C16" t="str">
        <f ca="1">IF(INDEX(Table3[Type Colour],Table5[[#This Row],[Index Number]])=9,"",IF(INDEX(Table3[Manufacturer],Table5[[#This Row],[Index Number]])=0,"",INDEX(Table3[Manufacturer],Table5[[#This Row],[Index Number]])))</f>
        <v/>
      </c>
      <c r="D16" t="str">
        <f ca="1">IF(INDEX(Table3[Type Colour],Table5[[#This Row],[Index Number]])=9,"",IF(INDEX(Table3[Manufacturer Part Number],Table5[[#This Row],[Index Number]])=0,"",INDEX(Table3[Manufacturer Part Number],Table5[[#This Row],[Index Number]])))</f>
        <v>U4A</v>
      </c>
      <c r="E16" t="str">
        <f ca="1">IF(INDEX(Table3[Type Colour],Table5[[#This Row],[Index Number]])=9,"",IF(INDEX(Table3[Footprint],Table5[[#This Row],[Index Number]])=0,"",INDEX(Table3[Footprint],Table5[[#This Row],[Index Number]])))</f>
        <v>U4A</v>
      </c>
      <c r="F16" t="str">
        <f ca="1">IF(INDEX(Table3[Type Colour],Table5[[#This Row],[Index Number]])=9,"",IF(INDEX(Table3[Value],Table5[[#This Row],[Index Number]])=0,"",INDEX(Table3[Footprint],Table5[[#This Row],[Index Number]])))</f>
        <v/>
      </c>
      <c r="G16" t="str">
        <f ca="1">IF(INDEX(Table3[Type Colour],Table5[[#This Row],[Index Number]])=9,"",IF(INDEX(Table3[Preferred Supplier],Table5[[#This Row],[Index Number]])=0,"",INDEX(Table3[Preferred Supplier],Table5[[#This Row],[Index Number]])))</f>
        <v>Amazon</v>
      </c>
      <c r="H16" t="str">
        <f ca="1">IF(INDEX(Table3[Type Colour],Table5[[#This Row],[Index Number]])=9,"",IF(INDEX(Table3[Order-code],Table5[[#This Row],[Index Number]])=0,"",INDEX(Table3[Order-code],Table5[[#This Row],[Index Number]])))</f>
        <v>link</v>
      </c>
      <c r="I16" s="46">
        <f ca="1">IF(INDEX(Table3[Type Colour],Table5[[#This Row],[Index Number]])=9,"",IF(INDEX(Table3[Order Quantity],Table5[[#This Row],[Index Number]])=0,"",INDEX(Table3[Order Quantity],Table5[[#This Row],[Index Number]])))</f>
        <v>1</v>
      </c>
      <c r="J16" s="7">
        <f ca="1">IF(INDEX(Table3[Type Colour],Table5[[#This Row],[Index Number]])=9,"",IF(INDEX(Table3[Order Price],Table5[[#This Row],[Index Number]])=0,"", INDEX(Table3[Order Price],Table5[[#This Row],[Index Number]])))</f>
        <v>9.7899999999999991</v>
      </c>
    </row>
    <row r="17" spans="2:10" x14ac:dyDescent="0.25">
      <c r="B17">
        <f t="shared" ca="1" si="0"/>
        <v>10</v>
      </c>
      <c r="C17" t="str">
        <f ca="1">IF(INDEX(Table3[Type Colour],Table5[[#This Row],[Index Number]])=9,"",IF(INDEX(Table3[Manufacturer],Table5[[#This Row],[Index Number]])=0,"",INDEX(Table3[Manufacturer],Table5[[#This Row],[Index Number]])))</f>
        <v>Phoenix Contact</v>
      </c>
      <c r="D17" t="str">
        <f ca="1">IF(INDEX(Table3[Type Colour],Table5[[#This Row],[Index Number]])=9,"",IF(INDEX(Table3[Manufacturer Part Number],Table5[[#This Row],[Index Number]])=0,"",INDEX(Table3[Manufacturer Part Number],Table5[[#This Row],[Index Number]])))</f>
        <v>1714955</v>
      </c>
      <c r="E17" t="str">
        <f ca="1">IF(INDEX(Table3[Type Colour],Table5[[#This Row],[Index Number]])=9,"",IF(INDEX(Table3[Footprint],Table5[[#This Row],[Index Number]])=0,"",INDEX(Table3[Footprint],Table5[[#This Row],[Index Number]])))</f>
        <v>6.35mm 2 pos</v>
      </c>
      <c r="F17" t="str">
        <f ca="1">IF(INDEX(Table3[Type Colour],Table5[[#This Row],[Index Number]])=9,"",IF(INDEX(Table3[Value],Table5[[#This Row],[Index Number]])=0,"",INDEX(Table3[Footprint],Table5[[#This Row],[Index Number]])))</f>
        <v>6.35mm 2 pos</v>
      </c>
      <c r="G17" t="str">
        <f ca="1">IF(INDEX(Table3[Type Colour],Table5[[#This Row],[Index Number]])=9,"",IF(INDEX(Table3[Preferred Supplier],Table5[[#This Row],[Index Number]])=0,"",INDEX(Table3[Preferred Supplier],Table5[[#This Row],[Index Number]])))</f>
        <v>Mouser</v>
      </c>
      <c r="H17" t="str">
        <f ca="1">IF(INDEX(Table3[Type Colour],Table5[[#This Row],[Index Number]])=9,"",IF(INDEX(Table3[Order-code],Table5[[#This Row],[Index Number]])=0,"",INDEX(Table3[Order-code],Table5[[#This Row],[Index Number]])))</f>
        <v>651-1714955</v>
      </c>
      <c r="I17" s="46">
        <f ca="1">IF(INDEX(Table3[Type Colour],Table5[[#This Row],[Index Number]])=9,"",IF(INDEX(Table3[Order Quantity],Table5[[#This Row],[Index Number]])=0,"",INDEX(Table3[Order Quantity],Table5[[#This Row],[Index Number]])))</f>
        <v>2</v>
      </c>
      <c r="J17" s="7">
        <f ca="1">IF(INDEX(Table3[Type Colour],Table5[[#This Row],[Index Number]])=9,"",IF(INDEX(Table3[Order Price],Table5[[#This Row],[Index Number]])=0,"", INDEX(Table3[Order Price],Table5[[#This Row],[Index Number]])))</f>
        <v>1.9259999999999999</v>
      </c>
    </row>
    <row r="18" spans="2:10" x14ac:dyDescent="0.25">
      <c r="B18">
        <f t="shared" ca="1" si="0"/>
        <v>11</v>
      </c>
      <c r="C18" t="str">
        <f ca="1">IF(INDEX(Table3[Type Colour],Table5[[#This Row],[Index Number]])=9,"",IF(INDEX(Table3[Manufacturer],Table5[[#This Row],[Index Number]])=0,"",INDEX(Table3[Manufacturer],Table5[[#This Row],[Index Number]])))</f>
        <v>Amphenol RF</v>
      </c>
      <c r="D18" t="str">
        <f ca="1">IF(INDEX(Table3[Type Colour],Table5[[#This Row],[Index Number]])=9,"",IF(INDEX(Table3[Manufacturer Part Number],Table5[[#This Row],[Index Number]])=0,"",INDEX(Table3[Manufacturer Part Number],Table5[[#This Row],[Index Number]])))</f>
        <v>112404</v>
      </c>
      <c r="E18" t="str">
        <f ca="1">IF(INDEX(Table3[Type Colour],Table5[[#This Row],[Index Number]])=9,"",IF(INDEX(Table3[Footprint],Table5[[#This Row],[Index Number]])=0,"",INDEX(Table3[Footprint],Table5[[#This Row],[Index Number]])))</f>
        <v>TH BNC</v>
      </c>
      <c r="F18" t="str">
        <f ca="1">IF(INDEX(Table3[Type Colour],Table5[[#This Row],[Index Number]])=9,"",IF(INDEX(Table3[Value],Table5[[#This Row],[Index Number]])=0,"",INDEX(Table3[Footprint],Table5[[#This Row],[Index Number]])))</f>
        <v/>
      </c>
      <c r="G18" t="str">
        <f ca="1">IF(INDEX(Table3[Type Colour],Table5[[#This Row],[Index Number]])=9,"",IF(INDEX(Table3[Preferred Supplier],Table5[[#This Row],[Index Number]])=0,"",INDEX(Table3[Preferred Supplier],Table5[[#This Row],[Index Number]])))</f>
        <v>Mouser</v>
      </c>
      <c r="H18" t="str">
        <f ca="1">IF(INDEX(Table3[Type Colour],Table5[[#This Row],[Index Number]])=9,"",IF(INDEX(Table3[Order-code],Table5[[#This Row],[Index Number]])=0,"",INDEX(Table3[Order-code],Table5[[#This Row],[Index Number]])))</f>
        <v>523-112404</v>
      </c>
      <c r="I18" s="46">
        <f ca="1">IF(INDEX(Table3[Type Colour],Table5[[#This Row],[Index Number]])=9,"",IF(INDEX(Table3[Order Quantity],Table5[[#This Row],[Index Number]])=0,"",INDEX(Table3[Order Quantity],Table5[[#This Row],[Index Number]])))</f>
        <v>1</v>
      </c>
      <c r="J18" s="7">
        <f ca="1">IF(INDEX(Table3[Type Colour],Table5[[#This Row],[Index Number]])=9,"",IF(INDEX(Table3[Order Price],Table5[[#This Row],[Index Number]])=0,"", INDEX(Table3[Order Price],Table5[[#This Row],[Index Number]])))</f>
        <v>2.1800000000000002</v>
      </c>
    </row>
    <row r="19" spans="2:10" x14ac:dyDescent="0.25">
      <c r="B19">
        <f t="shared" ca="1" si="0"/>
        <v>12</v>
      </c>
      <c r="C19" t="str">
        <f ca="1">IF(INDEX(Table3[Type Colour],Table5[[#This Row],[Index Number]])=9,"",IF(INDEX(Table3[Manufacturer],Table5[[#This Row],[Index Number]])=0,"",INDEX(Table3[Manufacturer],Table5[[#This Row],[Index Number]])))</f>
        <v/>
      </c>
      <c r="D19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19" t="str">
        <f ca="1">IF(INDEX(Table3[Type Colour],Table5[[#This Row],[Index Number]])=9,"",IF(INDEX(Table3[Footprint],Table5[[#This Row],[Index Number]])=0,"",INDEX(Table3[Footprint],Table5[[#This Row],[Index Number]])))</f>
        <v/>
      </c>
      <c r="F19" t="str">
        <f ca="1">IF(INDEX(Table3[Type Colour],Table5[[#This Row],[Index Number]])=9,"",IF(INDEX(Table3[Value],Table5[[#This Row],[Index Number]])=0,"",INDEX(Table3[Footprint],Table5[[#This Row],[Index Number]])))</f>
        <v/>
      </c>
      <c r="G19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19" t="str">
        <f ca="1">IF(INDEX(Table3[Type Colour],Table5[[#This Row],[Index Number]])=9,"",IF(INDEX(Table3[Order-code],Table5[[#This Row],[Index Number]])=0,"",INDEX(Table3[Order-code],Table5[[#This Row],[Index Number]])))</f>
        <v/>
      </c>
      <c r="I19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19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20" spans="2:10" x14ac:dyDescent="0.25">
      <c r="B20">
        <f t="shared" ca="1" si="0"/>
        <v>13</v>
      </c>
      <c r="C20" t="str">
        <f ca="1">IF(INDEX(Table3[Type Colour],Table5[[#This Row],[Index Number]])=9,"",IF(INDEX(Table3[Manufacturer],Table5[[#This Row],[Index Number]])=0,"",INDEX(Table3[Manufacturer],Table5[[#This Row],[Index Number]])))</f>
        <v/>
      </c>
      <c r="D20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20" t="str">
        <f ca="1">IF(INDEX(Table3[Type Colour],Table5[[#This Row],[Index Number]])=9,"",IF(INDEX(Table3[Footprint],Table5[[#This Row],[Index Number]])=0,"",INDEX(Table3[Footprint],Table5[[#This Row],[Index Number]])))</f>
        <v/>
      </c>
      <c r="F20" t="str">
        <f ca="1">IF(INDEX(Table3[Type Colour],Table5[[#This Row],[Index Number]])=9,"",IF(INDEX(Table3[Value],Table5[[#This Row],[Index Number]])=0,"",INDEX(Table3[Footprint],Table5[[#This Row],[Index Number]])))</f>
        <v/>
      </c>
      <c r="G20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20" t="str">
        <f ca="1">IF(INDEX(Table3[Type Colour],Table5[[#This Row],[Index Number]])=9,"",IF(INDEX(Table3[Order-code],Table5[[#This Row],[Index Number]])=0,"",INDEX(Table3[Order-code],Table5[[#This Row],[Index Number]])))</f>
        <v/>
      </c>
      <c r="I20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20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21" spans="2:10" x14ac:dyDescent="0.25">
      <c r="B21">
        <f t="shared" ca="1" si="0"/>
        <v>14</v>
      </c>
      <c r="C21" t="str">
        <f ca="1">IF(INDEX(Table3[Type Colour],Table5[[#This Row],[Index Number]])=9,"",IF(INDEX(Table3[Manufacturer],Table5[[#This Row],[Index Number]])=0,"",INDEX(Table3[Manufacturer],Table5[[#This Row],[Index Number]])))</f>
        <v/>
      </c>
      <c r="D21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21" t="str">
        <f ca="1">IF(INDEX(Table3[Type Colour],Table5[[#This Row],[Index Number]])=9,"",IF(INDEX(Table3[Footprint],Table5[[#This Row],[Index Number]])=0,"",INDEX(Table3[Footprint],Table5[[#This Row],[Index Number]])))</f>
        <v/>
      </c>
      <c r="F21" t="str">
        <f ca="1">IF(INDEX(Table3[Type Colour],Table5[[#This Row],[Index Number]])=9,"",IF(INDEX(Table3[Value],Table5[[#This Row],[Index Number]])=0,"",INDEX(Table3[Footprint],Table5[[#This Row],[Index Number]])))</f>
        <v/>
      </c>
      <c r="G21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21" t="str">
        <f ca="1">IF(INDEX(Table3[Type Colour],Table5[[#This Row],[Index Number]])=9,"",IF(INDEX(Table3[Order-code],Table5[[#This Row],[Index Number]])=0,"",INDEX(Table3[Order-code],Table5[[#This Row],[Index Number]])))</f>
        <v/>
      </c>
      <c r="I21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21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22" spans="2:10" x14ac:dyDescent="0.25">
      <c r="B22">
        <f t="shared" ca="1" si="0"/>
        <v>15</v>
      </c>
      <c r="C22" t="str">
        <f ca="1">IF(INDEX(Table3[Type Colour],Table5[[#This Row],[Index Number]])=9,"",IF(INDEX(Table3[Manufacturer],Table5[[#This Row],[Index Number]])=0,"",INDEX(Table3[Manufacturer],Table5[[#This Row],[Index Number]])))</f>
        <v/>
      </c>
      <c r="D22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22" t="str">
        <f ca="1">IF(INDEX(Table3[Type Colour],Table5[[#This Row],[Index Number]])=9,"",IF(INDEX(Table3[Footprint],Table5[[#This Row],[Index Number]])=0,"",INDEX(Table3[Footprint],Table5[[#This Row],[Index Number]])))</f>
        <v/>
      </c>
      <c r="F22" t="str">
        <f ca="1">IF(INDEX(Table3[Type Colour],Table5[[#This Row],[Index Number]])=9,"",IF(INDEX(Table3[Value],Table5[[#This Row],[Index Number]])=0,"",INDEX(Table3[Footprint],Table5[[#This Row],[Index Number]])))</f>
        <v/>
      </c>
      <c r="G22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22" t="str">
        <f ca="1">IF(INDEX(Table3[Type Colour],Table5[[#This Row],[Index Number]])=9,"",IF(INDEX(Table3[Order-code],Table5[[#This Row],[Index Number]])=0,"",INDEX(Table3[Order-code],Table5[[#This Row],[Index Number]])))</f>
        <v/>
      </c>
      <c r="I22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22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23" spans="2:10" x14ac:dyDescent="0.25">
      <c r="B23">
        <f t="shared" ca="1" si="0"/>
        <v>16</v>
      </c>
      <c r="C23" t="str">
        <f ca="1">IF(INDEX(Table3[Type Colour],Table5[[#This Row],[Index Number]])=9,"",IF(INDEX(Table3[Manufacturer],Table5[[#This Row],[Index Number]])=0,"",INDEX(Table3[Manufacturer],Table5[[#This Row],[Index Number]])))</f>
        <v/>
      </c>
      <c r="D23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23" t="str">
        <f ca="1">IF(INDEX(Table3[Type Colour],Table5[[#This Row],[Index Number]])=9,"",IF(INDEX(Table3[Footprint],Table5[[#This Row],[Index Number]])=0,"",INDEX(Table3[Footprint],Table5[[#This Row],[Index Number]])))</f>
        <v/>
      </c>
      <c r="F23" t="str">
        <f ca="1">IF(INDEX(Table3[Type Colour],Table5[[#This Row],[Index Number]])=9,"",IF(INDEX(Table3[Value],Table5[[#This Row],[Index Number]])=0,"",INDEX(Table3[Footprint],Table5[[#This Row],[Index Number]])))</f>
        <v/>
      </c>
      <c r="G23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23" t="str">
        <f ca="1">IF(INDEX(Table3[Type Colour],Table5[[#This Row],[Index Number]])=9,"",IF(INDEX(Table3[Order-code],Table5[[#This Row],[Index Number]])=0,"",INDEX(Table3[Order-code],Table5[[#This Row],[Index Number]])))</f>
        <v/>
      </c>
      <c r="I23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23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24" spans="2:10" x14ac:dyDescent="0.25">
      <c r="B24">
        <f t="shared" ca="1" si="0"/>
        <v>17</v>
      </c>
      <c r="C24" t="str">
        <f ca="1">IF(INDEX(Table3[Type Colour],Table5[[#This Row],[Index Number]])=9,"",IF(INDEX(Table3[Manufacturer],Table5[[#This Row],[Index Number]])=0,"",INDEX(Table3[Manufacturer],Table5[[#This Row],[Index Number]])))</f>
        <v/>
      </c>
      <c r="D24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24" t="str">
        <f ca="1">IF(INDEX(Table3[Type Colour],Table5[[#This Row],[Index Number]])=9,"",IF(INDEX(Table3[Footprint],Table5[[#This Row],[Index Number]])=0,"",INDEX(Table3[Footprint],Table5[[#This Row],[Index Number]])))</f>
        <v/>
      </c>
      <c r="F24" t="str">
        <f ca="1">IF(INDEX(Table3[Type Colour],Table5[[#This Row],[Index Number]])=9,"",IF(INDEX(Table3[Value],Table5[[#This Row],[Index Number]])=0,"",INDEX(Table3[Footprint],Table5[[#This Row],[Index Number]])))</f>
        <v/>
      </c>
      <c r="G24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24" t="str">
        <f ca="1">IF(INDEX(Table3[Type Colour],Table5[[#This Row],[Index Number]])=9,"",IF(INDEX(Table3[Order-code],Table5[[#This Row],[Index Number]])=0,"",INDEX(Table3[Order-code],Table5[[#This Row],[Index Number]])))</f>
        <v/>
      </c>
      <c r="I24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24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25" spans="2:10" x14ac:dyDescent="0.25">
      <c r="B25">
        <f t="shared" ca="1" si="0"/>
        <v>18</v>
      </c>
      <c r="C25" t="str">
        <f ca="1">IF(INDEX(Table3[Type Colour],Table5[[#This Row],[Index Number]])=9,"",IF(INDEX(Table3[Manufacturer],Table5[[#This Row],[Index Number]])=0,"",INDEX(Table3[Manufacturer],Table5[[#This Row],[Index Number]])))</f>
        <v/>
      </c>
      <c r="D25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25" t="str">
        <f ca="1">IF(INDEX(Table3[Type Colour],Table5[[#This Row],[Index Number]])=9,"",IF(INDEX(Table3[Footprint],Table5[[#This Row],[Index Number]])=0,"",INDEX(Table3[Footprint],Table5[[#This Row],[Index Number]])))</f>
        <v/>
      </c>
      <c r="F25" t="str">
        <f ca="1">IF(INDEX(Table3[Type Colour],Table5[[#This Row],[Index Number]])=9,"",IF(INDEX(Table3[Value],Table5[[#This Row],[Index Number]])=0,"",INDEX(Table3[Footprint],Table5[[#This Row],[Index Number]])))</f>
        <v/>
      </c>
      <c r="G25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25" t="str">
        <f ca="1">IF(INDEX(Table3[Type Colour],Table5[[#This Row],[Index Number]])=9,"",IF(INDEX(Table3[Order-code],Table5[[#This Row],[Index Number]])=0,"",INDEX(Table3[Order-code],Table5[[#This Row],[Index Number]])))</f>
        <v/>
      </c>
      <c r="I25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25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26" spans="2:10" x14ac:dyDescent="0.25">
      <c r="B26">
        <f t="shared" ca="1" si="0"/>
        <v>19</v>
      </c>
      <c r="C26" t="str">
        <f ca="1">IF(INDEX(Table3[Type Colour],Table5[[#This Row],[Index Number]])=9,"",IF(INDEX(Table3[Manufacturer],Table5[[#This Row],[Index Number]])=0,"",INDEX(Table3[Manufacturer],Table5[[#This Row],[Index Number]])))</f>
        <v/>
      </c>
      <c r="D26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26" t="str">
        <f ca="1">IF(INDEX(Table3[Type Colour],Table5[[#This Row],[Index Number]])=9,"",IF(INDEX(Table3[Footprint],Table5[[#This Row],[Index Number]])=0,"",INDEX(Table3[Footprint],Table5[[#This Row],[Index Number]])))</f>
        <v/>
      </c>
      <c r="F26" t="str">
        <f ca="1">IF(INDEX(Table3[Type Colour],Table5[[#This Row],[Index Number]])=9,"",IF(INDEX(Table3[Value],Table5[[#This Row],[Index Number]])=0,"",INDEX(Table3[Footprint],Table5[[#This Row],[Index Number]])))</f>
        <v/>
      </c>
      <c r="G26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26" t="str">
        <f ca="1">IF(INDEX(Table3[Type Colour],Table5[[#This Row],[Index Number]])=9,"",IF(INDEX(Table3[Order-code],Table5[[#This Row],[Index Number]])=0,"",INDEX(Table3[Order-code],Table5[[#This Row],[Index Number]])))</f>
        <v/>
      </c>
      <c r="I26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26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27" spans="2:10" x14ac:dyDescent="0.25">
      <c r="B27">
        <f t="shared" ca="1" si="0"/>
        <v>20</v>
      </c>
      <c r="C27" t="str">
        <f ca="1">IF(INDEX(Table3[Type Colour],Table5[[#This Row],[Index Number]])=9,"",IF(INDEX(Table3[Manufacturer],Table5[[#This Row],[Index Number]])=0,"",INDEX(Table3[Manufacturer],Table5[[#This Row],[Index Number]])))</f>
        <v/>
      </c>
      <c r="D27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27" t="str">
        <f ca="1">IF(INDEX(Table3[Type Colour],Table5[[#This Row],[Index Number]])=9,"",IF(INDEX(Table3[Footprint],Table5[[#This Row],[Index Number]])=0,"",INDEX(Table3[Footprint],Table5[[#This Row],[Index Number]])))</f>
        <v/>
      </c>
      <c r="F27" t="str">
        <f ca="1">IF(INDEX(Table3[Type Colour],Table5[[#This Row],[Index Number]])=9,"",IF(INDEX(Table3[Value],Table5[[#This Row],[Index Number]])=0,"",INDEX(Table3[Footprint],Table5[[#This Row],[Index Number]])))</f>
        <v/>
      </c>
      <c r="G27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27" t="str">
        <f ca="1">IF(INDEX(Table3[Type Colour],Table5[[#This Row],[Index Number]])=9,"",IF(INDEX(Table3[Order-code],Table5[[#This Row],[Index Number]])=0,"",INDEX(Table3[Order-code],Table5[[#This Row],[Index Number]])))</f>
        <v/>
      </c>
      <c r="I27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27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28" spans="2:10" x14ac:dyDescent="0.25">
      <c r="B28">
        <f t="shared" ca="1" si="0"/>
        <v>21</v>
      </c>
      <c r="C28" t="str">
        <f ca="1">IF(INDEX(Table3[Type Colour],Table5[[#This Row],[Index Number]])=9,"",IF(INDEX(Table3[Manufacturer],Table5[[#This Row],[Index Number]])=0,"",INDEX(Table3[Manufacturer],Table5[[#This Row],[Index Number]])))</f>
        <v/>
      </c>
      <c r="D28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28" t="str">
        <f ca="1">IF(INDEX(Table3[Type Colour],Table5[[#This Row],[Index Number]])=9,"",IF(INDEX(Table3[Footprint],Table5[[#This Row],[Index Number]])=0,"",INDEX(Table3[Footprint],Table5[[#This Row],[Index Number]])))</f>
        <v/>
      </c>
      <c r="F28" t="str">
        <f ca="1">IF(INDEX(Table3[Type Colour],Table5[[#This Row],[Index Number]])=9,"",IF(INDEX(Table3[Value],Table5[[#This Row],[Index Number]])=0,"",INDEX(Table3[Footprint],Table5[[#This Row],[Index Number]])))</f>
        <v/>
      </c>
      <c r="G28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28" t="str">
        <f ca="1">IF(INDEX(Table3[Type Colour],Table5[[#This Row],[Index Number]])=9,"",IF(INDEX(Table3[Order-code],Table5[[#This Row],[Index Number]])=0,"",INDEX(Table3[Order-code],Table5[[#This Row],[Index Number]])))</f>
        <v/>
      </c>
      <c r="I28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28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29" spans="2:10" x14ac:dyDescent="0.25">
      <c r="B29">
        <f t="shared" ca="1" si="0"/>
        <v>22</v>
      </c>
      <c r="C29" t="str">
        <f ca="1">IF(INDEX(Table3[Type Colour],Table5[[#This Row],[Index Number]])=9,"",IF(INDEX(Table3[Manufacturer],Table5[[#This Row],[Index Number]])=0,"",INDEX(Table3[Manufacturer],Table5[[#This Row],[Index Number]])))</f>
        <v/>
      </c>
      <c r="D29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29" t="str">
        <f ca="1">IF(INDEX(Table3[Type Colour],Table5[[#This Row],[Index Number]])=9,"",IF(INDEX(Table3[Footprint],Table5[[#This Row],[Index Number]])=0,"",INDEX(Table3[Footprint],Table5[[#This Row],[Index Number]])))</f>
        <v/>
      </c>
      <c r="F29" t="str">
        <f ca="1">IF(INDEX(Table3[Type Colour],Table5[[#This Row],[Index Number]])=9,"",IF(INDEX(Table3[Value],Table5[[#This Row],[Index Number]])=0,"",INDEX(Table3[Footprint],Table5[[#This Row],[Index Number]])))</f>
        <v/>
      </c>
      <c r="G29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29" t="str">
        <f ca="1">IF(INDEX(Table3[Type Colour],Table5[[#This Row],[Index Number]])=9,"",IF(INDEX(Table3[Order-code],Table5[[#This Row],[Index Number]])=0,"",INDEX(Table3[Order-code],Table5[[#This Row],[Index Number]])))</f>
        <v/>
      </c>
      <c r="I29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29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30" spans="2:10" x14ac:dyDescent="0.25">
      <c r="B30">
        <f t="shared" ca="1" si="0"/>
        <v>23</v>
      </c>
      <c r="C30" t="str">
        <f ca="1">IF(INDEX(Table3[Type Colour],Table5[[#This Row],[Index Number]])=9,"",IF(INDEX(Table3[Manufacturer],Table5[[#This Row],[Index Number]])=0,"",INDEX(Table3[Manufacturer],Table5[[#This Row],[Index Number]])))</f>
        <v/>
      </c>
      <c r="D30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30" t="str">
        <f ca="1">IF(INDEX(Table3[Type Colour],Table5[[#This Row],[Index Number]])=9,"",IF(INDEX(Table3[Footprint],Table5[[#This Row],[Index Number]])=0,"",INDEX(Table3[Footprint],Table5[[#This Row],[Index Number]])))</f>
        <v/>
      </c>
      <c r="F30" t="str">
        <f ca="1">IF(INDEX(Table3[Type Colour],Table5[[#This Row],[Index Number]])=9,"",IF(INDEX(Table3[Value],Table5[[#This Row],[Index Number]])=0,"",INDEX(Table3[Footprint],Table5[[#This Row],[Index Number]])))</f>
        <v/>
      </c>
      <c r="G30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30" t="str">
        <f ca="1">IF(INDEX(Table3[Type Colour],Table5[[#This Row],[Index Number]])=9,"",IF(INDEX(Table3[Order-code],Table5[[#This Row],[Index Number]])=0,"",INDEX(Table3[Order-code],Table5[[#This Row],[Index Number]])))</f>
        <v/>
      </c>
      <c r="I30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30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31" spans="2:10" x14ac:dyDescent="0.25">
      <c r="B31">
        <f t="shared" ca="1" si="0"/>
        <v>24</v>
      </c>
      <c r="C31" t="str">
        <f ca="1">IF(INDEX(Table3[Type Colour],Table5[[#This Row],[Index Number]])=9,"",IF(INDEX(Table3[Manufacturer],Table5[[#This Row],[Index Number]])=0,"",INDEX(Table3[Manufacturer],Table5[[#This Row],[Index Number]])))</f>
        <v/>
      </c>
      <c r="D31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31" t="str">
        <f ca="1">IF(INDEX(Table3[Type Colour],Table5[[#This Row],[Index Number]])=9,"",IF(INDEX(Table3[Footprint],Table5[[#This Row],[Index Number]])=0,"",INDEX(Table3[Footprint],Table5[[#This Row],[Index Number]])))</f>
        <v/>
      </c>
      <c r="F31" t="str">
        <f ca="1">IF(INDEX(Table3[Type Colour],Table5[[#This Row],[Index Number]])=9,"",IF(INDEX(Table3[Value],Table5[[#This Row],[Index Number]])=0,"",INDEX(Table3[Footprint],Table5[[#This Row],[Index Number]])))</f>
        <v/>
      </c>
      <c r="G31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31" t="str">
        <f ca="1">IF(INDEX(Table3[Type Colour],Table5[[#This Row],[Index Number]])=9,"",IF(INDEX(Table3[Order-code],Table5[[#This Row],[Index Number]])=0,"",INDEX(Table3[Order-code],Table5[[#This Row],[Index Number]])))</f>
        <v/>
      </c>
      <c r="I31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31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32" spans="2:10" x14ac:dyDescent="0.25">
      <c r="B32">
        <f t="shared" ca="1" si="0"/>
        <v>25</v>
      </c>
      <c r="C32" t="str">
        <f ca="1">IF(INDEX(Table3[Type Colour],Table5[[#This Row],[Index Number]])=9,"",IF(INDEX(Table3[Manufacturer],Table5[[#This Row],[Index Number]])=0,"",INDEX(Table3[Manufacturer],Table5[[#This Row],[Index Number]])))</f>
        <v/>
      </c>
      <c r="D32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32" t="str">
        <f ca="1">IF(INDEX(Table3[Type Colour],Table5[[#This Row],[Index Number]])=9,"",IF(INDEX(Table3[Footprint],Table5[[#This Row],[Index Number]])=0,"",INDEX(Table3[Footprint],Table5[[#This Row],[Index Number]])))</f>
        <v/>
      </c>
      <c r="F32" t="str">
        <f ca="1">IF(INDEX(Table3[Type Colour],Table5[[#This Row],[Index Number]])=9,"",IF(INDEX(Table3[Value],Table5[[#This Row],[Index Number]])=0,"",INDEX(Table3[Footprint],Table5[[#This Row],[Index Number]])))</f>
        <v/>
      </c>
      <c r="G32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32" t="str">
        <f ca="1">IF(INDEX(Table3[Type Colour],Table5[[#This Row],[Index Number]])=9,"",IF(INDEX(Table3[Order-code],Table5[[#This Row],[Index Number]])=0,"",INDEX(Table3[Order-code],Table5[[#This Row],[Index Number]])))</f>
        <v/>
      </c>
      <c r="I32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32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33" spans="2:10" x14ac:dyDescent="0.25">
      <c r="B33">
        <f t="shared" ca="1" si="0"/>
        <v>26</v>
      </c>
      <c r="C33" t="str">
        <f ca="1">IF(INDEX(Table3[Type Colour],Table5[[#This Row],[Index Number]])=9,"",IF(INDEX(Table3[Manufacturer],Table5[[#This Row],[Index Number]])=0,"",INDEX(Table3[Manufacturer],Table5[[#This Row],[Index Number]])))</f>
        <v/>
      </c>
      <c r="D33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33" t="str">
        <f ca="1">IF(INDEX(Table3[Type Colour],Table5[[#This Row],[Index Number]])=9,"",IF(INDEX(Table3[Footprint],Table5[[#This Row],[Index Number]])=0,"",INDEX(Table3[Footprint],Table5[[#This Row],[Index Number]])))</f>
        <v/>
      </c>
      <c r="F33" t="str">
        <f ca="1">IF(INDEX(Table3[Type Colour],Table5[[#This Row],[Index Number]])=9,"",IF(INDEX(Table3[Value],Table5[[#This Row],[Index Number]])=0,"",INDEX(Table3[Footprint],Table5[[#This Row],[Index Number]])))</f>
        <v/>
      </c>
      <c r="G33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33" t="str">
        <f ca="1">IF(INDEX(Table3[Type Colour],Table5[[#This Row],[Index Number]])=9,"",IF(INDEX(Table3[Order-code],Table5[[#This Row],[Index Number]])=0,"",INDEX(Table3[Order-code],Table5[[#This Row],[Index Number]])))</f>
        <v/>
      </c>
      <c r="I33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33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34" spans="2:10" x14ac:dyDescent="0.25">
      <c r="B34">
        <f t="shared" ca="1" si="0"/>
        <v>27</v>
      </c>
      <c r="C34" t="str">
        <f ca="1">IF(INDEX(Table3[Type Colour],Table5[[#This Row],[Index Number]])=9,"",IF(INDEX(Table3[Manufacturer],Table5[[#This Row],[Index Number]])=0,"",INDEX(Table3[Manufacturer],Table5[[#This Row],[Index Number]])))</f>
        <v/>
      </c>
      <c r="D34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34" t="str">
        <f ca="1">IF(INDEX(Table3[Type Colour],Table5[[#This Row],[Index Number]])=9,"",IF(INDEX(Table3[Footprint],Table5[[#This Row],[Index Number]])=0,"",INDEX(Table3[Footprint],Table5[[#This Row],[Index Number]])))</f>
        <v/>
      </c>
      <c r="F34" t="str">
        <f ca="1">IF(INDEX(Table3[Type Colour],Table5[[#This Row],[Index Number]])=9,"",IF(INDEX(Table3[Value],Table5[[#This Row],[Index Number]])=0,"",INDEX(Table3[Footprint],Table5[[#This Row],[Index Number]])))</f>
        <v/>
      </c>
      <c r="G34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34" t="str">
        <f ca="1">IF(INDEX(Table3[Type Colour],Table5[[#This Row],[Index Number]])=9,"",IF(INDEX(Table3[Order-code],Table5[[#This Row],[Index Number]])=0,"",INDEX(Table3[Order-code],Table5[[#This Row],[Index Number]])))</f>
        <v/>
      </c>
      <c r="I34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34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35" spans="2:10" x14ac:dyDescent="0.25">
      <c r="B35">
        <f t="shared" ca="1" si="0"/>
        <v>28</v>
      </c>
      <c r="C35" t="str">
        <f ca="1">IF(INDEX(Table3[Type Colour],Table5[[#This Row],[Index Number]])=9,"",IF(INDEX(Table3[Manufacturer],Table5[[#This Row],[Index Number]])=0,"",INDEX(Table3[Manufacturer],Table5[[#This Row],[Index Number]])))</f>
        <v/>
      </c>
      <c r="D35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35" t="str">
        <f ca="1">IF(INDEX(Table3[Type Colour],Table5[[#This Row],[Index Number]])=9,"",IF(INDEX(Table3[Footprint],Table5[[#This Row],[Index Number]])=0,"",INDEX(Table3[Footprint],Table5[[#This Row],[Index Number]])))</f>
        <v/>
      </c>
      <c r="F35" t="str">
        <f ca="1">IF(INDEX(Table3[Type Colour],Table5[[#This Row],[Index Number]])=9,"",IF(INDEX(Table3[Value],Table5[[#This Row],[Index Number]])=0,"",INDEX(Table3[Footprint],Table5[[#This Row],[Index Number]])))</f>
        <v/>
      </c>
      <c r="G35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35" t="str">
        <f ca="1">IF(INDEX(Table3[Type Colour],Table5[[#This Row],[Index Number]])=9,"",IF(INDEX(Table3[Order-code],Table5[[#This Row],[Index Number]])=0,"",INDEX(Table3[Order-code],Table5[[#This Row],[Index Number]])))</f>
        <v/>
      </c>
      <c r="I35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35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36" spans="2:10" x14ac:dyDescent="0.25">
      <c r="B36">
        <f t="shared" ca="1" si="0"/>
        <v>29</v>
      </c>
      <c r="C36" t="str">
        <f ca="1">IF(INDEX(Table3[Type Colour],Table5[[#This Row],[Index Number]])=9,"",IF(INDEX(Table3[Manufacturer],Table5[[#This Row],[Index Number]])=0,"",INDEX(Table3[Manufacturer],Table5[[#This Row],[Index Number]])))</f>
        <v/>
      </c>
      <c r="D36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36" t="str">
        <f ca="1">IF(INDEX(Table3[Type Colour],Table5[[#This Row],[Index Number]])=9,"",IF(INDEX(Table3[Footprint],Table5[[#This Row],[Index Number]])=0,"",INDEX(Table3[Footprint],Table5[[#This Row],[Index Number]])))</f>
        <v/>
      </c>
      <c r="F36" t="str">
        <f ca="1">IF(INDEX(Table3[Type Colour],Table5[[#This Row],[Index Number]])=9,"",IF(INDEX(Table3[Value],Table5[[#This Row],[Index Number]])=0,"",INDEX(Table3[Footprint],Table5[[#This Row],[Index Number]])))</f>
        <v/>
      </c>
      <c r="G36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36" t="str">
        <f ca="1">IF(INDEX(Table3[Type Colour],Table5[[#This Row],[Index Number]])=9,"",IF(INDEX(Table3[Order-code],Table5[[#This Row],[Index Number]])=0,"",INDEX(Table3[Order-code],Table5[[#This Row],[Index Number]])))</f>
        <v/>
      </c>
      <c r="I36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36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37" spans="2:10" x14ac:dyDescent="0.25">
      <c r="B37">
        <f t="shared" ca="1" si="0"/>
        <v>30</v>
      </c>
      <c r="C37" t="str">
        <f ca="1">IF(INDEX(Table3[Type Colour],Table5[[#This Row],[Index Number]])=9,"",IF(INDEX(Table3[Manufacturer],Table5[[#This Row],[Index Number]])=0,"",INDEX(Table3[Manufacturer],Table5[[#This Row],[Index Number]])))</f>
        <v/>
      </c>
      <c r="D37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37" t="str">
        <f ca="1">IF(INDEX(Table3[Type Colour],Table5[[#This Row],[Index Number]])=9,"",IF(INDEX(Table3[Footprint],Table5[[#This Row],[Index Number]])=0,"",INDEX(Table3[Footprint],Table5[[#This Row],[Index Number]])))</f>
        <v/>
      </c>
      <c r="F37" t="str">
        <f ca="1">IF(INDEX(Table3[Type Colour],Table5[[#This Row],[Index Number]])=9,"",IF(INDEX(Table3[Value],Table5[[#This Row],[Index Number]])=0,"",INDEX(Table3[Footprint],Table5[[#This Row],[Index Number]])))</f>
        <v/>
      </c>
      <c r="G37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37" t="str">
        <f ca="1">IF(INDEX(Table3[Type Colour],Table5[[#This Row],[Index Number]])=9,"",IF(INDEX(Table3[Order-code],Table5[[#This Row],[Index Number]])=0,"",INDEX(Table3[Order-code],Table5[[#This Row],[Index Number]])))</f>
        <v/>
      </c>
      <c r="I37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37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38" spans="2:10" x14ac:dyDescent="0.25">
      <c r="B38">
        <f t="shared" ca="1" si="0"/>
        <v>31</v>
      </c>
      <c r="C38" t="str">
        <f ca="1">IF(INDEX(Table3[Type Colour],Table5[[#This Row],[Index Number]])=9,"",IF(INDEX(Table3[Manufacturer],Table5[[#This Row],[Index Number]])=0,"",INDEX(Table3[Manufacturer],Table5[[#This Row],[Index Number]])))</f>
        <v/>
      </c>
      <c r="D38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38" t="str">
        <f ca="1">IF(INDEX(Table3[Type Colour],Table5[[#This Row],[Index Number]])=9,"",IF(INDEX(Table3[Footprint],Table5[[#This Row],[Index Number]])=0,"",INDEX(Table3[Footprint],Table5[[#This Row],[Index Number]])))</f>
        <v/>
      </c>
      <c r="F38" t="str">
        <f ca="1">IF(INDEX(Table3[Type Colour],Table5[[#This Row],[Index Number]])=9,"",IF(INDEX(Table3[Value],Table5[[#This Row],[Index Number]])=0,"",INDEX(Table3[Footprint],Table5[[#This Row],[Index Number]])))</f>
        <v/>
      </c>
      <c r="G38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38" t="str">
        <f ca="1">IF(INDEX(Table3[Type Colour],Table5[[#This Row],[Index Number]])=9,"",IF(INDEX(Table3[Order-code],Table5[[#This Row],[Index Number]])=0,"",INDEX(Table3[Order-code],Table5[[#This Row],[Index Number]])))</f>
        <v/>
      </c>
      <c r="I38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38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39" spans="2:10" x14ac:dyDescent="0.25">
      <c r="B39">
        <f t="shared" ca="1" si="0"/>
        <v>32</v>
      </c>
      <c r="C39" t="str">
        <f ca="1">IF(INDEX(Table3[Type Colour],Table5[[#This Row],[Index Number]])=9,"",IF(INDEX(Table3[Manufacturer],Table5[[#This Row],[Index Number]])=0,"",INDEX(Table3[Manufacturer],Table5[[#This Row],[Index Number]])))</f>
        <v/>
      </c>
      <c r="D39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39" t="str">
        <f ca="1">IF(INDEX(Table3[Type Colour],Table5[[#This Row],[Index Number]])=9,"",IF(INDEX(Table3[Footprint],Table5[[#This Row],[Index Number]])=0,"",INDEX(Table3[Footprint],Table5[[#This Row],[Index Number]])))</f>
        <v/>
      </c>
      <c r="F39" t="str">
        <f ca="1">IF(INDEX(Table3[Type Colour],Table5[[#This Row],[Index Number]])=9,"",IF(INDEX(Table3[Value],Table5[[#This Row],[Index Number]])=0,"",INDEX(Table3[Footprint],Table5[[#This Row],[Index Number]])))</f>
        <v/>
      </c>
      <c r="G39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39" t="str">
        <f ca="1">IF(INDEX(Table3[Type Colour],Table5[[#This Row],[Index Number]])=9,"",IF(INDEX(Table3[Order-code],Table5[[#This Row],[Index Number]])=0,"",INDEX(Table3[Order-code],Table5[[#This Row],[Index Number]])))</f>
        <v/>
      </c>
      <c r="I39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39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40" spans="2:10" x14ac:dyDescent="0.25">
      <c r="B40">
        <f t="shared" ca="1" si="0"/>
        <v>33</v>
      </c>
      <c r="C40" t="str">
        <f ca="1">IF(INDEX(Table3[Type Colour],Table5[[#This Row],[Index Number]])=9,"",IF(INDEX(Table3[Manufacturer],Table5[[#This Row],[Index Number]])=0,"",INDEX(Table3[Manufacturer],Table5[[#This Row],[Index Number]])))</f>
        <v/>
      </c>
      <c r="D40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40" t="str">
        <f ca="1">IF(INDEX(Table3[Type Colour],Table5[[#This Row],[Index Number]])=9,"",IF(INDEX(Table3[Footprint],Table5[[#This Row],[Index Number]])=0,"",INDEX(Table3[Footprint],Table5[[#This Row],[Index Number]])))</f>
        <v/>
      </c>
      <c r="F40" t="str">
        <f ca="1">IF(INDEX(Table3[Type Colour],Table5[[#This Row],[Index Number]])=9,"",IF(INDEX(Table3[Value],Table5[[#This Row],[Index Number]])=0,"",INDEX(Table3[Footprint],Table5[[#This Row],[Index Number]])))</f>
        <v/>
      </c>
      <c r="G40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40" t="str">
        <f ca="1">IF(INDEX(Table3[Type Colour],Table5[[#This Row],[Index Number]])=9,"",IF(INDEX(Table3[Order-code],Table5[[#This Row],[Index Number]])=0,"",INDEX(Table3[Order-code],Table5[[#This Row],[Index Number]])))</f>
        <v/>
      </c>
      <c r="I40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40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41" spans="2:10" x14ac:dyDescent="0.25">
      <c r="B41">
        <f t="shared" ca="1" si="0"/>
        <v>34</v>
      </c>
      <c r="C41" t="str">
        <f ca="1">IF(INDEX(Table3[Type Colour],Table5[[#This Row],[Index Number]])=9,"",IF(INDEX(Table3[Manufacturer],Table5[[#This Row],[Index Number]])=0,"",INDEX(Table3[Manufacturer],Table5[[#This Row],[Index Number]])))</f>
        <v/>
      </c>
      <c r="D41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41" t="str">
        <f ca="1">IF(INDEX(Table3[Type Colour],Table5[[#This Row],[Index Number]])=9,"",IF(INDEX(Table3[Footprint],Table5[[#This Row],[Index Number]])=0,"",INDEX(Table3[Footprint],Table5[[#This Row],[Index Number]])))</f>
        <v/>
      </c>
      <c r="F41" t="str">
        <f ca="1">IF(INDEX(Table3[Type Colour],Table5[[#This Row],[Index Number]])=9,"",IF(INDEX(Table3[Value],Table5[[#This Row],[Index Number]])=0,"",INDEX(Table3[Footprint],Table5[[#This Row],[Index Number]])))</f>
        <v/>
      </c>
      <c r="G41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41" t="str">
        <f ca="1">IF(INDEX(Table3[Type Colour],Table5[[#This Row],[Index Number]])=9,"",IF(INDEX(Table3[Order-code],Table5[[#This Row],[Index Number]])=0,"",INDEX(Table3[Order-code],Table5[[#This Row],[Index Number]])))</f>
        <v/>
      </c>
      <c r="I41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41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42" spans="2:10" x14ac:dyDescent="0.25">
      <c r="B42">
        <f t="shared" ca="1" si="0"/>
        <v>35</v>
      </c>
      <c r="C42" t="str">
        <f ca="1">IF(INDEX(Table3[Type Colour],Table5[[#This Row],[Index Number]])=9,"",IF(INDEX(Table3[Manufacturer],Table5[[#This Row],[Index Number]])=0,"",INDEX(Table3[Manufacturer],Table5[[#This Row],[Index Number]])))</f>
        <v/>
      </c>
      <c r="D42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42" t="str">
        <f ca="1">IF(INDEX(Table3[Type Colour],Table5[[#This Row],[Index Number]])=9,"",IF(INDEX(Table3[Footprint],Table5[[#This Row],[Index Number]])=0,"",INDEX(Table3[Footprint],Table5[[#This Row],[Index Number]])))</f>
        <v/>
      </c>
      <c r="F42" t="str">
        <f ca="1">IF(INDEX(Table3[Type Colour],Table5[[#This Row],[Index Number]])=9,"",IF(INDEX(Table3[Value],Table5[[#This Row],[Index Number]])=0,"",INDEX(Table3[Footprint],Table5[[#This Row],[Index Number]])))</f>
        <v/>
      </c>
      <c r="G42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42" t="str">
        <f ca="1">IF(INDEX(Table3[Type Colour],Table5[[#This Row],[Index Number]])=9,"",IF(INDEX(Table3[Order-code],Table5[[#This Row],[Index Number]])=0,"",INDEX(Table3[Order-code],Table5[[#This Row],[Index Number]])))</f>
        <v/>
      </c>
      <c r="I42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42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43" spans="2:10" x14ac:dyDescent="0.25">
      <c r="B43">
        <f t="shared" ca="1" si="0"/>
        <v>36</v>
      </c>
      <c r="C43" t="str">
        <f ca="1">IF(INDEX(Table3[Type Colour],Table5[[#This Row],[Index Number]])=9,"",IF(INDEX(Table3[Manufacturer],Table5[[#This Row],[Index Number]])=0,"",INDEX(Table3[Manufacturer],Table5[[#This Row],[Index Number]])))</f>
        <v/>
      </c>
      <c r="D43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43" t="str">
        <f ca="1">IF(INDEX(Table3[Type Colour],Table5[[#This Row],[Index Number]])=9,"",IF(INDEX(Table3[Footprint],Table5[[#This Row],[Index Number]])=0,"",INDEX(Table3[Footprint],Table5[[#This Row],[Index Number]])))</f>
        <v/>
      </c>
      <c r="F43" t="str">
        <f ca="1">IF(INDEX(Table3[Type Colour],Table5[[#This Row],[Index Number]])=9,"",IF(INDEX(Table3[Value],Table5[[#This Row],[Index Number]])=0,"",INDEX(Table3[Footprint],Table5[[#This Row],[Index Number]])))</f>
        <v/>
      </c>
      <c r="G43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43" t="str">
        <f ca="1">IF(INDEX(Table3[Type Colour],Table5[[#This Row],[Index Number]])=9,"",IF(INDEX(Table3[Order-code],Table5[[#This Row],[Index Number]])=0,"",INDEX(Table3[Order-code],Table5[[#This Row],[Index Number]])))</f>
        <v/>
      </c>
      <c r="I43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43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44" spans="2:10" x14ac:dyDescent="0.25">
      <c r="B44">
        <f t="shared" ca="1" si="0"/>
        <v>37</v>
      </c>
      <c r="C44" t="str">
        <f ca="1">IF(INDEX(Table3[Type Colour],Table5[[#This Row],[Index Number]])=9,"",IF(INDEX(Table3[Manufacturer],Table5[[#This Row],[Index Number]])=0,"",INDEX(Table3[Manufacturer],Table5[[#This Row],[Index Number]])))</f>
        <v/>
      </c>
      <c r="D44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44" t="str">
        <f ca="1">IF(INDEX(Table3[Type Colour],Table5[[#This Row],[Index Number]])=9,"",IF(INDEX(Table3[Footprint],Table5[[#This Row],[Index Number]])=0,"",INDEX(Table3[Footprint],Table5[[#This Row],[Index Number]])))</f>
        <v/>
      </c>
      <c r="F44" t="str">
        <f ca="1">IF(INDEX(Table3[Type Colour],Table5[[#This Row],[Index Number]])=9,"",IF(INDEX(Table3[Value],Table5[[#This Row],[Index Number]])=0,"",INDEX(Table3[Footprint],Table5[[#This Row],[Index Number]])))</f>
        <v/>
      </c>
      <c r="G44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44" t="str">
        <f ca="1">IF(INDEX(Table3[Type Colour],Table5[[#This Row],[Index Number]])=9,"",IF(INDEX(Table3[Order-code],Table5[[#This Row],[Index Number]])=0,"",INDEX(Table3[Order-code],Table5[[#This Row],[Index Number]])))</f>
        <v/>
      </c>
      <c r="I44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44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45" spans="2:10" x14ac:dyDescent="0.25">
      <c r="B45">
        <f t="shared" ca="1" si="0"/>
        <v>38</v>
      </c>
      <c r="C45" t="str">
        <f ca="1">IF(INDEX(Table3[Type Colour],Table5[[#This Row],[Index Number]])=9,"",IF(INDEX(Table3[Manufacturer],Table5[[#This Row],[Index Number]])=0,"",INDEX(Table3[Manufacturer],Table5[[#This Row],[Index Number]])))</f>
        <v/>
      </c>
      <c r="D45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45" t="str">
        <f ca="1">IF(INDEX(Table3[Type Colour],Table5[[#This Row],[Index Number]])=9,"",IF(INDEX(Table3[Footprint],Table5[[#This Row],[Index Number]])=0,"",INDEX(Table3[Footprint],Table5[[#This Row],[Index Number]])))</f>
        <v/>
      </c>
      <c r="F45" t="str">
        <f ca="1">IF(INDEX(Table3[Type Colour],Table5[[#This Row],[Index Number]])=9,"",IF(INDEX(Table3[Value],Table5[[#This Row],[Index Number]])=0,"",INDEX(Table3[Footprint],Table5[[#This Row],[Index Number]])))</f>
        <v/>
      </c>
      <c r="G45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45" t="str">
        <f ca="1">IF(INDEX(Table3[Type Colour],Table5[[#This Row],[Index Number]])=9,"",IF(INDEX(Table3[Order-code],Table5[[#This Row],[Index Number]])=0,"",INDEX(Table3[Order-code],Table5[[#This Row],[Index Number]])))</f>
        <v/>
      </c>
      <c r="I45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45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46" spans="2:10" x14ac:dyDescent="0.25">
      <c r="B46">
        <f t="shared" ca="1" si="0"/>
        <v>39</v>
      </c>
      <c r="C46" t="str">
        <f ca="1">IF(INDEX(Table3[Type Colour],Table5[[#This Row],[Index Number]])=9,"",IF(INDEX(Table3[Manufacturer],Table5[[#This Row],[Index Number]])=0,"",INDEX(Table3[Manufacturer],Table5[[#This Row],[Index Number]])))</f>
        <v/>
      </c>
      <c r="D46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46" t="str">
        <f ca="1">IF(INDEX(Table3[Type Colour],Table5[[#This Row],[Index Number]])=9,"",IF(INDEX(Table3[Footprint],Table5[[#This Row],[Index Number]])=0,"",INDEX(Table3[Footprint],Table5[[#This Row],[Index Number]])))</f>
        <v/>
      </c>
      <c r="F46" t="str">
        <f ca="1">IF(INDEX(Table3[Type Colour],Table5[[#This Row],[Index Number]])=9,"",IF(INDEX(Table3[Value],Table5[[#This Row],[Index Number]])=0,"",INDEX(Table3[Footprint],Table5[[#This Row],[Index Number]])))</f>
        <v/>
      </c>
      <c r="G46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46" t="str">
        <f ca="1">IF(INDEX(Table3[Type Colour],Table5[[#This Row],[Index Number]])=9,"",IF(INDEX(Table3[Order-code],Table5[[#This Row],[Index Number]])=0,"",INDEX(Table3[Order-code],Table5[[#This Row],[Index Number]])))</f>
        <v/>
      </c>
      <c r="I46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46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47" spans="2:10" x14ac:dyDescent="0.25">
      <c r="B47">
        <f t="shared" ca="1" si="0"/>
        <v>40</v>
      </c>
      <c r="C47" t="str">
        <f ca="1">IF(INDEX(Table3[Type Colour],Table5[[#This Row],[Index Number]])=9,"",IF(INDEX(Table3[Manufacturer],Table5[[#This Row],[Index Number]])=0,"",INDEX(Table3[Manufacturer],Table5[[#This Row],[Index Number]])))</f>
        <v/>
      </c>
      <c r="D47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47" t="str">
        <f ca="1">IF(INDEX(Table3[Type Colour],Table5[[#This Row],[Index Number]])=9,"",IF(INDEX(Table3[Footprint],Table5[[#This Row],[Index Number]])=0,"",INDEX(Table3[Footprint],Table5[[#This Row],[Index Number]])))</f>
        <v/>
      </c>
      <c r="F47" t="str">
        <f ca="1">IF(INDEX(Table3[Type Colour],Table5[[#This Row],[Index Number]])=9,"",IF(INDEX(Table3[Value],Table5[[#This Row],[Index Number]])=0,"",INDEX(Table3[Footprint],Table5[[#This Row],[Index Number]])))</f>
        <v/>
      </c>
      <c r="G47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47" t="str">
        <f ca="1">IF(INDEX(Table3[Type Colour],Table5[[#This Row],[Index Number]])=9,"",IF(INDEX(Table3[Order-code],Table5[[#This Row],[Index Number]])=0,"",INDEX(Table3[Order-code],Table5[[#This Row],[Index Number]])))</f>
        <v/>
      </c>
      <c r="I47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47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48" spans="2:10" x14ac:dyDescent="0.25">
      <c r="B48">
        <f t="shared" ca="1" si="0"/>
        <v>41</v>
      </c>
      <c r="C48" t="str">
        <f ca="1">IF(INDEX(Table3[Type Colour],Table5[[#This Row],[Index Number]])=9,"",IF(INDEX(Table3[Manufacturer],Table5[[#This Row],[Index Number]])=0,"",INDEX(Table3[Manufacturer],Table5[[#This Row],[Index Number]])))</f>
        <v/>
      </c>
      <c r="D48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48" t="str">
        <f ca="1">IF(INDEX(Table3[Type Colour],Table5[[#This Row],[Index Number]])=9,"",IF(INDEX(Table3[Footprint],Table5[[#This Row],[Index Number]])=0,"",INDEX(Table3[Footprint],Table5[[#This Row],[Index Number]])))</f>
        <v/>
      </c>
      <c r="F48" t="str">
        <f ca="1">IF(INDEX(Table3[Type Colour],Table5[[#This Row],[Index Number]])=9,"",IF(INDEX(Table3[Value],Table5[[#This Row],[Index Number]])=0,"",INDEX(Table3[Footprint],Table5[[#This Row],[Index Number]])))</f>
        <v/>
      </c>
      <c r="G48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48" t="str">
        <f ca="1">IF(INDEX(Table3[Type Colour],Table5[[#This Row],[Index Number]])=9,"",IF(INDEX(Table3[Order-code],Table5[[#This Row],[Index Number]])=0,"",INDEX(Table3[Order-code],Table5[[#This Row],[Index Number]])))</f>
        <v/>
      </c>
      <c r="I48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48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49" spans="2:10" x14ac:dyDescent="0.25">
      <c r="B49">
        <f t="shared" ca="1" si="0"/>
        <v>42</v>
      </c>
      <c r="C49" t="str">
        <f ca="1">IF(INDEX(Table3[Type Colour],Table5[[#This Row],[Index Number]])=9,"",IF(INDEX(Table3[Manufacturer],Table5[[#This Row],[Index Number]])=0,"",INDEX(Table3[Manufacturer],Table5[[#This Row],[Index Number]])))</f>
        <v/>
      </c>
      <c r="D49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49" t="str">
        <f ca="1">IF(INDEX(Table3[Type Colour],Table5[[#This Row],[Index Number]])=9,"",IF(INDEX(Table3[Footprint],Table5[[#This Row],[Index Number]])=0,"",INDEX(Table3[Footprint],Table5[[#This Row],[Index Number]])))</f>
        <v/>
      </c>
      <c r="F49" t="str">
        <f ca="1">IF(INDEX(Table3[Type Colour],Table5[[#This Row],[Index Number]])=9,"",IF(INDEX(Table3[Value],Table5[[#This Row],[Index Number]])=0,"",INDEX(Table3[Footprint],Table5[[#This Row],[Index Number]])))</f>
        <v/>
      </c>
      <c r="G49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49" t="str">
        <f ca="1">IF(INDEX(Table3[Type Colour],Table5[[#This Row],[Index Number]])=9,"",IF(INDEX(Table3[Order-code],Table5[[#This Row],[Index Number]])=0,"",INDEX(Table3[Order-code],Table5[[#This Row],[Index Number]])))</f>
        <v/>
      </c>
      <c r="I49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49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50" spans="2:10" x14ac:dyDescent="0.25">
      <c r="B50">
        <f t="shared" ca="1" si="0"/>
        <v>43</v>
      </c>
      <c r="C50" t="str">
        <f ca="1">IF(INDEX(Table3[Type Colour],Table5[[#This Row],[Index Number]])=9,"",IF(INDEX(Table3[Manufacturer],Table5[[#This Row],[Index Number]])=0,"",INDEX(Table3[Manufacturer],Table5[[#This Row],[Index Number]])))</f>
        <v/>
      </c>
      <c r="D50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50" t="str">
        <f ca="1">IF(INDEX(Table3[Type Colour],Table5[[#This Row],[Index Number]])=9,"",IF(INDEX(Table3[Footprint],Table5[[#This Row],[Index Number]])=0,"",INDEX(Table3[Footprint],Table5[[#This Row],[Index Number]])))</f>
        <v/>
      </c>
      <c r="F50" t="str">
        <f ca="1">IF(INDEX(Table3[Type Colour],Table5[[#This Row],[Index Number]])=9,"",IF(INDEX(Table3[Value],Table5[[#This Row],[Index Number]])=0,"",INDEX(Table3[Footprint],Table5[[#This Row],[Index Number]])))</f>
        <v/>
      </c>
      <c r="G50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50" t="str">
        <f ca="1">IF(INDEX(Table3[Type Colour],Table5[[#This Row],[Index Number]])=9,"",IF(INDEX(Table3[Order-code],Table5[[#This Row],[Index Number]])=0,"",INDEX(Table3[Order-code],Table5[[#This Row],[Index Number]])))</f>
        <v/>
      </c>
      <c r="I50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50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51" spans="2:10" x14ac:dyDescent="0.25">
      <c r="B51">
        <f t="shared" ca="1" si="0"/>
        <v>44</v>
      </c>
      <c r="C51" t="str">
        <f ca="1">IF(INDEX(Table3[Type Colour],Table5[[#This Row],[Index Number]])=9,"",IF(INDEX(Table3[Manufacturer],Table5[[#This Row],[Index Number]])=0,"",INDEX(Table3[Manufacturer],Table5[[#This Row],[Index Number]])))</f>
        <v/>
      </c>
      <c r="D51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51" t="str">
        <f ca="1">IF(INDEX(Table3[Type Colour],Table5[[#This Row],[Index Number]])=9,"",IF(INDEX(Table3[Footprint],Table5[[#This Row],[Index Number]])=0,"",INDEX(Table3[Footprint],Table5[[#This Row],[Index Number]])))</f>
        <v/>
      </c>
      <c r="F51" t="str">
        <f ca="1">IF(INDEX(Table3[Type Colour],Table5[[#This Row],[Index Number]])=9,"",IF(INDEX(Table3[Value],Table5[[#This Row],[Index Number]])=0,"",INDEX(Table3[Footprint],Table5[[#This Row],[Index Number]])))</f>
        <v/>
      </c>
      <c r="G51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51" t="str">
        <f ca="1">IF(INDEX(Table3[Type Colour],Table5[[#This Row],[Index Number]])=9,"",IF(INDEX(Table3[Order-code],Table5[[#This Row],[Index Number]])=0,"",INDEX(Table3[Order-code],Table5[[#This Row],[Index Number]])))</f>
        <v/>
      </c>
      <c r="I51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51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52" spans="2:10" x14ac:dyDescent="0.25">
      <c r="B52">
        <f t="shared" ca="1" si="0"/>
        <v>45</v>
      </c>
      <c r="C52" t="str">
        <f ca="1">IF(INDEX(Table3[Type Colour],Table5[[#This Row],[Index Number]])=9,"",IF(INDEX(Table3[Manufacturer],Table5[[#This Row],[Index Number]])=0,"",INDEX(Table3[Manufacturer],Table5[[#This Row],[Index Number]])))</f>
        <v/>
      </c>
      <c r="D52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52" t="str">
        <f ca="1">IF(INDEX(Table3[Type Colour],Table5[[#This Row],[Index Number]])=9,"",IF(INDEX(Table3[Footprint],Table5[[#This Row],[Index Number]])=0,"",INDEX(Table3[Footprint],Table5[[#This Row],[Index Number]])))</f>
        <v/>
      </c>
      <c r="F52" t="str">
        <f ca="1">IF(INDEX(Table3[Type Colour],Table5[[#This Row],[Index Number]])=9,"",IF(INDEX(Table3[Value],Table5[[#This Row],[Index Number]])=0,"",INDEX(Table3[Footprint],Table5[[#This Row],[Index Number]])))</f>
        <v/>
      </c>
      <c r="G52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52" t="str">
        <f ca="1">IF(INDEX(Table3[Type Colour],Table5[[#This Row],[Index Number]])=9,"",IF(INDEX(Table3[Order-code],Table5[[#This Row],[Index Number]])=0,"",INDEX(Table3[Order-code],Table5[[#This Row],[Index Number]])))</f>
        <v/>
      </c>
      <c r="I52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52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53" spans="2:10" x14ac:dyDescent="0.25">
      <c r="B53">
        <f t="shared" ca="1" si="0"/>
        <v>46</v>
      </c>
      <c r="C53" t="str">
        <f ca="1">IF(INDEX(Table3[Type Colour],Table5[[#This Row],[Index Number]])=9,"",IF(INDEX(Table3[Manufacturer],Table5[[#This Row],[Index Number]])=0,"",INDEX(Table3[Manufacturer],Table5[[#This Row],[Index Number]])))</f>
        <v/>
      </c>
      <c r="D53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53" t="str">
        <f ca="1">IF(INDEX(Table3[Type Colour],Table5[[#This Row],[Index Number]])=9,"",IF(INDEX(Table3[Footprint],Table5[[#This Row],[Index Number]])=0,"",INDEX(Table3[Footprint],Table5[[#This Row],[Index Number]])))</f>
        <v/>
      </c>
      <c r="F53" t="str">
        <f ca="1">IF(INDEX(Table3[Type Colour],Table5[[#This Row],[Index Number]])=9,"",IF(INDEX(Table3[Value],Table5[[#This Row],[Index Number]])=0,"",INDEX(Table3[Footprint],Table5[[#This Row],[Index Number]])))</f>
        <v/>
      </c>
      <c r="G53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53" t="str">
        <f ca="1">IF(INDEX(Table3[Type Colour],Table5[[#This Row],[Index Number]])=9,"",IF(INDEX(Table3[Order-code],Table5[[#This Row],[Index Number]])=0,"",INDEX(Table3[Order-code],Table5[[#This Row],[Index Number]])))</f>
        <v/>
      </c>
      <c r="I53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53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54" spans="2:10" x14ac:dyDescent="0.25">
      <c r="B54">
        <f t="shared" ca="1" si="0"/>
        <v>47</v>
      </c>
      <c r="C54" t="str">
        <f ca="1">IF(INDEX(Table3[Type Colour],Table5[[#This Row],[Index Number]])=9,"",IF(INDEX(Table3[Manufacturer],Table5[[#This Row],[Index Number]])=0,"",INDEX(Table3[Manufacturer],Table5[[#This Row],[Index Number]])))</f>
        <v/>
      </c>
      <c r="D54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54" t="str">
        <f ca="1">IF(INDEX(Table3[Type Colour],Table5[[#This Row],[Index Number]])=9,"",IF(INDEX(Table3[Footprint],Table5[[#This Row],[Index Number]])=0,"",INDEX(Table3[Footprint],Table5[[#This Row],[Index Number]])))</f>
        <v/>
      </c>
      <c r="F54" t="str">
        <f ca="1">IF(INDEX(Table3[Type Colour],Table5[[#This Row],[Index Number]])=9,"",IF(INDEX(Table3[Value],Table5[[#This Row],[Index Number]])=0,"",INDEX(Table3[Footprint],Table5[[#This Row],[Index Number]])))</f>
        <v/>
      </c>
      <c r="G54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54" t="str">
        <f ca="1">IF(INDEX(Table3[Type Colour],Table5[[#This Row],[Index Number]])=9,"",IF(INDEX(Table3[Order-code],Table5[[#This Row],[Index Number]])=0,"",INDEX(Table3[Order-code],Table5[[#This Row],[Index Number]])))</f>
        <v/>
      </c>
      <c r="I54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54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55" spans="2:10" x14ac:dyDescent="0.25">
      <c r="B55">
        <f t="shared" ca="1" si="0"/>
        <v>48</v>
      </c>
      <c r="C55" t="str">
        <f ca="1">IF(INDEX(Table3[Type Colour],Table5[[#This Row],[Index Number]])=9,"",IF(INDEX(Table3[Manufacturer],Table5[[#This Row],[Index Number]])=0,"",INDEX(Table3[Manufacturer],Table5[[#This Row],[Index Number]])))</f>
        <v/>
      </c>
      <c r="D55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55" t="str">
        <f ca="1">IF(INDEX(Table3[Type Colour],Table5[[#This Row],[Index Number]])=9,"",IF(INDEX(Table3[Footprint],Table5[[#This Row],[Index Number]])=0,"",INDEX(Table3[Footprint],Table5[[#This Row],[Index Number]])))</f>
        <v/>
      </c>
      <c r="F55" t="str">
        <f ca="1">IF(INDEX(Table3[Type Colour],Table5[[#This Row],[Index Number]])=9,"",IF(INDEX(Table3[Value],Table5[[#This Row],[Index Number]])=0,"",INDEX(Table3[Footprint],Table5[[#This Row],[Index Number]])))</f>
        <v/>
      </c>
      <c r="G55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55" t="str">
        <f ca="1">IF(INDEX(Table3[Type Colour],Table5[[#This Row],[Index Number]])=9,"",IF(INDEX(Table3[Order-code],Table5[[#This Row],[Index Number]])=0,"",INDEX(Table3[Order-code],Table5[[#This Row],[Index Number]])))</f>
        <v/>
      </c>
      <c r="I55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55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56" spans="2:10" x14ac:dyDescent="0.25">
      <c r="B56">
        <f t="shared" ca="1" si="0"/>
        <v>49</v>
      </c>
      <c r="C56" t="str">
        <f ca="1">IF(INDEX(Table3[Type Colour],Table5[[#This Row],[Index Number]])=9,"",IF(INDEX(Table3[Manufacturer],Table5[[#This Row],[Index Number]])=0,"",INDEX(Table3[Manufacturer],Table5[[#This Row],[Index Number]])))</f>
        <v/>
      </c>
      <c r="D56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56" t="str">
        <f ca="1">IF(INDEX(Table3[Type Colour],Table5[[#This Row],[Index Number]])=9,"",IF(INDEX(Table3[Footprint],Table5[[#This Row],[Index Number]])=0,"",INDEX(Table3[Footprint],Table5[[#This Row],[Index Number]])))</f>
        <v/>
      </c>
      <c r="F56" t="str">
        <f ca="1">IF(INDEX(Table3[Type Colour],Table5[[#This Row],[Index Number]])=9,"",IF(INDEX(Table3[Value],Table5[[#This Row],[Index Number]])=0,"",INDEX(Table3[Footprint],Table5[[#This Row],[Index Number]])))</f>
        <v/>
      </c>
      <c r="G56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56" t="str">
        <f ca="1">IF(INDEX(Table3[Type Colour],Table5[[#This Row],[Index Number]])=9,"",IF(INDEX(Table3[Order-code],Table5[[#This Row],[Index Number]])=0,"",INDEX(Table3[Order-code],Table5[[#This Row],[Index Number]])))</f>
        <v/>
      </c>
      <c r="I56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56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57" spans="2:10" x14ac:dyDescent="0.25">
      <c r="B57">
        <f t="shared" ca="1" si="0"/>
        <v>50</v>
      </c>
      <c r="C57" t="str">
        <f ca="1">IF(INDEX(Table3[Type Colour],Table5[[#This Row],[Index Number]])=9,"",IF(INDEX(Table3[Manufacturer],Table5[[#This Row],[Index Number]])=0,"",INDEX(Table3[Manufacturer],Table5[[#This Row],[Index Number]])))</f>
        <v/>
      </c>
      <c r="D57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57" t="str">
        <f ca="1">IF(INDEX(Table3[Type Colour],Table5[[#This Row],[Index Number]])=9,"",IF(INDEX(Table3[Footprint],Table5[[#This Row],[Index Number]])=0,"",INDEX(Table3[Footprint],Table5[[#This Row],[Index Number]])))</f>
        <v/>
      </c>
      <c r="F57" t="str">
        <f ca="1">IF(INDEX(Table3[Type Colour],Table5[[#This Row],[Index Number]])=9,"",IF(INDEX(Table3[Value],Table5[[#This Row],[Index Number]])=0,"",INDEX(Table3[Footprint],Table5[[#This Row],[Index Number]])))</f>
        <v/>
      </c>
      <c r="G57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57" t="str">
        <f ca="1">IF(INDEX(Table3[Type Colour],Table5[[#This Row],[Index Number]])=9,"",IF(INDEX(Table3[Order-code],Table5[[#This Row],[Index Number]])=0,"",INDEX(Table3[Order-code],Table5[[#This Row],[Index Number]])))</f>
        <v/>
      </c>
      <c r="I57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57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58" spans="2:10" x14ac:dyDescent="0.25">
      <c r="B58">
        <f t="shared" ca="1" si="0"/>
        <v>51</v>
      </c>
      <c r="C58" t="str">
        <f ca="1">IF(INDEX(Table3[Type Colour],Table5[[#This Row],[Index Number]])=9,"",IF(INDEX(Table3[Manufacturer],Table5[[#This Row],[Index Number]])=0,"",INDEX(Table3[Manufacturer],Table5[[#This Row],[Index Number]])))</f>
        <v/>
      </c>
      <c r="D58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58" t="str">
        <f ca="1">IF(INDEX(Table3[Type Colour],Table5[[#This Row],[Index Number]])=9,"",IF(INDEX(Table3[Footprint],Table5[[#This Row],[Index Number]])=0,"",INDEX(Table3[Footprint],Table5[[#This Row],[Index Number]])))</f>
        <v/>
      </c>
      <c r="F58" t="str">
        <f ca="1">IF(INDEX(Table3[Type Colour],Table5[[#This Row],[Index Number]])=9,"",IF(INDEX(Table3[Value],Table5[[#This Row],[Index Number]])=0,"",INDEX(Table3[Footprint],Table5[[#This Row],[Index Number]])))</f>
        <v/>
      </c>
      <c r="G58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58" t="str">
        <f ca="1">IF(INDEX(Table3[Type Colour],Table5[[#This Row],[Index Number]])=9,"",IF(INDEX(Table3[Order-code],Table5[[#This Row],[Index Number]])=0,"",INDEX(Table3[Order-code],Table5[[#This Row],[Index Number]])))</f>
        <v/>
      </c>
      <c r="I58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58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59" spans="2:10" x14ac:dyDescent="0.25">
      <c r="B59">
        <f t="shared" ca="1" si="0"/>
        <v>52</v>
      </c>
      <c r="C59" t="str">
        <f ca="1">IF(INDEX(Table3[Type Colour],Table5[[#This Row],[Index Number]])=9,"",IF(INDEX(Table3[Manufacturer],Table5[[#This Row],[Index Number]])=0,"",INDEX(Table3[Manufacturer],Table5[[#This Row],[Index Number]])))</f>
        <v/>
      </c>
      <c r="D59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59" t="str">
        <f ca="1">IF(INDEX(Table3[Type Colour],Table5[[#This Row],[Index Number]])=9,"",IF(INDEX(Table3[Footprint],Table5[[#This Row],[Index Number]])=0,"",INDEX(Table3[Footprint],Table5[[#This Row],[Index Number]])))</f>
        <v/>
      </c>
      <c r="F59" t="str">
        <f ca="1">IF(INDEX(Table3[Type Colour],Table5[[#This Row],[Index Number]])=9,"",IF(INDEX(Table3[Value],Table5[[#This Row],[Index Number]])=0,"",INDEX(Table3[Footprint],Table5[[#This Row],[Index Number]])))</f>
        <v/>
      </c>
      <c r="G59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59" t="str">
        <f ca="1">IF(INDEX(Table3[Type Colour],Table5[[#This Row],[Index Number]])=9,"",IF(INDEX(Table3[Order-code],Table5[[#This Row],[Index Number]])=0,"",INDEX(Table3[Order-code],Table5[[#This Row],[Index Number]])))</f>
        <v/>
      </c>
      <c r="I59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59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60" spans="2:10" x14ac:dyDescent="0.25">
      <c r="B60">
        <f t="shared" ca="1" si="0"/>
        <v>53</v>
      </c>
      <c r="C60" t="str">
        <f ca="1">IF(INDEX(Table3[Type Colour],Table5[[#This Row],[Index Number]])=9,"",IF(INDEX(Table3[Manufacturer],Table5[[#This Row],[Index Number]])=0,"",INDEX(Table3[Manufacturer],Table5[[#This Row],[Index Number]])))</f>
        <v/>
      </c>
      <c r="D60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60" t="str">
        <f ca="1">IF(INDEX(Table3[Type Colour],Table5[[#This Row],[Index Number]])=9,"",IF(INDEX(Table3[Footprint],Table5[[#This Row],[Index Number]])=0,"",INDEX(Table3[Footprint],Table5[[#This Row],[Index Number]])))</f>
        <v/>
      </c>
      <c r="F60" t="str">
        <f ca="1">IF(INDEX(Table3[Type Colour],Table5[[#This Row],[Index Number]])=9,"",IF(INDEX(Table3[Value],Table5[[#This Row],[Index Number]])=0,"",INDEX(Table3[Footprint],Table5[[#This Row],[Index Number]])))</f>
        <v/>
      </c>
      <c r="G60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60" t="str">
        <f ca="1">IF(INDEX(Table3[Type Colour],Table5[[#This Row],[Index Number]])=9,"",IF(INDEX(Table3[Order-code],Table5[[#This Row],[Index Number]])=0,"",INDEX(Table3[Order-code],Table5[[#This Row],[Index Number]])))</f>
        <v/>
      </c>
      <c r="I60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60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61" spans="2:10" x14ac:dyDescent="0.25">
      <c r="B61">
        <f t="shared" ca="1" si="0"/>
        <v>54</v>
      </c>
      <c r="C61" t="str">
        <f ca="1">IF(INDEX(Table3[Type Colour],Table5[[#This Row],[Index Number]])=9,"",IF(INDEX(Table3[Manufacturer],Table5[[#This Row],[Index Number]])=0,"",INDEX(Table3[Manufacturer],Table5[[#This Row],[Index Number]])))</f>
        <v/>
      </c>
      <c r="D61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61" t="str">
        <f ca="1">IF(INDEX(Table3[Type Colour],Table5[[#This Row],[Index Number]])=9,"",IF(INDEX(Table3[Footprint],Table5[[#This Row],[Index Number]])=0,"",INDEX(Table3[Footprint],Table5[[#This Row],[Index Number]])))</f>
        <v/>
      </c>
      <c r="F61" t="str">
        <f ca="1">IF(INDEX(Table3[Type Colour],Table5[[#This Row],[Index Number]])=9,"",IF(INDEX(Table3[Value],Table5[[#This Row],[Index Number]])=0,"",INDEX(Table3[Footprint],Table5[[#This Row],[Index Number]])))</f>
        <v/>
      </c>
      <c r="G61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61" t="str">
        <f ca="1">IF(INDEX(Table3[Type Colour],Table5[[#This Row],[Index Number]])=9,"",IF(INDEX(Table3[Order-code],Table5[[#This Row],[Index Number]])=0,"",INDEX(Table3[Order-code],Table5[[#This Row],[Index Number]])))</f>
        <v/>
      </c>
      <c r="I61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61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62" spans="2:10" x14ac:dyDescent="0.25">
      <c r="B62">
        <f t="shared" ca="1" si="0"/>
        <v>55</v>
      </c>
      <c r="C62" t="str">
        <f ca="1">IF(INDEX(Table3[Type Colour],Table5[[#This Row],[Index Number]])=9,"",IF(INDEX(Table3[Manufacturer],Table5[[#This Row],[Index Number]])=0,"",INDEX(Table3[Manufacturer],Table5[[#This Row],[Index Number]])))</f>
        <v/>
      </c>
      <c r="D62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62" t="str">
        <f ca="1">IF(INDEX(Table3[Type Colour],Table5[[#This Row],[Index Number]])=9,"",IF(INDEX(Table3[Footprint],Table5[[#This Row],[Index Number]])=0,"",INDEX(Table3[Footprint],Table5[[#This Row],[Index Number]])))</f>
        <v/>
      </c>
      <c r="F62" t="str">
        <f ca="1">IF(INDEX(Table3[Type Colour],Table5[[#This Row],[Index Number]])=9,"",IF(INDEX(Table3[Value],Table5[[#This Row],[Index Number]])=0,"",INDEX(Table3[Footprint],Table5[[#This Row],[Index Number]])))</f>
        <v/>
      </c>
      <c r="G62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62" t="str">
        <f ca="1">IF(INDEX(Table3[Type Colour],Table5[[#This Row],[Index Number]])=9,"",IF(INDEX(Table3[Order-code],Table5[[#This Row],[Index Number]])=0,"",INDEX(Table3[Order-code],Table5[[#This Row],[Index Number]])))</f>
        <v/>
      </c>
      <c r="I62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62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63" spans="2:10" x14ac:dyDescent="0.25">
      <c r="B63">
        <f t="shared" ca="1" si="0"/>
        <v>56</v>
      </c>
      <c r="C63" t="str">
        <f ca="1">IF(INDEX(Table3[Type Colour],Table5[[#This Row],[Index Number]])=9,"",IF(INDEX(Table3[Manufacturer],Table5[[#This Row],[Index Number]])=0,"",INDEX(Table3[Manufacturer],Table5[[#This Row],[Index Number]])))</f>
        <v/>
      </c>
      <c r="D63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63" t="str">
        <f ca="1">IF(INDEX(Table3[Type Colour],Table5[[#This Row],[Index Number]])=9,"",IF(INDEX(Table3[Footprint],Table5[[#This Row],[Index Number]])=0,"",INDEX(Table3[Footprint],Table5[[#This Row],[Index Number]])))</f>
        <v/>
      </c>
      <c r="F63" t="str">
        <f ca="1">IF(INDEX(Table3[Type Colour],Table5[[#This Row],[Index Number]])=9,"",IF(INDEX(Table3[Value],Table5[[#This Row],[Index Number]])=0,"",INDEX(Table3[Footprint],Table5[[#This Row],[Index Number]])))</f>
        <v/>
      </c>
      <c r="G63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63" t="str">
        <f ca="1">IF(INDEX(Table3[Type Colour],Table5[[#This Row],[Index Number]])=9,"",IF(INDEX(Table3[Order-code],Table5[[#This Row],[Index Number]])=0,"",INDEX(Table3[Order-code],Table5[[#This Row],[Index Number]])))</f>
        <v/>
      </c>
      <c r="I63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63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64" spans="2:10" x14ac:dyDescent="0.25">
      <c r="B64">
        <f t="shared" ca="1" si="0"/>
        <v>57</v>
      </c>
      <c r="C64" t="str">
        <f ca="1">IF(INDEX(Table3[Type Colour],Table5[[#This Row],[Index Number]])=9,"",IF(INDEX(Table3[Manufacturer],Table5[[#This Row],[Index Number]])=0,"",INDEX(Table3[Manufacturer],Table5[[#This Row],[Index Number]])))</f>
        <v/>
      </c>
      <c r="D64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64" t="str">
        <f ca="1">IF(INDEX(Table3[Type Colour],Table5[[#This Row],[Index Number]])=9,"",IF(INDEX(Table3[Footprint],Table5[[#This Row],[Index Number]])=0,"",INDEX(Table3[Footprint],Table5[[#This Row],[Index Number]])))</f>
        <v/>
      </c>
      <c r="F64" t="str">
        <f ca="1">IF(INDEX(Table3[Type Colour],Table5[[#This Row],[Index Number]])=9,"",IF(INDEX(Table3[Value],Table5[[#This Row],[Index Number]])=0,"",INDEX(Table3[Footprint],Table5[[#This Row],[Index Number]])))</f>
        <v/>
      </c>
      <c r="G64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64" t="str">
        <f ca="1">IF(INDEX(Table3[Type Colour],Table5[[#This Row],[Index Number]])=9,"",IF(INDEX(Table3[Order-code],Table5[[#This Row],[Index Number]])=0,"",INDEX(Table3[Order-code],Table5[[#This Row],[Index Number]])))</f>
        <v/>
      </c>
      <c r="I64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64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65" spans="2:10" x14ac:dyDescent="0.25">
      <c r="B65">
        <f t="shared" ca="1" si="0"/>
        <v>58</v>
      </c>
      <c r="C65" t="str">
        <f ca="1">IF(INDEX(Table3[Type Colour],Table5[[#This Row],[Index Number]])=9,"",IF(INDEX(Table3[Manufacturer],Table5[[#This Row],[Index Number]])=0,"",INDEX(Table3[Manufacturer],Table5[[#This Row],[Index Number]])))</f>
        <v/>
      </c>
      <c r="D65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65" t="str">
        <f ca="1">IF(INDEX(Table3[Type Colour],Table5[[#This Row],[Index Number]])=9,"",IF(INDEX(Table3[Footprint],Table5[[#This Row],[Index Number]])=0,"",INDEX(Table3[Footprint],Table5[[#This Row],[Index Number]])))</f>
        <v/>
      </c>
      <c r="F65" t="str">
        <f ca="1">IF(INDEX(Table3[Type Colour],Table5[[#This Row],[Index Number]])=9,"",IF(INDEX(Table3[Value],Table5[[#This Row],[Index Number]])=0,"",INDEX(Table3[Footprint],Table5[[#This Row],[Index Number]])))</f>
        <v/>
      </c>
      <c r="G65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65" t="str">
        <f ca="1">IF(INDEX(Table3[Type Colour],Table5[[#This Row],[Index Number]])=9,"",IF(INDEX(Table3[Order-code],Table5[[#This Row],[Index Number]])=0,"",INDEX(Table3[Order-code],Table5[[#This Row],[Index Number]])))</f>
        <v/>
      </c>
      <c r="I65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65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66" spans="2:10" x14ac:dyDescent="0.25">
      <c r="B66">
        <f t="shared" ca="1" si="0"/>
        <v>59</v>
      </c>
      <c r="C66" t="str">
        <f ca="1">IF(INDEX(Table3[Type Colour],Table5[[#This Row],[Index Number]])=9,"",IF(INDEX(Table3[Manufacturer],Table5[[#This Row],[Index Number]])=0,"",INDEX(Table3[Manufacturer],Table5[[#This Row],[Index Number]])))</f>
        <v/>
      </c>
      <c r="D66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66" t="str">
        <f ca="1">IF(INDEX(Table3[Type Colour],Table5[[#This Row],[Index Number]])=9,"",IF(INDEX(Table3[Footprint],Table5[[#This Row],[Index Number]])=0,"",INDEX(Table3[Footprint],Table5[[#This Row],[Index Number]])))</f>
        <v/>
      </c>
      <c r="F66" t="str">
        <f ca="1">IF(INDEX(Table3[Type Colour],Table5[[#This Row],[Index Number]])=9,"",IF(INDEX(Table3[Value],Table5[[#This Row],[Index Number]])=0,"",INDEX(Table3[Footprint],Table5[[#This Row],[Index Number]])))</f>
        <v/>
      </c>
      <c r="G66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66" t="str">
        <f ca="1">IF(INDEX(Table3[Type Colour],Table5[[#This Row],[Index Number]])=9,"",IF(INDEX(Table3[Order-code],Table5[[#This Row],[Index Number]])=0,"",INDEX(Table3[Order-code],Table5[[#This Row],[Index Number]])))</f>
        <v/>
      </c>
      <c r="I66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66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67" spans="2:10" x14ac:dyDescent="0.25">
      <c r="B67">
        <f t="shared" ca="1" si="0"/>
        <v>60</v>
      </c>
      <c r="C67" t="str">
        <f ca="1">IF(INDEX(Table3[Type Colour],Table5[[#This Row],[Index Number]])=9,"",IF(INDEX(Table3[Manufacturer],Table5[[#This Row],[Index Number]])=0,"",INDEX(Table3[Manufacturer],Table5[[#This Row],[Index Number]])))</f>
        <v/>
      </c>
      <c r="D67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67" t="str">
        <f ca="1">IF(INDEX(Table3[Type Colour],Table5[[#This Row],[Index Number]])=9,"",IF(INDEX(Table3[Footprint],Table5[[#This Row],[Index Number]])=0,"",INDEX(Table3[Footprint],Table5[[#This Row],[Index Number]])))</f>
        <v/>
      </c>
      <c r="F67" t="str">
        <f ca="1">IF(INDEX(Table3[Type Colour],Table5[[#This Row],[Index Number]])=9,"",IF(INDEX(Table3[Value],Table5[[#This Row],[Index Number]])=0,"",INDEX(Table3[Footprint],Table5[[#This Row],[Index Number]])))</f>
        <v/>
      </c>
      <c r="G67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67" t="str">
        <f ca="1">IF(INDEX(Table3[Type Colour],Table5[[#This Row],[Index Number]])=9,"",IF(INDEX(Table3[Order-code],Table5[[#This Row],[Index Number]])=0,"",INDEX(Table3[Order-code],Table5[[#This Row],[Index Number]])))</f>
        <v/>
      </c>
      <c r="I67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67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68" spans="2:10" x14ac:dyDescent="0.25">
      <c r="B68">
        <f t="shared" ca="1" si="0"/>
        <v>61</v>
      </c>
      <c r="C68" t="str">
        <f ca="1">IF(INDEX(Table3[Type Colour],Table5[[#This Row],[Index Number]])=9,"",IF(INDEX(Table3[Manufacturer],Table5[[#This Row],[Index Number]])=0,"",INDEX(Table3[Manufacturer],Table5[[#This Row],[Index Number]])))</f>
        <v/>
      </c>
      <c r="D68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68" t="str">
        <f ca="1">IF(INDEX(Table3[Type Colour],Table5[[#This Row],[Index Number]])=9,"",IF(INDEX(Table3[Footprint],Table5[[#This Row],[Index Number]])=0,"",INDEX(Table3[Footprint],Table5[[#This Row],[Index Number]])))</f>
        <v/>
      </c>
      <c r="F68" t="str">
        <f ca="1">IF(INDEX(Table3[Type Colour],Table5[[#This Row],[Index Number]])=9,"",IF(INDEX(Table3[Value],Table5[[#This Row],[Index Number]])=0,"",INDEX(Table3[Footprint],Table5[[#This Row],[Index Number]])))</f>
        <v/>
      </c>
      <c r="G68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68" t="str">
        <f ca="1">IF(INDEX(Table3[Type Colour],Table5[[#This Row],[Index Number]])=9,"",IF(INDEX(Table3[Order-code],Table5[[#This Row],[Index Number]])=0,"",INDEX(Table3[Order-code],Table5[[#This Row],[Index Number]])))</f>
        <v/>
      </c>
      <c r="I68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68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69" spans="2:10" x14ac:dyDescent="0.25">
      <c r="B69">
        <f t="shared" ca="1" si="0"/>
        <v>62</v>
      </c>
      <c r="C69" t="str">
        <f ca="1">IF(INDEX(Table3[Type Colour],Table5[[#This Row],[Index Number]])=9,"",IF(INDEX(Table3[Manufacturer],Table5[[#This Row],[Index Number]])=0,"",INDEX(Table3[Manufacturer],Table5[[#This Row],[Index Number]])))</f>
        <v/>
      </c>
      <c r="D69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69" t="str">
        <f ca="1">IF(INDEX(Table3[Type Colour],Table5[[#This Row],[Index Number]])=9,"",IF(INDEX(Table3[Footprint],Table5[[#This Row],[Index Number]])=0,"",INDEX(Table3[Footprint],Table5[[#This Row],[Index Number]])))</f>
        <v/>
      </c>
      <c r="F69" t="str">
        <f ca="1">IF(INDEX(Table3[Type Colour],Table5[[#This Row],[Index Number]])=9,"",IF(INDEX(Table3[Value],Table5[[#This Row],[Index Number]])=0,"",INDEX(Table3[Footprint],Table5[[#This Row],[Index Number]])))</f>
        <v/>
      </c>
      <c r="G69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69" t="str">
        <f ca="1">IF(INDEX(Table3[Type Colour],Table5[[#This Row],[Index Number]])=9,"",IF(INDEX(Table3[Order-code],Table5[[#This Row],[Index Number]])=0,"",INDEX(Table3[Order-code],Table5[[#This Row],[Index Number]])))</f>
        <v/>
      </c>
      <c r="I69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69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70" spans="2:10" x14ac:dyDescent="0.25">
      <c r="B70">
        <f t="shared" ca="1" si="0"/>
        <v>63</v>
      </c>
      <c r="C70" t="str">
        <f ca="1">IF(INDEX(Table3[Type Colour],Table5[[#This Row],[Index Number]])=9,"",IF(INDEX(Table3[Manufacturer],Table5[[#This Row],[Index Number]])=0,"",INDEX(Table3[Manufacturer],Table5[[#This Row],[Index Number]])))</f>
        <v/>
      </c>
      <c r="D70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70" t="str">
        <f ca="1">IF(INDEX(Table3[Type Colour],Table5[[#This Row],[Index Number]])=9,"",IF(INDEX(Table3[Footprint],Table5[[#This Row],[Index Number]])=0,"",INDEX(Table3[Footprint],Table5[[#This Row],[Index Number]])))</f>
        <v/>
      </c>
      <c r="F70" t="str">
        <f ca="1">IF(INDEX(Table3[Type Colour],Table5[[#This Row],[Index Number]])=9,"",IF(INDEX(Table3[Value],Table5[[#This Row],[Index Number]])=0,"",INDEX(Table3[Footprint],Table5[[#This Row],[Index Number]])))</f>
        <v/>
      </c>
      <c r="G70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70" t="str">
        <f ca="1">IF(INDEX(Table3[Type Colour],Table5[[#This Row],[Index Number]])=9,"",IF(INDEX(Table3[Order-code],Table5[[#This Row],[Index Number]])=0,"",INDEX(Table3[Order-code],Table5[[#This Row],[Index Number]])))</f>
        <v/>
      </c>
      <c r="I70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70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71" spans="2:10" x14ac:dyDescent="0.25">
      <c r="B71">
        <f t="shared" ca="1" si="0"/>
        <v>64</v>
      </c>
      <c r="C71" t="str">
        <f ca="1">IF(INDEX(Table3[Type Colour],Table5[[#This Row],[Index Number]])=9,"",IF(INDEX(Table3[Manufacturer],Table5[[#This Row],[Index Number]])=0,"",INDEX(Table3[Manufacturer],Table5[[#This Row],[Index Number]])))</f>
        <v/>
      </c>
      <c r="D71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71" t="str">
        <f ca="1">IF(INDEX(Table3[Type Colour],Table5[[#This Row],[Index Number]])=9,"",IF(INDEX(Table3[Footprint],Table5[[#This Row],[Index Number]])=0,"",INDEX(Table3[Footprint],Table5[[#This Row],[Index Number]])))</f>
        <v/>
      </c>
      <c r="F71" t="str">
        <f ca="1">IF(INDEX(Table3[Type Colour],Table5[[#This Row],[Index Number]])=9,"",IF(INDEX(Table3[Value],Table5[[#This Row],[Index Number]])=0,"",INDEX(Table3[Footprint],Table5[[#This Row],[Index Number]])))</f>
        <v/>
      </c>
      <c r="G71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71" t="str">
        <f ca="1">IF(INDEX(Table3[Type Colour],Table5[[#This Row],[Index Number]])=9,"",IF(INDEX(Table3[Order-code],Table5[[#This Row],[Index Number]])=0,"",INDEX(Table3[Order-code],Table5[[#This Row],[Index Number]])))</f>
        <v/>
      </c>
      <c r="I71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71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72" spans="2:10" x14ac:dyDescent="0.25">
      <c r="B72">
        <f t="shared" ref="B72:B135" ca="1" si="1">IF(ISNUMBER(INDIRECT("B"&amp;ROW()-1)),INDIRECT("B"&amp;ROW()-1)+1,1)</f>
        <v>65</v>
      </c>
      <c r="C72" t="str">
        <f ca="1">IF(INDEX(Table3[Type Colour],Table5[[#This Row],[Index Number]])=9,"",IF(INDEX(Table3[Manufacturer],Table5[[#This Row],[Index Number]])=0,"",INDEX(Table3[Manufacturer],Table5[[#This Row],[Index Number]])))</f>
        <v/>
      </c>
      <c r="D72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72" t="str">
        <f ca="1">IF(INDEX(Table3[Type Colour],Table5[[#This Row],[Index Number]])=9,"",IF(INDEX(Table3[Footprint],Table5[[#This Row],[Index Number]])=0,"",INDEX(Table3[Footprint],Table5[[#This Row],[Index Number]])))</f>
        <v/>
      </c>
      <c r="F72" t="str">
        <f ca="1">IF(INDEX(Table3[Type Colour],Table5[[#This Row],[Index Number]])=9,"",IF(INDEX(Table3[Value],Table5[[#This Row],[Index Number]])=0,"",INDEX(Table3[Footprint],Table5[[#This Row],[Index Number]])))</f>
        <v/>
      </c>
      <c r="G72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72" t="str">
        <f ca="1">IF(INDEX(Table3[Type Colour],Table5[[#This Row],[Index Number]])=9,"",IF(INDEX(Table3[Order-code],Table5[[#This Row],[Index Number]])=0,"",INDEX(Table3[Order-code],Table5[[#This Row],[Index Number]])))</f>
        <v/>
      </c>
      <c r="I72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72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73" spans="2:10" x14ac:dyDescent="0.25">
      <c r="B73">
        <f t="shared" ca="1" si="1"/>
        <v>66</v>
      </c>
      <c r="C73" t="str">
        <f ca="1">IF(INDEX(Table3[Type Colour],Table5[[#This Row],[Index Number]])=9,"",IF(INDEX(Table3[Manufacturer],Table5[[#This Row],[Index Number]])=0,"",INDEX(Table3[Manufacturer],Table5[[#This Row],[Index Number]])))</f>
        <v/>
      </c>
      <c r="D73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73" t="str">
        <f ca="1">IF(INDEX(Table3[Type Colour],Table5[[#This Row],[Index Number]])=9,"",IF(INDEX(Table3[Footprint],Table5[[#This Row],[Index Number]])=0,"",INDEX(Table3[Footprint],Table5[[#This Row],[Index Number]])))</f>
        <v/>
      </c>
      <c r="F73" t="str">
        <f ca="1">IF(INDEX(Table3[Type Colour],Table5[[#This Row],[Index Number]])=9,"",IF(INDEX(Table3[Value],Table5[[#This Row],[Index Number]])=0,"",INDEX(Table3[Footprint],Table5[[#This Row],[Index Number]])))</f>
        <v/>
      </c>
      <c r="G73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73" t="str">
        <f ca="1">IF(INDEX(Table3[Type Colour],Table5[[#This Row],[Index Number]])=9,"",IF(INDEX(Table3[Order-code],Table5[[#This Row],[Index Number]])=0,"",INDEX(Table3[Order-code],Table5[[#This Row],[Index Number]])))</f>
        <v/>
      </c>
      <c r="I73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73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74" spans="2:10" x14ac:dyDescent="0.25">
      <c r="B74">
        <f t="shared" ca="1" si="1"/>
        <v>67</v>
      </c>
      <c r="C74" t="str">
        <f ca="1">IF(INDEX(Table3[Type Colour],Table5[[#This Row],[Index Number]])=9,"",IF(INDEX(Table3[Manufacturer],Table5[[#This Row],[Index Number]])=0,"",INDEX(Table3[Manufacturer],Table5[[#This Row],[Index Number]])))</f>
        <v/>
      </c>
      <c r="D74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74" t="str">
        <f ca="1">IF(INDEX(Table3[Type Colour],Table5[[#This Row],[Index Number]])=9,"",IF(INDEX(Table3[Footprint],Table5[[#This Row],[Index Number]])=0,"",INDEX(Table3[Footprint],Table5[[#This Row],[Index Number]])))</f>
        <v/>
      </c>
      <c r="F74" t="str">
        <f ca="1">IF(INDEX(Table3[Type Colour],Table5[[#This Row],[Index Number]])=9,"",IF(INDEX(Table3[Value],Table5[[#This Row],[Index Number]])=0,"",INDEX(Table3[Footprint],Table5[[#This Row],[Index Number]])))</f>
        <v/>
      </c>
      <c r="G74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74" t="str">
        <f ca="1">IF(INDEX(Table3[Type Colour],Table5[[#This Row],[Index Number]])=9,"",IF(INDEX(Table3[Order-code],Table5[[#This Row],[Index Number]])=0,"",INDEX(Table3[Order-code],Table5[[#This Row],[Index Number]])))</f>
        <v/>
      </c>
      <c r="I74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74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75" spans="2:10" x14ac:dyDescent="0.25">
      <c r="B75">
        <f t="shared" ca="1" si="1"/>
        <v>68</v>
      </c>
      <c r="C75" t="str">
        <f ca="1">IF(INDEX(Table3[Type Colour],Table5[[#This Row],[Index Number]])=9,"",IF(INDEX(Table3[Manufacturer],Table5[[#This Row],[Index Number]])=0,"",INDEX(Table3[Manufacturer],Table5[[#This Row],[Index Number]])))</f>
        <v/>
      </c>
      <c r="D75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75" t="str">
        <f ca="1">IF(INDEX(Table3[Type Colour],Table5[[#This Row],[Index Number]])=9,"",IF(INDEX(Table3[Footprint],Table5[[#This Row],[Index Number]])=0,"",INDEX(Table3[Footprint],Table5[[#This Row],[Index Number]])))</f>
        <v/>
      </c>
      <c r="F75" t="str">
        <f ca="1">IF(INDEX(Table3[Type Colour],Table5[[#This Row],[Index Number]])=9,"",IF(INDEX(Table3[Value],Table5[[#This Row],[Index Number]])=0,"",INDEX(Table3[Footprint],Table5[[#This Row],[Index Number]])))</f>
        <v/>
      </c>
      <c r="G75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75" t="str">
        <f ca="1">IF(INDEX(Table3[Type Colour],Table5[[#This Row],[Index Number]])=9,"",IF(INDEX(Table3[Order-code],Table5[[#This Row],[Index Number]])=0,"",INDEX(Table3[Order-code],Table5[[#This Row],[Index Number]])))</f>
        <v/>
      </c>
      <c r="I75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75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76" spans="2:10" x14ac:dyDescent="0.25">
      <c r="B76">
        <f t="shared" ca="1" si="1"/>
        <v>69</v>
      </c>
      <c r="C76" t="str">
        <f ca="1">IF(INDEX(Table3[Type Colour],Table5[[#This Row],[Index Number]])=9,"",IF(INDEX(Table3[Manufacturer],Table5[[#This Row],[Index Number]])=0,"",INDEX(Table3[Manufacturer],Table5[[#This Row],[Index Number]])))</f>
        <v/>
      </c>
      <c r="D76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76" t="str">
        <f ca="1">IF(INDEX(Table3[Type Colour],Table5[[#This Row],[Index Number]])=9,"",IF(INDEX(Table3[Footprint],Table5[[#This Row],[Index Number]])=0,"",INDEX(Table3[Footprint],Table5[[#This Row],[Index Number]])))</f>
        <v/>
      </c>
      <c r="F76" t="str">
        <f ca="1">IF(INDEX(Table3[Type Colour],Table5[[#This Row],[Index Number]])=9,"",IF(INDEX(Table3[Value],Table5[[#This Row],[Index Number]])=0,"",INDEX(Table3[Footprint],Table5[[#This Row],[Index Number]])))</f>
        <v/>
      </c>
      <c r="G76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76" t="str">
        <f ca="1">IF(INDEX(Table3[Type Colour],Table5[[#This Row],[Index Number]])=9,"",IF(INDEX(Table3[Order-code],Table5[[#This Row],[Index Number]])=0,"",INDEX(Table3[Order-code],Table5[[#This Row],[Index Number]])))</f>
        <v/>
      </c>
      <c r="I76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76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77" spans="2:10" x14ac:dyDescent="0.25">
      <c r="B77">
        <f t="shared" ca="1" si="1"/>
        <v>70</v>
      </c>
      <c r="C77" t="str">
        <f ca="1">IF(INDEX(Table3[Type Colour],Table5[[#This Row],[Index Number]])=9,"",IF(INDEX(Table3[Manufacturer],Table5[[#This Row],[Index Number]])=0,"",INDEX(Table3[Manufacturer],Table5[[#This Row],[Index Number]])))</f>
        <v/>
      </c>
      <c r="D77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77" t="str">
        <f ca="1">IF(INDEX(Table3[Type Colour],Table5[[#This Row],[Index Number]])=9,"",IF(INDEX(Table3[Footprint],Table5[[#This Row],[Index Number]])=0,"",INDEX(Table3[Footprint],Table5[[#This Row],[Index Number]])))</f>
        <v/>
      </c>
      <c r="F77" t="str">
        <f ca="1">IF(INDEX(Table3[Type Colour],Table5[[#This Row],[Index Number]])=9,"",IF(INDEX(Table3[Value],Table5[[#This Row],[Index Number]])=0,"",INDEX(Table3[Footprint],Table5[[#This Row],[Index Number]])))</f>
        <v/>
      </c>
      <c r="G77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77" t="str">
        <f ca="1">IF(INDEX(Table3[Type Colour],Table5[[#This Row],[Index Number]])=9,"",IF(INDEX(Table3[Order-code],Table5[[#This Row],[Index Number]])=0,"",INDEX(Table3[Order-code],Table5[[#This Row],[Index Number]])))</f>
        <v/>
      </c>
      <c r="I77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77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78" spans="2:10" x14ac:dyDescent="0.25">
      <c r="B78">
        <f t="shared" ca="1" si="1"/>
        <v>71</v>
      </c>
      <c r="C78" t="str">
        <f ca="1">IF(INDEX(Table3[Type Colour],Table5[[#This Row],[Index Number]])=9,"",IF(INDEX(Table3[Manufacturer],Table5[[#This Row],[Index Number]])=0,"",INDEX(Table3[Manufacturer],Table5[[#This Row],[Index Number]])))</f>
        <v/>
      </c>
      <c r="D78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78" t="str">
        <f ca="1">IF(INDEX(Table3[Type Colour],Table5[[#This Row],[Index Number]])=9,"",IF(INDEX(Table3[Footprint],Table5[[#This Row],[Index Number]])=0,"",INDEX(Table3[Footprint],Table5[[#This Row],[Index Number]])))</f>
        <v/>
      </c>
      <c r="F78" t="str">
        <f ca="1">IF(INDEX(Table3[Type Colour],Table5[[#This Row],[Index Number]])=9,"",IF(INDEX(Table3[Value],Table5[[#This Row],[Index Number]])=0,"",INDEX(Table3[Footprint],Table5[[#This Row],[Index Number]])))</f>
        <v/>
      </c>
      <c r="G78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78" t="str">
        <f ca="1">IF(INDEX(Table3[Type Colour],Table5[[#This Row],[Index Number]])=9,"",IF(INDEX(Table3[Order-code],Table5[[#This Row],[Index Number]])=0,"",INDEX(Table3[Order-code],Table5[[#This Row],[Index Number]])))</f>
        <v/>
      </c>
      <c r="I78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78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79" spans="2:10" x14ac:dyDescent="0.25">
      <c r="B79">
        <f t="shared" ca="1" si="1"/>
        <v>72</v>
      </c>
      <c r="C79" t="str">
        <f ca="1">IF(INDEX(Table3[Type Colour],Table5[[#This Row],[Index Number]])=9,"",IF(INDEX(Table3[Manufacturer],Table5[[#This Row],[Index Number]])=0,"",INDEX(Table3[Manufacturer],Table5[[#This Row],[Index Number]])))</f>
        <v/>
      </c>
      <c r="D79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79" t="str">
        <f ca="1">IF(INDEX(Table3[Type Colour],Table5[[#This Row],[Index Number]])=9,"",IF(INDEX(Table3[Footprint],Table5[[#This Row],[Index Number]])=0,"",INDEX(Table3[Footprint],Table5[[#This Row],[Index Number]])))</f>
        <v/>
      </c>
      <c r="F79" t="str">
        <f ca="1">IF(INDEX(Table3[Type Colour],Table5[[#This Row],[Index Number]])=9,"",IF(INDEX(Table3[Value],Table5[[#This Row],[Index Number]])=0,"",INDEX(Table3[Footprint],Table5[[#This Row],[Index Number]])))</f>
        <v/>
      </c>
      <c r="G79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79" t="str">
        <f ca="1">IF(INDEX(Table3[Type Colour],Table5[[#This Row],[Index Number]])=9,"",IF(INDEX(Table3[Order-code],Table5[[#This Row],[Index Number]])=0,"",INDEX(Table3[Order-code],Table5[[#This Row],[Index Number]])))</f>
        <v/>
      </c>
      <c r="I79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79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80" spans="2:10" x14ac:dyDescent="0.25">
      <c r="B80">
        <f t="shared" ca="1" si="1"/>
        <v>73</v>
      </c>
      <c r="C80" t="str">
        <f ca="1">IF(INDEX(Table3[Type Colour],Table5[[#This Row],[Index Number]])=9,"",IF(INDEX(Table3[Manufacturer],Table5[[#This Row],[Index Number]])=0,"",INDEX(Table3[Manufacturer],Table5[[#This Row],[Index Number]])))</f>
        <v/>
      </c>
      <c r="D80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80" t="str">
        <f ca="1">IF(INDEX(Table3[Type Colour],Table5[[#This Row],[Index Number]])=9,"",IF(INDEX(Table3[Footprint],Table5[[#This Row],[Index Number]])=0,"",INDEX(Table3[Footprint],Table5[[#This Row],[Index Number]])))</f>
        <v/>
      </c>
      <c r="F80" t="str">
        <f ca="1">IF(INDEX(Table3[Type Colour],Table5[[#This Row],[Index Number]])=9,"",IF(INDEX(Table3[Value],Table5[[#This Row],[Index Number]])=0,"",INDEX(Table3[Footprint],Table5[[#This Row],[Index Number]])))</f>
        <v/>
      </c>
      <c r="G80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80" t="str">
        <f ca="1">IF(INDEX(Table3[Type Colour],Table5[[#This Row],[Index Number]])=9,"",IF(INDEX(Table3[Order-code],Table5[[#This Row],[Index Number]])=0,"",INDEX(Table3[Order-code],Table5[[#This Row],[Index Number]])))</f>
        <v/>
      </c>
      <c r="I80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80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81" spans="2:10" x14ac:dyDescent="0.25">
      <c r="B81">
        <f t="shared" ca="1" si="1"/>
        <v>74</v>
      </c>
      <c r="C81" t="str">
        <f ca="1">IF(INDEX(Table3[Type Colour],Table5[[#This Row],[Index Number]])=9,"",IF(INDEX(Table3[Manufacturer],Table5[[#This Row],[Index Number]])=0,"",INDEX(Table3[Manufacturer],Table5[[#This Row],[Index Number]])))</f>
        <v/>
      </c>
      <c r="D81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81" t="str">
        <f ca="1">IF(INDEX(Table3[Type Colour],Table5[[#This Row],[Index Number]])=9,"",IF(INDEX(Table3[Footprint],Table5[[#This Row],[Index Number]])=0,"",INDEX(Table3[Footprint],Table5[[#This Row],[Index Number]])))</f>
        <v/>
      </c>
      <c r="F81" t="str">
        <f ca="1">IF(INDEX(Table3[Type Colour],Table5[[#This Row],[Index Number]])=9,"",IF(INDEX(Table3[Value],Table5[[#This Row],[Index Number]])=0,"",INDEX(Table3[Footprint],Table5[[#This Row],[Index Number]])))</f>
        <v/>
      </c>
      <c r="G81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81" t="str">
        <f ca="1">IF(INDEX(Table3[Type Colour],Table5[[#This Row],[Index Number]])=9,"",IF(INDEX(Table3[Order-code],Table5[[#This Row],[Index Number]])=0,"",INDEX(Table3[Order-code],Table5[[#This Row],[Index Number]])))</f>
        <v/>
      </c>
      <c r="I81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81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82" spans="2:10" x14ac:dyDescent="0.25">
      <c r="B82">
        <f t="shared" ca="1" si="1"/>
        <v>75</v>
      </c>
      <c r="C82" t="str">
        <f ca="1">IF(INDEX(Table3[Type Colour],Table5[[#This Row],[Index Number]])=9,"",IF(INDEX(Table3[Manufacturer],Table5[[#This Row],[Index Number]])=0,"",INDEX(Table3[Manufacturer],Table5[[#This Row],[Index Number]])))</f>
        <v/>
      </c>
      <c r="D82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82" t="str">
        <f ca="1">IF(INDEX(Table3[Type Colour],Table5[[#This Row],[Index Number]])=9,"",IF(INDEX(Table3[Footprint],Table5[[#This Row],[Index Number]])=0,"",INDEX(Table3[Footprint],Table5[[#This Row],[Index Number]])))</f>
        <v/>
      </c>
      <c r="F82" t="str">
        <f ca="1">IF(INDEX(Table3[Type Colour],Table5[[#This Row],[Index Number]])=9,"",IF(INDEX(Table3[Value],Table5[[#This Row],[Index Number]])=0,"",INDEX(Table3[Footprint],Table5[[#This Row],[Index Number]])))</f>
        <v/>
      </c>
      <c r="G82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82" t="str">
        <f ca="1">IF(INDEX(Table3[Type Colour],Table5[[#This Row],[Index Number]])=9,"",IF(INDEX(Table3[Order-code],Table5[[#This Row],[Index Number]])=0,"",INDEX(Table3[Order-code],Table5[[#This Row],[Index Number]])))</f>
        <v/>
      </c>
      <c r="I82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82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83" spans="2:10" x14ac:dyDescent="0.25">
      <c r="B83">
        <f t="shared" ca="1" si="1"/>
        <v>76</v>
      </c>
      <c r="C83" t="str">
        <f ca="1">IF(INDEX(Table3[Type Colour],Table5[[#This Row],[Index Number]])=9,"",IF(INDEX(Table3[Manufacturer],Table5[[#This Row],[Index Number]])=0,"",INDEX(Table3[Manufacturer],Table5[[#This Row],[Index Number]])))</f>
        <v/>
      </c>
      <c r="D83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83" t="str">
        <f ca="1">IF(INDEX(Table3[Type Colour],Table5[[#This Row],[Index Number]])=9,"",IF(INDEX(Table3[Footprint],Table5[[#This Row],[Index Number]])=0,"",INDEX(Table3[Footprint],Table5[[#This Row],[Index Number]])))</f>
        <v/>
      </c>
      <c r="F83" t="str">
        <f ca="1">IF(INDEX(Table3[Type Colour],Table5[[#This Row],[Index Number]])=9,"",IF(INDEX(Table3[Value],Table5[[#This Row],[Index Number]])=0,"",INDEX(Table3[Footprint],Table5[[#This Row],[Index Number]])))</f>
        <v/>
      </c>
      <c r="G83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83" t="str">
        <f ca="1">IF(INDEX(Table3[Type Colour],Table5[[#This Row],[Index Number]])=9,"",IF(INDEX(Table3[Order-code],Table5[[#This Row],[Index Number]])=0,"",INDEX(Table3[Order-code],Table5[[#This Row],[Index Number]])))</f>
        <v/>
      </c>
      <c r="I83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83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84" spans="2:10" x14ac:dyDescent="0.25">
      <c r="B84">
        <f t="shared" ca="1" si="1"/>
        <v>77</v>
      </c>
      <c r="C84" t="str">
        <f ca="1">IF(INDEX(Table3[Type Colour],Table5[[#This Row],[Index Number]])=9,"",IF(INDEX(Table3[Manufacturer],Table5[[#This Row],[Index Number]])=0,"",INDEX(Table3[Manufacturer],Table5[[#This Row],[Index Number]])))</f>
        <v/>
      </c>
      <c r="D84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84" t="str">
        <f ca="1">IF(INDEX(Table3[Type Colour],Table5[[#This Row],[Index Number]])=9,"",IF(INDEX(Table3[Footprint],Table5[[#This Row],[Index Number]])=0,"",INDEX(Table3[Footprint],Table5[[#This Row],[Index Number]])))</f>
        <v/>
      </c>
      <c r="F84" t="str">
        <f ca="1">IF(INDEX(Table3[Type Colour],Table5[[#This Row],[Index Number]])=9,"",IF(INDEX(Table3[Value],Table5[[#This Row],[Index Number]])=0,"",INDEX(Table3[Footprint],Table5[[#This Row],[Index Number]])))</f>
        <v/>
      </c>
      <c r="G84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84" t="str">
        <f ca="1">IF(INDEX(Table3[Type Colour],Table5[[#This Row],[Index Number]])=9,"",IF(INDEX(Table3[Order-code],Table5[[#This Row],[Index Number]])=0,"",INDEX(Table3[Order-code],Table5[[#This Row],[Index Number]])))</f>
        <v/>
      </c>
      <c r="I84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84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85" spans="2:10" x14ac:dyDescent="0.25">
      <c r="B85">
        <f t="shared" ca="1" si="1"/>
        <v>78</v>
      </c>
      <c r="C85" t="str">
        <f ca="1">IF(INDEX(Table3[Type Colour],Table5[[#This Row],[Index Number]])=9,"",IF(INDEX(Table3[Manufacturer],Table5[[#This Row],[Index Number]])=0,"",INDEX(Table3[Manufacturer],Table5[[#This Row],[Index Number]])))</f>
        <v/>
      </c>
      <c r="D85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85" t="str">
        <f ca="1">IF(INDEX(Table3[Type Colour],Table5[[#This Row],[Index Number]])=9,"",IF(INDEX(Table3[Footprint],Table5[[#This Row],[Index Number]])=0,"",INDEX(Table3[Footprint],Table5[[#This Row],[Index Number]])))</f>
        <v/>
      </c>
      <c r="F85" t="str">
        <f ca="1">IF(INDEX(Table3[Type Colour],Table5[[#This Row],[Index Number]])=9,"",IF(INDEX(Table3[Value],Table5[[#This Row],[Index Number]])=0,"",INDEX(Table3[Footprint],Table5[[#This Row],[Index Number]])))</f>
        <v/>
      </c>
      <c r="G85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85" t="str">
        <f ca="1">IF(INDEX(Table3[Type Colour],Table5[[#This Row],[Index Number]])=9,"",IF(INDEX(Table3[Order-code],Table5[[#This Row],[Index Number]])=0,"",INDEX(Table3[Order-code],Table5[[#This Row],[Index Number]])))</f>
        <v/>
      </c>
      <c r="I85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85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86" spans="2:10" x14ac:dyDescent="0.25">
      <c r="B86">
        <f t="shared" ca="1" si="1"/>
        <v>79</v>
      </c>
      <c r="C86" t="str">
        <f ca="1">IF(INDEX(Table3[Type Colour],Table5[[#This Row],[Index Number]])=9,"",IF(INDEX(Table3[Manufacturer],Table5[[#This Row],[Index Number]])=0,"",INDEX(Table3[Manufacturer],Table5[[#This Row],[Index Number]])))</f>
        <v/>
      </c>
      <c r="D86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86" t="str">
        <f ca="1">IF(INDEX(Table3[Type Colour],Table5[[#This Row],[Index Number]])=9,"",IF(INDEX(Table3[Footprint],Table5[[#This Row],[Index Number]])=0,"",INDEX(Table3[Footprint],Table5[[#This Row],[Index Number]])))</f>
        <v/>
      </c>
      <c r="F86" t="str">
        <f ca="1">IF(INDEX(Table3[Type Colour],Table5[[#This Row],[Index Number]])=9,"",IF(INDEX(Table3[Value],Table5[[#This Row],[Index Number]])=0,"",INDEX(Table3[Footprint],Table5[[#This Row],[Index Number]])))</f>
        <v/>
      </c>
      <c r="G86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86" t="str">
        <f ca="1">IF(INDEX(Table3[Type Colour],Table5[[#This Row],[Index Number]])=9,"",IF(INDEX(Table3[Order-code],Table5[[#This Row],[Index Number]])=0,"",INDEX(Table3[Order-code],Table5[[#This Row],[Index Number]])))</f>
        <v/>
      </c>
      <c r="I86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86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87" spans="2:10" x14ac:dyDescent="0.25">
      <c r="B87">
        <f t="shared" ca="1" si="1"/>
        <v>80</v>
      </c>
      <c r="C87" t="str">
        <f ca="1">IF(INDEX(Table3[Type Colour],Table5[[#This Row],[Index Number]])=9,"",IF(INDEX(Table3[Manufacturer],Table5[[#This Row],[Index Number]])=0,"",INDEX(Table3[Manufacturer],Table5[[#This Row],[Index Number]])))</f>
        <v/>
      </c>
      <c r="D87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87" t="str">
        <f ca="1">IF(INDEX(Table3[Type Colour],Table5[[#This Row],[Index Number]])=9,"",IF(INDEX(Table3[Footprint],Table5[[#This Row],[Index Number]])=0,"",INDEX(Table3[Footprint],Table5[[#This Row],[Index Number]])))</f>
        <v/>
      </c>
      <c r="F87" t="str">
        <f ca="1">IF(INDEX(Table3[Type Colour],Table5[[#This Row],[Index Number]])=9,"",IF(INDEX(Table3[Value],Table5[[#This Row],[Index Number]])=0,"",INDEX(Table3[Footprint],Table5[[#This Row],[Index Number]])))</f>
        <v/>
      </c>
      <c r="G87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87" t="str">
        <f ca="1">IF(INDEX(Table3[Type Colour],Table5[[#This Row],[Index Number]])=9,"",IF(INDEX(Table3[Order-code],Table5[[#This Row],[Index Number]])=0,"",INDEX(Table3[Order-code],Table5[[#This Row],[Index Number]])))</f>
        <v/>
      </c>
      <c r="I87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87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88" spans="2:10" x14ac:dyDescent="0.25">
      <c r="B88">
        <f t="shared" ca="1" si="1"/>
        <v>81</v>
      </c>
      <c r="C88" t="str">
        <f ca="1">IF(INDEX(Table3[Type Colour],Table5[[#This Row],[Index Number]])=9,"",IF(INDEX(Table3[Manufacturer],Table5[[#This Row],[Index Number]])=0,"",INDEX(Table3[Manufacturer],Table5[[#This Row],[Index Number]])))</f>
        <v/>
      </c>
      <c r="D88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88" t="str">
        <f ca="1">IF(INDEX(Table3[Type Colour],Table5[[#This Row],[Index Number]])=9,"",IF(INDEX(Table3[Footprint],Table5[[#This Row],[Index Number]])=0,"",INDEX(Table3[Footprint],Table5[[#This Row],[Index Number]])))</f>
        <v/>
      </c>
      <c r="F88" t="str">
        <f ca="1">IF(INDEX(Table3[Type Colour],Table5[[#This Row],[Index Number]])=9,"",IF(INDEX(Table3[Value],Table5[[#This Row],[Index Number]])=0,"",INDEX(Table3[Footprint],Table5[[#This Row],[Index Number]])))</f>
        <v/>
      </c>
      <c r="G88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88" t="str">
        <f ca="1">IF(INDEX(Table3[Type Colour],Table5[[#This Row],[Index Number]])=9,"",IF(INDEX(Table3[Order-code],Table5[[#This Row],[Index Number]])=0,"",INDEX(Table3[Order-code],Table5[[#This Row],[Index Number]])))</f>
        <v/>
      </c>
      <c r="I88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88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89" spans="2:10" x14ac:dyDescent="0.25">
      <c r="B89">
        <f t="shared" ca="1" si="1"/>
        <v>82</v>
      </c>
      <c r="C89" t="str">
        <f ca="1">IF(INDEX(Table3[Type Colour],Table5[[#This Row],[Index Number]])=9,"",IF(INDEX(Table3[Manufacturer],Table5[[#This Row],[Index Number]])=0,"",INDEX(Table3[Manufacturer],Table5[[#This Row],[Index Number]])))</f>
        <v/>
      </c>
      <c r="D89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89" t="str">
        <f ca="1">IF(INDEX(Table3[Type Colour],Table5[[#This Row],[Index Number]])=9,"",IF(INDEX(Table3[Footprint],Table5[[#This Row],[Index Number]])=0,"",INDEX(Table3[Footprint],Table5[[#This Row],[Index Number]])))</f>
        <v/>
      </c>
      <c r="F89" t="str">
        <f ca="1">IF(INDEX(Table3[Type Colour],Table5[[#This Row],[Index Number]])=9,"",IF(INDEX(Table3[Value],Table5[[#This Row],[Index Number]])=0,"",INDEX(Table3[Footprint],Table5[[#This Row],[Index Number]])))</f>
        <v/>
      </c>
      <c r="G89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89" t="str">
        <f ca="1">IF(INDEX(Table3[Type Colour],Table5[[#This Row],[Index Number]])=9,"",IF(INDEX(Table3[Order-code],Table5[[#This Row],[Index Number]])=0,"",INDEX(Table3[Order-code],Table5[[#This Row],[Index Number]])))</f>
        <v/>
      </c>
      <c r="I89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89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90" spans="2:10" x14ac:dyDescent="0.25">
      <c r="B90">
        <f t="shared" ca="1" si="1"/>
        <v>83</v>
      </c>
      <c r="C90" t="str">
        <f ca="1">IF(INDEX(Table3[Type Colour],Table5[[#This Row],[Index Number]])=9,"",IF(INDEX(Table3[Manufacturer],Table5[[#This Row],[Index Number]])=0,"",INDEX(Table3[Manufacturer],Table5[[#This Row],[Index Number]])))</f>
        <v/>
      </c>
      <c r="D90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90" t="str">
        <f ca="1">IF(INDEX(Table3[Type Colour],Table5[[#This Row],[Index Number]])=9,"",IF(INDEX(Table3[Footprint],Table5[[#This Row],[Index Number]])=0,"",INDEX(Table3[Footprint],Table5[[#This Row],[Index Number]])))</f>
        <v/>
      </c>
      <c r="F90" t="str">
        <f ca="1">IF(INDEX(Table3[Type Colour],Table5[[#This Row],[Index Number]])=9,"",IF(INDEX(Table3[Value],Table5[[#This Row],[Index Number]])=0,"",INDEX(Table3[Footprint],Table5[[#This Row],[Index Number]])))</f>
        <v/>
      </c>
      <c r="G90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90" t="str">
        <f ca="1">IF(INDEX(Table3[Type Colour],Table5[[#This Row],[Index Number]])=9,"",IF(INDEX(Table3[Order-code],Table5[[#This Row],[Index Number]])=0,"",INDEX(Table3[Order-code],Table5[[#This Row],[Index Number]])))</f>
        <v/>
      </c>
      <c r="I90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90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91" spans="2:10" x14ac:dyDescent="0.25">
      <c r="B91">
        <f t="shared" ca="1" si="1"/>
        <v>84</v>
      </c>
      <c r="C91" t="str">
        <f ca="1">IF(INDEX(Table3[Type Colour],Table5[[#This Row],[Index Number]])=9,"",IF(INDEX(Table3[Manufacturer],Table5[[#This Row],[Index Number]])=0,"",INDEX(Table3[Manufacturer],Table5[[#This Row],[Index Number]])))</f>
        <v/>
      </c>
      <c r="D91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91" t="str">
        <f ca="1">IF(INDEX(Table3[Type Colour],Table5[[#This Row],[Index Number]])=9,"",IF(INDEX(Table3[Footprint],Table5[[#This Row],[Index Number]])=0,"",INDEX(Table3[Footprint],Table5[[#This Row],[Index Number]])))</f>
        <v/>
      </c>
      <c r="F91" t="str">
        <f ca="1">IF(INDEX(Table3[Type Colour],Table5[[#This Row],[Index Number]])=9,"",IF(INDEX(Table3[Value],Table5[[#This Row],[Index Number]])=0,"",INDEX(Table3[Footprint],Table5[[#This Row],[Index Number]])))</f>
        <v/>
      </c>
      <c r="G91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91" t="str">
        <f ca="1">IF(INDEX(Table3[Type Colour],Table5[[#This Row],[Index Number]])=9,"",IF(INDEX(Table3[Order-code],Table5[[#This Row],[Index Number]])=0,"",INDEX(Table3[Order-code],Table5[[#This Row],[Index Number]])))</f>
        <v/>
      </c>
      <c r="I91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91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92" spans="2:10" x14ac:dyDescent="0.25">
      <c r="B92">
        <f t="shared" ca="1" si="1"/>
        <v>85</v>
      </c>
      <c r="C92" t="str">
        <f ca="1">IF(INDEX(Table3[Type Colour],Table5[[#This Row],[Index Number]])=9,"",IF(INDEX(Table3[Manufacturer],Table5[[#This Row],[Index Number]])=0,"",INDEX(Table3[Manufacturer],Table5[[#This Row],[Index Number]])))</f>
        <v/>
      </c>
      <c r="D92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92" t="str">
        <f ca="1">IF(INDEX(Table3[Type Colour],Table5[[#This Row],[Index Number]])=9,"",IF(INDEX(Table3[Footprint],Table5[[#This Row],[Index Number]])=0,"",INDEX(Table3[Footprint],Table5[[#This Row],[Index Number]])))</f>
        <v/>
      </c>
      <c r="F92" t="str">
        <f ca="1">IF(INDEX(Table3[Type Colour],Table5[[#This Row],[Index Number]])=9,"",IF(INDEX(Table3[Value],Table5[[#This Row],[Index Number]])=0,"",INDEX(Table3[Footprint],Table5[[#This Row],[Index Number]])))</f>
        <v/>
      </c>
      <c r="G92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92" t="str">
        <f ca="1">IF(INDEX(Table3[Type Colour],Table5[[#This Row],[Index Number]])=9,"",IF(INDEX(Table3[Order-code],Table5[[#This Row],[Index Number]])=0,"",INDEX(Table3[Order-code],Table5[[#This Row],[Index Number]])))</f>
        <v/>
      </c>
      <c r="I92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92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93" spans="2:10" x14ac:dyDescent="0.25">
      <c r="B93">
        <f t="shared" ca="1" si="1"/>
        <v>86</v>
      </c>
      <c r="C93" t="str">
        <f ca="1">IF(INDEX(Table3[Type Colour],Table5[[#This Row],[Index Number]])=9,"",IF(INDEX(Table3[Manufacturer],Table5[[#This Row],[Index Number]])=0,"",INDEX(Table3[Manufacturer],Table5[[#This Row],[Index Number]])))</f>
        <v/>
      </c>
      <c r="D93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93" t="str">
        <f ca="1">IF(INDEX(Table3[Type Colour],Table5[[#This Row],[Index Number]])=9,"",IF(INDEX(Table3[Footprint],Table5[[#This Row],[Index Number]])=0,"",INDEX(Table3[Footprint],Table5[[#This Row],[Index Number]])))</f>
        <v/>
      </c>
      <c r="F93" t="str">
        <f ca="1">IF(INDEX(Table3[Type Colour],Table5[[#This Row],[Index Number]])=9,"",IF(INDEX(Table3[Value],Table5[[#This Row],[Index Number]])=0,"",INDEX(Table3[Footprint],Table5[[#This Row],[Index Number]])))</f>
        <v/>
      </c>
      <c r="G93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93" t="str">
        <f ca="1">IF(INDEX(Table3[Type Colour],Table5[[#This Row],[Index Number]])=9,"",IF(INDEX(Table3[Order-code],Table5[[#This Row],[Index Number]])=0,"",INDEX(Table3[Order-code],Table5[[#This Row],[Index Number]])))</f>
        <v/>
      </c>
      <c r="I93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93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94" spans="2:10" x14ac:dyDescent="0.25">
      <c r="B94">
        <f t="shared" ca="1" si="1"/>
        <v>87</v>
      </c>
      <c r="C94" t="str">
        <f ca="1">IF(INDEX(Table3[Type Colour],Table5[[#This Row],[Index Number]])=9,"",IF(INDEX(Table3[Manufacturer],Table5[[#This Row],[Index Number]])=0,"",INDEX(Table3[Manufacturer],Table5[[#This Row],[Index Number]])))</f>
        <v/>
      </c>
      <c r="D94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94" t="str">
        <f ca="1">IF(INDEX(Table3[Type Colour],Table5[[#This Row],[Index Number]])=9,"",IF(INDEX(Table3[Footprint],Table5[[#This Row],[Index Number]])=0,"",INDEX(Table3[Footprint],Table5[[#This Row],[Index Number]])))</f>
        <v/>
      </c>
      <c r="F94" t="str">
        <f ca="1">IF(INDEX(Table3[Type Colour],Table5[[#This Row],[Index Number]])=9,"",IF(INDEX(Table3[Value],Table5[[#This Row],[Index Number]])=0,"",INDEX(Table3[Footprint],Table5[[#This Row],[Index Number]])))</f>
        <v/>
      </c>
      <c r="G94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94" t="str">
        <f ca="1">IF(INDEX(Table3[Type Colour],Table5[[#This Row],[Index Number]])=9,"",IF(INDEX(Table3[Order-code],Table5[[#This Row],[Index Number]])=0,"",INDEX(Table3[Order-code],Table5[[#This Row],[Index Number]])))</f>
        <v/>
      </c>
      <c r="I94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94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95" spans="2:10" x14ac:dyDescent="0.25">
      <c r="B95">
        <f t="shared" ca="1" si="1"/>
        <v>88</v>
      </c>
      <c r="C95" t="str">
        <f ca="1">IF(INDEX(Table3[Type Colour],Table5[[#This Row],[Index Number]])=9,"",IF(INDEX(Table3[Manufacturer],Table5[[#This Row],[Index Number]])=0,"",INDEX(Table3[Manufacturer],Table5[[#This Row],[Index Number]])))</f>
        <v/>
      </c>
      <c r="D95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95" t="str">
        <f ca="1">IF(INDEX(Table3[Type Colour],Table5[[#This Row],[Index Number]])=9,"",IF(INDEX(Table3[Footprint],Table5[[#This Row],[Index Number]])=0,"",INDEX(Table3[Footprint],Table5[[#This Row],[Index Number]])))</f>
        <v/>
      </c>
      <c r="F95" t="str">
        <f ca="1">IF(INDEX(Table3[Type Colour],Table5[[#This Row],[Index Number]])=9,"",IF(INDEX(Table3[Value],Table5[[#This Row],[Index Number]])=0,"",INDEX(Table3[Footprint],Table5[[#This Row],[Index Number]])))</f>
        <v/>
      </c>
      <c r="G95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95" t="str">
        <f ca="1">IF(INDEX(Table3[Type Colour],Table5[[#This Row],[Index Number]])=9,"",IF(INDEX(Table3[Order-code],Table5[[#This Row],[Index Number]])=0,"",INDEX(Table3[Order-code],Table5[[#This Row],[Index Number]])))</f>
        <v/>
      </c>
      <c r="I95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95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96" spans="2:10" x14ac:dyDescent="0.25">
      <c r="B96">
        <f t="shared" ca="1" si="1"/>
        <v>89</v>
      </c>
      <c r="C96" t="str">
        <f ca="1">IF(INDEX(Table3[Type Colour],Table5[[#This Row],[Index Number]])=9,"",IF(INDEX(Table3[Manufacturer],Table5[[#This Row],[Index Number]])=0,"",INDEX(Table3[Manufacturer],Table5[[#This Row],[Index Number]])))</f>
        <v/>
      </c>
      <c r="D96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96" t="str">
        <f ca="1">IF(INDEX(Table3[Type Colour],Table5[[#This Row],[Index Number]])=9,"",IF(INDEX(Table3[Footprint],Table5[[#This Row],[Index Number]])=0,"",INDEX(Table3[Footprint],Table5[[#This Row],[Index Number]])))</f>
        <v/>
      </c>
      <c r="F96" t="str">
        <f ca="1">IF(INDEX(Table3[Type Colour],Table5[[#This Row],[Index Number]])=9,"",IF(INDEX(Table3[Value],Table5[[#This Row],[Index Number]])=0,"",INDEX(Table3[Footprint],Table5[[#This Row],[Index Number]])))</f>
        <v/>
      </c>
      <c r="G96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96" t="str">
        <f ca="1">IF(INDEX(Table3[Type Colour],Table5[[#This Row],[Index Number]])=9,"",IF(INDEX(Table3[Order-code],Table5[[#This Row],[Index Number]])=0,"",INDEX(Table3[Order-code],Table5[[#This Row],[Index Number]])))</f>
        <v/>
      </c>
      <c r="I96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96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97" spans="2:10" x14ac:dyDescent="0.25">
      <c r="B97">
        <f t="shared" ca="1" si="1"/>
        <v>90</v>
      </c>
      <c r="C97" t="str">
        <f ca="1">IF(INDEX(Table3[Type Colour],Table5[[#This Row],[Index Number]])=9,"",IF(INDEX(Table3[Manufacturer],Table5[[#This Row],[Index Number]])=0,"",INDEX(Table3[Manufacturer],Table5[[#This Row],[Index Number]])))</f>
        <v/>
      </c>
      <c r="D97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97" t="str">
        <f ca="1">IF(INDEX(Table3[Type Colour],Table5[[#This Row],[Index Number]])=9,"",IF(INDEX(Table3[Footprint],Table5[[#This Row],[Index Number]])=0,"",INDEX(Table3[Footprint],Table5[[#This Row],[Index Number]])))</f>
        <v/>
      </c>
      <c r="F97" t="str">
        <f ca="1">IF(INDEX(Table3[Type Colour],Table5[[#This Row],[Index Number]])=9,"",IF(INDEX(Table3[Value],Table5[[#This Row],[Index Number]])=0,"",INDEX(Table3[Footprint],Table5[[#This Row],[Index Number]])))</f>
        <v/>
      </c>
      <c r="G97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97" t="str">
        <f ca="1">IF(INDEX(Table3[Type Colour],Table5[[#This Row],[Index Number]])=9,"",IF(INDEX(Table3[Order-code],Table5[[#This Row],[Index Number]])=0,"",INDEX(Table3[Order-code],Table5[[#This Row],[Index Number]])))</f>
        <v/>
      </c>
      <c r="I97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97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98" spans="2:10" x14ac:dyDescent="0.25">
      <c r="B98">
        <f t="shared" ca="1" si="1"/>
        <v>91</v>
      </c>
      <c r="C98" t="str">
        <f ca="1">IF(INDEX(Table3[Type Colour],Table5[[#This Row],[Index Number]])=9,"",IF(INDEX(Table3[Manufacturer],Table5[[#This Row],[Index Number]])=0,"",INDEX(Table3[Manufacturer],Table5[[#This Row],[Index Number]])))</f>
        <v/>
      </c>
      <c r="D98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98" t="str">
        <f ca="1">IF(INDEX(Table3[Type Colour],Table5[[#This Row],[Index Number]])=9,"",IF(INDEX(Table3[Footprint],Table5[[#This Row],[Index Number]])=0,"",INDEX(Table3[Footprint],Table5[[#This Row],[Index Number]])))</f>
        <v/>
      </c>
      <c r="F98" t="str">
        <f ca="1">IF(INDEX(Table3[Type Colour],Table5[[#This Row],[Index Number]])=9,"",IF(INDEX(Table3[Value],Table5[[#This Row],[Index Number]])=0,"",INDEX(Table3[Footprint],Table5[[#This Row],[Index Number]])))</f>
        <v/>
      </c>
      <c r="G98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98" t="str">
        <f ca="1">IF(INDEX(Table3[Type Colour],Table5[[#This Row],[Index Number]])=9,"",IF(INDEX(Table3[Order-code],Table5[[#This Row],[Index Number]])=0,"",INDEX(Table3[Order-code],Table5[[#This Row],[Index Number]])))</f>
        <v/>
      </c>
      <c r="I98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98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99" spans="2:10" x14ac:dyDescent="0.25">
      <c r="B99">
        <f t="shared" ca="1" si="1"/>
        <v>92</v>
      </c>
      <c r="C99" t="str">
        <f ca="1">IF(INDEX(Table3[Type Colour],Table5[[#This Row],[Index Number]])=9,"",IF(INDEX(Table3[Manufacturer],Table5[[#This Row],[Index Number]])=0,"",INDEX(Table3[Manufacturer],Table5[[#This Row],[Index Number]])))</f>
        <v/>
      </c>
      <c r="D99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99" t="str">
        <f ca="1">IF(INDEX(Table3[Type Colour],Table5[[#This Row],[Index Number]])=9,"",IF(INDEX(Table3[Footprint],Table5[[#This Row],[Index Number]])=0,"",INDEX(Table3[Footprint],Table5[[#This Row],[Index Number]])))</f>
        <v/>
      </c>
      <c r="F99" t="str">
        <f ca="1">IF(INDEX(Table3[Type Colour],Table5[[#This Row],[Index Number]])=9,"",IF(INDEX(Table3[Value],Table5[[#This Row],[Index Number]])=0,"",INDEX(Table3[Footprint],Table5[[#This Row],[Index Number]])))</f>
        <v/>
      </c>
      <c r="G99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99" t="str">
        <f ca="1">IF(INDEX(Table3[Type Colour],Table5[[#This Row],[Index Number]])=9,"",IF(INDEX(Table3[Order-code],Table5[[#This Row],[Index Number]])=0,"",INDEX(Table3[Order-code],Table5[[#This Row],[Index Number]])))</f>
        <v/>
      </c>
      <c r="I99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99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100" spans="2:10" x14ac:dyDescent="0.25">
      <c r="B100">
        <f t="shared" ca="1" si="1"/>
        <v>93</v>
      </c>
      <c r="C100" t="str">
        <f ca="1">IF(INDEX(Table3[Type Colour],Table5[[#This Row],[Index Number]])=9,"",IF(INDEX(Table3[Manufacturer],Table5[[#This Row],[Index Number]])=0,"",INDEX(Table3[Manufacturer],Table5[[#This Row],[Index Number]])))</f>
        <v/>
      </c>
      <c r="D100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100" t="str">
        <f ca="1">IF(INDEX(Table3[Type Colour],Table5[[#This Row],[Index Number]])=9,"",IF(INDEX(Table3[Footprint],Table5[[#This Row],[Index Number]])=0,"",INDEX(Table3[Footprint],Table5[[#This Row],[Index Number]])))</f>
        <v/>
      </c>
      <c r="F100" t="str">
        <f ca="1">IF(INDEX(Table3[Type Colour],Table5[[#This Row],[Index Number]])=9,"",IF(INDEX(Table3[Value],Table5[[#This Row],[Index Number]])=0,"",INDEX(Table3[Footprint],Table5[[#This Row],[Index Number]])))</f>
        <v/>
      </c>
      <c r="G100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100" t="str">
        <f ca="1">IF(INDEX(Table3[Type Colour],Table5[[#This Row],[Index Number]])=9,"",IF(INDEX(Table3[Order-code],Table5[[#This Row],[Index Number]])=0,"",INDEX(Table3[Order-code],Table5[[#This Row],[Index Number]])))</f>
        <v/>
      </c>
      <c r="I100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100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101" spans="2:10" x14ac:dyDescent="0.25">
      <c r="B101">
        <f t="shared" ca="1" si="1"/>
        <v>94</v>
      </c>
      <c r="C101" t="str">
        <f ca="1">IF(INDEX(Table3[Type Colour],Table5[[#This Row],[Index Number]])=9,"",IF(INDEX(Table3[Manufacturer],Table5[[#This Row],[Index Number]])=0,"",INDEX(Table3[Manufacturer],Table5[[#This Row],[Index Number]])))</f>
        <v/>
      </c>
      <c r="D101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101" t="str">
        <f ca="1">IF(INDEX(Table3[Type Colour],Table5[[#This Row],[Index Number]])=9,"",IF(INDEX(Table3[Footprint],Table5[[#This Row],[Index Number]])=0,"",INDEX(Table3[Footprint],Table5[[#This Row],[Index Number]])))</f>
        <v/>
      </c>
      <c r="F101" t="str">
        <f ca="1">IF(INDEX(Table3[Type Colour],Table5[[#This Row],[Index Number]])=9,"",IF(INDEX(Table3[Value],Table5[[#This Row],[Index Number]])=0,"",INDEX(Table3[Footprint],Table5[[#This Row],[Index Number]])))</f>
        <v/>
      </c>
      <c r="G101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101" t="str">
        <f ca="1">IF(INDEX(Table3[Type Colour],Table5[[#This Row],[Index Number]])=9,"",IF(INDEX(Table3[Order-code],Table5[[#This Row],[Index Number]])=0,"",INDEX(Table3[Order-code],Table5[[#This Row],[Index Number]])))</f>
        <v/>
      </c>
      <c r="I101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101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102" spans="2:10" x14ac:dyDescent="0.25">
      <c r="B102">
        <f t="shared" ca="1" si="1"/>
        <v>95</v>
      </c>
      <c r="C102" t="str">
        <f ca="1">IF(INDEX(Table3[Type Colour],Table5[[#This Row],[Index Number]])=9,"",IF(INDEX(Table3[Manufacturer],Table5[[#This Row],[Index Number]])=0,"",INDEX(Table3[Manufacturer],Table5[[#This Row],[Index Number]])))</f>
        <v/>
      </c>
      <c r="D102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102" t="str">
        <f ca="1">IF(INDEX(Table3[Type Colour],Table5[[#This Row],[Index Number]])=9,"",IF(INDEX(Table3[Footprint],Table5[[#This Row],[Index Number]])=0,"",INDEX(Table3[Footprint],Table5[[#This Row],[Index Number]])))</f>
        <v/>
      </c>
      <c r="F102" t="str">
        <f ca="1">IF(INDEX(Table3[Type Colour],Table5[[#This Row],[Index Number]])=9,"",IF(INDEX(Table3[Value],Table5[[#This Row],[Index Number]])=0,"",INDEX(Table3[Footprint],Table5[[#This Row],[Index Number]])))</f>
        <v/>
      </c>
      <c r="G102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102" t="str">
        <f ca="1">IF(INDEX(Table3[Type Colour],Table5[[#This Row],[Index Number]])=9,"",IF(INDEX(Table3[Order-code],Table5[[#This Row],[Index Number]])=0,"",INDEX(Table3[Order-code],Table5[[#This Row],[Index Number]])))</f>
        <v/>
      </c>
      <c r="I102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102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103" spans="2:10" x14ac:dyDescent="0.25">
      <c r="B103">
        <f t="shared" ca="1" si="1"/>
        <v>96</v>
      </c>
      <c r="C103" t="str">
        <f ca="1">IF(INDEX(Table3[Type Colour],Table5[[#This Row],[Index Number]])=9,"",IF(INDEX(Table3[Manufacturer],Table5[[#This Row],[Index Number]])=0,"",INDEX(Table3[Manufacturer],Table5[[#This Row],[Index Number]])))</f>
        <v/>
      </c>
      <c r="D103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103" t="str">
        <f ca="1">IF(INDEX(Table3[Type Colour],Table5[[#This Row],[Index Number]])=9,"",IF(INDEX(Table3[Footprint],Table5[[#This Row],[Index Number]])=0,"",INDEX(Table3[Footprint],Table5[[#This Row],[Index Number]])))</f>
        <v/>
      </c>
      <c r="F103" t="str">
        <f ca="1">IF(INDEX(Table3[Type Colour],Table5[[#This Row],[Index Number]])=9,"",IF(INDEX(Table3[Value],Table5[[#This Row],[Index Number]])=0,"",INDEX(Table3[Footprint],Table5[[#This Row],[Index Number]])))</f>
        <v/>
      </c>
      <c r="G103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103" t="str">
        <f ca="1">IF(INDEX(Table3[Type Colour],Table5[[#This Row],[Index Number]])=9,"",IF(INDEX(Table3[Order-code],Table5[[#This Row],[Index Number]])=0,"",INDEX(Table3[Order-code],Table5[[#This Row],[Index Number]])))</f>
        <v/>
      </c>
      <c r="I103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103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104" spans="2:10" x14ac:dyDescent="0.25">
      <c r="B104">
        <f t="shared" ca="1" si="1"/>
        <v>97</v>
      </c>
      <c r="C104" t="str">
        <f ca="1">IF(INDEX(Table3[Type Colour],Table5[[#This Row],[Index Number]])=9,"",IF(INDEX(Table3[Manufacturer],Table5[[#This Row],[Index Number]])=0,"",INDEX(Table3[Manufacturer],Table5[[#This Row],[Index Number]])))</f>
        <v/>
      </c>
      <c r="D104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104" t="str">
        <f ca="1">IF(INDEX(Table3[Type Colour],Table5[[#This Row],[Index Number]])=9,"",IF(INDEX(Table3[Footprint],Table5[[#This Row],[Index Number]])=0,"",INDEX(Table3[Footprint],Table5[[#This Row],[Index Number]])))</f>
        <v/>
      </c>
      <c r="F104" t="str">
        <f ca="1">IF(INDEX(Table3[Type Colour],Table5[[#This Row],[Index Number]])=9,"",IF(INDEX(Table3[Value],Table5[[#This Row],[Index Number]])=0,"",INDEX(Table3[Footprint],Table5[[#This Row],[Index Number]])))</f>
        <v/>
      </c>
      <c r="G104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104" t="str">
        <f ca="1">IF(INDEX(Table3[Type Colour],Table5[[#This Row],[Index Number]])=9,"",IF(INDEX(Table3[Order-code],Table5[[#This Row],[Index Number]])=0,"",INDEX(Table3[Order-code],Table5[[#This Row],[Index Number]])))</f>
        <v/>
      </c>
      <c r="I104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104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105" spans="2:10" x14ac:dyDescent="0.25">
      <c r="B105">
        <f t="shared" ca="1" si="1"/>
        <v>98</v>
      </c>
      <c r="C105" t="str">
        <f ca="1">IF(INDEX(Table3[Type Colour],Table5[[#This Row],[Index Number]])=9,"",IF(INDEX(Table3[Manufacturer],Table5[[#This Row],[Index Number]])=0,"",INDEX(Table3[Manufacturer],Table5[[#This Row],[Index Number]])))</f>
        <v/>
      </c>
      <c r="D105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105" t="str">
        <f ca="1">IF(INDEX(Table3[Type Colour],Table5[[#This Row],[Index Number]])=9,"",IF(INDEX(Table3[Footprint],Table5[[#This Row],[Index Number]])=0,"",INDEX(Table3[Footprint],Table5[[#This Row],[Index Number]])))</f>
        <v/>
      </c>
      <c r="F105" t="str">
        <f ca="1">IF(INDEX(Table3[Type Colour],Table5[[#This Row],[Index Number]])=9,"",IF(INDEX(Table3[Value],Table5[[#This Row],[Index Number]])=0,"",INDEX(Table3[Footprint],Table5[[#This Row],[Index Number]])))</f>
        <v/>
      </c>
      <c r="G105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105" t="str">
        <f ca="1">IF(INDEX(Table3[Type Colour],Table5[[#This Row],[Index Number]])=9,"",IF(INDEX(Table3[Order-code],Table5[[#This Row],[Index Number]])=0,"",INDEX(Table3[Order-code],Table5[[#This Row],[Index Number]])))</f>
        <v/>
      </c>
      <c r="I105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105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106" spans="2:10" x14ac:dyDescent="0.25">
      <c r="B106">
        <f t="shared" ca="1" si="1"/>
        <v>99</v>
      </c>
      <c r="C106" t="str">
        <f ca="1">IF(INDEX(Table3[Type Colour],Table5[[#This Row],[Index Number]])=9,"",IF(INDEX(Table3[Manufacturer],Table5[[#This Row],[Index Number]])=0,"",INDEX(Table3[Manufacturer],Table5[[#This Row],[Index Number]])))</f>
        <v/>
      </c>
      <c r="D106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106" t="str">
        <f ca="1">IF(INDEX(Table3[Type Colour],Table5[[#This Row],[Index Number]])=9,"",IF(INDEX(Table3[Footprint],Table5[[#This Row],[Index Number]])=0,"",INDEX(Table3[Footprint],Table5[[#This Row],[Index Number]])))</f>
        <v/>
      </c>
      <c r="F106" t="str">
        <f ca="1">IF(INDEX(Table3[Type Colour],Table5[[#This Row],[Index Number]])=9,"",IF(INDEX(Table3[Value],Table5[[#This Row],[Index Number]])=0,"",INDEX(Table3[Footprint],Table5[[#This Row],[Index Number]])))</f>
        <v/>
      </c>
      <c r="G106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106" t="str">
        <f ca="1">IF(INDEX(Table3[Type Colour],Table5[[#This Row],[Index Number]])=9,"",IF(INDEX(Table3[Order-code],Table5[[#This Row],[Index Number]])=0,"",INDEX(Table3[Order-code],Table5[[#This Row],[Index Number]])))</f>
        <v/>
      </c>
      <c r="I106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106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107" spans="2:10" x14ac:dyDescent="0.25">
      <c r="B107">
        <f t="shared" ca="1" si="1"/>
        <v>100</v>
      </c>
      <c r="C107" t="str">
        <f ca="1">IF(INDEX(Table3[Type Colour],Table5[[#This Row],[Index Number]])=9,"",IF(INDEX(Table3[Manufacturer],Table5[[#This Row],[Index Number]])=0,"",INDEX(Table3[Manufacturer],Table5[[#This Row],[Index Number]])))</f>
        <v/>
      </c>
      <c r="D107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107" t="str">
        <f ca="1">IF(INDEX(Table3[Type Colour],Table5[[#This Row],[Index Number]])=9,"",IF(INDEX(Table3[Footprint],Table5[[#This Row],[Index Number]])=0,"",INDEX(Table3[Footprint],Table5[[#This Row],[Index Number]])))</f>
        <v/>
      </c>
      <c r="F107" t="str">
        <f ca="1">IF(INDEX(Table3[Type Colour],Table5[[#This Row],[Index Number]])=9,"",IF(INDEX(Table3[Value],Table5[[#This Row],[Index Number]])=0,"",INDEX(Table3[Footprint],Table5[[#This Row],[Index Number]])))</f>
        <v/>
      </c>
      <c r="G107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107" t="str">
        <f ca="1">IF(INDEX(Table3[Type Colour],Table5[[#This Row],[Index Number]])=9,"",IF(INDEX(Table3[Order-code],Table5[[#This Row],[Index Number]])=0,"",INDEX(Table3[Order-code],Table5[[#This Row],[Index Number]])))</f>
        <v/>
      </c>
      <c r="I107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107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108" spans="2:10" x14ac:dyDescent="0.25">
      <c r="B108">
        <f t="shared" ca="1" si="1"/>
        <v>101</v>
      </c>
      <c r="C108" t="str">
        <f ca="1">IF(INDEX(Table3[Type Colour],Table5[[#This Row],[Index Number]])=9,"",IF(INDEX(Table3[Manufacturer],Table5[[#This Row],[Index Number]])=0,"",INDEX(Table3[Manufacturer],Table5[[#This Row],[Index Number]])))</f>
        <v/>
      </c>
      <c r="D108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108" t="str">
        <f ca="1">IF(INDEX(Table3[Type Colour],Table5[[#This Row],[Index Number]])=9,"",IF(INDEX(Table3[Footprint],Table5[[#This Row],[Index Number]])=0,"",INDEX(Table3[Footprint],Table5[[#This Row],[Index Number]])))</f>
        <v/>
      </c>
      <c r="F108" t="str">
        <f ca="1">IF(INDEX(Table3[Type Colour],Table5[[#This Row],[Index Number]])=9,"",IF(INDEX(Table3[Value],Table5[[#This Row],[Index Number]])=0,"",INDEX(Table3[Footprint],Table5[[#This Row],[Index Number]])))</f>
        <v/>
      </c>
      <c r="G108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108" t="str">
        <f ca="1">IF(INDEX(Table3[Type Colour],Table5[[#This Row],[Index Number]])=9,"",IF(INDEX(Table3[Order-code],Table5[[#This Row],[Index Number]])=0,"",INDEX(Table3[Order-code],Table5[[#This Row],[Index Number]])))</f>
        <v/>
      </c>
      <c r="I108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108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109" spans="2:10" x14ac:dyDescent="0.25">
      <c r="B109">
        <f t="shared" ca="1" si="1"/>
        <v>102</v>
      </c>
      <c r="C109" t="str">
        <f ca="1">IF(INDEX(Table3[Type Colour],Table5[[#This Row],[Index Number]])=9,"",IF(INDEX(Table3[Manufacturer],Table5[[#This Row],[Index Number]])=0,"",INDEX(Table3[Manufacturer],Table5[[#This Row],[Index Number]])))</f>
        <v/>
      </c>
      <c r="D109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109" t="str">
        <f ca="1">IF(INDEX(Table3[Type Colour],Table5[[#This Row],[Index Number]])=9,"",IF(INDEX(Table3[Footprint],Table5[[#This Row],[Index Number]])=0,"",INDEX(Table3[Footprint],Table5[[#This Row],[Index Number]])))</f>
        <v/>
      </c>
      <c r="F109" t="str">
        <f ca="1">IF(INDEX(Table3[Type Colour],Table5[[#This Row],[Index Number]])=9,"",IF(INDEX(Table3[Value],Table5[[#This Row],[Index Number]])=0,"",INDEX(Table3[Footprint],Table5[[#This Row],[Index Number]])))</f>
        <v/>
      </c>
      <c r="G109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109" t="str">
        <f ca="1">IF(INDEX(Table3[Type Colour],Table5[[#This Row],[Index Number]])=9,"",IF(INDEX(Table3[Order-code],Table5[[#This Row],[Index Number]])=0,"",INDEX(Table3[Order-code],Table5[[#This Row],[Index Number]])))</f>
        <v/>
      </c>
      <c r="I109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109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110" spans="2:10" x14ac:dyDescent="0.25">
      <c r="B110">
        <f t="shared" ca="1" si="1"/>
        <v>103</v>
      </c>
      <c r="C110" t="str">
        <f ca="1">IF(INDEX(Table3[Type Colour],Table5[[#This Row],[Index Number]])=9,"",IF(INDEX(Table3[Manufacturer],Table5[[#This Row],[Index Number]])=0,"",INDEX(Table3[Manufacturer],Table5[[#This Row],[Index Number]])))</f>
        <v/>
      </c>
      <c r="D110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110" t="str">
        <f ca="1">IF(INDEX(Table3[Type Colour],Table5[[#This Row],[Index Number]])=9,"",IF(INDEX(Table3[Footprint],Table5[[#This Row],[Index Number]])=0,"",INDEX(Table3[Footprint],Table5[[#This Row],[Index Number]])))</f>
        <v/>
      </c>
      <c r="F110" t="str">
        <f ca="1">IF(INDEX(Table3[Type Colour],Table5[[#This Row],[Index Number]])=9,"",IF(INDEX(Table3[Value],Table5[[#This Row],[Index Number]])=0,"",INDEX(Table3[Footprint],Table5[[#This Row],[Index Number]])))</f>
        <v/>
      </c>
      <c r="G110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110" t="str">
        <f ca="1">IF(INDEX(Table3[Type Colour],Table5[[#This Row],[Index Number]])=9,"",IF(INDEX(Table3[Order-code],Table5[[#This Row],[Index Number]])=0,"",INDEX(Table3[Order-code],Table5[[#This Row],[Index Number]])))</f>
        <v/>
      </c>
      <c r="I110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110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111" spans="2:10" x14ac:dyDescent="0.25">
      <c r="B111">
        <f t="shared" ca="1" si="1"/>
        <v>104</v>
      </c>
      <c r="C111" t="str">
        <f ca="1">IF(INDEX(Table3[Type Colour],Table5[[#This Row],[Index Number]])=9,"",IF(INDEX(Table3[Manufacturer],Table5[[#This Row],[Index Number]])=0,"",INDEX(Table3[Manufacturer],Table5[[#This Row],[Index Number]])))</f>
        <v/>
      </c>
      <c r="D111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111" t="str">
        <f ca="1">IF(INDEX(Table3[Type Colour],Table5[[#This Row],[Index Number]])=9,"",IF(INDEX(Table3[Footprint],Table5[[#This Row],[Index Number]])=0,"",INDEX(Table3[Footprint],Table5[[#This Row],[Index Number]])))</f>
        <v/>
      </c>
      <c r="F111" t="str">
        <f ca="1">IF(INDEX(Table3[Type Colour],Table5[[#This Row],[Index Number]])=9,"",IF(INDEX(Table3[Value],Table5[[#This Row],[Index Number]])=0,"",INDEX(Table3[Footprint],Table5[[#This Row],[Index Number]])))</f>
        <v/>
      </c>
      <c r="G111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111" t="str">
        <f ca="1">IF(INDEX(Table3[Type Colour],Table5[[#This Row],[Index Number]])=9,"",IF(INDEX(Table3[Order-code],Table5[[#This Row],[Index Number]])=0,"",INDEX(Table3[Order-code],Table5[[#This Row],[Index Number]])))</f>
        <v/>
      </c>
      <c r="I111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111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112" spans="2:10" x14ac:dyDescent="0.25">
      <c r="B112">
        <f t="shared" ca="1" si="1"/>
        <v>105</v>
      </c>
      <c r="C112" t="str">
        <f ca="1">IF(INDEX(Table3[Type Colour],Table5[[#This Row],[Index Number]])=9,"",IF(INDEX(Table3[Manufacturer],Table5[[#This Row],[Index Number]])=0,"",INDEX(Table3[Manufacturer],Table5[[#This Row],[Index Number]])))</f>
        <v/>
      </c>
      <c r="D112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112" t="str">
        <f ca="1">IF(INDEX(Table3[Type Colour],Table5[[#This Row],[Index Number]])=9,"",IF(INDEX(Table3[Footprint],Table5[[#This Row],[Index Number]])=0,"",INDEX(Table3[Footprint],Table5[[#This Row],[Index Number]])))</f>
        <v/>
      </c>
      <c r="F112" t="str">
        <f ca="1">IF(INDEX(Table3[Type Colour],Table5[[#This Row],[Index Number]])=9,"",IF(INDEX(Table3[Value],Table5[[#This Row],[Index Number]])=0,"",INDEX(Table3[Footprint],Table5[[#This Row],[Index Number]])))</f>
        <v/>
      </c>
      <c r="G112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112" t="str">
        <f ca="1">IF(INDEX(Table3[Type Colour],Table5[[#This Row],[Index Number]])=9,"",IF(INDEX(Table3[Order-code],Table5[[#This Row],[Index Number]])=0,"",INDEX(Table3[Order-code],Table5[[#This Row],[Index Number]])))</f>
        <v/>
      </c>
      <c r="I112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112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113" spans="2:10" x14ac:dyDescent="0.25">
      <c r="B113">
        <f t="shared" ca="1" si="1"/>
        <v>106</v>
      </c>
      <c r="C113" t="str">
        <f ca="1">IF(INDEX(Table3[Type Colour],Table5[[#This Row],[Index Number]])=9,"",IF(INDEX(Table3[Manufacturer],Table5[[#This Row],[Index Number]])=0,"",INDEX(Table3[Manufacturer],Table5[[#This Row],[Index Number]])))</f>
        <v/>
      </c>
      <c r="D113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113" t="str">
        <f ca="1">IF(INDEX(Table3[Type Colour],Table5[[#This Row],[Index Number]])=9,"",IF(INDEX(Table3[Footprint],Table5[[#This Row],[Index Number]])=0,"",INDEX(Table3[Footprint],Table5[[#This Row],[Index Number]])))</f>
        <v/>
      </c>
      <c r="F113" t="str">
        <f ca="1">IF(INDEX(Table3[Type Colour],Table5[[#This Row],[Index Number]])=9,"",IF(INDEX(Table3[Value],Table5[[#This Row],[Index Number]])=0,"",INDEX(Table3[Footprint],Table5[[#This Row],[Index Number]])))</f>
        <v/>
      </c>
      <c r="G113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113" t="str">
        <f ca="1">IF(INDEX(Table3[Type Colour],Table5[[#This Row],[Index Number]])=9,"",IF(INDEX(Table3[Order-code],Table5[[#This Row],[Index Number]])=0,"",INDEX(Table3[Order-code],Table5[[#This Row],[Index Number]])))</f>
        <v/>
      </c>
      <c r="I113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113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114" spans="2:10" x14ac:dyDescent="0.25">
      <c r="B114">
        <f t="shared" ca="1" si="1"/>
        <v>107</v>
      </c>
      <c r="C114" t="str">
        <f ca="1">IF(INDEX(Table3[Type Colour],Table5[[#This Row],[Index Number]])=9,"",IF(INDEX(Table3[Manufacturer],Table5[[#This Row],[Index Number]])=0,"",INDEX(Table3[Manufacturer],Table5[[#This Row],[Index Number]])))</f>
        <v/>
      </c>
      <c r="D114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114" t="str">
        <f ca="1">IF(INDEX(Table3[Type Colour],Table5[[#This Row],[Index Number]])=9,"",IF(INDEX(Table3[Footprint],Table5[[#This Row],[Index Number]])=0,"",INDEX(Table3[Footprint],Table5[[#This Row],[Index Number]])))</f>
        <v/>
      </c>
      <c r="F114" t="str">
        <f ca="1">IF(INDEX(Table3[Type Colour],Table5[[#This Row],[Index Number]])=9,"",IF(INDEX(Table3[Value],Table5[[#This Row],[Index Number]])=0,"",INDEX(Table3[Footprint],Table5[[#This Row],[Index Number]])))</f>
        <v/>
      </c>
      <c r="G114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114" t="str">
        <f ca="1">IF(INDEX(Table3[Type Colour],Table5[[#This Row],[Index Number]])=9,"",IF(INDEX(Table3[Order-code],Table5[[#This Row],[Index Number]])=0,"",INDEX(Table3[Order-code],Table5[[#This Row],[Index Number]])))</f>
        <v/>
      </c>
      <c r="I114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114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115" spans="2:10" x14ac:dyDescent="0.25">
      <c r="B115">
        <f t="shared" ca="1" si="1"/>
        <v>108</v>
      </c>
      <c r="C115" t="str">
        <f ca="1">IF(INDEX(Table3[Type Colour],Table5[[#This Row],[Index Number]])=9,"",IF(INDEX(Table3[Manufacturer],Table5[[#This Row],[Index Number]])=0,"",INDEX(Table3[Manufacturer],Table5[[#This Row],[Index Number]])))</f>
        <v/>
      </c>
      <c r="D115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115" t="str">
        <f ca="1">IF(INDEX(Table3[Type Colour],Table5[[#This Row],[Index Number]])=9,"",IF(INDEX(Table3[Footprint],Table5[[#This Row],[Index Number]])=0,"",INDEX(Table3[Footprint],Table5[[#This Row],[Index Number]])))</f>
        <v/>
      </c>
      <c r="F115" t="str">
        <f ca="1">IF(INDEX(Table3[Type Colour],Table5[[#This Row],[Index Number]])=9,"",IF(INDEX(Table3[Value],Table5[[#This Row],[Index Number]])=0,"",INDEX(Table3[Footprint],Table5[[#This Row],[Index Number]])))</f>
        <v/>
      </c>
      <c r="G115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115" t="str">
        <f ca="1">IF(INDEX(Table3[Type Colour],Table5[[#This Row],[Index Number]])=9,"",IF(INDEX(Table3[Order-code],Table5[[#This Row],[Index Number]])=0,"",INDEX(Table3[Order-code],Table5[[#This Row],[Index Number]])))</f>
        <v/>
      </c>
      <c r="I115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115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116" spans="2:10" x14ac:dyDescent="0.25">
      <c r="B116">
        <f t="shared" ca="1" si="1"/>
        <v>109</v>
      </c>
      <c r="C116" t="str">
        <f ca="1">IF(INDEX(Table3[Type Colour],Table5[[#This Row],[Index Number]])=9,"",IF(INDEX(Table3[Manufacturer],Table5[[#This Row],[Index Number]])=0,"",INDEX(Table3[Manufacturer],Table5[[#This Row],[Index Number]])))</f>
        <v/>
      </c>
      <c r="D116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116" t="str">
        <f ca="1">IF(INDEX(Table3[Type Colour],Table5[[#This Row],[Index Number]])=9,"",IF(INDEX(Table3[Footprint],Table5[[#This Row],[Index Number]])=0,"",INDEX(Table3[Footprint],Table5[[#This Row],[Index Number]])))</f>
        <v/>
      </c>
      <c r="F116" t="str">
        <f ca="1">IF(INDEX(Table3[Type Colour],Table5[[#This Row],[Index Number]])=9,"",IF(INDEX(Table3[Value],Table5[[#This Row],[Index Number]])=0,"",INDEX(Table3[Footprint],Table5[[#This Row],[Index Number]])))</f>
        <v/>
      </c>
      <c r="G116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116" t="str">
        <f ca="1">IF(INDEX(Table3[Type Colour],Table5[[#This Row],[Index Number]])=9,"",IF(INDEX(Table3[Order-code],Table5[[#This Row],[Index Number]])=0,"",INDEX(Table3[Order-code],Table5[[#This Row],[Index Number]])))</f>
        <v/>
      </c>
      <c r="I116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116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117" spans="2:10" x14ac:dyDescent="0.25">
      <c r="B117">
        <f t="shared" ca="1" si="1"/>
        <v>110</v>
      </c>
      <c r="C117" t="str">
        <f ca="1">IF(INDEX(Table3[Type Colour],Table5[[#This Row],[Index Number]])=9,"",IF(INDEX(Table3[Manufacturer],Table5[[#This Row],[Index Number]])=0,"",INDEX(Table3[Manufacturer],Table5[[#This Row],[Index Number]])))</f>
        <v/>
      </c>
      <c r="D117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117" t="str">
        <f ca="1">IF(INDEX(Table3[Type Colour],Table5[[#This Row],[Index Number]])=9,"",IF(INDEX(Table3[Footprint],Table5[[#This Row],[Index Number]])=0,"",INDEX(Table3[Footprint],Table5[[#This Row],[Index Number]])))</f>
        <v/>
      </c>
      <c r="F117" t="str">
        <f ca="1">IF(INDEX(Table3[Type Colour],Table5[[#This Row],[Index Number]])=9,"",IF(INDEX(Table3[Value],Table5[[#This Row],[Index Number]])=0,"",INDEX(Table3[Footprint],Table5[[#This Row],[Index Number]])))</f>
        <v/>
      </c>
      <c r="G117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117" t="str">
        <f ca="1">IF(INDEX(Table3[Type Colour],Table5[[#This Row],[Index Number]])=9,"",IF(INDEX(Table3[Order-code],Table5[[#This Row],[Index Number]])=0,"",INDEX(Table3[Order-code],Table5[[#This Row],[Index Number]])))</f>
        <v/>
      </c>
      <c r="I117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117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118" spans="2:10" x14ac:dyDescent="0.25">
      <c r="B118">
        <f t="shared" ca="1" si="1"/>
        <v>111</v>
      </c>
      <c r="C118" t="str">
        <f ca="1">IF(INDEX(Table3[Type Colour],Table5[[#This Row],[Index Number]])=9,"",IF(INDEX(Table3[Manufacturer],Table5[[#This Row],[Index Number]])=0,"",INDEX(Table3[Manufacturer],Table5[[#This Row],[Index Number]])))</f>
        <v/>
      </c>
      <c r="D118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118" t="str">
        <f ca="1">IF(INDEX(Table3[Type Colour],Table5[[#This Row],[Index Number]])=9,"",IF(INDEX(Table3[Footprint],Table5[[#This Row],[Index Number]])=0,"",INDEX(Table3[Footprint],Table5[[#This Row],[Index Number]])))</f>
        <v/>
      </c>
      <c r="F118" t="str">
        <f ca="1">IF(INDEX(Table3[Type Colour],Table5[[#This Row],[Index Number]])=9,"",IF(INDEX(Table3[Value],Table5[[#This Row],[Index Number]])=0,"",INDEX(Table3[Footprint],Table5[[#This Row],[Index Number]])))</f>
        <v/>
      </c>
      <c r="G118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118" t="str">
        <f ca="1">IF(INDEX(Table3[Type Colour],Table5[[#This Row],[Index Number]])=9,"",IF(INDEX(Table3[Order-code],Table5[[#This Row],[Index Number]])=0,"",INDEX(Table3[Order-code],Table5[[#This Row],[Index Number]])))</f>
        <v/>
      </c>
      <c r="I118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118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119" spans="2:10" x14ac:dyDescent="0.25">
      <c r="B119">
        <f t="shared" ca="1" si="1"/>
        <v>112</v>
      </c>
      <c r="C119" t="str">
        <f ca="1">IF(INDEX(Table3[Type Colour],Table5[[#This Row],[Index Number]])=9,"",IF(INDEX(Table3[Manufacturer],Table5[[#This Row],[Index Number]])=0,"",INDEX(Table3[Manufacturer],Table5[[#This Row],[Index Number]])))</f>
        <v/>
      </c>
      <c r="D119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119" t="str">
        <f ca="1">IF(INDEX(Table3[Type Colour],Table5[[#This Row],[Index Number]])=9,"",IF(INDEX(Table3[Footprint],Table5[[#This Row],[Index Number]])=0,"",INDEX(Table3[Footprint],Table5[[#This Row],[Index Number]])))</f>
        <v/>
      </c>
      <c r="F119" t="str">
        <f ca="1">IF(INDEX(Table3[Type Colour],Table5[[#This Row],[Index Number]])=9,"",IF(INDEX(Table3[Value],Table5[[#This Row],[Index Number]])=0,"",INDEX(Table3[Footprint],Table5[[#This Row],[Index Number]])))</f>
        <v/>
      </c>
      <c r="G119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119" t="str">
        <f ca="1">IF(INDEX(Table3[Type Colour],Table5[[#This Row],[Index Number]])=9,"",IF(INDEX(Table3[Order-code],Table5[[#This Row],[Index Number]])=0,"",INDEX(Table3[Order-code],Table5[[#This Row],[Index Number]])))</f>
        <v/>
      </c>
      <c r="I119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119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120" spans="2:10" x14ac:dyDescent="0.25">
      <c r="B120">
        <f t="shared" ca="1" si="1"/>
        <v>113</v>
      </c>
      <c r="C120" t="str">
        <f ca="1">IF(INDEX(Table3[Type Colour],Table5[[#This Row],[Index Number]])=9,"",IF(INDEX(Table3[Manufacturer],Table5[[#This Row],[Index Number]])=0,"",INDEX(Table3[Manufacturer],Table5[[#This Row],[Index Number]])))</f>
        <v/>
      </c>
      <c r="D120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120" t="str">
        <f ca="1">IF(INDEX(Table3[Type Colour],Table5[[#This Row],[Index Number]])=9,"",IF(INDEX(Table3[Footprint],Table5[[#This Row],[Index Number]])=0,"",INDEX(Table3[Footprint],Table5[[#This Row],[Index Number]])))</f>
        <v/>
      </c>
      <c r="F120" t="str">
        <f ca="1">IF(INDEX(Table3[Type Colour],Table5[[#This Row],[Index Number]])=9,"",IF(INDEX(Table3[Value],Table5[[#This Row],[Index Number]])=0,"",INDEX(Table3[Footprint],Table5[[#This Row],[Index Number]])))</f>
        <v/>
      </c>
      <c r="G120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120" t="str">
        <f ca="1">IF(INDEX(Table3[Type Colour],Table5[[#This Row],[Index Number]])=9,"",IF(INDEX(Table3[Order-code],Table5[[#This Row],[Index Number]])=0,"",INDEX(Table3[Order-code],Table5[[#This Row],[Index Number]])))</f>
        <v/>
      </c>
      <c r="I120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120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121" spans="2:10" x14ac:dyDescent="0.25">
      <c r="B121">
        <f t="shared" ca="1" si="1"/>
        <v>114</v>
      </c>
      <c r="C121" t="str">
        <f ca="1">IF(INDEX(Table3[Type Colour],Table5[[#This Row],[Index Number]])=9,"",IF(INDEX(Table3[Manufacturer],Table5[[#This Row],[Index Number]])=0,"",INDEX(Table3[Manufacturer],Table5[[#This Row],[Index Number]])))</f>
        <v/>
      </c>
      <c r="D121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121" t="str">
        <f ca="1">IF(INDEX(Table3[Type Colour],Table5[[#This Row],[Index Number]])=9,"",IF(INDEX(Table3[Footprint],Table5[[#This Row],[Index Number]])=0,"",INDEX(Table3[Footprint],Table5[[#This Row],[Index Number]])))</f>
        <v/>
      </c>
      <c r="F121" t="str">
        <f ca="1">IF(INDEX(Table3[Type Colour],Table5[[#This Row],[Index Number]])=9,"",IF(INDEX(Table3[Value],Table5[[#This Row],[Index Number]])=0,"",INDEX(Table3[Footprint],Table5[[#This Row],[Index Number]])))</f>
        <v/>
      </c>
      <c r="G121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121" t="str">
        <f ca="1">IF(INDEX(Table3[Type Colour],Table5[[#This Row],[Index Number]])=9,"",IF(INDEX(Table3[Order-code],Table5[[#This Row],[Index Number]])=0,"",INDEX(Table3[Order-code],Table5[[#This Row],[Index Number]])))</f>
        <v/>
      </c>
      <c r="I121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121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122" spans="2:10" x14ac:dyDescent="0.25">
      <c r="B122">
        <f t="shared" ca="1" si="1"/>
        <v>115</v>
      </c>
      <c r="C122" t="str">
        <f ca="1">IF(INDEX(Table3[Type Colour],Table5[[#This Row],[Index Number]])=9,"",IF(INDEX(Table3[Manufacturer],Table5[[#This Row],[Index Number]])=0,"",INDEX(Table3[Manufacturer],Table5[[#This Row],[Index Number]])))</f>
        <v/>
      </c>
      <c r="D122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122" t="str">
        <f ca="1">IF(INDEX(Table3[Type Colour],Table5[[#This Row],[Index Number]])=9,"",IF(INDEX(Table3[Footprint],Table5[[#This Row],[Index Number]])=0,"",INDEX(Table3[Footprint],Table5[[#This Row],[Index Number]])))</f>
        <v/>
      </c>
      <c r="F122" t="str">
        <f ca="1">IF(INDEX(Table3[Type Colour],Table5[[#This Row],[Index Number]])=9,"",IF(INDEX(Table3[Value],Table5[[#This Row],[Index Number]])=0,"",INDEX(Table3[Footprint],Table5[[#This Row],[Index Number]])))</f>
        <v/>
      </c>
      <c r="G122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122" t="str">
        <f ca="1">IF(INDEX(Table3[Type Colour],Table5[[#This Row],[Index Number]])=9,"",IF(INDEX(Table3[Order-code],Table5[[#This Row],[Index Number]])=0,"",INDEX(Table3[Order-code],Table5[[#This Row],[Index Number]])))</f>
        <v/>
      </c>
      <c r="I122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122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123" spans="2:10" x14ac:dyDescent="0.25">
      <c r="B123">
        <f t="shared" ca="1" si="1"/>
        <v>116</v>
      </c>
      <c r="C123" t="str">
        <f ca="1">IF(INDEX(Table3[Type Colour],Table5[[#This Row],[Index Number]])=9,"",IF(INDEX(Table3[Manufacturer],Table5[[#This Row],[Index Number]])=0,"",INDEX(Table3[Manufacturer],Table5[[#This Row],[Index Number]])))</f>
        <v/>
      </c>
      <c r="D123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123" t="str">
        <f ca="1">IF(INDEX(Table3[Type Colour],Table5[[#This Row],[Index Number]])=9,"",IF(INDEX(Table3[Footprint],Table5[[#This Row],[Index Number]])=0,"",INDEX(Table3[Footprint],Table5[[#This Row],[Index Number]])))</f>
        <v/>
      </c>
      <c r="F123" t="str">
        <f ca="1">IF(INDEX(Table3[Type Colour],Table5[[#This Row],[Index Number]])=9,"",IF(INDEX(Table3[Value],Table5[[#This Row],[Index Number]])=0,"",INDEX(Table3[Footprint],Table5[[#This Row],[Index Number]])))</f>
        <v/>
      </c>
      <c r="G123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123" t="str">
        <f ca="1">IF(INDEX(Table3[Type Colour],Table5[[#This Row],[Index Number]])=9,"",IF(INDEX(Table3[Order-code],Table5[[#This Row],[Index Number]])=0,"",INDEX(Table3[Order-code],Table5[[#This Row],[Index Number]])))</f>
        <v/>
      </c>
      <c r="I123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123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124" spans="2:10" x14ac:dyDescent="0.25">
      <c r="B124">
        <f t="shared" ca="1" si="1"/>
        <v>117</v>
      </c>
      <c r="C124" t="str">
        <f ca="1">IF(INDEX(Table3[Type Colour],Table5[[#This Row],[Index Number]])=9,"",IF(INDEX(Table3[Manufacturer],Table5[[#This Row],[Index Number]])=0,"",INDEX(Table3[Manufacturer],Table5[[#This Row],[Index Number]])))</f>
        <v/>
      </c>
      <c r="D124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124" t="str">
        <f ca="1">IF(INDEX(Table3[Type Colour],Table5[[#This Row],[Index Number]])=9,"",IF(INDEX(Table3[Footprint],Table5[[#This Row],[Index Number]])=0,"",INDEX(Table3[Footprint],Table5[[#This Row],[Index Number]])))</f>
        <v/>
      </c>
      <c r="F124" t="str">
        <f ca="1">IF(INDEX(Table3[Type Colour],Table5[[#This Row],[Index Number]])=9,"",IF(INDEX(Table3[Value],Table5[[#This Row],[Index Number]])=0,"",INDEX(Table3[Footprint],Table5[[#This Row],[Index Number]])))</f>
        <v/>
      </c>
      <c r="G124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124" t="str">
        <f ca="1">IF(INDEX(Table3[Type Colour],Table5[[#This Row],[Index Number]])=9,"",IF(INDEX(Table3[Order-code],Table5[[#This Row],[Index Number]])=0,"",INDEX(Table3[Order-code],Table5[[#This Row],[Index Number]])))</f>
        <v/>
      </c>
      <c r="I124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124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125" spans="2:10" x14ac:dyDescent="0.25">
      <c r="B125">
        <f t="shared" ca="1" si="1"/>
        <v>118</v>
      </c>
      <c r="C125" t="str">
        <f ca="1">IF(INDEX(Table3[Type Colour],Table5[[#This Row],[Index Number]])=9,"",IF(INDEX(Table3[Manufacturer],Table5[[#This Row],[Index Number]])=0,"",INDEX(Table3[Manufacturer],Table5[[#This Row],[Index Number]])))</f>
        <v/>
      </c>
      <c r="D125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125" t="str">
        <f ca="1">IF(INDEX(Table3[Type Colour],Table5[[#This Row],[Index Number]])=9,"",IF(INDEX(Table3[Footprint],Table5[[#This Row],[Index Number]])=0,"",INDEX(Table3[Footprint],Table5[[#This Row],[Index Number]])))</f>
        <v/>
      </c>
      <c r="F125" t="str">
        <f ca="1">IF(INDEX(Table3[Type Colour],Table5[[#This Row],[Index Number]])=9,"",IF(INDEX(Table3[Value],Table5[[#This Row],[Index Number]])=0,"",INDEX(Table3[Footprint],Table5[[#This Row],[Index Number]])))</f>
        <v/>
      </c>
      <c r="G125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125" t="str">
        <f ca="1">IF(INDEX(Table3[Type Colour],Table5[[#This Row],[Index Number]])=9,"",IF(INDEX(Table3[Order-code],Table5[[#This Row],[Index Number]])=0,"",INDEX(Table3[Order-code],Table5[[#This Row],[Index Number]])))</f>
        <v/>
      </c>
      <c r="I125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125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126" spans="2:10" x14ac:dyDescent="0.25">
      <c r="B126">
        <f t="shared" ca="1" si="1"/>
        <v>119</v>
      </c>
      <c r="C126" t="str">
        <f ca="1">IF(INDEX(Table3[Type Colour],Table5[[#This Row],[Index Number]])=9,"",IF(INDEX(Table3[Manufacturer],Table5[[#This Row],[Index Number]])=0,"",INDEX(Table3[Manufacturer],Table5[[#This Row],[Index Number]])))</f>
        <v/>
      </c>
      <c r="D126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126" t="str">
        <f ca="1">IF(INDEX(Table3[Type Colour],Table5[[#This Row],[Index Number]])=9,"",IF(INDEX(Table3[Footprint],Table5[[#This Row],[Index Number]])=0,"",INDEX(Table3[Footprint],Table5[[#This Row],[Index Number]])))</f>
        <v/>
      </c>
      <c r="F126" t="str">
        <f ca="1">IF(INDEX(Table3[Type Colour],Table5[[#This Row],[Index Number]])=9,"",IF(INDEX(Table3[Value],Table5[[#This Row],[Index Number]])=0,"",INDEX(Table3[Footprint],Table5[[#This Row],[Index Number]])))</f>
        <v/>
      </c>
      <c r="G126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126" t="str">
        <f ca="1">IF(INDEX(Table3[Type Colour],Table5[[#This Row],[Index Number]])=9,"",IF(INDEX(Table3[Order-code],Table5[[#This Row],[Index Number]])=0,"",INDEX(Table3[Order-code],Table5[[#This Row],[Index Number]])))</f>
        <v/>
      </c>
      <c r="I126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126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127" spans="2:10" x14ac:dyDescent="0.25">
      <c r="B127">
        <f t="shared" ca="1" si="1"/>
        <v>120</v>
      </c>
      <c r="C127" t="str">
        <f ca="1">IF(INDEX(Table3[Type Colour],Table5[[#This Row],[Index Number]])=9,"",IF(INDEX(Table3[Manufacturer],Table5[[#This Row],[Index Number]])=0,"",INDEX(Table3[Manufacturer],Table5[[#This Row],[Index Number]])))</f>
        <v/>
      </c>
      <c r="D127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127" t="str">
        <f ca="1">IF(INDEX(Table3[Type Colour],Table5[[#This Row],[Index Number]])=9,"",IF(INDEX(Table3[Footprint],Table5[[#This Row],[Index Number]])=0,"",INDEX(Table3[Footprint],Table5[[#This Row],[Index Number]])))</f>
        <v/>
      </c>
      <c r="F127" t="str">
        <f ca="1">IF(INDEX(Table3[Type Colour],Table5[[#This Row],[Index Number]])=9,"",IF(INDEX(Table3[Value],Table5[[#This Row],[Index Number]])=0,"",INDEX(Table3[Footprint],Table5[[#This Row],[Index Number]])))</f>
        <v/>
      </c>
      <c r="G127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127" t="str">
        <f ca="1">IF(INDEX(Table3[Type Colour],Table5[[#This Row],[Index Number]])=9,"",IF(INDEX(Table3[Order-code],Table5[[#This Row],[Index Number]])=0,"",INDEX(Table3[Order-code],Table5[[#This Row],[Index Number]])))</f>
        <v/>
      </c>
      <c r="I127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127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128" spans="2:10" x14ac:dyDescent="0.25">
      <c r="B128">
        <f t="shared" ca="1" si="1"/>
        <v>121</v>
      </c>
      <c r="C128" t="str">
        <f ca="1">IF(INDEX(Table3[Type Colour],Table5[[#This Row],[Index Number]])=9,"",IF(INDEX(Table3[Manufacturer],Table5[[#This Row],[Index Number]])=0,"",INDEX(Table3[Manufacturer],Table5[[#This Row],[Index Number]])))</f>
        <v/>
      </c>
      <c r="D128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128" t="str">
        <f ca="1">IF(INDEX(Table3[Type Colour],Table5[[#This Row],[Index Number]])=9,"",IF(INDEX(Table3[Footprint],Table5[[#This Row],[Index Number]])=0,"",INDEX(Table3[Footprint],Table5[[#This Row],[Index Number]])))</f>
        <v/>
      </c>
      <c r="F128" t="str">
        <f ca="1">IF(INDEX(Table3[Type Colour],Table5[[#This Row],[Index Number]])=9,"",IF(INDEX(Table3[Value],Table5[[#This Row],[Index Number]])=0,"",INDEX(Table3[Footprint],Table5[[#This Row],[Index Number]])))</f>
        <v/>
      </c>
      <c r="G128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128" t="str">
        <f ca="1">IF(INDEX(Table3[Type Colour],Table5[[#This Row],[Index Number]])=9,"",IF(INDEX(Table3[Order-code],Table5[[#This Row],[Index Number]])=0,"",INDEX(Table3[Order-code],Table5[[#This Row],[Index Number]])))</f>
        <v/>
      </c>
      <c r="I128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128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129" spans="2:10" x14ac:dyDescent="0.25">
      <c r="B129">
        <f t="shared" ca="1" si="1"/>
        <v>122</v>
      </c>
      <c r="C129" t="str">
        <f ca="1">IF(INDEX(Table3[Type Colour],Table5[[#This Row],[Index Number]])=9,"",IF(INDEX(Table3[Manufacturer],Table5[[#This Row],[Index Number]])=0,"",INDEX(Table3[Manufacturer],Table5[[#This Row],[Index Number]])))</f>
        <v/>
      </c>
      <c r="D129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129" t="str">
        <f ca="1">IF(INDEX(Table3[Type Colour],Table5[[#This Row],[Index Number]])=9,"",IF(INDEX(Table3[Footprint],Table5[[#This Row],[Index Number]])=0,"",INDEX(Table3[Footprint],Table5[[#This Row],[Index Number]])))</f>
        <v/>
      </c>
      <c r="F129" t="str">
        <f ca="1">IF(INDEX(Table3[Type Colour],Table5[[#This Row],[Index Number]])=9,"",IF(INDEX(Table3[Value],Table5[[#This Row],[Index Number]])=0,"",INDEX(Table3[Footprint],Table5[[#This Row],[Index Number]])))</f>
        <v/>
      </c>
      <c r="G129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129" t="str">
        <f ca="1">IF(INDEX(Table3[Type Colour],Table5[[#This Row],[Index Number]])=9,"",IF(INDEX(Table3[Order-code],Table5[[#This Row],[Index Number]])=0,"",INDEX(Table3[Order-code],Table5[[#This Row],[Index Number]])))</f>
        <v/>
      </c>
      <c r="I129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129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130" spans="2:10" x14ac:dyDescent="0.25">
      <c r="B130">
        <f t="shared" ca="1" si="1"/>
        <v>123</v>
      </c>
      <c r="C130" t="str">
        <f ca="1">IF(INDEX(Table3[Type Colour],Table5[[#This Row],[Index Number]])=9,"",IF(INDEX(Table3[Manufacturer],Table5[[#This Row],[Index Number]])=0,"",INDEX(Table3[Manufacturer],Table5[[#This Row],[Index Number]])))</f>
        <v/>
      </c>
      <c r="D130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130" t="str">
        <f ca="1">IF(INDEX(Table3[Type Colour],Table5[[#This Row],[Index Number]])=9,"",IF(INDEX(Table3[Footprint],Table5[[#This Row],[Index Number]])=0,"",INDEX(Table3[Footprint],Table5[[#This Row],[Index Number]])))</f>
        <v/>
      </c>
      <c r="F130" t="str">
        <f ca="1">IF(INDEX(Table3[Type Colour],Table5[[#This Row],[Index Number]])=9,"",IF(INDEX(Table3[Value],Table5[[#This Row],[Index Number]])=0,"",INDEX(Table3[Footprint],Table5[[#This Row],[Index Number]])))</f>
        <v/>
      </c>
      <c r="G130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130" t="str">
        <f ca="1">IF(INDEX(Table3[Type Colour],Table5[[#This Row],[Index Number]])=9,"",IF(INDEX(Table3[Order-code],Table5[[#This Row],[Index Number]])=0,"",INDEX(Table3[Order-code],Table5[[#This Row],[Index Number]])))</f>
        <v/>
      </c>
      <c r="I130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130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131" spans="2:10" x14ac:dyDescent="0.25">
      <c r="B131">
        <f t="shared" ca="1" si="1"/>
        <v>124</v>
      </c>
      <c r="C131" t="str">
        <f ca="1">IF(INDEX(Table3[Type Colour],Table5[[#This Row],[Index Number]])=9,"",IF(INDEX(Table3[Manufacturer],Table5[[#This Row],[Index Number]])=0,"",INDEX(Table3[Manufacturer],Table5[[#This Row],[Index Number]])))</f>
        <v/>
      </c>
      <c r="D131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131" t="str">
        <f ca="1">IF(INDEX(Table3[Type Colour],Table5[[#This Row],[Index Number]])=9,"",IF(INDEX(Table3[Footprint],Table5[[#This Row],[Index Number]])=0,"",INDEX(Table3[Footprint],Table5[[#This Row],[Index Number]])))</f>
        <v/>
      </c>
      <c r="F131" t="str">
        <f ca="1">IF(INDEX(Table3[Type Colour],Table5[[#This Row],[Index Number]])=9,"",IF(INDEX(Table3[Value],Table5[[#This Row],[Index Number]])=0,"",INDEX(Table3[Footprint],Table5[[#This Row],[Index Number]])))</f>
        <v/>
      </c>
      <c r="G131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131" t="str">
        <f ca="1">IF(INDEX(Table3[Type Colour],Table5[[#This Row],[Index Number]])=9,"",IF(INDEX(Table3[Order-code],Table5[[#This Row],[Index Number]])=0,"",INDEX(Table3[Order-code],Table5[[#This Row],[Index Number]])))</f>
        <v/>
      </c>
      <c r="I131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131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132" spans="2:10" x14ac:dyDescent="0.25">
      <c r="B132">
        <f t="shared" ca="1" si="1"/>
        <v>125</v>
      </c>
      <c r="C132" t="str">
        <f ca="1">IF(INDEX(Table3[Type Colour],Table5[[#This Row],[Index Number]])=9,"",IF(INDEX(Table3[Manufacturer],Table5[[#This Row],[Index Number]])=0,"",INDEX(Table3[Manufacturer],Table5[[#This Row],[Index Number]])))</f>
        <v/>
      </c>
      <c r="D132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132" t="str">
        <f ca="1">IF(INDEX(Table3[Type Colour],Table5[[#This Row],[Index Number]])=9,"",IF(INDEX(Table3[Footprint],Table5[[#This Row],[Index Number]])=0,"",INDEX(Table3[Footprint],Table5[[#This Row],[Index Number]])))</f>
        <v/>
      </c>
      <c r="F132" t="str">
        <f ca="1">IF(INDEX(Table3[Type Colour],Table5[[#This Row],[Index Number]])=9,"",IF(INDEX(Table3[Value],Table5[[#This Row],[Index Number]])=0,"",INDEX(Table3[Footprint],Table5[[#This Row],[Index Number]])))</f>
        <v/>
      </c>
      <c r="G132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132" t="str">
        <f ca="1">IF(INDEX(Table3[Type Colour],Table5[[#This Row],[Index Number]])=9,"",IF(INDEX(Table3[Order-code],Table5[[#This Row],[Index Number]])=0,"",INDEX(Table3[Order-code],Table5[[#This Row],[Index Number]])))</f>
        <v/>
      </c>
      <c r="I132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132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133" spans="2:10" x14ac:dyDescent="0.25">
      <c r="B133">
        <f t="shared" ca="1" si="1"/>
        <v>126</v>
      </c>
      <c r="C133" t="str">
        <f ca="1">IF(INDEX(Table3[Type Colour],Table5[[#This Row],[Index Number]])=9,"",IF(INDEX(Table3[Manufacturer],Table5[[#This Row],[Index Number]])=0,"",INDEX(Table3[Manufacturer],Table5[[#This Row],[Index Number]])))</f>
        <v/>
      </c>
      <c r="D133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133" t="str">
        <f ca="1">IF(INDEX(Table3[Type Colour],Table5[[#This Row],[Index Number]])=9,"",IF(INDEX(Table3[Footprint],Table5[[#This Row],[Index Number]])=0,"",INDEX(Table3[Footprint],Table5[[#This Row],[Index Number]])))</f>
        <v/>
      </c>
      <c r="F133" t="str">
        <f ca="1">IF(INDEX(Table3[Type Colour],Table5[[#This Row],[Index Number]])=9,"",IF(INDEX(Table3[Value],Table5[[#This Row],[Index Number]])=0,"",INDEX(Table3[Footprint],Table5[[#This Row],[Index Number]])))</f>
        <v/>
      </c>
      <c r="G133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133" t="str">
        <f ca="1">IF(INDEX(Table3[Type Colour],Table5[[#This Row],[Index Number]])=9,"",IF(INDEX(Table3[Order-code],Table5[[#This Row],[Index Number]])=0,"",INDEX(Table3[Order-code],Table5[[#This Row],[Index Number]])))</f>
        <v/>
      </c>
      <c r="I133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133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134" spans="2:10" x14ac:dyDescent="0.25">
      <c r="B134">
        <f t="shared" ca="1" si="1"/>
        <v>127</v>
      </c>
      <c r="C134" t="str">
        <f ca="1">IF(INDEX(Table3[Type Colour],Table5[[#This Row],[Index Number]])=9,"",IF(INDEX(Table3[Manufacturer],Table5[[#This Row],[Index Number]])=0,"",INDEX(Table3[Manufacturer],Table5[[#This Row],[Index Number]])))</f>
        <v/>
      </c>
      <c r="D134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134" t="str">
        <f ca="1">IF(INDEX(Table3[Type Colour],Table5[[#This Row],[Index Number]])=9,"",IF(INDEX(Table3[Footprint],Table5[[#This Row],[Index Number]])=0,"",INDEX(Table3[Footprint],Table5[[#This Row],[Index Number]])))</f>
        <v/>
      </c>
      <c r="F134" t="str">
        <f ca="1">IF(INDEX(Table3[Type Colour],Table5[[#This Row],[Index Number]])=9,"",IF(INDEX(Table3[Value],Table5[[#This Row],[Index Number]])=0,"",INDEX(Table3[Footprint],Table5[[#This Row],[Index Number]])))</f>
        <v/>
      </c>
      <c r="G134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134" t="str">
        <f ca="1">IF(INDEX(Table3[Type Colour],Table5[[#This Row],[Index Number]])=9,"",IF(INDEX(Table3[Order-code],Table5[[#This Row],[Index Number]])=0,"",INDEX(Table3[Order-code],Table5[[#This Row],[Index Number]])))</f>
        <v/>
      </c>
      <c r="I134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134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135" spans="2:10" x14ac:dyDescent="0.25">
      <c r="B135">
        <f t="shared" ca="1" si="1"/>
        <v>128</v>
      </c>
      <c r="C135" t="str">
        <f ca="1">IF(INDEX(Table3[Type Colour],Table5[[#This Row],[Index Number]])=9,"",IF(INDEX(Table3[Manufacturer],Table5[[#This Row],[Index Number]])=0,"",INDEX(Table3[Manufacturer],Table5[[#This Row],[Index Number]])))</f>
        <v/>
      </c>
      <c r="D135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135" t="str">
        <f ca="1">IF(INDEX(Table3[Type Colour],Table5[[#This Row],[Index Number]])=9,"",IF(INDEX(Table3[Footprint],Table5[[#This Row],[Index Number]])=0,"",INDEX(Table3[Footprint],Table5[[#This Row],[Index Number]])))</f>
        <v/>
      </c>
      <c r="F135" t="str">
        <f ca="1">IF(INDEX(Table3[Type Colour],Table5[[#This Row],[Index Number]])=9,"",IF(INDEX(Table3[Value],Table5[[#This Row],[Index Number]])=0,"",INDEX(Table3[Footprint],Table5[[#This Row],[Index Number]])))</f>
        <v/>
      </c>
      <c r="G135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135" t="str">
        <f ca="1">IF(INDEX(Table3[Type Colour],Table5[[#This Row],[Index Number]])=9,"",IF(INDEX(Table3[Order-code],Table5[[#This Row],[Index Number]])=0,"",INDEX(Table3[Order-code],Table5[[#This Row],[Index Number]])))</f>
        <v/>
      </c>
      <c r="I135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135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136" spans="2:10" x14ac:dyDescent="0.25">
      <c r="B136">
        <f t="shared" ref="B136:B199" ca="1" si="2">IF(ISNUMBER(INDIRECT("B"&amp;ROW()-1)),INDIRECT("B"&amp;ROW()-1)+1,1)</f>
        <v>129</v>
      </c>
      <c r="C136" t="str">
        <f ca="1">IF(INDEX(Table3[Type Colour],Table5[[#This Row],[Index Number]])=9,"",IF(INDEX(Table3[Manufacturer],Table5[[#This Row],[Index Number]])=0,"",INDEX(Table3[Manufacturer],Table5[[#This Row],[Index Number]])))</f>
        <v/>
      </c>
      <c r="D136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136" t="str">
        <f ca="1">IF(INDEX(Table3[Type Colour],Table5[[#This Row],[Index Number]])=9,"",IF(INDEX(Table3[Footprint],Table5[[#This Row],[Index Number]])=0,"",INDEX(Table3[Footprint],Table5[[#This Row],[Index Number]])))</f>
        <v/>
      </c>
      <c r="F136" t="str">
        <f ca="1">IF(INDEX(Table3[Type Colour],Table5[[#This Row],[Index Number]])=9,"",IF(INDEX(Table3[Value],Table5[[#This Row],[Index Number]])=0,"",INDEX(Table3[Footprint],Table5[[#This Row],[Index Number]])))</f>
        <v/>
      </c>
      <c r="G136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136" t="str">
        <f ca="1">IF(INDEX(Table3[Type Colour],Table5[[#This Row],[Index Number]])=9,"",IF(INDEX(Table3[Order-code],Table5[[#This Row],[Index Number]])=0,"",INDEX(Table3[Order-code],Table5[[#This Row],[Index Number]])))</f>
        <v/>
      </c>
      <c r="I136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136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137" spans="2:10" x14ac:dyDescent="0.25">
      <c r="B137">
        <f t="shared" ca="1" si="2"/>
        <v>130</v>
      </c>
      <c r="C137" t="str">
        <f ca="1">IF(INDEX(Table3[Type Colour],Table5[[#This Row],[Index Number]])=9,"",IF(INDEX(Table3[Manufacturer],Table5[[#This Row],[Index Number]])=0,"",INDEX(Table3[Manufacturer],Table5[[#This Row],[Index Number]])))</f>
        <v/>
      </c>
      <c r="D137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137" t="str">
        <f ca="1">IF(INDEX(Table3[Type Colour],Table5[[#This Row],[Index Number]])=9,"",IF(INDEX(Table3[Footprint],Table5[[#This Row],[Index Number]])=0,"",INDEX(Table3[Footprint],Table5[[#This Row],[Index Number]])))</f>
        <v/>
      </c>
      <c r="F137" t="str">
        <f ca="1">IF(INDEX(Table3[Type Colour],Table5[[#This Row],[Index Number]])=9,"",IF(INDEX(Table3[Value],Table5[[#This Row],[Index Number]])=0,"",INDEX(Table3[Footprint],Table5[[#This Row],[Index Number]])))</f>
        <v/>
      </c>
      <c r="G137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137" t="str">
        <f ca="1">IF(INDEX(Table3[Type Colour],Table5[[#This Row],[Index Number]])=9,"",IF(INDEX(Table3[Order-code],Table5[[#This Row],[Index Number]])=0,"",INDEX(Table3[Order-code],Table5[[#This Row],[Index Number]])))</f>
        <v/>
      </c>
      <c r="I137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137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138" spans="2:10" x14ac:dyDescent="0.25">
      <c r="B138">
        <f t="shared" ca="1" si="2"/>
        <v>131</v>
      </c>
      <c r="C138" t="str">
        <f ca="1">IF(INDEX(Table3[Type Colour],Table5[[#This Row],[Index Number]])=9,"",IF(INDEX(Table3[Manufacturer],Table5[[#This Row],[Index Number]])=0,"",INDEX(Table3[Manufacturer],Table5[[#This Row],[Index Number]])))</f>
        <v/>
      </c>
      <c r="D138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138" t="str">
        <f ca="1">IF(INDEX(Table3[Type Colour],Table5[[#This Row],[Index Number]])=9,"",IF(INDEX(Table3[Footprint],Table5[[#This Row],[Index Number]])=0,"",INDEX(Table3[Footprint],Table5[[#This Row],[Index Number]])))</f>
        <v/>
      </c>
      <c r="F138" t="str">
        <f ca="1">IF(INDEX(Table3[Type Colour],Table5[[#This Row],[Index Number]])=9,"",IF(INDEX(Table3[Value],Table5[[#This Row],[Index Number]])=0,"",INDEX(Table3[Footprint],Table5[[#This Row],[Index Number]])))</f>
        <v/>
      </c>
      <c r="G138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138" t="str">
        <f ca="1">IF(INDEX(Table3[Type Colour],Table5[[#This Row],[Index Number]])=9,"",IF(INDEX(Table3[Order-code],Table5[[#This Row],[Index Number]])=0,"",INDEX(Table3[Order-code],Table5[[#This Row],[Index Number]])))</f>
        <v/>
      </c>
      <c r="I138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138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139" spans="2:10" x14ac:dyDescent="0.25">
      <c r="B139">
        <f t="shared" ca="1" si="2"/>
        <v>132</v>
      </c>
      <c r="C139" t="str">
        <f ca="1">IF(INDEX(Table3[Type Colour],Table5[[#This Row],[Index Number]])=9,"",IF(INDEX(Table3[Manufacturer],Table5[[#This Row],[Index Number]])=0,"",INDEX(Table3[Manufacturer],Table5[[#This Row],[Index Number]])))</f>
        <v/>
      </c>
      <c r="D139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139" t="str">
        <f ca="1">IF(INDEX(Table3[Type Colour],Table5[[#This Row],[Index Number]])=9,"",IF(INDEX(Table3[Footprint],Table5[[#This Row],[Index Number]])=0,"",INDEX(Table3[Footprint],Table5[[#This Row],[Index Number]])))</f>
        <v/>
      </c>
      <c r="F139" t="str">
        <f ca="1">IF(INDEX(Table3[Type Colour],Table5[[#This Row],[Index Number]])=9,"",IF(INDEX(Table3[Value],Table5[[#This Row],[Index Number]])=0,"",INDEX(Table3[Footprint],Table5[[#This Row],[Index Number]])))</f>
        <v/>
      </c>
      <c r="G139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139" t="str">
        <f ca="1">IF(INDEX(Table3[Type Colour],Table5[[#This Row],[Index Number]])=9,"",IF(INDEX(Table3[Order-code],Table5[[#This Row],[Index Number]])=0,"",INDEX(Table3[Order-code],Table5[[#This Row],[Index Number]])))</f>
        <v/>
      </c>
      <c r="I139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139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140" spans="2:10" x14ac:dyDescent="0.25">
      <c r="B140">
        <f t="shared" ca="1" si="2"/>
        <v>133</v>
      </c>
      <c r="C140" t="str">
        <f ca="1">IF(INDEX(Table3[Type Colour],Table5[[#This Row],[Index Number]])=9,"",IF(INDEX(Table3[Manufacturer],Table5[[#This Row],[Index Number]])=0,"",INDEX(Table3[Manufacturer],Table5[[#This Row],[Index Number]])))</f>
        <v/>
      </c>
      <c r="D140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140" t="str">
        <f ca="1">IF(INDEX(Table3[Type Colour],Table5[[#This Row],[Index Number]])=9,"",IF(INDEX(Table3[Footprint],Table5[[#This Row],[Index Number]])=0,"",INDEX(Table3[Footprint],Table5[[#This Row],[Index Number]])))</f>
        <v/>
      </c>
      <c r="F140" t="str">
        <f ca="1">IF(INDEX(Table3[Type Colour],Table5[[#This Row],[Index Number]])=9,"",IF(INDEX(Table3[Value],Table5[[#This Row],[Index Number]])=0,"",INDEX(Table3[Footprint],Table5[[#This Row],[Index Number]])))</f>
        <v/>
      </c>
      <c r="G140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140" t="str">
        <f ca="1">IF(INDEX(Table3[Type Colour],Table5[[#This Row],[Index Number]])=9,"",IF(INDEX(Table3[Order-code],Table5[[#This Row],[Index Number]])=0,"",INDEX(Table3[Order-code],Table5[[#This Row],[Index Number]])))</f>
        <v/>
      </c>
      <c r="I140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140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141" spans="2:10" x14ac:dyDescent="0.25">
      <c r="B141">
        <f t="shared" ca="1" si="2"/>
        <v>134</v>
      </c>
      <c r="C141" t="str">
        <f ca="1">IF(INDEX(Table3[Type Colour],Table5[[#This Row],[Index Number]])=9,"",IF(INDEX(Table3[Manufacturer],Table5[[#This Row],[Index Number]])=0,"",INDEX(Table3[Manufacturer],Table5[[#This Row],[Index Number]])))</f>
        <v/>
      </c>
      <c r="D141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141" t="str">
        <f ca="1">IF(INDEX(Table3[Type Colour],Table5[[#This Row],[Index Number]])=9,"",IF(INDEX(Table3[Footprint],Table5[[#This Row],[Index Number]])=0,"",INDEX(Table3[Footprint],Table5[[#This Row],[Index Number]])))</f>
        <v/>
      </c>
      <c r="F141" t="str">
        <f ca="1">IF(INDEX(Table3[Type Colour],Table5[[#This Row],[Index Number]])=9,"",IF(INDEX(Table3[Value],Table5[[#This Row],[Index Number]])=0,"",INDEX(Table3[Footprint],Table5[[#This Row],[Index Number]])))</f>
        <v/>
      </c>
      <c r="G141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141" t="str">
        <f ca="1">IF(INDEX(Table3[Type Colour],Table5[[#This Row],[Index Number]])=9,"",IF(INDEX(Table3[Order-code],Table5[[#This Row],[Index Number]])=0,"",INDEX(Table3[Order-code],Table5[[#This Row],[Index Number]])))</f>
        <v/>
      </c>
      <c r="I141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141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142" spans="2:10" x14ac:dyDescent="0.25">
      <c r="B142">
        <f t="shared" ca="1" si="2"/>
        <v>135</v>
      </c>
      <c r="C142" t="str">
        <f ca="1">IF(INDEX(Table3[Type Colour],Table5[[#This Row],[Index Number]])=9,"",IF(INDEX(Table3[Manufacturer],Table5[[#This Row],[Index Number]])=0,"",INDEX(Table3[Manufacturer],Table5[[#This Row],[Index Number]])))</f>
        <v/>
      </c>
      <c r="D142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142" t="str">
        <f ca="1">IF(INDEX(Table3[Type Colour],Table5[[#This Row],[Index Number]])=9,"",IF(INDEX(Table3[Footprint],Table5[[#This Row],[Index Number]])=0,"",INDEX(Table3[Footprint],Table5[[#This Row],[Index Number]])))</f>
        <v/>
      </c>
      <c r="F142" t="str">
        <f ca="1">IF(INDEX(Table3[Type Colour],Table5[[#This Row],[Index Number]])=9,"",IF(INDEX(Table3[Value],Table5[[#This Row],[Index Number]])=0,"",INDEX(Table3[Footprint],Table5[[#This Row],[Index Number]])))</f>
        <v/>
      </c>
      <c r="G142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142" t="str">
        <f ca="1">IF(INDEX(Table3[Type Colour],Table5[[#This Row],[Index Number]])=9,"",IF(INDEX(Table3[Order-code],Table5[[#This Row],[Index Number]])=0,"",INDEX(Table3[Order-code],Table5[[#This Row],[Index Number]])))</f>
        <v/>
      </c>
      <c r="I142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142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143" spans="2:10" x14ac:dyDescent="0.25">
      <c r="B143">
        <f t="shared" ca="1" si="2"/>
        <v>136</v>
      </c>
      <c r="C143" t="str">
        <f ca="1">IF(INDEX(Table3[Type Colour],Table5[[#This Row],[Index Number]])=9,"",IF(INDEX(Table3[Manufacturer],Table5[[#This Row],[Index Number]])=0,"",INDEX(Table3[Manufacturer],Table5[[#This Row],[Index Number]])))</f>
        <v/>
      </c>
      <c r="D143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143" t="str">
        <f ca="1">IF(INDEX(Table3[Type Colour],Table5[[#This Row],[Index Number]])=9,"",IF(INDEX(Table3[Footprint],Table5[[#This Row],[Index Number]])=0,"",INDEX(Table3[Footprint],Table5[[#This Row],[Index Number]])))</f>
        <v/>
      </c>
      <c r="F143" t="str">
        <f ca="1">IF(INDEX(Table3[Type Colour],Table5[[#This Row],[Index Number]])=9,"",IF(INDEX(Table3[Value],Table5[[#This Row],[Index Number]])=0,"",INDEX(Table3[Footprint],Table5[[#This Row],[Index Number]])))</f>
        <v/>
      </c>
      <c r="G143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143" t="str">
        <f ca="1">IF(INDEX(Table3[Type Colour],Table5[[#This Row],[Index Number]])=9,"",IF(INDEX(Table3[Order-code],Table5[[#This Row],[Index Number]])=0,"",INDEX(Table3[Order-code],Table5[[#This Row],[Index Number]])))</f>
        <v/>
      </c>
      <c r="I143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143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144" spans="2:10" x14ac:dyDescent="0.25">
      <c r="B144">
        <f t="shared" ca="1" si="2"/>
        <v>137</v>
      </c>
      <c r="C144" t="str">
        <f ca="1">IF(INDEX(Table3[Type Colour],Table5[[#This Row],[Index Number]])=9,"",IF(INDEX(Table3[Manufacturer],Table5[[#This Row],[Index Number]])=0,"",INDEX(Table3[Manufacturer],Table5[[#This Row],[Index Number]])))</f>
        <v/>
      </c>
      <c r="D144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144" t="str">
        <f ca="1">IF(INDEX(Table3[Type Colour],Table5[[#This Row],[Index Number]])=9,"",IF(INDEX(Table3[Footprint],Table5[[#This Row],[Index Number]])=0,"",INDEX(Table3[Footprint],Table5[[#This Row],[Index Number]])))</f>
        <v/>
      </c>
      <c r="F144" t="str">
        <f ca="1">IF(INDEX(Table3[Type Colour],Table5[[#This Row],[Index Number]])=9,"",IF(INDEX(Table3[Value],Table5[[#This Row],[Index Number]])=0,"",INDEX(Table3[Footprint],Table5[[#This Row],[Index Number]])))</f>
        <v/>
      </c>
      <c r="G144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144" t="str">
        <f ca="1">IF(INDEX(Table3[Type Colour],Table5[[#This Row],[Index Number]])=9,"",IF(INDEX(Table3[Order-code],Table5[[#This Row],[Index Number]])=0,"",INDEX(Table3[Order-code],Table5[[#This Row],[Index Number]])))</f>
        <v/>
      </c>
      <c r="I144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144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145" spans="2:10" x14ac:dyDescent="0.25">
      <c r="B145">
        <f t="shared" ca="1" si="2"/>
        <v>138</v>
      </c>
      <c r="C145" t="str">
        <f ca="1">IF(INDEX(Table3[Type Colour],Table5[[#This Row],[Index Number]])=9,"",IF(INDEX(Table3[Manufacturer],Table5[[#This Row],[Index Number]])=0,"",INDEX(Table3[Manufacturer],Table5[[#This Row],[Index Number]])))</f>
        <v/>
      </c>
      <c r="D145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145" t="str">
        <f ca="1">IF(INDEX(Table3[Type Colour],Table5[[#This Row],[Index Number]])=9,"",IF(INDEX(Table3[Footprint],Table5[[#This Row],[Index Number]])=0,"",INDEX(Table3[Footprint],Table5[[#This Row],[Index Number]])))</f>
        <v/>
      </c>
      <c r="F145" t="str">
        <f ca="1">IF(INDEX(Table3[Type Colour],Table5[[#This Row],[Index Number]])=9,"",IF(INDEX(Table3[Value],Table5[[#This Row],[Index Number]])=0,"",INDEX(Table3[Footprint],Table5[[#This Row],[Index Number]])))</f>
        <v/>
      </c>
      <c r="G145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145" t="str">
        <f ca="1">IF(INDEX(Table3[Type Colour],Table5[[#This Row],[Index Number]])=9,"",IF(INDEX(Table3[Order-code],Table5[[#This Row],[Index Number]])=0,"",INDEX(Table3[Order-code],Table5[[#This Row],[Index Number]])))</f>
        <v/>
      </c>
      <c r="I145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145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146" spans="2:10" x14ac:dyDescent="0.25">
      <c r="B146">
        <f t="shared" ca="1" si="2"/>
        <v>139</v>
      </c>
      <c r="C146" t="str">
        <f ca="1">IF(INDEX(Table3[Type Colour],Table5[[#This Row],[Index Number]])=9,"",IF(INDEX(Table3[Manufacturer],Table5[[#This Row],[Index Number]])=0,"",INDEX(Table3[Manufacturer],Table5[[#This Row],[Index Number]])))</f>
        <v/>
      </c>
      <c r="D146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146" t="str">
        <f ca="1">IF(INDEX(Table3[Type Colour],Table5[[#This Row],[Index Number]])=9,"",IF(INDEX(Table3[Footprint],Table5[[#This Row],[Index Number]])=0,"",INDEX(Table3[Footprint],Table5[[#This Row],[Index Number]])))</f>
        <v/>
      </c>
      <c r="F146" t="str">
        <f ca="1">IF(INDEX(Table3[Type Colour],Table5[[#This Row],[Index Number]])=9,"",IF(INDEX(Table3[Value],Table5[[#This Row],[Index Number]])=0,"",INDEX(Table3[Footprint],Table5[[#This Row],[Index Number]])))</f>
        <v/>
      </c>
      <c r="G146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146" t="str">
        <f ca="1">IF(INDEX(Table3[Type Colour],Table5[[#This Row],[Index Number]])=9,"",IF(INDEX(Table3[Order-code],Table5[[#This Row],[Index Number]])=0,"",INDEX(Table3[Order-code],Table5[[#This Row],[Index Number]])))</f>
        <v/>
      </c>
      <c r="I146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146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147" spans="2:10" x14ac:dyDescent="0.25">
      <c r="B147">
        <f t="shared" ca="1" si="2"/>
        <v>140</v>
      </c>
      <c r="C147" t="str">
        <f ca="1">IF(INDEX(Table3[Type Colour],Table5[[#This Row],[Index Number]])=9,"",IF(INDEX(Table3[Manufacturer],Table5[[#This Row],[Index Number]])=0,"",INDEX(Table3[Manufacturer],Table5[[#This Row],[Index Number]])))</f>
        <v/>
      </c>
      <c r="D147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147" t="str">
        <f ca="1">IF(INDEX(Table3[Type Colour],Table5[[#This Row],[Index Number]])=9,"",IF(INDEX(Table3[Footprint],Table5[[#This Row],[Index Number]])=0,"",INDEX(Table3[Footprint],Table5[[#This Row],[Index Number]])))</f>
        <v/>
      </c>
      <c r="F147" t="str">
        <f ca="1">IF(INDEX(Table3[Type Colour],Table5[[#This Row],[Index Number]])=9,"",IF(INDEX(Table3[Value],Table5[[#This Row],[Index Number]])=0,"",INDEX(Table3[Footprint],Table5[[#This Row],[Index Number]])))</f>
        <v/>
      </c>
      <c r="G147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147" t="str">
        <f ca="1">IF(INDEX(Table3[Type Colour],Table5[[#This Row],[Index Number]])=9,"",IF(INDEX(Table3[Order-code],Table5[[#This Row],[Index Number]])=0,"",INDEX(Table3[Order-code],Table5[[#This Row],[Index Number]])))</f>
        <v/>
      </c>
      <c r="I147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147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148" spans="2:10" x14ac:dyDescent="0.25">
      <c r="B148">
        <f t="shared" ca="1" si="2"/>
        <v>141</v>
      </c>
      <c r="C148" t="str">
        <f ca="1">IF(INDEX(Table3[Type Colour],Table5[[#This Row],[Index Number]])=9,"",IF(INDEX(Table3[Manufacturer],Table5[[#This Row],[Index Number]])=0,"",INDEX(Table3[Manufacturer],Table5[[#This Row],[Index Number]])))</f>
        <v/>
      </c>
      <c r="D148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148" t="str">
        <f ca="1">IF(INDEX(Table3[Type Colour],Table5[[#This Row],[Index Number]])=9,"",IF(INDEX(Table3[Footprint],Table5[[#This Row],[Index Number]])=0,"",INDEX(Table3[Footprint],Table5[[#This Row],[Index Number]])))</f>
        <v/>
      </c>
      <c r="F148" t="str">
        <f ca="1">IF(INDEX(Table3[Type Colour],Table5[[#This Row],[Index Number]])=9,"",IF(INDEX(Table3[Value],Table5[[#This Row],[Index Number]])=0,"",INDEX(Table3[Footprint],Table5[[#This Row],[Index Number]])))</f>
        <v/>
      </c>
      <c r="G148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148" t="str">
        <f ca="1">IF(INDEX(Table3[Type Colour],Table5[[#This Row],[Index Number]])=9,"",IF(INDEX(Table3[Order-code],Table5[[#This Row],[Index Number]])=0,"",INDEX(Table3[Order-code],Table5[[#This Row],[Index Number]])))</f>
        <v/>
      </c>
      <c r="I148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148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149" spans="2:10" x14ac:dyDescent="0.25">
      <c r="B149">
        <f t="shared" ca="1" si="2"/>
        <v>142</v>
      </c>
      <c r="C149" t="str">
        <f ca="1">IF(INDEX(Table3[Type Colour],Table5[[#This Row],[Index Number]])=9,"",IF(INDEX(Table3[Manufacturer],Table5[[#This Row],[Index Number]])=0,"",INDEX(Table3[Manufacturer],Table5[[#This Row],[Index Number]])))</f>
        <v/>
      </c>
      <c r="D149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149" t="str">
        <f ca="1">IF(INDEX(Table3[Type Colour],Table5[[#This Row],[Index Number]])=9,"",IF(INDEX(Table3[Footprint],Table5[[#This Row],[Index Number]])=0,"",INDEX(Table3[Footprint],Table5[[#This Row],[Index Number]])))</f>
        <v/>
      </c>
      <c r="F149" t="str">
        <f ca="1">IF(INDEX(Table3[Type Colour],Table5[[#This Row],[Index Number]])=9,"",IF(INDEX(Table3[Value],Table5[[#This Row],[Index Number]])=0,"",INDEX(Table3[Footprint],Table5[[#This Row],[Index Number]])))</f>
        <v/>
      </c>
      <c r="G149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149" t="str">
        <f ca="1">IF(INDEX(Table3[Type Colour],Table5[[#This Row],[Index Number]])=9,"",IF(INDEX(Table3[Order-code],Table5[[#This Row],[Index Number]])=0,"",INDEX(Table3[Order-code],Table5[[#This Row],[Index Number]])))</f>
        <v/>
      </c>
      <c r="I149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149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150" spans="2:10" x14ac:dyDescent="0.25">
      <c r="B150">
        <f t="shared" ca="1" si="2"/>
        <v>143</v>
      </c>
      <c r="C150" t="str">
        <f ca="1">IF(INDEX(Table3[Type Colour],Table5[[#This Row],[Index Number]])=9,"",IF(INDEX(Table3[Manufacturer],Table5[[#This Row],[Index Number]])=0,"",INDEX(Table3[Manufacturer],Table5[[#This Row],[Index Number]])))</f>
        <v/>
      </c>
      <c r="D150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150" t="str">
        <f ca="1">IF(INDEX(Table3[Type Colour],Table5[[#This Row],[Index Number]])=9,"",IF(INDEX(Table3[Footprint],Table5[[#This Row],[Index Number]])=0,"",INDEX(Table3[Footprint],Table5[[#This Row],[Index Number]])))</f>
        <v/>
      </c>
      <c r="F150" t="str">
        <f ca="1">IF(INDEX(Table3[Type Colour],Table5[[#This Row],[Index Number]])=9,"",IF(INDEX(Table3[Value],Table5[[#This Row],[Index Number]])=0,"",INDEX(Table3[Footprint],Table5[[#This Row],[Index Number]])))</f>
        <v/>
      </c>
      <c r="G150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150" t="str">
        <f ca="1">IF(INDEX(Table3[Type Colour],Table5[[#This Row],[Index Number]])=9,"",IF(INDEX(Table3[Order-code],Table5[[#This Row],[Index Number]])=0,"",INDEX(Table3[Order-code],Table5[[#This Row],[Index Number]])))</f>
        <v/>
      </c>
      <c r="I150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150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151" spans="2:10" x14ac:dyDescent="0.25">
      <c r="B151">
        <f t="shared" ca="1" si="2"/>
        <v>144</v>
      </c>
      <c r="C151" t="str">
        <f ca="1">IF(INDEX(Table3[Type Colour],Table5[[#This Row],[Index Number]])=9,"",IF(INDEX(Table3[Manufacturer],Table5[[#This Row],[Index Number]])=0,"",INDEX(Table3[Manufacturer],Table5[[#This Row],[Index Number]])))</f>
        <v/>
      </c>
      <c r="D151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151" t="str">
        <f ca="1">IF(INDEX(Table3[Type Colour],Table5[[#This Row],[Index Number]])=9,"",IF(INDEX(Table3[Footprint],Table5[[#This Row],[Index Number]])=0,"",INDEX(Table3[Footprint],Table5[[#This Row],[Index Number]])))</f>
        <v/>
      </c>
      <c r="F151" t="str">
        <f ca="1">IF(INDEX(Table3[Type Colour],Table5[[#This Row],[Index Number]])=9,"",IF(INDEX(Table3[Value],Table5[[#This Row],[Index Number]])=0,"",INDEX(Table3[Footprint],Table5[[#This Row],[Index Number]])))</f>
        <v/>
      </c>
      <c r="G151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151" t="str">
        <f ca="1">IF(INDEX(Table3[Type Colour],Table5[[#This Row],[Index Number]])=9,"",IF(INDEX(Table3[Order-code],Table5[[#This Row],[Index Number]])=0,"",INDEX(Table3[Order-code],Table5[[#This Row],[Index Number]])))</f>
        <v/>
      </c>
      <c r="I151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151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152" spans="2:10" x14ac:dyDescent="0.25">
      <c r="B152">
        <f t="shared" ca="1" si="2"/>
        <v>145</v>
      </c>
      <c r="C152" t="str">
        <f ca="1">IF(INDEX(Table3[Type Colour],Table5[[#This Row],[Index Number]])=9,"",IF(INDEX(Table3[Manufacturer],Table5[[#This Row],[Index Number]])=0,"",INDEX(Table3[Manufacturer],Table5[[#This Row],[Index Number]])))</f>
        <v/>
      </c>
      <c r="D152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152" t="str">
        <f ca="1">IF(INDEX(Table3[Type Colour],Table5[[#This Row],[Index Number]])=9,"",IF(INDEX(Table3[Footprint],Table5[[#This Row],[Index Number]])=0,"",INDEX(Table3[Footprint],Table5[[#This Row],[Index Number]])))</f>
        <v/>
      </c>
      <c r="F152" t="str">
        <f ca="1">IF(INDEX(Table3[Type Colour],Table5[[#This Row],[Index Number]])=9,"",IF(INDEX(Table3[Value],Table5[[#This Row],[Index Number]])=0,"",INDEX(Table3[Footprint],Table5[[#This Row],[Index Number]])))</f>
        <v/>
      </c>
      <c r="G152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152" t="str">
        <f ca="1">IF(INDEX(Table3[Type Colour],Table5[[#This Row],[Index Number]])=9,"",IF(INDEX(Table3[Order-code],Table5[[#This Row],[Index Number]])=0,"",INDEX(Table3[Order-code],Table5[[#This Row],[Index Number]])))</f>
        <v/>
      </c>
      <c r="I152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152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153" spans="2:10" x14ac:dyDescent="0.25">
      <c r="B153">
        <f t="shared" ca="1" si="2"/>
        <v>146</v>
      </c>
      <c r="C153" t="str">
        <f ca="1">IF(INDEX(Table3[Type Colour],Table5[[#This Row],[Index Number]])=9,"",IF(INDEX(Table3[Manufacturer],Table5[[#This Row],[Index Number]])=0,"",INDEX(Table3[Manufacturer],Table5[[#This Row],[Index Number]])))</f>
        <v/>
      </c>
      <c r="D153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153" t="str">
        <f ca="1">IF(INDEX(Table3[Type Colour],Table5[[#This Row],[Index Number]])=9,"",IF(INDEX(Table3[Footprint],Table5[[#This Row],[Index Number]])=0,"",INDEX(Table3[Footprint],Table5[[#This Row],[Index Number]])))</f>
        <v/>
      </c>
      <c r="F153" t="str">
        <f ca="1">IF(INDEX(Table3[Type Colour],Table5[[#This Row],[Index Number]])=9,"",IF(INDEX(Table3[Value],Table5[[#This Row],[Index Number]])=0,"",INDEX(Table3[Footprint],Table5[[#This Row],[Index Number]])))</f>
        <v/>
      </c>
      <c r="G153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153" t="str">
        <f ca="1">IF(INDEX(Table3[Type Colour],Table5[[#This Row],[Index Number]])=9,"",IF(INDEX(Table3[Order-code],Table5[[#This Row],[Index Number]])=0,"",INDEX(Table3[Order-code],Table5[[#This Row],[Index Number]])))</f>
        <v/>
      </c>
      <c r="I153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153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154" spans="2:10" x14ac:dyDescent="0.25">
      <c r="B154">
        <f t="shared" ca="1" si="2"/>
        <v>147</v>
      </c>
      <c r="C154" t="str">
        <f ca="1">IF(INDEX(Table3[Type Colour],Table5[[#This Row],[Index Number]])=9,"",IF(INDEX(Table3[Manufacturer],Table5[[#This Row],[Index Number]])=0,"",INDEX(Table3[Manufacturer],Table5[[#This Row],[Index Number]])))</f>
        <v/>
      </c>
      <c r="D154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154" t="str">
        <f ca="1">IF(INDEX(Table3[Type Colour],Table5[[#This Row],[Index Number]])=9,"",IF(INDEX(Table3[Footprint],Table5[[#This Row],[Index Number]])=0,"",INDEX(Table3[Footprint],Table5[[#This Row],[Index Number]])))</f>
        <v/>
      </c>
      <c r="F154" t="str">
        <f ca="1">IF(INDEX(Table3[Type Colour],Table5[[#This Row],[Index Number]])=9,"",IF(INDEX(Table3[Value],Table5[[#This Row],[Index Number]])=0,"",INDEX(Table3[Footprint],Table5[[#This Row],[Index Number]])))</f>
        <v/>
      </c>
      <c r="G154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154" t="str">
        <f ca="1">IF(INDEX(Table3[Type Colour],Table5[[#This Row],[Index Number]])=9,"",IF(INDEX(Table3[Order-code],Table5[[#This Row],[Index Number]])=0,"",INDEX(Table3[Order-code],Table5[[#This Row],[Index Number]])))</f>
        <v/>
      </c>
      <c r="I154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154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155" spans="2:10" x14ac:dyDescent="0.25">
      <c r="B155">
        <f t="shared" ca="1" si="2"/>
        <v>148</v>
      </c>
      <c r="C155" t="str">
        <f ca="1">IF(INDEX(Table3[Type Colour],Table5[[#This Row],[Index Number]])=9,"",IF(INDEX(Table3[Manufacturer],Table5[[#This Row],[Index Number]])=0,"",INDEX(Table3[Manufacturer],Table5[[#This Row],[Index Number]])))</f>
        <v/>
      </c>
      <c r="D155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155" t="str">
        <f ca="1">IF(INDEX(Table3[Type Colour],Table5[[#This Row],[Index Number]])=9,"",IF(INDEX(Table3[Footprint],Table5[[#This Row],[Index Number]])=0,"",INDEX(Table3[Footprint],Table5[[#This Row],[Index Number]])))</f>
        <v/>
      </c>
      <c r="F155" t="str">
        <f ca="1">IF(INDEX(Table3[Type Colour],Table5[[#This Row],[Index Number]])=9,"",IF(INDEX(Table3[Value],Table5[[#This Row],[Index Number]])=0,"",INDEX(Table3[Footprint],Table5[[#This Row],[Index Number]])))</f>
        <v/>
      </c>
      <c r="G155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155" t="str">
        <f ca="1">IF(INDEX(Table3[Type Colour],Table5[[#This Row],[Index Number]])=9,"",IF(INDEX(Table3[Order-code],Table5[[#This Row],[Index Number]])=0,"",INDEX(Table3[Order-code],Table5[[#This Row],[Index Number]])))</f>
        <v/>
      </c>
      <c r="I155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155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156" spans="2:10" x14ac:dyDescent="0.25">
      <c r="B156">
        <f t="shared" ca="1" si="2"/>
        <v>149</v>
      </c>
      <c r="C156" t="str">
        <f ca="1">IF(INDEX(Table3[Type Colour],Table5[[#This Row],[Index Number]])=9,"",IF(INDEX(Table3[Manufacturer],Table5[[#This Row],[Index Number]])=0,"",INDEX(Table3[Manufacturer],Table5[[#This Row],[Index Number]])))</f>
        <v/>
      </c>
      <c r="D156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156" t="str">
        <f ca="1">IF(INDEX(Table3[Type Colour],Table5[[#This Row],[Index Number]])=9,"",IF(INDEX(Table3[Footprint],Table5[[#This Row],[Index Number]])=0,"",INDEX(Table3[Footprint],Table5[[#This Row],[Index Number]])))</f>
        <v/>
      </c>
      <c r="F156" t="str">
        <f ca="1">IF(INDEX(Table3[Type Colour],Table5[[#This Row],[Index Number]])=9,"",IF(INDEX(Table3[Value],Table5[[#This Row],[Index Number]])=0,"",INDEX(Table3[Footprint],Table5[[#This Row],[Index Number]])))</f>
        <v/>
      </c>
      <c r="G156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156" t="str">
        <f ca="1">IF(INDEX(Table3[Type Colour],Table5[[#This Row],[Index Number]])=9,"",IF(INDEX(Table3[Order-code],Table5[[#This Row],[Index Number]])=0,"",INDEX(Table3[Order-code],Table5[[#This Row],[Index Number]])))</f>
        <v/>
      </c>
      <c r="I156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156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157" spans="2:10" x14ac:dyDescent="0.25">
      <c r="B157">
        <f t="shared" ca="1" si="2"/>
        <v>150</v>
      </c>
      <c r="C157" t="str">
        <f ca="1">IF(INDEX(Table3[Type Colour],Table5[[#This Row],[Index Number]])=9,"",IF(INDEX(Table3[Manufacturer],Table5[[#This Row],[Index Number]])=0,"",INDEX(Table3[Manufacturer],Table5[[#This Row],[Index Number]])))</f>
        <v/>
      </c>
      <c r="D157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157" t="str">
        <f ca="1">IF(INDEX(Table3[Type Colour],Table5[[#This Row],[Index Number]])=9,"",IF(INDEX(Table3[Footprint],Table5[[#This Row],[Index Number]])=0,"",INDEX(Table3[Footprint],Table5[[#This Row],[Index Number]])))</f>
        <v/>
      </c>
      <c r="F157" t="str">
        <f ca="1">IF(INDEX(Table3[Type Colour],Table5[[#This Row],[Index Number]])=9,"",IF(INDEX(Table3[Value],Table5[[#This Row],[Index Number]])=0,"",INDEX(Table3[Footprint],Table5[[#This Row],[Index Number]])))</f>
        <v/>
      </c>
      <c r="G157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157" t="str">
        <f ca="1">IF(INDEX(Table3[Type Colour],Table5[[#This Row],[Index Number]])=9,"",IF(INDEX(Table3[Order-code],Table5[[#This Row],[Index Number]])=0,"",INDEX(Table3[Order-code],Table5[[#This Row],[Index Number]])))</f>
        <v/>
      </c>
      <c r="I157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157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158" spans="2:10" x14ac:dyDescent="0.25">
      <c r="B158">
        <f t="shared" ca="1" si="2"/>
        <v>151</v>
      </c>
      <c r="C158" t="str">
        <f ca="1">IF(INDEX(Table3[Type Colour],Table5[[#This Row],[Index Number]])=9,"",IF(INDEX(Table3[Manufacturer],Table5[[#This Row],[Index Number]])=0,"",INDEX(Table3[Manufacturer],Table5[[#This Row],[Index Number]])))</f>
        <v/>
      </c>
      <c r="D158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158" t="str">
        <f ca="1">IF(INDEX(Table3[Type Colour],Table5[[#This Row],[Index Number]])=9,"",IF(INDEX(Table3[Footprint],Table5[[#This Row],[Index Number]])=0,"",INDEX(Table3[Footprint],Table5[[#This Row],[Index Number]])))</f>
        <v/>
      </c>
      <c r="F158" t="str">
        <f ca="1">IF(INDEX(Table3[Type Colour],Table5[[#This Row],[Index Number]])=9,"",IF(INDEX(Table3[Value],Table5[[#This Row],[Index Number]])=0,"",INDEX(Table3[Footprint],Table5[[#This Row],[Index Number]])))</f>
        <v/>
      </c>
      <c r="G158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158" t="str">
        <f ca="1">IF(INDEX(Table3[Type Colour],Table5[[#This Row],[Index Number]])=9,"",IF(INDEX(Table3[Order-code],Table5[[#This Row],[Index Number]])=0,"",INDEX(Table3[Order-code],Table5[[#This Row],[Index Number]])))</f>
        <v/>
      </c>
      <c r="I158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158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159" spans="2:10" x14ac:dyDescent="0.25">
      <c r="B159">
        <f t="shared" ca="1" si="2"/>
        <v>152</v>
      </c>
      <c r="C159" t="str">
        <f ca="1">IF(INDEX(Table3[Type Colour],Table5[[#This Row],[Index Number]])=9,"",IF(INDEX(Table3[Manufacturer],Table5[[#This Row],[Index Number]])=0,"",INDEX(Table3[Manufacturer],Table5[[#This Row],[Index Number]])))</f>
        <v/>
      </c>
      <c r="D159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159" t="str">
        <f ca="1">IF(INDEX(Table3[Type Colour],Table5[[#This Row],[Index Number]])=9,"",IF(INDEX(Table3[Footprint],Table5[[#This Row],[Index Number]])=0,"",INDEX(Table3[Footprint],Table5[[#This Row],[Index Number]])))</f>
        <v/>
      </c>
      <c r="F159" t="str">
        <f ca="1">IF(INDEX(Table3[Type Colour],Table5[[#This Row],[Index Number]])=9,"",IF(INDEX(Table3[Value],Table5[[#This Row],[Index Number]])=0,"",INDEX(Table3[Footprint],Table5[[#This Row],[Index Number]])))</f>
        <v/>
      </c>
      <c r="G159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159" t="str">
        <f ca="1">IF(INDEX(Table3[Type Colour],Table5[[#This Row],[Index Number]])=9,"",IF(INDEX(Table3[Order-code],Table5[[#This Row],[Index Number]])=0,"",INDEX(Table3[Order-code],Table5[[#This Row],[Index Number]])))</f>
        <v/>
      </c>
      <c r="I159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159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160" spans="2:10" x14ac:dyDescent="0.25">
      <c r="B160">
        <f t="shared" ca="1" si="2"/>
        <v>153</v>
      </c>
      <c r="C160" t="str">
        <f ca="1">IF(INDEX(Table3[Type Colour],Table5[[#This Row],[Index Number]])=9,"",IF(INDEX(Table3[Manufacturer],Table5[[#This Row],[Index Number]])=0,"",INDEX(Table3[Manufacturer],Table5[[#This Row],[Index Number]])))</f>
        <v/>
      </c>
      <c r="D160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160" t="str">
        <f ca="1">IF(INDEX(Table3[Type Colour],Table5[[#This Row],[Index Number]])=9,"",IF(INDEX(Table3[Footprint],Table5[[#This Row],[Index Number]])=0,"",INDEX(Table3[Footprint],Table5[[#This Row],[Index Number]])))</f>
        <v/>
      </c>
      <c r="F160" t="str">
        <f ca="1">IF(INDEX(Table3[Type Colour],Table5[[#This Row],[Index Number]])=9,"",IF(INDEX(Table3[Value],Table5[[#This Row],[Index Number]])=0,"",INDEX(Table3[Footprint],Table5[[#This Row],[Index Number]])))</f>
        <v/>
      </c>
      <c r="G160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160" t="str">
        <f ca="1">IF(INDEX(Table3[Type Colour],Table5[[#This Row],[Index Number]])=9,"",IF(INDEX(Table3[Order-code],Table5[[#This Row],[Index Number]])=0,"",INDEX(Table3[Order-code],Table5[[#This Row],[Index Number]])))</f>
        <v/>
      </c>
      <c r="I160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160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161" spans="2:10" x14ac:dyDescent="0.25">
      <c r="B161">
        <f t="shared" ca="1" si="2"/>
        <v>154</v>
      </c>
      <c r="C161" t="str">
        <f ca="1">IF(INDEX(Table3[Type Colour],Table5[[#This Row],[Index Number]])=9,"",IF(INDEX(Table3[Manufacturer],Table5[[#This Row],[Index Number]])=0,"",INDEX(Table3[Manufacturer],Table5[[#This Row],[Index Number]])))</f>
        <v/>
      </c>
      <c r="D161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161" t="str">
        <f ca="1">IF(INDEX(Table3[Type Colour],Table5[[#This Row],[Index Number]])=9,"",IF(INDEX(Table3[Footprint],Table5[[#This Row],[Index Number]])=0,"",INDEX(Table3[Footprint],Table5[[#This Row],[Index Number]])))</f>
        <v/>
      </c>
      <c r="F161" t="str">
        <f ca="1">IF(INDEX(Table3[Type Colour],Table5[[#This Row],[Index Number]])=9,"",IF(INDEX(Table3[Value],Table5[[#This Row],[Index Number]])=0,"",INDEX(Table3[Footprint],Table5[[#This Row],[Index Number]])))</f>
        <v/>
      </c>
      <c r="G161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161" t="str">
        <f ca="1">IF(INDEX(Table3[Type Colour],Table5[[#This Row],[Index Number]])=9,"",IF(INDEX(Table3[Order-code],Table5[[#This Row],[Index Number]])=0,"",INDEX(Table3[Order-code],Table5[[#This Row],[Index Number]])))</f>
        <v/>
      </c>
      <c r="I161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161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162" spans="2:10" x14ac:dyDescent="0.25">
      <c r="B162">
        <f t="shared" ca="1" si="2"/>
        <v>155</v>
      </c>
      <c r="C162" t="str">
        <f ca="1">IF(INDEX(Table3[Type Colour],Table5[[#This Row],[Index Number]])=9,"",IF(INDEX(Table3[Manufacturer],Table5[[#This Row],[Index Number]])=0,"",INDEX(Table3[Manufacturer],Table5[[#This Row],[Index Number]])))</f>
        <v/>
      </c>
      <c r="D162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162" t="str">
        <f ca="1">IF(INDEX(Table3[Type Colour],Table5[[#This Row],[Index Number]])=9,"",IF(INDEX(Table3[Footprint],Table5[[#This Row],[Index Number]])=0,"",INDEX(Table3[Footprint],Table5[[#This Row],[Index Number]])))</f>
        <v/>
      </c>
      <c r="F162" t="str">
        <f ca="1">IF(INDEX(Table3[Type Colour],Table5[[#This Row],[Index Number]])=9,"",IF(INDEX(Table3[Value],Table5[[#This Row],[Index Number]])=0,"",INDEX(Table3[Footprint],Table5[[#This Row],[Index Number]])))</f>
        <v/>
      </c>
      <c r="G162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162" t="str">
        <f ca="1">IF(INDEX(Table3[Type Colour],Table5[[#This Row],[Index Number]])=9,"",IF(INDEX(Table3[Order-code],Table5[[#This Row],[Index Number]])=0,"",INDEX(Table3[Order-code],Table5[[#This Row],[Index Number]])))</f>
        <v/>
      </c>
      <c r="I162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162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163" spans="2:10" x14ac:dyDescent="0.25">
      <c r="B163">
        <f t="shared" ca="1" si="2"/>
        <v>156</v>
      </c>
      <c r="C163" t="str">
        <f ca="1">IF(INDEX(Table3[Type Colour],Table5[[#This Row],[Index Number]])=9,"",IF(INDEX(Table3[Manufacturer],Table5[[#This Row],[Index Number]])=0,"",INDEX(Table3[Manufacturer],Table5[[#This Row],[Index Number]])))</f>
        <v/>
      </c>
      <c r="D163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163" t="str">
        <f ca="1">IF(INDEX(Table3[Type Colour],Table5[[#This Row],[Index Number]])=9,"",IF(INDEX(Table3[Footprint],Table5[[#This Row],[Index Number]])=0,"",INDEX(Table3[Footprint],Table5[[#This Row],[Index Number]])))</f>
        <v/>
      </c>
      <c r="F163" t="str">
        <f ca="1">IF(INDEX(Table3[Type Colour],Table5[[#This Row],[Index Number]])=9,"",IF(INDEX(Table3[Value],Table5[[#This Row],[Index Number]])=0,"",INDEX(Table3[Footprint],Table5[[#This Row],[Index Number]])))</f>
        <v/>
      </c>
      <c r="G163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163" t="str">
        <f ca="1">IF(INDEX(Table3[Type Colour],Table5[[#This Row],[Index Number]])=9,"",IF(INDEX(Table3[Order-code],Table5[[#This Row],[Index Number]])=0,"",INDEX(Table3[Order-code],Table5[[#This Row],[Index Number]])))</f>
        <v/>
      </c>
      <c r="I163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163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164" spans="2:10" x14ac:dyDescent="0.25">
      <c r="B164">
        <f t="shared" ca="1" si="2"/>
        <v>157</v>
      </c>
      <c r="C164" t="str">
        <f ca="1">IF(INDEX(Table3[Type Colour],Table5[[#This Row],[Index Number]])=9,"",IF(INDEX(Table3[Manufacturer],Table5[[#This Row],[Index Number]])=0,"",INDEX(Table3[Manufacturer],Table5[[#This Row],[Index Number]])))</f>
        <v/>
      </c>
      <c r="D164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164" t="str">
        <f ca="1">IF(INDEX(Table3[Type Colour],Table5[[#This Row],[Index Number]])=9,"",IF(INDEX(Table3[Footprint],Table5[[#This Row],[Index Number]])=0,"",INDEX(Table3[Footprint],Table5[[#This Row],[Index Number]])))</f>
        <v/>
      </c>
      <c r="F164" t="str">
        <f ca="1">IF(INDEX(Table3[Type Colour],Table5[[#This Row],[Index Number]])=9,"",IF(INDEX(Table3[Value],Table5[[#This Row],[Index Number]])=0,"",INDEX(Table3[Footprint],Table5[[#This Row],[Index Number]])))</f>
        <v/>
      </c>
      <c r="G164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164" t="str">
        <f ca="1">IF(INDEX(Table3[Type Colour],Table5[[#This Row],[Index Number]])=9,"",IF(INDEX(Table3[Order-code],Table5[[#This Row],[Index Number]])=0,"",INDEX(Table3[Order-code],Table5[[#This Row],[Index Number]])))</f>
        <v/>
      </c>
      <c r="I164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164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165" spans="2:10" x14ac:dyDescent="0.25">
      <c r="B165">
        <f t="shared" ca="1" si="2"/>
        <v>158</v>
      </c>
      <c r="C165" t="str">
        <f ca="1">IF(INDEX(Table3[Type Colour],Table5[[#This Row],[Index Number]])=9,"",IF(INDEX(Table3[Manufacturer],Table5[[#This Row],[Index Number]])=0,"",INDEX(Table3[Manufacturer],Table5[[#This Row],[Index Number]])))</f>
        <v/>
      </c>
      <c r="D165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165" t="str">
        <f ca="1">IF(INDEX(Table3[Type Colour],Table5[[#This Row],[Index Number]])=9,"",IF(INDEX(Table3[Footprint],Table5[[#This Row],[Index Number]])=0,"",INDEX(Table3[Footprint],Table5[[#This Row],[Index Number]])))</f>
        <v/>
      </c>
      <c r="F165" t="str">
        <f ca="1">IF(INDEX(Table3[Type Colour],Table5[[#This Row],[Index Number]])=9,"",IF(INDEX(Table3[Value],Table5[[#This Row],[Index Number]])=0,"",INDEX(Table3[Footprint],Table5[[#This Row],[Index Number]])))</f>
        <v/>
      </c>
      <c r="G165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165" t="str">
        <f ca="1">IF(INDEX(Table3[Type Colour],Table5[[#This Row],[Index Number]])=9,"",IF(INDEX(Table3[Order-code],Table5[[#This Row],[Index Number]])=0,"",INDEX(Table3[Order-code],Table5[[#This Row],[Index Number]])))</f>
        <v/>
      </c>
      <c r="I165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165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166" spans="2:10" x14ac:dyDescent="0.25">
      <c r="B166">
        <f t="shared" ca="1" si="2"/>
        <v>159</v>
      </c>
      <c r="C166" t="str">
        <f ca="1">IF(INDEX(Table3[Type Colour],Table5[[#This Row],[Index Number]])=9,"",IF(INDEX(Table3[Manufacturer],Table5[[#This Row],[Index Number]])=0,"",INDEX(Table3[Manufacturer],Table5[[#This Row],[Index Number]])))</f>
        <v/>
      </c>
      <c r="D166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166" t="str">
        <f ca="1">IF(INDEX(Table3[Type Colour],Table5[[#This Row],[Index Number]])=9,"",IF(INDEX(Table3[Footprint],Table5[[#This Row],[Index Number]])=0,"",INDEX(Table3[Footprint],Table5[[#This Row],[Index Number]])))</f>
        <v/>
      </c>
      <c r="F166" t="str">
        <f ca="1">IF(INDEX(Table3[Type Colour],Table5[[#This Row],[Index Number]])=9,"",IF(INDEX(Table3[Value],Table5[[#This Row],[Index Number]])=0,"",INDEX(Table3[Footprint],Table5[[#This Row],[Index Number]])))</f>
        <v/>
      </c>
      <c r="G166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166" t="str">
        <f ca="1">IF(INDEX(Table3[Type Colour],Table5[[#This Row],[Index Number]])=9,"",IF(INDEX(Table3[Order-code],Table5[[#This Row],[Index Number]])=0,"",INDEX(Table3[Order-code],Table5[[#This Row],[Index Number]])))</f>
        <v/>
      </c>
      <c r="I166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166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167" spans="2:10" x14ac:dyDescent="0.25">
      <c r="B167">
        <f t="shared" ca="1" si="2"/>
        <v>160</v>
      </c>
      <c r="C167" t="str">
        <f ca="1">IF(INDEX(Table3[Type Colour],Table5[[#This Row],[Index Number]])=9,"",IF(INDEX(Table3[Manufacturer],Table5[[#This Row],[Index Number]])=0,"",INDEX(Table3[Manufacturer],Table5[[#This Row],[Index Number]])))</f>
        <v/>
      </c>
      <c r="D167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167" t="str">
        <f ca="1">IF(INDEX(Table3[Type Colour],Table5[[#This Row],[Index Number]])=9,"",IF(INDEX(Table3[Footprint],Table5[[#This Row],[Index Number]])=0,"",INDEX(Table3[Footprint],Table5[[#This Row],[Index Number]])))</f>
        <v/>
      </c>
      <c r="F167" t="str">
        <f ca="1">IF(INDEX(Table3[Type Colour],Table5[[#This Row],[Index Number]])=9,"",IF(INDEX(Table3[Value],Table5[[#This Row],[Index Number]])=0,"",INDEX(Table3[Footprint],Table5[[#This Row],[Index Number]])))</f>
        <v/>
      </c>
      <c r="G167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167" t="str">
        <f ca="1">IF(INDEX(Table3[Type Colour],Table5[[#This Row],[Index Number]])=9,"",IF(INDEX(Table3[Order-code],Table5[[#This Row],[Index Number]])=0,"",INDEX(Table3[Order-code],Table5[[#This Row],[Index Number]])))</f>
        <v/>
      </c>
      <c r="I167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167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168" spans="2:10" x14ac:dyDescent="0.25">
      <c r="B168">
        <f t="shared" ca="1" si="2"/>
        <v>161</v>
      </c>
      <c r="C168" t="str">
        <f ca="1">IF(INDEX(Table3[Type Colour],Table5[[#This Row],[Index Number]])=9,"",IF(INDEX(Table3[Manufacturer],Table5[[#This Row],[Index Number]])=0,"",INDEX(Table3[Manufacturer],Table5[[#This Row],[Index Number]])))</f>
        <v/>
      </c>
      <c r="D168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168" t="str">
        <f ca="1">IF(INDEX(Table3[Type Colour],Table5[[#This Row],[Index Number]])=9,"",IF(INDEX(Table3[Footprint],Table5[[#This Row],[Index Number]])=0,"",INDEX(Table3[Footprint],Table5[[#This Row],[Index Number]])))</f>
        <v/>
      </c>
      <c r="F168" t="str">
        <f ca="1">IF(INDEX(Table3[Type Colour],Table5[[#This Row],[Index Number]])=9,"",IF(INDEX(Table3[Value],Table5[[#This Row],[Index Number]])=0,"",INDEX(Table3[Footprint],Table5[[#This Row],[Index Number]])))</f>
        <v/>
      </c>
      <c r="G168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168" t="str">
        <f ca="1">IF(INDEX(Table3[Type Colour],Table5[[#This Row],[Index Number]])=9,"",IF(INDEX(Table3[Order-code],Table5[[#This Row],[Index Number]])=0,"",INDEX(Table3[Order-code],Table5[[#This Row],[Index Number]])))</f>
        <v/>
      </c>
      <c r="I168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168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169" spans="2:10" x14ac:dyDescent="0.25">
      <c r="B169">
        <f t="shared" ca="1" si="2"/>
        <v>162</v>
      </c>
      <c r="C169" t="str">
        <f ca="1">IF(INDEX(Table3[Type Colour],Table5[[#This Row],[Index Number]])=9,"",IF(INDEX(Table3[Manufacturer],Table5[[#This Row],[Index Number]])=0,"",INDEX(Table3[Manufacturer],Table5[[#This Row],[Index Number]])))</f>
        <v/>
      </c>
      <c r="D169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169" t="str">
        <f ca="1">IF(INDEX(Table3[Type Colour],Table5[[#This Row],[Index Number]])=9,"",IF(INDEX(Table3[Footprint],Table5[[#This Row],[Index Number]])=0,"",INDEX(Table3[Footprint],Table5[[#This Row],[Index Number]])))</f>
        <v/>
      </c>
      <c r="F169" t="str">
        <f ca="1">IF(INDEX(Table3[Type Colour],Table5[[#This Row],[Index Number]])=9,"",IF(INDEX(Table3[Value],Table5[[#This Row],[Index Number]])=0,"",INDEX(Table3[Footprint],Table5[[#This Row],[Index Number]])))</f>
        <v/>
      </c>
      <c r="G169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169" t="str">
        <f ca="1">IF(INDEX(Table3[Type Colour],Table5[[#This Row],[Index Number]])=9,"",IF(INDEX(Table3[Order-code],Table5[[#This Row],[Index Number]])=0,"",INDEX(Table3[Order-code],Table5[[#This Row],[Index Number]])))</f>
        <v/>
      </c>
      <c r="I169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169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170" spans="2:10" x14ac:dyDescent="0.25">
      <c r="B170">
        <f t="shared" ca="1" si="2"/>
        <v>163</v>
      </c>
      <c r="C170" t="str">
        <f ca="1">IF(INDEX(Table3[Type Colour],Table5[[#This Row],[Index Number]])=9,"",IF(INDEX(Table3[Manufacturer],Table5[[#This Row],[Index Number]])=0,"",INDEX(Table3[Manufacturer],Table5[[#This Row],[Index Number]])))</f>
        <v/>
      </c>
      <c r="D170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170" t="str">
        <f ca="1">IF(INDEX(Table3[Type Colour],Table5[[#This Row],[Index Number]])=9,"",IF(INDEX(Table3[Footprint],Table5[[#This Row],[Index Number]])=0,"",INDEX(Table3[Footprint],Table5[[#This Row],[Index Number]])))</f>
        <v/>
      </c>
      <c r="F170" t="str">
        <f ca="1">IF(INDEX(Table3[Type Colour],Table5[[#This Row],[Index Number]])=9,"",IF(INDEX(Table3[Value],Table5[[#This Row],[Index Number]])=0,"",INDEX(Table3[Footprint],Table5[[#This Row],[Index Number]])))</f>
        <v/>
      </c>
      <c r="G170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170" t="str">
        <f ca="1">IF(INDEX(Table3[Type Colour],Table5[[#This Row],[Index Number]])=9,"",IF(INDEX(Table3[Order-code],Table5[[#This Row],[Index Number]])=0,"",INDEX(Table3[Order-code],Table5[[#This Row],[Index Number]])))</f>
        <v/>
      </c>
      <c r="I170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170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171" spans="2:10" x14ac:dyDescent="0.25">
      <c r="B171">
        <f t="shared" ca="1" si="2"/>
        <v>164</v>
      </c>
      <c r="C171" t="str">
        <f ca="1">IF(INDEX(Table3[Type Colour],Table5[[#This Row],[Index Number]])=9,"",IF(INDEX(Table3[Manufacturer],Table5[[#This Row],[Index Number]])=0,"",INDEX(Table3[Manufacturer],Table5[[#This Row],[Index Number]])))</f>
        <v/>
      </c>
      <c r="D171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171" t="str">
        <f ca="1">IF(INDEX(Table3[Type Colour],Table5[[#This Row],[Index Number]])=9,"",IF(INDEX(Table3[Footprint],Table5[[#This Row],[Index Number]])=0,"",INDEX(Table3[Footprint],Table5[[#This Row],[Index Number]])))</f>
        <v/>
      </c>
      <c r="F171" t="str">
        <f ca="1">IF(INDEX(Table3[Type Colour],Table5[[#This Row],[Index Number]])=9,"",IF(INDEX(Table3[Value],Table5[[#This Row],[Index Number]])=0,"",INDEX(Table3[Footprint],Table5[[#This Row],[Index Number]])))</f>
        <v/>
      </c>
      <c r="G171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171" t="str">
        <f ca="1">IF(INDEX(Table3[Type Colour],Table5[[#This Row],[Index Number]])=9,"",IF(INDEX(Table3[Order-code],Table5[[#This Row],[Index Number]])=0,"",INDEX(Table3[Order-code],Table5[[#This Row],[Index Number]])))</f>
        <v/>
      </c>
      <c r="I171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171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172" spans="2:10" x14ac:dyDescent="0.25">
      <c r="B172">
        <f t="shared" ca="1" si="2"/>
        <v>165</v>
      </c>
      <c r="C172" t="str">
        <f ca="1">IF(INDEX(Table3[Type Colour],Table5[[#This Row],[Index Number]])=9,"",IF(INDEX(Table3[Manufacturer],Table5[[#This Row],[Index Number]])=0,"",INDEX(Table3[Manufacturer],Table5[[#This Row],[Index Number]])))</f>
        <v/>
      </c>
      <c r="D172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172" t="str">
        <f ca="1">IF(INDEX(Table3[Type Colour],Table5[[#This Row],[Index Number]])=9,"",IF(INDEX(Table3[Footprint],Table5[[#This Row],[Index Number]])=0,"",INDEX(Table3[Footprint],Table5[[#This Row],[Index Number]])))</f>
        <v/>
      </c>
      <c r="F172" t="str">
        <f ca="1">IF(INDEX(Table3[Type Colour],Table5[[#This Row],[Index Number]])=9,"",IF(INDEX(Table3[Value],Table5[[#This Row],[Index Number]])=0,"",INDEX(Table3[Footprint],Table5[[#This Row],[Index Number]])))</f>
        <v/>
      </c>
      <c r="G172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172" t="str">
        <f ca="1">IF(INDEX(Table3[Type Colour],Table5[[#This Row],[Index Number]])=9,"",IF(INDEX(Table3[Order-code],Table5[[#This Row],[Index Number]])=0,"",INDEX(Table3[Order-code],Table5[[#This Row],[Index Number]])))</f>
        <v/>
      </c>
      <c r="I172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172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173" spans="2:10" x14ac:dyDescent="0.25">
      <c r="B173">
        <f t="shared" ca="1" si="2"/>
        <v>166</v>
      </c>
      <c r="C173" t="str">
        <f ca="1">IF(INDEX(Table3[Type Colour],Table5[[#This Row],[Index Number]])=9,"",IF(INDEX(Table3[Manufacturer],Table5[[#This Row],[Index Number]])=0,"",INDEX(Table3[Manufacturer],Table5[[#This Row],[Index Number]])))</f>
        <v/>
      </c>
      <c r="D173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173" t="str">
        <f ca="1">IF(INDEX(Table3[Type Colour],Table5[[#This Row],[Index Number]])=9,"",IF(INDEX(Table3[Footprint],Table5[[#This Row],[Index Number]])=0,"",INDEX(Table3[Footprint],Table5[[#This Row],[Index Number]])))</f>
        <v/>
      </c>
      <c r="F173" t="str">
        <f ca="1">IF(INDEX(Table3[Type Colour],Table5[[#This Row],[Index Number]])=9,"",IF(INDEX(Table3[Value],Table5[[#This Row],[Index Number]])=0,"",INDEX(Table3[Footprint],Table5[[#This Row],[Index Number]])))</f>
        <v/>
      </c>
      <c r="G173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173" t="str">
        <f ca="1">IF(INDEX(Table3[Type Colour],Table5[[#This Row],[Index Number]])=9,"",IF(INDEX(Table3[Order-code],Table5[[#This Row],[Index Number]])=0,"",INDEX(Table3[Order-code],Table5[[#This Row],[Index Number]])))</f>
        <v/>
      </c>
      <c r="I173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173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174" spans="2:10" x14ac:dyDescent="0.25">
      <c r="B174">
        <f t="shared" ca="1" si="2"/>
        <v>167</v>
      </c>
      <c r="C174" t="str">
        <f ca="1">IF(INDEX(Table3[Type Colour],Table5[[#This Row],[Index Number]])=9,"",IF(INDEX(Table3[Manufacturer],Table5[[#This Row],[Index Number]])=0,"",INDEX(Table3[Manufacturer],Table5[[#This Row],[Index Number]])))</f>
        <v/>
      </c>
      <c r="D174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174" t="str">
        <f ca="1">IF(INDEX(Table3[Type Colour],Table5[[#This Row],[Index Number]])=9,"",IF(INDEX(Table3[Footprint],Table5[[#This Row],[Index Number]])=0,"",INDEX(Table3[Footprint],Table5[[#This Row],[Index Number]])))</f>
        <v/>
      </c>
      <c r="F174" t="str">
        <f ca="1">IF(INDEX(Table3[Type Colour],Table5[[#This Row],[Index Number]])=9,"",IF(INDEX(Table3[Value],Table5[[#This Row],[Index Number]])=0,"",INDEX(Table3[Footprint],Table5[[#This Row],[Index Number]])))</f>
        <v/>
      </c>
      <c r="G174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174" t="str">
        <f ca="1">IF(INDEX(Table3[Type Colour],Table5[[#This Row],[Index Number]])=9,"",IF(INDEX(Table3[Order-code],Table5[[#This Row],[Index Number]])=0,"",INDEX(Table3[Order-code],Table5[[#This Row],[Index Number]])))</f>
        <v/>
      </c>
      <c r="I174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174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175" spans="2:10" x14ac:dyDescent="0.25">
      <c r="B175">
        <f t="shared" ca="1" si="2"/>
        <v>168</v>
      </c>
      <c r="C175" t="str">
        <f ca="1">IF(INDEX(Table3[Type Colour],Table5[[#This Row],[Index Number]])=9,"",IF(INDEX(Table3[Manufacturer],Table5[[#This Row],[Index Number]])=0,"",INDEX(Table3[Manufacturer],Table5[[#This Row],[Index Number]])))</f>
        <v/>
      </c>
      <c r="D175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175" t="str">
        <f ca="1">IF(INDEX(Table3[Type Colour],Table5[[#This Row],[Index Number]])=9,"",IF(INDEX(Table3[Footprint],Table5[[#This Row],[Index Number]])=0,"",INDEX(Table3[Footprint],Table5[[#This Row],[Index Number]])))</f>
        <v/>
      </c>
      <c r="F175" t="str">
        <f ca="1">IF(INDEX(Table3[Type Colour],Table5[[#This Row],[Index Number]])=9,"",IF(INDEX(Table3[Value],Table5[[#This Row],[Index Number]])=0,"",INDEX(Table3[Footprint],Table5[[#This Row],[Index Number]])))</f>
        <v/>
      </c>
      <c r="G175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175" t="str">
        <f ca="1">IF(INDEX(Table3[Type Colour],Table5[[#This Row],[Index Number]])=9,"",IF(INDEX(Table3[Order-code],Table5[[#This Row],[Index Number]])=0,"",INDEX(Table3[Order-code],Table5[[#This Row],[Index Number]])))</f>
        <v/>
      </c>
      <c r="I175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175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176" spans="2:10" x14ac:dyDescent="0.25">
      <c r="B176">
        <f t="shared" ca="1" si="2"/>
        <v>169</v>
      </c>
      <c r="C176" t="str">
        <f ca="1">IF(INDEX(Table3[Type Colour],Table5[[#This Row],[Index Number]])=9,"",IF(INDEX(Table3[Manufacturer],Table5[[#This Row],[Index Number]])=0,"",INDEX(Table3[Manufacturer],Table5[[#This Row],[Index Number]])))</f>
        <v/>
      </c>
      <c r="D176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176" t="str">
        <f ca="1">IF(INDEX(Table3[Type Colour],Table5[[#This Row],[Index Number]])=9,"",IF(INDEX(Table3[Footprint],Table5[[#This Row],[Index Number]])=0,"",INDEX(Table3[Footprint],Table5[[#This Row],[Index Number]])))</f>
        <v/>
      </c>
      <c r="F176" t="str">
        <f ca="1">IF(INDEX(Table3[Type Colour],Table5[[#This Row],[Index Number]])=9,"",IF(INDEX(Table3[Value],Table5[[#This Row],[Index Number]])=0,"",INDEX(Table3[Footprint],Table5[[#This Row],[Index Number]])))</f>
        <v/>
      </c>
      <c r="G176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176" t="str">
        <f ca="1">IF(INDEX(Table3[Type Colour],Table5[[#This Row],[Index Number]])=9,"",IF(INDEX(Table3[Order-code],Table5[[#This Row],[Index Number]])=0,"",INDEX(Table3[Order-code],Table5[[#This Row],[Index Number]])))</f>
        <v/>
      </c>
      <c r="I176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176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177" spans="2:10" x14ac:dyDescent="0.25">
      <c r="B177">
        <f t="shared" ca="1" si="2"/>
        <v>170</v>
      </c>
      <c r="C177" t="str">
        <f ca="1">IF(INDEX(Table3[Type Colour],Table5[[#This Row],[Index Number]])=9,"",IF(INDEX(Table3[Manufacturer],Table5[[#This Row],[Index Number]])=0,"",INDEX(Table3[Manufacturer],Table5[[#This Row],[Index Number]])))</f>
        <v/>
      </c>
      <c r="D177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177" t="str">
        <f ca="1">IF(INDEX(Table3[Type Colour],Table5[[#This Row],[Index Number]])=9,"",IF(INDEX(Table3[Footprint],Table5[[#This Row],[Index Number]])=0,"",INDEX(Table3[Footprint],Table5[[#This Row],[Index Number]])))</f>
        <v/>
      </c>
      <c r="F177" t="str">
        <f ca="1">IF(INDEX(Table3[Type Colour],Table5[[#This Row],[Index Number]])=9,"",IF(INDEX(Table3[Value],Table5[[#This Row],[Index Number]])=0,"",INDEX(Table3[Footprint],Table5[[#This Row],[Index Number]])))</f>
        <v/>
      </c>
      <c r="G177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177" t="str">
        <f ca="1">IF(INDEX(Table3[Type Colour],Table5[[#This Row],[Index Number]])=9,"",IF(INDEX(Table3[Order-code],Table5[[#This Row],[Index Number]])=0,"",INDEX(Table3[Order-code],Table5[[#This Row],[Index Number]])))</f>
        <v/>
      </c>
      <c r="I177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177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178" spans="2:10" x14ac:dyDescent="0.25">
      <c r="B178">
        <f t="shared" ca="1" si="2"/>
        <v>171</v>
      </c>
      <c r="C178" t="str">
        <f ca="1">IF(INDEX(Table3[Type Colour],Table5[[#This Row],[Index Number]])=9,"",IF(INDEX(Table3[Manufacturer],Table5[[#This Row],[Index Number]])=0,"",INDEX(Table3[Manufacturer],Table5[[#This Row],[Index Number]])))</f>
        <v/>
      </c>
      <c r="D178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178" t="str">
        <f ca="1">IF(INDEX(Table3[Type Colour],Table5[[#This Row],[Index Number]])=9,"",IF(INDEX(Table3[Footprint],Table5[[#This Row],[Index Number]])=0,"",INDEX(Table3[Footprint],Table5[[#This Row],[Index Number]])))</f>
        <v/>
      </c>
      <c r="F178" t="str">
        <f ca="1">IF(INDEX(Table3[Type Colour],Table5[[#This Row],[Index Number]])=9,"",IF(INDEX(Table3[Value],Table5[[#This Row],[Index Number]])=0,"",INDEX(Table3[Footprint],Table5[[#This Row],[Index Number]])))</f>
        <v/>
      </c>
      <c r="G178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178" t="str">
        <f ca="1">IF(INDEX(Table3[Type Colour],Table5[[#This Row],[Index Number]])=9,"",IF(INDEX(Table3[Order-code],Table5[[#This Row],[Index Number]])=0,"",INDEX(Table3[Order-code],Table5[[#This Row],[Index Number]])))</f>
        <v/>
      </c>
      <c r="I178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178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179" spans="2:10" x14ac:dyDescent="0.25">
      <c r="B179">
        <f t="shared" ca="1" si="2"/>
        <v>172</v>
      </c>
      <c r="C179" t="str">
        <f ca="1">IF(INDEX(Table3[Type Colour],Table5[[#This Row],[Index Number]])=9,"",IF(INDEX(Table3[Manufacturer],Table5[[#This Row],[Index Number]])=0,"",INDEX(Table3[Manufacturer],Table5[[#This Row],[Index Number]])))</f>
        <v/>
      </c>
      <c r="D179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179" t="str">
        <f ca="1">IF(INDEX(Table3[Type Colour],Table5[[#This Row],[Index Number]])=9,"",IF(INDEX(Table3[Footprint],Table5[[#This Row],[Index Number]])=0,"",INDEX(Table3[Footprint],Table5[[#This Row],[Index Number]])))</f>
        <v/>
      </c>
      <c r="F179" t="str">
        <f ca="1">IF(INDEX(Table3[Type Colour],Table5[[#This Row],[Index Number]])=9,"",IF(INDEX(Table3[Value],Table5[[#This Row],[Index Number]])=0,"",INDEX(Table3[Footprint],Table5[[#This Row],[Index Number]])))</f>
        <v/>
      </c>
      <c r="G179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179" t="str">
        <f ca="1">IF(INDEX(Table3[Type Colour],Table5[[#This Row],[Index Number]])=9,"",IF(INDEX(Table3[Order-code],Table5[[#This Row],[Index Number]])=0,"",INDEX(Table3[Order-code],Table5[[#This Row],[Index Number]])))</f>
        <v/>
      </c>
      <c r="I179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179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180" spans="2:10" x14ac:dyDescent="0.25">
      <c r="B180">
        <f t="shared" ca="1" si="2"/>
        <v>173</v>
      </c>
      <c r="C180" t="str">
        <f ca="1">IF(INDEX(Table3[Type Colour],Table5[[#This Row],[Index Number]])=9,"",IF(INDEX(Table3[Manufacturer],Table5[[#This Row],[Index Number]])=0,"",INDEX(Table3[Manufacturer],Table5[[#This Row],[Index Number]])))</f>
        <v/>
      </c>
      <c r="D180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180" t="str">
        <f ca="1">IF(INDEX(Table3[Type Colour],Table5[[#This Row],[Index Number]])=9,"",IF(INDEX(Table3[Footprint],Table5[[#This Row],[Index Number]])=0,"",INDEX(Table3[Footprint],Table5[[#This Row],[Index Number]])))</f>
        <v/>
      </c>
      <c r="F180" t="str">
        <f ca="1">IF(INDEX(Table3[Type Colour],Table5[[#This Row],[Index Number]])=9,"",IF(INDEX(Table3[Value],Table5[[#This Row],[Index Number]])=0,"",INDEX(Table3[Footprint],Table5[[#This Row],[Index Number]])))</f>
        <v/>
      </c>
      <c r="G180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180" t="str">
        <f ca="1">IF(INDEX(Table3[Type Colour],Table5[[#This Row],[Index Number]])=9,"",IF(INDEX(Table3[Order-code],Table5[[#This Row],[Index Number]])=0,"",INDEX(Table3[Order-code],Table5[[#This Row],[Index Number]])))</f>
        <v/>
      </c>
      <c r="I180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180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181" spans="2:10" x14ac:dyDescent="0.25">
      <c r="B181">
        <f t="shared" ca="1" si="2"/>
        <v>174</v>
      </c>
      <c r="C181" t="str">
        <f ca="1">IF(INDEX(Table3[Type Colour],Table5[[#This Row],[Index Number]])=9,"",IF(INDEX(Table3[Manufacturer],Table5[[#This Row],[Index Number]])=0,"",INDEX(Table3[Manufacturer],Table5[[#This Row],[Index Number]])))</f>
        <v/>
      </c>
      <c r="D181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181" t="str">
        <f ca="1">IF(INDEX(Table3[Type Colour],Table5[[#This Row],[Index Number]])=9,"",IF(INDEX(Table3[Footprint],Table5[[#This Row],[Index Number]])=0,"",INDEX(Table3[Footprint],Table5[[#This Row],[Index Number]])))</f>
        <v/>
      </c>
      <c r="F181" t="str">
        <f ca="1">IF(INDEX(Table3[Type Colour],Table5[[#This Row],[Index Number]])=9,"",IF(INDEX(Table3[Value],Table5[[#This Row],[Index Number]])=0,"",INDEX(Table3[Footprint],Table5[[#This Row],[Index Number]])))</f>
        <v/>
      </c>
      <c r="G181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181" t="str">
        <f ca="1">IF(INDEX(Table3[Type Colour],Table5[[#This Row],[Index Number]])=9,"",IF(INDEX(Table3[Order-code],Table5[[#This Row],[Index Number]])=0,"",INDEX(Table3[Order-code],Table5[[#This Row],[Index Number]])))</f>
        <v/>
      </c>
      <c r="I181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181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182" spans="2:10" x14ac:dyDescent="0.25">
      <c r="B182">
        <f t="shared" ca="1" si="2"/>
        <v>175</v>
      </c>
      <c r="C182" t="str">
        <f ca="1">IF(INDEX(Table3[Type Colour],Table5[[#This Row],[Index Number]])=9,"",IF(INDEX(Table3[Manufacturer],Table5[[#This Row],[Index Number]])=0,"",INDEX(Table3[Manufacturer],Table5[[#This Row],[Index Number]])))</f>
        <v/>
      </c>
      <c r="D182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182" t="str">
        <f ca="1">IF(INDEX(Table3[Type Colour],Table5[[#This Row],[Index Number]])=9,"",IF(INDEX(Table3[Footprint],Table5[[#This Row],[Index Number]])=0,"",INDEX(Table3[Footprint],Table5[[#This Row],[Index Number]])))</f>
        <v/>
      </c>
      <c r="F182" t="str">
        <f ca="1">IF(INDEX(Table3[Type Colour],Table5[[#This Row],[Index Number]])=9,"",IF(INDEX(Table3[Value],Table5[[#This Row],[Index Number]])=0,"",INDEX(Table3[Footprint],Table5[[#This Row],[Index Number]])))</f>
        <v/>
      </c>
      <c r="G182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182" t="str">
        <f ca="1">IF(INDEX(Table3[Type Colour],Table5[[#This Row],[Index Number]])=9,"",IF(INDEX(Table3[Order-code],Table5[[#This Row],[Index Number]])=0,"",INDEX(Table3[Order-code],Table5[[#This Row],[Index Number]])))</f>
        <v/>
      </c>
      <c r="I182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182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183" spans="2:10" x14ac:dyDescent="0.25">
      <c r="B183">
        <f t="shared" ca="1" si="2"/>
        <v>176</v>
      </c>
      <c r="C183" t="str">
        <f ca="1">IF(INDEX(Table3[Type Colour],Table5[[#This Row],[Index Number]])=9,"",IF(INDEX(Table3[Manufacturer],Table5[[#This Row],[Index Number]])=0,"",INDEX(Table3[Manufacturer],Table5[[#This Row],[Index Number]])))</f>
        <v/>
      </c>
      <c r="D183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183" t="str">
        <f ca="1">IF(INDEX(Table3[Type Colour],Table5[[#This Row],[Index Number]])=9,"",IF(INDEX(Table3[Footprint],Table5[[#This Row],[Index Number]])=0,"",INDEX(Table3[Footprint],Table5[[#This Row],[Index Number]])))</f>
        <v/>
      </c>
      <c r="F183" t="str">
        <f ca="1">IF(INDEX(Table3[Type Colour],Table5[[#This Row],[Index Number]])=9,"",IF(INDEX(Table3[Value],Table5[[#This Row],[Index Number]])=0,"",INDEX(Table3[Footprint],Table5[[#This Row],[Index Number]])))</f>
        <v/>
      </c>
      <c r="G183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183" t="str">
        <f ca="1">IF(INDEX(Table3[Type Colour],Table5[[#This Row],[Index Number]])=9,"",IF(INDEX(Table3[Order-code],Table5[[#This Row],[Index Number]])=0,"",INDEX(Table3[Order-code],Table5[[#This Row],[Index Number]])))</f>
        <v/>
      </c>
      <c r="I183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183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184" spans="2:10" x14ac:dyDescent="0.25">
      <c r="B184">
        <f t="shared" ca="1" si="2"/>
        <v>177</v>
      </c>
      <c r="C184" t="str">
        <f ca="1">IF(INDEX(Table3[Type Colour],Table5[[#This Row],[Index Number]])=9,"",IF(INDEX(Table3[Manufacturer],Table5[[#This Row],[Index Number]])=0,"",INDEX(Table3[Manufacturer],Table5[[#This Row],[Index Number]])))</f>
        <v/>
      </c>
      <c r="D184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184" t="str">
        <f ca="1">IF(INDEX(Table3[Type Colour],Table5[[#This Row],[Index Number]])=9,"",IF(INDEX(Table3[Footprint],Table5[[#This Row],[Index Number]])=0,"",INDEX(Table3[Footprint],Table5[[#This Row],[Index Number]])))</f>
        <v/>
      </c>
      <c r="F184" t="str">
        <f ca="1">IF(INDEX(Table3[Type Colour],Table5[[#This Row],[Index Number]])=9,"",IF(INDEX(Table3[Value],Table5[[#This Row],[Index Number]])=0,"",INDEX(Table3[Footprint],Table5[[#This Row],[Index Number]])))</f>
        <v/>
      </c>
      <c r="G184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184" t="str">
        <f ca="1">IF(INDEX(Table3[Type Colour],Table5[[#This Row],[Index Number]])=9,"",IF(INDEX(Table3[Order-code],Table5[[#This Row],[Index Number]])=0,"",INDEX(Table3[Order-code],Table5[[#This Row],[Index Number]])))</f>
        <v/>
      </c>
      <c r="I184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184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185" spans="2:10" x14ac:dyDescent="0.25">
      <c r="B185">
        <f t="shared" ca="1" si="2"/>
        <v>178</v>
      </c>
      <c r="C185" t="str">
        <f ca="1">IF(INDEX(Table3[Type Colour],Table5[[#This Row],[Index Number]])=9,"",IF(INDEX(Table3[Manufacturer],Table5[[#This Row],[Index Number]])=0,"",INDEX(Table3[Manufacturer],Table5[[#This Row],[Index Number]])))</f>
        <v/>
      </c>
      <c r="D185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185" t="str">
        <f ca="1">IF(INDEX(Table3[Type Colour],Table5[[#This Row],[Index Number]])=9,"",IF(INDEX(Table3[Footprint],Table5[[#This Row],[Index Number]])=0,"",INDEX(Table3[Footprint],Table5[[#This Row],[Index Number]])))</f>
        <v/>
      </c>
      <c r="F185" t="str">
        <f ca="1">IF(INDEX(Table3[Type Colour],Table5[[#This Row],[Index Number]])=9,"",IF(INDEX(Table3[Value],Table5[[#This Row],[Index Number]])=0,"",INDEX(Table3[Footprint],Table5[[#This Row],[Index Number]])))</f>
        <v/>
      </c>
      <c r="G185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185" t="str">
        <f ca="1">IF(INDEX(Table3[Type Colour],Table5[[#This Row],[Index Number]])=9,"",IF(INDEX(Table3[Order-code],Table5[[#This Row],[Index Number]])=0,"",INDEX(Table3[Order-code],Table5[[#This Row],[Index Number]])))</f>
        <v/>
      </c>
      <c r="I185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185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186" spans="2:10" x14ac:dyDescent="0.25">
      <c r="B186">
        <f t="shared" ca="1" si="2"/>
        <v>179</v>
      </c>
      <c r="C186" t="str">
        <f ca="1">IF(INDEX(Table3[Type Colour],Table5[[#This Row],[Index Number]])=9,"",IF(INDEX(Table3[Manufacturer],Table5[[#This Row],[Index Number]])=0,"",INDEX(Table3[Manufacturer],Table5[[#This Row],[Index Number]])))</f>
        <v/>
      </c>
      <c r="D186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186" t="str">
        <f ca="1">IF(INDEX(Table3[Type Colour],Table5[[#This Row],[Index Number]])=9,"",IF(INDEX(Table3[Footprint],Table5[[#This Row],[Index Number]])=0,"",INDEX(Table3[Footprint],Table5[[#This Row],[Index Number]])))</f>
        <v/>
      </c>
      <c r="F186" t="str">
        <f ca="1">IF(INDEX(Table3[Type Colour],Table5[[#This Row],[Index Number]])=9,"",IF(INDEX(Table3[Value],Table5[[#This Row],[Index Number]])=0,"",INDEX(Table3[Footprint],Table5[[#This Row],[Index Number]])))</f>
        <v/>
      </c>
      <c r="G186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186" t="str">
        <f ca="1">IF(INDEX(Table3[Type Colour],Table5[[#This Row],[Index Number]])=9,"",IF(INDEX(Table3[Order-code],Table5[[#This Row],[Index Number]])=0,"",INDEX(Table3[Order-code],Table5[[#This Row],[Index Number]])))</f>
        <v/>
      </c>
      <c r="I186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186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187" spans="2:10" x14ac:dyDescent="0.25">
      <c r="B187">
        <f t="shared" ca="1" si="2"/>
        <v>180</v>
      </c>
      <c r="C187" t="str">
        <f ca="1">IF(INDEX(Table3[Type Colour],Table5[[#This Row],[Index Number]])=9,"",IF(INDEX(Table3[Manufacturer],Table5[[#This Row],[Index Number]])=0,"",INDEX(Table3[Manufacturer],Table5[[#This Row],[Index Number]])))</f>
        <v/>
      </c>
      <c r="D187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187" t="str">
        <f ca="1">IF(INDEX(Table3[Type Colour],Table5[[#This Row],[Index Number]])=9,"",IF(INDEX(Table3[Footprint],Table5[[#This Row],[Index Number]])=0,"",INDEX(Table3[Footprint],Table5[[#This Row],[Index Number]])))</f>
        <v/>
      </c>
      <c r="F187" t="str">
        <f ca="1">IF(INDEX(Table3[Type Colour],Table5[[#This Row],[Index Number]])=9,"",IF(INDEX(Table3[Value],Table5[[#This Row],[Index Number]])=0,"",INDEX(Table3[Footprint],Table5[[#This Row],[Index Number]])))</f>
        <v/>
      </c>
      <c r="G187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187" t="str">
        <f ca="1">IF(INDEX(Table3[Type Colour],Table5[[#This Row],[Index Number]])=9,"",IF(INDEX(Table3[Order-code],Table5[[#This Row],[Index Number]])=0,"",INDEX(Table3[Order-code],Table5[[#This Row],[Index Number]])))</f>
        <v/>
      </c>
      <c r="I187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187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188" spans="2:10" x14ac:dyDescent="0.25">
      <c r="B188">
        <f t="shared" ca="1" si="2"/>
        <v>181</v>
      </c>
      <c r="C188" t="str">
        <f ca="1">IF(INDEX(Table3[Type Colour],Table5[[#This Row],[Index Number]])=9,"",IF(INDEX(Table3[Manufacturer],Table5[[#This Row],[Index Number]])=0,"",INDEX(Table3[Manufacturer],Table5[[#This Row],[Index Number]])))</f>
        <v/>
      </c>
      <c r="D188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188" t="str">
        <f ca="1">IF(INDEX(Table3[Type Colour],Table5[[#This Row],[Index Number]])=9,"",IF(INDEX(Table3[Footprint],Table5[[#This Row],[Index Number]])=0,"",INDEX(Table3[Footprint],Table5[[#This Row],[Index Number]])))</f>
        <v/>
      </c>
      <c r="F188" t="str">
        <f ca="1">IF(INDEX(Table3[Type Colour],Table5[[#This Row],[Index Number]])=9,"",IF(INDEX(Table3[Value],Table5[[#This Row],[Index Number]])=0,"",INDEX(Table3[Footprint],Table5[[#This Row],[Index Number]])))</f>
        <v/>
      </c>
      <c r="G188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188" t="str">
        <f ca="1">IF(INDEX(Table3[Type Colour],Table5[[#This Row],[Index Number]])=9,"",IF(INDEX(Table3[Order-code],Table5[[#This Row],[Index Number]])=0,"",INDEX(Table3[Order-code],Table5[[#This Row],[Index Number]])))</f>
        <v/>
      </c>
      <c r="I188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188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189" spans="2:10" x14ac:dyDescent="0.25">
      <c r="B189">
        <f t="shared" ca="1" si="2"/>
        <v>182</v>
      </c>
      <c r="C189" t="str">
        <f ca="1">IF(INDEX(Table3[Type Colour],Table5[[#This Row],[Index Number]])=9,"",IF(INDEX(Table3[Manufacturer],Table5[[#This Row],[Index Number]])=0,"",INDEX(Table3[Manufacturer],Table5[[#This Row],[Index Number]])))</f>
        <v/>
      </c>
      <c r="D189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189" t="str">
        <f ca="1">IF(INDEX(Table3[Type Colour],Table5[[#This Row],[Index Number]])=9,"",IF(INDEX(Table3[Footprint],Table5[[#This Row],[Index Number]])=0,"",INDEX(Table3[Footprint],Table5[[#This Row],[Index Number]])))</f>
        <v/>
      </c>
      <c r="F189" t="str">
        <f ca="1">IF(INDEX(Table3[Type Colour],Table5[[#This Row],[Index Number]])=9,"",IF(INDEX(Table3[Value],Table5[[#This Row],[Index Number]])=0,"",INDEX(Table3[Footprint],Table5[[#This Row],[Index Number]])))</f>
        <v/>
      </c>
      <c r="G189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189" t="str">
        <f ca="1">IF(INDEX(Table3[Type Colour],Table5[[#This Row],[Index Number]])=9,"",IF(INDEX(Table3[Order-code],Table5[[#This Row],[Index Number]])=0,"",INDEX(Table3[Order-code],Table5[[#This Row],[Index Number]])))</f>
        <v/>
      </c>
      <c r="I189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189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190" spans="2:10" x14ac:dyDescent="0.25">
      <c r="B190">
        <f t="shared" ca="1" si="2"/>
        <v>183</v>
      </c>
      <c r="C190" t="str">
        <f ca="1">IF(INDEX(Table3[Type Colour],Table5[[#This Row],[Index Number]])=9,"",IF(INDEX(Table3[Manufacturer],Table5[[#This Row],[Index Number]])=0,"",INDEX(Table3[Manufacturer],Table5[[#This Row],[Index Number]])))</f>
        <v/>
      </c>
      <c r="D190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190" t="str">
        <f ca="1">IF(INDEX(Table3[Type Colour],Table5[[#This Row],[Index Number]])=9,"",IF(INDEX(Table3[Footprint],Table5[[#This Row],[Index Number]])=0,"",INDEX(Table3[Footprint],Table5[[#This Row],[Index Number]])))</f>
        <v/>
      </c>
      <c r="F190" t="str">
        <f ca="1">IF(INDEX(Table3[Type Colour],Table5[[#This Row],[Index Number]])=9,"",IF(INDEX(Table3[Value],Table5[[#This Row],[Index Number]])=0,"",INDEX(Table3[Footprint],Table5[[#This Row],[Index Number]])))</f>
        <v/>
      </c>
      <c r="G190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190" t="str">
        <f ca="1">IF(INDEX(Table3[Type Colour],Table5[[#This Row],[Index Number]])=9,"",IF(INDEX(Table3[Order-code],Table5[[#This Row],[Index Number]])=0,"",INDEX(Table3[Order-code],Table5[[#This Row],[Index Number]])))</f>
        <v/>
      </c>
      <c r="I190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190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191" spans="2:10" x14ac:dyDescent="0.25">
      <c r="B191">
        <f t="shared" ca="1" si="2"/>
        <v>184</v>
      </c>
      <c r="C191" t="str">
        <f ca="1">IF(INDEX(Table3[Type Colour],Table5[[#This Row],[Index Number]])=9,"",IF(INDEX(Table3[Manufacturer],Table5[[#This Row],[Index Number]])=0,"",INDEX(Table3[Manufacturer],Table5[[#This Row],[Index Number]])))</f>
        <v/>
      </c>
      <c r="D191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191" t="str">
        <f ca="1">IF(INDEX(Table3[Type Colour],Table5[[#This Row],[Index Number]])=9,"",IF(INDEX(Table3[Footprint],Table5[[#This Row],[Index Number]])=0,"",INDEX(Table3[Footprint],Table5[[#This Row],[Index Number]])))</f>
        <v/>
      </c>
      <c r="F191" t="str">
        <f ca="1">IF(INDEX(Table3[Type Colour],Table5[[#This Row],[Index Number]])=9,"",IF(INDEX(Table3[Value],Table5[[#This Row],[Index Number]])=0,"",INDEX(Table3[Footprint],Table5[[#This Row],[Index Number]])))</f>
        <v/>
      </c>
      <c r="G191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191" t="str">
        <f ca="1">IF(INDEX(Table3[Type Colour],Table5[[#This Row],[Index Number]])=9,"",IF(INDEX(Table3[Order-code],Table5[[#This Row],[Index Number]])=0,"",INDEX(Table3[Order-code],Table5[[#This Row],[Index Number]])))</f>
        <v/>
      </c>
      <c r="I191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191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192" spans="2:10" x14ac:dyDescent="0.25">
      <c r="B192">
        <f t="shared" ca="1" si="2"/>
        <v>185</v>
      </c>
      <c r="C192" t="str">
        <f ca="1">IF(INDEX(Table3[Type Colour],Table5[[#This Row],[Index Number]])=9,"",IF(INDEX(Table3[Manufacturer],Table5[[#This Row],[Index Number]])=0,"",INDEX(Table3[Manufacturer],Table5[[#This Row],[Index Number]])))</f>
        <v/>
      </c>
      <c r="D192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192" t="str">
        <f ca="1">IF(INDEX(Table3[Type Colour],Table5[[#This Row],[Index Number]])=9,"",IF(INDEX(Table3[Footprint],Table5[[#This Row],[Index Number]])=0,"",INDEX(Table3[Footprint],Table5[[#This Row],[Index Number]])))</f>
        <v/>
      </c>
      <c r="F192" t="str">
        <f ca="1">IF(INDEX(Table3[Type Colour],Table5[[#This Row],[Index Number]])=9,"",IF(INDEX(Table3[Value],Table5[[#This Row],[Index Number]])=0,"",INDEX(Table3[Footprint],Table5[[#This Row],[Index Number]])))</f>
        <v/>
      </c>
      <c r="G192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192" t="str">
        <f ca="1">IF(INDEX(Table3[Type Colour],Table5[[#This Row],[Index Number]])=9,"",IF(INDEX(Table3[Order-code],Table5[[#This Row],[Index Number]])=0,"",INDEX(Table3[Order-code],Table5[[#This Row],[Index Number]])))</f>
        <v/>
      </c>
      <c r="I192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192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193" spans="2:10" x14ac:dyDescent="0.25">
      <c r="B193">
        <f t="shared" ca="1" si="2"/>
        <v>186</v>
      </c>
      <c r="C193" t="str">
        <f ca="1">IF(INDEX(Table3[Type Colour],Table5[[#This Row],[Index Number]])=9,"",IF(INDEX(Table3[Manufacturer],Table5[[#This Row],[Index Number]])=0,"",INDEX(Table3[Manufacturer],Table5[[#This Row],[Index Number]])))</f>
        <v/>
      </c>
      <c r="D193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193" t="str">
        <f ca="1">IF(INDEX(Table3[Type Colour],Table5[[#This Row],[Index Number]])=9,"",IF(INDEX(Table3[Footprint],Table5[[#This Row],[Index Number]])=0,"",INDEX(Table3[Footprint],Table5[[#This Row],[Index Number]])))</f>
        <v/>
      </c>
      <c r="F193" t="str">
        <f ca="1">IF(INDEX(Table3[Type Colour],Table5[[#This Row],[Index Number]])=9,"",IF(INDEX(Table3[Value],Table5[[#This Row],[Index Number]])=0,"",INDEX(Table3[Footprint],Table5[[#This Row],[Index Number]])))</f>
        <v/>
      </c>
      <c r="G193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193" t="str">
        <f ca="1">IF(INDEX(Table3[Type Colour],Table5[[#This Row],[Index Number]])=9,"",IF(INDEX(Table3[Order-code],Table5[[#This Row],[Index Number]])=0,"",INDEX(Table3[Order-code],Table5[[#This Row],[Index Number]])))</f>
        <v/>
      </c>
      <c r="I193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193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194" spans="2:10" x14ac:dyDescent="0.25">
      <c r="B194">
        <f t="shared" ca="1" si="2"/>
        <v>187</v>
      </c>
      <c r="C194" t="str">
        <f ca="1">IF(INDEX(Table3[Type Colour],Table5[[#This Row],[Index Number]])=9,"",IF(INDEX(Table3[Manufacturer],Table5[[#This Row],[Index Number]])=0,"",INDEX(Table3[Manufacturer],Table5[[#This Row],[Index Number]])))</f>
        <v/>
      </c>
      <c r="D194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194" t="str">
        <f ca="1">IF(INDEX(Table3[Type Colour],Table5[[#This Row],[Index Number]])=9,"",IF(INDEX(Table3[Footprint],Table5[[#This Row],[Index Number]])=0,"",INDEX(Table3[Footprint],Table5[[#This Row],[Index Number]])))</f>
        <v/>
      </c>
      <c r="F194" t="str">
        <f ca="1">IF(INDEX(Table3[Type Colour],Table5[[#This Row],[Index Number]])=9,"",IF(INDEX(Table3[Value],Table5[[#This Row],[Index Number]])=0,"",INDEX(Table3[Footprint],Table5[[#This Row],[Index Number]])))</f>
        <v/>
      </c>
      <c r="G194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194" t="str">
        <f ca="1">IF(INDEX(Table3[Type Colour],Table5[[#This Row],[Index Number]])=9,"",IF(INDEX(Table3[Order-code],Table5[[#This Row],[Index Number]])=0,"",INDEX(Table3[Order-code],Table5[[#This Row],[Index Number]])))</f>
        <v/>
      </c>
      <c r="I194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194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195" spans="2:10" x14ac:dyDescent="0.25">
      <c r="B195">
        <f t="shared" ca="1" si="2"/>
        <v>188</v>
      </c>
      <c r="C195" t="str">
        <f ca="1">IF(INDEX(Table3[Type Colour],Table5[[#This Row],[Index Number]])=9,"",IF(INDEX(Table3[Manufacturer],Table5[[#This Row],[Index Number]])=0,"",INDEX(Table3[Manufacturer],Table5[[#This Row],[Index Number]])))</f>
        <v/>
      </c>
      <c r="D195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195" t="str">
        <f ca="1">IF(INDEX(Table3[Type Colour],Table5[[#This Row],[Index Number]])=9,"",IF(INDEX(Table3[Footprint],Table5[[#This Row],[Index Number]])=0,"",INDEX(Table3[Footprint],Table5[[#This Row],[Index Number]])))</f>
        <v/>
      </c>
      <c r="F195" t="str">
        <f ca="1">IF(INDEX(Table3[Type Colour],Table5[[#This Row],[Index Number]])=9,"",IF(INDEX(Table3[Value],Table5[[#This Row],[Index Number]])=0,"",INDEX(Table3[Footprint],Table5[[#This Row],[Index Number]])))</f>
        <v/>
      </c>
      <c r="G195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195" t="str">
        <f ca="1">IF(INDEX(Table3[Type Colour],Table5[[#This Row],[Index Number]])=9,"",IF(INDEX(Table3[Order-code],Table5[[#This Row],[Index Number]])=0,"",INDEX(Table3[Order-code],Table5[[#This Row],[Index Number]])))</f>
        <v/>
      </c>
      <c r="I195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195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196" spans="2:10" x14ac:dyDescent="0.25">
      <c r="B196">
        <f t="shared" ca="1" si="2"/>
        <v>189</v>
      </c>
      <c r="C196" t="str">
        <f ca="1">IF(INDEX(Table3[Type Colour],Table5[[#This Row],[Index Number]])=9,"",IF(INDEX(Table3[Manufacturer],Table5[[#This Row],[Index Number]])=0,"",INDEX(Table3[Manufacturer],Table5[[#This Row],[Index Number]])))</f>
        <v/>
      </c>
      <c r="D196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196" t="str">
        <f ca="1">IF(INDEX(Table3[Type Colour],Table5[[#This Row],[Index Number]])=9,"",IF(INDEX(Table3[Footprint],Table5[[#This Row],[Index Number]])=0,"",INDEX(Table3[Footprint],Table5[[#This Row],[Index Number]])))</f>
        <v/>
      </c>
      <c r="F196" t="str">
        <f ca="1">IF(INDEX(Table3[Type Colour],Table5[[#This Row],[Index Number]])=9,"",IF(INDEX(Table3[Value],Table5[[#This Row],[Index Number]])=0,"",INDEX(Table3[Footprint],Table5[[#This Row],[Index Number]])))</f>
        <v/>
      </c>
      <c r="G196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196" t="str">
        <f ca="1">IF(INDEX(Table3[Type Colour],Table5[[#This Row],[Index Number]])=9,"",IF(INDEX(Table3[Order-code],Table5[[#This Row],[Index Number]])=0,"",INDEX(Table3[Order-code],Table5[[#This Row],[Index Number]])))</f>
        <v/>
      </c>
      <c r="I196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196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197" spans="2:10" x14ac:dyDescent="0.25">
      <c r="B197">
        <f t="shared" ca="1" si="2"/>
        <v>190</v>
      </c>
      <c r="C197" t="str">
        <f ca="1">IF(INDEX(Table3[Type Colour],Table5[[#This Row],[Index Number]])=9,"",IF(INDEX(Table3[Manufacturer],Table5[[#This Row],[Index Number]])=0,"",INDEX(Table3[Manufacturer],Table5[[#This Row],[Index Number]])))</f>
        <v/>
      </c>
      <c r="D197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197" t="str">
        <f ca="1">IF(INDEX(Table3[Type Colour],Table5[[#This Row],[Index Number]])=9,"",IF(INDEX(Table3[Footprint],Table5[[#This Row],[Index Number]])=0,"",INDEX(Table3[Footprint],Table5[[#This Row],[Index Number]])))</f>
        <v/>
      </c>
      <c r="F197" t="str">
        <f ca="1">IF(INDEX(Table3[Type Colour],Table5[[#This Row],[Index Number]])=9,"",IF(INDEX(Table3[Value],Table5[[#This Row],[Index Number]])=0,"",INDEX(Table3[Footprint],Table5[[#This Row],[Index Number]])))</f>
        <v/>
      </c>
      <c r="G197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197" t="str">
        <f ca="1">IF(INDEX(Table3[Type Colour],Table5[[#This Row],[Index Number]])=9,"",IF(INDEX(Table3[Order-code],Table5[[#This Row],[Index Number]])=0,"",INDEX(Table3[Order-code],Table5[[#This Row],[Index Number]])))</f>
        <v/>
      </c>
      <c r="I197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197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198" spans="2:10" x14ac:dyDescent="0.25">
      <c r="B198">
        <f t="shared" ca="1" si="2"/>
        <v>191</v>
      </c>
      <c r="C198" t="str">
        <f ca="1">IF(INDEX(Table3[Type Colour],Table5[[#This Row],[Index Number]])=9,"",IF(INDEX(Table3[Manufacturer],Table5[[#This Row],[Index Number]])=0,"",INDEX(Table3[Manufacturer],Table5[[#This Row],[Index Number]])))</f>
        <v/>
      </c>
      <c r="D198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198" t="str">
        <f ca="1">IF(INDEX(Table3[Type Colour],Table5[[#This Row],[Index Number]])=9,"",IF(INDEX(Table3[Footprint],Table5[[#This Row],[Index Number]])=0,"",INDEX(Table3[Footprint],Table5[[#This Row],[Index Number]])))</f>
        <v/>
      </c>
      <c r="F198" t="str">
        <f ca="1">IF(INDEX(Table3[Type Colour],Table5[[#This Row],[Index Number]])=9,"",IF(INDEX(Table3[Value],Table5[[#This Row],[Index Number]])=0,"",INDEX(Table3[Footprint],Table5[[#This Row],[Index Number]])))</f>
        <v/>
      </c>
      <c r="G198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198" t="str">
        <f ca="1">IF(INDEX(Table3[Type Colour],Table5[[#This Row],[Index Number]])=9,"",IF(INDEX(Table3[Order-code],Table5[[#This Row],[Index Number]])=0,"",INDEX(Table3[Order-code],Table5[[#This Row],[Index Number]])))</f>
        <v/>
      </c>
      <c r="I198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198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199" spans="2:10" x14ac:dyDescent="0.25">
      <c r="B199">
        <f t="shared" ca="1" si="2"/>
        <v>192</v>
      </c>
      <c r="C199" t="str">
        <f ca="1">IF(INDEX(Table3[Type Colour],Table5[[#This Row],[Index Number]])=9,"",IF(INDEX(Table3[Manufacturer],Table5[[#This Row],[Index Number]])=0,"",INDEX(Table3[Manufacturer],Table5[[#This Row],[Index Number]])))</f>
        <v/>
      </c>
      <c r="D199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199" t="str">
        <f ca="1">IF(INDEX(Table3[Type Colour],Table5[[#This Row],[Index Number]])=9,"",IF(INDEX(Table3[Footprint],Table5[[#This Row],[Index Number]])=0,"",INDEX(Table3[Footprint],Table5[[#This Row],[Index Number]])))</f>
        <v/>
      </c>
      <c r="F199" t="str">
        <f ca="1">IF(INDEX(Table3[Type Colour],Table5[[#This Row],[Index Number]])=9,"",IF(INDEX(Table3[Value],Table5[[#This Row],[Index Number]])=0,"",INDEX(Table3[Footprint],Table5[[#This Row],[Index Number]])))</f>
        <v/>
      </c>
      <c r="G199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199" t="str">
        <f ca="1">IF(INDEX(Table3[Type Colour],Table5[[#This Row],[Index Number]])=9,"",IF(INDEX(Table3[Order-code],Table5[[#This Row],[Index Number]])=0,"",INDEX(Table3[Order-code],Table5[[#This Row],[Index Number]])))</f>
        <v/>
      </c>
      <c r="I199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199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200" spans="2:10" x14ac:dyDescent="0.25">
      <c r="B200">
        <f t="shared" ref="B200:B258" ca="1" si="3">IF(ISNUMBER(INDIRECT("B"&amp;ROW()-1)),INDIRECT("B"&amp;ROW()-1)+1,1)</f>
        <v>193</v>
      </c>
      <c r="C200" t="str">
        <f ca="1">IF(INDEX(Table3[Type Colour],Table5[[#This Row],[Index Number]])=9,"",IF(INDEX(Table3[Manufacturer],Table5[[#This Row],[Index Number]])=0,"",INDEX(Table3[Manufacturer],Table5[[#This Row],[Index Number]])))</f>
        <v/>
      </c>
      <c r="D200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200" t="str">
        <f ca="1">IF(INDEX(Table3[Type Colour],Table5[[#This Row],[Index Number]])=9,"",IF(INDEX(Table3[Footprint],Table5[[#This Row],[Index Number]])=0,"",INDEX(Table3[Footprint],Table5[[#This Row],[Index Number]])))</f>
        <v/>
      </c>
      <c r="F200" t="str">
        <f ca="1">IF(INDEX(Table3[Type Colour],Table5[[#This Row],[Index Number]])=9,"",IF(INDEX(Table3[Value],Table5[[#This Row],[Index Number]])=0,"",INDEX(Table3[Footprint],Table5[[#This Row],[Index Number]])))</f>
        <v/>
      </c>
      <c r="G200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200" t="str">
        <f ca="1">IF(INDEX(Table3[Type Colour],Table5[[#This Row],[Index Number]])=9,"",IF(INDEX(Table3[Order-code],Table5[[#This Row],[Index Number]])=0,"",INDEX(Table3[Order-code],Table5[[#This Row],[Index Number]])))</f>
        <v/>
      </c>
      <c r="I200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200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201" spans="2:10" x14ac:dyDescent="0.25">
      <c r="B201">
        <f t="shared" ca="1" si="3"/>
        <v>194</v>
      </c>
      <c r="C201" t="str">
        <f ca="1">IF(INDEX(Table3[Type Colour],Table5[[#This Row],[Index Number]])=9,"",IF(INDEX(Table3[Manufacturer],Table5[[#This Row],[Index Number]])=0,"",INDEX(Table3[Manufacturer],Table5[[#This Row],[Index Number]])))</f>
        <v/>
      </c>
      <c r="D201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201" t="str">
        <f ca="1">IF(INDEX(Table3[Type Colour],Table5[[#This Row],[Index Number]])=9,"",IF(INDEX(Table3[Footprint],Table5[[#This Row],[Index Number]])=0,"",INDEX(Table3[Footprint],Table5[[#This Row],[Index Number]])))</f>
        <v/>
      </c>
      <c r="F201" t="str">
        <f ca="1">IF(INDEX(Table3[Type Colour],Table5[[#This Row],[Index Number]])=9,"",IF(INDEX(Table3[Value],Table5[[#This Row],[Index Number]])=0,"",INDEX(Table3[Footprint],Table5[[#This Row],[Index Number]])))</f>
        <v/>
      </c>
      <c r="G201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201" t="str">
        <f ca="1">IF(INDEX(Table3[Type Colour],Table5[[#This Row],[Index Number]])=9,"",IF(INDEX(Table3[Order-code],Table5[[#This Row],[Index Number]])=0,"",INDEX(Table3[Order-code],Table5[[#This Row],[Index Number]])))</f>
        <v/>
      </c>
      <c r="I201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201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202" spans="2:10" x14ac:dyDescent="0.25">
      <c r="B202">
        <f t="shared" ca="1" si="3"/>
        <v>195</v>
      </c>
      <c r="C202" t="str">
        <f ca="1">IF(INDEX(Table3[Type Colour],Table5[[#This Row],[Index Number]])=9,"",IF(INDEX(Table3[Manufacturer],Table5[[#This Row],[Index Number]])=0,"",INDEX(Table3[Manufacturer],Table5[[#This Row],[Index Number]])))</f>
        <v/>
      </c>
      <c r="D202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202" t="str">
        <f ca="1">IF(INDEX(Table3[Type Colour],Table5[[#This Row],[Index Number]])=9,"",IF(INDEX(Table3[Footprint],Table5[[#This Row],[Index Number]])=0,"",INDEX(Table3[Footprint],Table5[[#This Row],[Index Number]])))</f>
        <v/>
      </c>
      <c r="F202" t="str">
        <f ca="1">IF(INDEX(Table3[Type Colour],Table5[[#This Row],[Index Number]])=9,"",IF(INDEX(Table3[Value],Table5[[#This Row],[Index Number]])=0,"",INDEX(Table3[Footprint],Table5[[#This Row],[Index Number]])))</f>
        <v/>
      </c>
      <c r="G202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202" t="str">
        <f ca="1">IF(INDEX(Table3[Type Colour],Table5[[#This Row],[Index Number]])=9,"",IF(INDEX(Table3[Order-code],Table5[[#This Row],[Index Number]])=0,"",INDEX(Table3[Order-code],Table5[[#This Row],[Index Number]])))</f>
        <v/>
      </c>
      <c r="I202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202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203" spans="2:10" x14ac:dyDescent="0.25">
      <c r="B203">
        <f t="shared" ca="1" si="3"/>
        <v>196</v>
      </c>
      <c r="C203" t="str">
        <f ca="1">IF(INDEX(Table3[Type Colour],Table5[[#This Row],[Index Number]])=9,"",IF(INDEX(Table3[Manufacturer],Table5[[#This Row],[Index Number]])=0,"",INDEX(Table3[Manufacturer],Table5[[#This Row],[Index Number]])))</f>
        <v/>
      </c>
      <c r="D203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203" t="str">
        <f ca="1">IF(INDEX(Table3[Type Colour],Table5[[#This Row],[Index Number]])=9,"",IF(INDEX(Table3[Footprint],Table5[[#This Row],[Index Number]])=0,"",INDEX(Table3[Footprint],Table5[[#This Row],[Index Number]])))</f>
        <v/>
      </c>
      <c r="F203" t="str">
        <f ca="1">IF(INDEX(Table3[Type Colour],Table5[[#This Row],[Index Number]])=9,"",IF(INDEX(Table3[Value],Table5[[#This Row],[Index Number]])=0,"",INDEX(Table3[Footprint],Table5[[#This Row],[Index Number]])))</f>
        <v/>
      </c>
      <c r="G203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203" t="str">
        <f ca="1">IF(INDEX(Table3[Type Colour],Table5[[#This Row],[Index Number]])=9,"",IF(INDEX(Table3[Order-code],Table5[[#This Row],[Index Number]])=0,"",INDEX(Table3[Order-code],Table5[[#This Row],[Index Number]])))</f>
        <v/>
      </c>
      <c r="I203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203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204" spans="2:10" x14ac:dyDescent="0.25">
      <c r="B204">
        <f t="shared" ca="1" si="3"/>
        <v>197</v>
      </c>
      <c r="C204" t="str">
        <f ca="1">IF(INDEX(Table3[Type Colour],Table5[[#This Row],[Index Number]])=9,"",IF(INDEX(Table3[Manufacturer],Table5[[#This Row],[Index Number]])=0,"",INDEX(Table3[Manufacturer],Table5[[#This Row],[Index Number]])))</f>
        <v/>
      </c>
      <c r="D204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204" t="str">
        <f ca="1">IF(INDEX(Table3[Type Colour],Table5[[#This Row],[Index Number]])=9,"",IF(INDEX(Table3[Footprint],Table5[[#This Row],[Index Number]])=0,"",INDEX(Table3[Footprint],Table5[[#This Row],[Index Number]])))</f>
        <v/>
      </c>
      <c r="F204" t="str">
        <f ca="1">IF(INDEX(Table3[Type Colour],Table5[[#This Row],[Index Number]])=9,"",IF(INDEX(Table3[Value],Table5[[#This Row],[Index Number]])=0,"",INDEX(Table3[Footprint],Table5[[#This Row],[Index Number]])))</f>
        <v/>
      </c>
      <c r="G204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204" t="str">
        <f ca="1">IF(INDEX(Table3[Type Colour],Table5[[#This Row],[Index Number]])=9,"",IF(INDEX(Table3[Order-code],Table5[[#This Row],[Index Number]])=0,"",INDEX(Table3[Order-code],Table5[[#This Row],[Index Number]])))</f>
        <v/>
      </c>
      <c r="I204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204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205" spans="2:10" x14ac:dyDescent="0.25">
      <c r="B205">
        <f t="shared" ca="1" si="3"/>
        <v>198</v>
      </c>
      <c r="C205" t="str">
        <f ca="1">IF(INDEX(Table3[Type Colour],Table5[[#This Row],[Index Number]])=9,"",IF(INDEX(Table3[Manufacturer],Table5[[#This Row],[Index Number]])=0,"",INDEX(Table3[Manufacturer],Table5[[#This Row],[Index Number]])))</f>
        <v/>
      </c>
      <c r="D205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205" t="str">
        <f ca="1">IF(INDEX(Table3[Type Colour],Table5[[#This Row],[Index Number]])=9,"",IF(INDEX(Table3[Footprint],Table5[[#This Row],[Index Number]])=0,"",INDEX(Table3[Footprint],Table5[[#This Row],[Index Number]])))</f>
        <v/>
      </c>
      <c r="F205" t="str">
        <f ca="1">IF(INDEX(Table3[Type Colour],Table5[[#This Row],[Index Number]])=9,"",IF(INDEX(Table3[Value],Table5[[#This Row],[Index Number]])=0,"",INDEX(Table3[Footprint],Table5[[#This Row],[Index Number]])))</f>
        <v/>
      </c>
      <c r="G205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205" t="str">
        <f ca="1">IF(INDEX(Table3[Type Colour],Table5[[#This Row],[Index Number]])=9,"",IF(INDEX(Table3[Order-code],Table5[[#This Row],[Index Number]])=0,"",INDEX(Table3[Order-code],Table5[[#This Row],[Index Number]])))</f>
        <v/>
      </c>
      <c r="I205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205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206" spans="2:10" x14ac:dyDescent="0.25">
      <c r="B206">
        <f t="shared" ca="1" si="3"/>
        <v>199</v>
      </c>
      <c r="C206" t="str">
        <f ca="1">IF(INDEX(Table3[Type Colour],Table5[[#This Row],[Index Number]])=9,"",IF(INDEX(Table3[Manufacturer],Table5[[#This Row],[Index Number]])=0,"",INDEX(Table3[Manufacturer],Table5[[#This Row],[Index Number]])))</f>
        <v/>
      </c>
      <c r="D206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206" t="str">
        <f ca="1">IF(INDEX(Table3[Type Colour],Table5[[#This Row],[Index Number]])=9,"",IF(INDEX(Table3[Footprint],Table5[[#This Row],[Index Number]])=0,"",INDEX(Table3[Footprint],Table5[[#This Row],[Index Number]])))</f>
        <v/>
      </c>
      <c r="F206" t="str">
        <f ca="1">IF(INDEX(Table3[Type Colour],Table5[[#This Row],[Index Number]])=9,"",IF(INDEX(Table3[Value],Table5[[#This Row],[Index Number]])=0,"",INDEX(Table3[Footprint],Table5[[#This Row],[Index Number]])))</f>
        <v/>
      </c>
      <c r="G206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206" t="str">
        <f ca="1">IF(INDEX(Table3[Type Colour],Table5[[#This Row],[Index Number]])=9,"",IF(INDEX(Table3[Order-code],Table5[[#This Row],[Index Number]])=0,"",INDEX(Table3[Order-code],Table5[[#This Row],[Index Number]])))</f>
        <v/>
      </c>
      <c r="I206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206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207" spans="2:10" x14ac:dyDescent="0.25">
      <c r="B207">
        <f t="shared" ca="1" si="3"/>
        <v>200</v>
      </c>
      <c r="C207" t="str">
        <f ca="1">IF(INDEX(Table3[Type Colour],Table5[[#This Row],[Index Number]])=9,"",IF(INDEX(Table3[Manufacturer],Table5[[#This Row],[Index Number]])=0,"",INDEX(Table3[Manufacturer],Table5[[#This Row],[Index Number]])))</f>
        <v/>
      </c>
      <c r="D207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207" t="str">
        <f ca="1">IF(INDEX(Table3[Type Colour],Table5[[#This Row],[Index Number]])=9,"",IF(INDEX(Table3[Footprint],Table5[[#This Row],[Index Number]])=0,"",INDEX(Table3[Footprint],Table5[[#This Row],[Index Number]])))</f>
        <v/>
      </c>
      <c r="F207" t="str">
        <f ca="1">IF(INDEX(Table3[Type Colour],Table5[[#This Row],[Index Number]])=9,"",IF(INDEX(Table3[Value],Table5[[#This Row],[Index Number]])=0,"",INDEX(Table3[Footprint],Table5[[#This Row],[Index Number]])))</f>
        <v/>
      </c>
      <c r="G207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207" t="str">
        <f ca="1">IF(INDEX(Table3[Type Colour],Table5[[#This Row],[Index Number]])=9,"",IF(INDEX(Table3[Order-code],Table5[[#This Row],[Index Number]])=0,"",INDEX(Table3[Order-code],Table5[[#This Row],[Index Number]])))</f>
        <v/>
      </c>
      <c r="I207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207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208" spans="2:10" x14ac:dyDescent="0.25">
      <c r="B208">
        <f t="shared" ca="1" si="3"/>
        <v>201</v>
      </c>
      <c r="C208" t="str">
        <f ca="1">IF(INDEX(Table3[Type Colour],Table5[[#This Row],[Index Number]])=9,"",IF(INDEX(Table3[Manufacturer],Table5[[#This Row],[Index Number]])=0,"",INDEX(Table3[Manufacturer],Table5[[#This Row],[Index Number]])))</f>
        <v/>
      </c>
      <c r="D208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208" t="str">
        <f ca="1">IF(INDEX(Table3[Type Colour],Table5[[#This Row],[Index Number]])=9,"",IF(INDEX(Table3[Footprint],Table5[[#This Row],[Index Number]])=0,"",INDEX(Table3[Footprint],Table5[[#This Row],[Index Number]])))</f>
        <v/>
      </c>
      <c r="F208" t="str">
        <f ca="1">IF(INDEX(Table3[Type Colour],Table5[[#This Row],[Index Number]])=9,"",IF(INDEX(Table3[Value],Table5[[#This Row],[Index Number]])=0,"",INDEX(Table3[Footprint],Table5[[#This Row],[Index Number]])))</f>
        <v/>
      </c>
      <c r="G208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208" t="str">
        <f ca="1">IF(INDEX(Table3[Type Colour],Table5[[#This Row],[Index Number]])=9,"",IF(INDEX(Table3[Order-code],Table5[[#This Row],[Index Number]])=0,"",INDEX(Table3[Order-code],Table5[[#This Row],[Index Number]])))</f>
        <v/>
      </c>
      <c r="I208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208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209" spans="2:10" x14ac:dyDescent="0.25">
      <c r="B209">
        <f t="shared" ca="1" si="3"/>
        <v>202</v>
      </c>
      <c r="C209" t="str">
        <f ca="1">IF(INDEX(Table3[Type Colour],Table5[[#This Row],[Index Number]])=9,"",IF(INDEX(Table3[Manufacturer],Table5[[#This Row],[Index Number]])=0,"",INDEX(Table3[Manufacturer],Table5[[#This Row],[Index Number]])))</f>
        <v/>
      </c>
      <c r="D209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209" t="str">
        <f ca="1">IF(INDEX(Table3[Type Colour],Table5[[#This Row],[Index Number]])=9,"",IF(INDEX(Table3[Footprint],Table5[[#This Row],[Index Number]])=0,"",INDEX(Table3[Footprint],Table5[[#This Row],[Index Number]])))</f>
        <v/>
      </c>
      <c r="F209" t="str">
        <f ca="1">IF(INDEX(Table3[Type Colour],Table5[[#This Row],[Index Number]])=9,"",IF(INDEX(Table3[Value],Table5[[#This Row],[Index Number]])=0,"",INDEX(Table3[Footprint],Table5[[#This Row],[Index Number]])))</f>
        <v/>
      </c>
      <c r="G209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209" t="str">
        <f ca="1">IF(INDEX(Table3[Type Colour],Table5[[#This Row],[Index Number]])=9,"",IF(INDEX(Table3[Order-code],Table5[[#This Row],[Index Number]])=0,"",INDEX(Table3[Order-code],Table5[[#This Row],[Index Number]])))</f>
        <v/>
      </c>
      <c r="I209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209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210" spans="2:10" x14ac:dyDescent="0.25">
      <c r="B210">
        <f t="shared" ca="1" si="3"/>
        <v>203</v>
      </c>
      <c r="C210" t="str">
        <f ca="1">IF(INDEX(Table3[Type Colour],Table5[[#This Row],[Index Number]])=9,"",IF(INDEX(Table3[Manufacturer],Table5[[#This Row],[Index Number]])=0,"",INDEX(Table3[Manufacturer],Table5[[#This Row],[Index Number]])))</f>
        <v/>
      </c>
      <c r="D210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210" t="str">
        <f ca="1">IF(INDEX(Table3[Type Colour],Table5[[#This Row],[Index Number]])=9,"",IF(INDEX(Table3[Footprint],Table5[[#This Row],[Index Number]])=0,"",INDEX(Table3[Footprint],Table5[[#This Row],[Index Number]])))</f>
        <v/>
      </c>
      <c r="F210" t="str">
        <f ca="1">IF(INDEX(Table3[Type Colour],Table5[[#This Row],[Index Number]])=9,"",IF(INDEX(Table3[Value],Table5[[#This Row],[Index Number]])=0,"",INDEX(Table3[Footprint],Table5[[#This Row],[Index Number]])))</f>
        <v/>
      </c>
      <c r="G210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210" t="str">
        <f ca="1">IF(INDEX(Table3[Type Colour],Table5[[#This Row],[Index Number]])=9,"",IF(INDEX(Table3[Order-code],Table5[[#This Row],[Index Number]])=0,"",INDEX(Table3[Order-code],Table5[[#This Row],[Index Number]])))</f>
        <v/>
      </c>
      <c r="I210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210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211" spans="2:10" x14ac:dyDescent="0.25">
      <c r="B211">
        <f t="shared" ca="1" si="3"/>
        <v>204</v>
      </c>
      <c r="C211" t="str">
        <f ca="1">IF(INDEX(Table3[Type Colour],Table5[[#This Row],[Index Number]])=9,"",IF(INDEX(Table3[Manufacturer],Table5[[#This Row],[Index Number]])=0,"",INDEX(Table3[Manufacturer],Table5[[#This Row],[Index Number]])))</f>
        <v/>
      </c>
      <c r="D211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211" t="str">
        <f ca="1">IF(INDEX(Table3[Type Colour],Table5[[#This Row],[Index Number]])=9,"",IF(INDEX(Table3[Footprint],Table5[[#This Row],[Index Number]])=0,"",INDEX(Table3[Footprint],Table5[[#This Row],[Index Number]])))</f>
        <v/>
      </c>
      <c r="F211" t="str">
        <f ca="1">IF(INDEX(Table3[Type Colour],Table5[[#This Row],[Index Number]])=9,"",IF(INDEX(Table3[Value],Table5[[#This Row],[Index Number]])=0,"",INDEX(Table3[Footprint],Table5[[#This Row],[Index Number]])))</f>
        <v/>
      </c>
      <c r="G211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211" t="str">
        <f ca="1">IF(INDEX(Table3[Type Colour],Table5[[#This Row],[Index Number]])=9,"",IF(INDEX(Table3[Order-code],Table5[[#This Row],[Index Number]])=0,"",INDEX(Table3[Order-code],Table5[[#This Row],[Index Number]])))</f>
        <v/>
      </c>
      <c r="I211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211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212" spans="2:10" x14ac:dyDescent="0.25">
      <c r="B212">
        <f t="shared" ca="1" si="3"/>
        <v>205</v>
      </c>
      <c r="C212" t="str">
        <f ca="1">IF(INDEX(Table3[Type Colour],Table5[[#This Row],[Index Number]])=9,"",IF(INDEX(Table3[Manufacturer],Table5[[#This Row],[Index Number]])=0,"",INDEX(Table3[Manufacturer],Table5[[#This Row],[Index Number]])))</f>
        <v/>
      </c>
      <c r="D212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212" t="str">
        <f ca="1">IF(INDEX(Table3[Type Colour],Table5[[#This Row],[Index Number]])=9,"",IF(INDEX(Table3[Footprint],Table5[[#This Row],[Index Number]])=0,"",INDEX(Table3[Footprint],Table5[[#This Row],[Index Number]])))</f>
        <v/>
      </c>
      <c r="F212" t="str">
        <f ca="1">IF(INDEX(Table3[Type Colour],Table5[[#This Row],[Index Number]])=9,"",IF(INDEX(Table3[Value],Table5[[#This Row],[Index Number]])=0,"",INDEX(Table3[Footprint],Table5[[#This Row],[Index Number]])))</f>
        <v/>
      </c>
      <c r="G212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212" t="str">
        <f ca="1">IF(INDEX(Table3[Type Colour],Table5[[#This Row],[Index Number]])=9,"",IF(INDEX(Table3[Order-code],Table5[[#This Row],[Index Number]])=0,"",INDEX(Table3[Order-code],Table5[[#This Row],[Index Number]])))</f>
        <v/>
      </c>
      <c r="I212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212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213" spans="2:10" x14ac:dyDescent="0.25">
      <c r="B213">
        <f t="shared" ca="1" si="3"/>
        <v>206</v>
      </c>
      <c r="C213" t="str">
        <f ca="1">IF(INDEX(Table3[Type Colour],Table5[[#This Row],[Index Number]])=9,"",IF(INDEX(Table3[Manufacturer],Table5[[#This Row],[Index Number]])=0,"",INDEX(Table3[Manufacturer],Table5[[#This Row],[Index Number]])))</f>
        <v/>
      </c>
      <c r="D213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213" t="str">
        <f ca="1">IF(INDEX(Table3[Type Colour],Table5[[#This Row],[Index Number]])=9,"",IF(INDEX(Table3[Footprint],Table5[[#This Row],[Index Number]])=0,"",INDEX(Table3[Footprint],Table5[[#This Row],[Index Number]])))</f>
        <v/>
      </c>
      <c r="F213" t="str">
        <f ca="1">IF(INDEX(Table3[Type Colour],Table5[[#This Row],[Index Number]])=9,"",IF(INDEX(Table3[Value],Table5[[#This Row],[Index Number]])=0,"",INDEX(Table3[Footprint],Table5[[#This Row],[Index Number]])))</f>
        <v/>
      </c>
      <c r="G213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213" t="str">
        <f ca="1">IF(INDEX(Table3[Type Colour],Table5[[#This Row],[Index Number]])=9,"",IF(INDEX(Table3[Order-code],Table5[[#This Row],[Index Number]])=0,"",INDEX(Table3[Order-code],Table5[[#This Row],[Index Number]])))</f>
        <v/>
      </c>
      <c r="I213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213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214" spans="2:10" x14ac:dyDescent="0.25">
      <c r="B214">
        <f t="shared" ca="1" si="3"/>
        <v>207</v>
      </c>
      <c r="C214" t="str">
        <f ca="1">IF(INDEX(Table3[Type Colour],Table5[[#This Row],[Index Number]])=9,"",IF(INDEX(Table3[Manufacturer],Table5[[#This Row],[Index Number]])=0,"",INDEX(Table3[Manufacturer],Table5[[#This Row],[Index Number]])))</f>
        <v/>
      </c>
      <c r="D214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214" t="str">
        <f ca="1">IF(INDEX(Table3[Type Colour],Table5[[#This Row],[Index Number]])=9,"",IF(INDEX(Table3[Footprint],Table5[[#This Row],[Index Number]])=0,"",INDEX(Table3[Footprint],Table5[[#This Row],[Index Number]])))</f>
        <v/>
      </c>
      <c r="F214" t="str">
        <f ca="1">IF(INDEX(Table3[Type Colour],Table5[[#This Row],[Index Number]])=9,"",IF(INDEX(Table3[Value],Table5[[#This Row],[Index Number]])=0,"",INDEX(Table3[Footprint],Table5[[#This Row],[Index Number]])))</f>
        <v/>
      </c>
      <c r="G214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214" t="str">
        <f ca="1">IF(INDEX(Table3[Type Colour],Table5[[#This Row],[Index Number]])=9,"",IF(INDEX(Table3[Order-code],Table5[[#This Row],[Index Number]])=0,"",INDEX(Table3[Order-code],Table5[[#This Row],[Index Number]])))</f>
        <v/>
      </c>
      <c r="I214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214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215" spans="2:10" x14ac:dyDescent="0.25">
      <c r="B215">
        <f t="shared" ca="1" si="3"/>
        <v>208</v>
      </c>
      <c r="C215" t="str">
        <f ca="1">IF(INDEX(Table3[Type Colour],Table5[[#This Row],[Index Number]])=9,"",IF(INDEX(Table3[Manufacturer],Table5[[#This Row],[Index Number]])=0,"",INDEX(Table3[Manufacturer],Table5[[#This Row],[Index Number]])))</f>
        <v/>
      </c>
      <c r="D215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215" t="str">
        <f ca="1">IF(INDEX(Table3[Type Colour],Table5[[#This Row],[Index Number]])=9,"",IF(INDEX(Table3[Footprint],Table5[[#This Row],[Index Number]])=0,"",INDEX(Table3[Footprint],Table5[[#This Row],[Index Number]])))</f>
        <v/>
      </c>
      <c r="F215" t="str">
        <f ca="1">IF(INDEX(Table3[Type Colour],Table5[[#This Row],[Index Number]])=9,"",IF(INDEX(Table3[Value],Table5[[#This Row],[Index Number]])=0,"",INDEX(Table3[Footprint],Table5[[#This Row],[Index Number]])))</f>
        <v/>
      </c>
      <c r="G215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215" t="str">
        <f ca="1">IF(INDEX(Table3[Type Colour],Table5[[#This Row],[Index Number]])=9,"",IF(INDEX(Table3[Order-code],Table5[[#This Row],[Index Number]])=0,"",INDEX(Table3[Order-code],Table5[[#This Row],[Index Number]])))</f>
        <v/>
      </c>
      <c r="I215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215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216" spans="2:10" x14ac:dyDescent="0.25">
      <c r="B216">
        <f t="shared" ca="1" si="3"/>
        <v>209</v>
      </c>
      <c r="C216" t="str">
        <f ca="1">IF(INDEX(Table3[Type Colour],Table5[[#This Row],[Index Number]])=9,"",IF(INDEX(Table3[Manufacturer],Table5[[#This Row],[Index Number]])=0,"",INDEX(Table3[Manufacturer],Table5[[#This Row],[Index Number]])))</f>
        <v/>
      </c>
      <c r="D216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216" t="str">
        <f ca="1">IF(INDEX(Table3[Type Colour],Table5[[#This Row],[Index Number]])=9,"",IF(INDEX(Table3[Footprint],Table5[[#This Row],[Index Number]])=0,"",INDEX(Table3[Footprint],Table5[[#This Row],[Index Number]])))</f>
        <v/>
      </c>
      <c r="F216" t="str">
        <f ca="1">IF(INDEX(Table3[Type Colour],Table5[[#This Row],[Index Number]])=9,"",IF(INDEX(Table3[Value],Table5[[#This Row],[Index Number]])=0,"",INDEX(Table3[Footprint],Table5[[#This Row],[Index Number]])))</f>
        <v/>
      </c>
      <c r="G216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216" t="str">
        <f ca="1">IF(INDEX(Table3[Type Colour],Table5[[#This Row],[Index Number]])=9,"",IF(INDEX(Table3[Order-code],Table5[[#This Row],[Index Number]])=0,"",INDEX(Table3[Order-code],Table5[[#This Row],[Index Number]])))</f>
        <v/>
      </c>
      <c r="I216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216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217" spans="2:10" x14ac:dyDescent="0.25">
      <c r="B217">
        <f t="shared" ca="1" si="3"/>
        <v>210</v>
      </c>
      <c r="C217" t="str">
        <f ca="1">IF(INDEX(Table3[Type Colour],Table5[[#This Row],[Index Number]])=9,"",IF(INDEX(Table3[Manufacturer],Table5[[#This Row],[Index Number]])=0,"",INDEX(Table3[Manufacturer],Table5[[#This Row],[Index Number]])))</f>
        <v/>
      </c>
      <c r="D217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217" t="str">
        <f ca="1">IF(INDEX(Table3[Type Colour],Table5[[#This Row],[Index Number]])=9,"",IF(INDEX(Table3[Footprint],Table5[[#This Row],[Index Number]])=0,"",INDEX(Table3[Footprint],Table5[[#This Row],[Index Number]])))</f>
        <v/>
      </c>
      <c r="F217" t="str">
        <f ca="1">IF(INDEX(Table3[Type Colour],Table5[[#This Row],[Index Number]])=9,"",IF(INDEX(Table3[Value],Table5[[#This Row],[Index Number]])=0,"",INDEX(Table3[Footprint],Table5[[#This Row],[Index Number]])))</f>
        <v/>
      </c>
      <c r="G217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217" t="str">
        <f ca="1">IF(INDEX(Table3[Type Colour],Table5[[#This Row],[Index Number]])=9,"",IF(INDEX(Table3[Order-code],Table5[[#This Row],[Index Number]])=0,"",INDEX(Table3[Order-code],Table5[[#This Row],[Index Number]])))</f>
        <v/>
      </c>
      <c r="I217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217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218" spans="2:10" x14ac:dyDescent="0.25">
      <c r="B218">
        <f t="shared" ca="1" si="3"/>
        <v>211</v>
      </c>
      <c r="C218" t="str">
        <f ca="1">IF(INDEX(Table3[Type Colour],Table5[[#This Row],[Index Number]])=9,"",IF(INDEX(Table3[Manufacturer],Table5[[#This Row],[Index Number]])=0,"",INDEX(Table3[Manufacturer],Table5[[#This Row],[Index Number]])))</f>
        <v/>
      </c>
      <c r="D218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218" t="str">
        <f ca="1">IF(INDEX(Table3[Type Colour],Table5[[#This Row],[Index Number]])=9,"",IF(INDEX(Table3[Footprint],Table5[[#This Row],[Index Number]])=0,"",INDEX(Table3[Footprint],Table5[[#This Row],[Index Number]])))</f>
        <v/>
      </c>
      <c r="F218" t="str">
        <f ca="1">IF(INDEX(Table3[Type Colour],Table5[[#This Row],[Index Number]])=9,"",IF(INDEX(Table3[Value],Table5[[#This Row],[Index Number]])=0,"",INDEX(Table3[Footprint],Table5[[#This Row],[Index Number]])))</f>
        <v/>
      </c>
      <c r="G218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218" t="str">
        <f ca="1">IF(INDEX(Table3[Type Colour],Table5[[#This Row],[Index Number]])=9,"",IF(INDEX(Table3[Order-code],Table5[[#This Row],[Index Number]])=0,"",INDEX(Table3[Order-code],Table5[[#This Row],[Index Number]])))</f>
        <v/>
      </c>
      <c r="I218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218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219" spans="2:10" x14ac:dyDescent="0.25">
      <c r="B219">
        <f t="shared" ca="1" si="3"/>
        <v>212</v>
      </c>
      <c r="C219" t="str">
        <f ca="1">IF(INDEX(Table3[Type Colour],Table5[[#This Row],[Index Number]])=9,"",IF(INDEX(Table3[Manufacturer],Table5[[#This Row],[Index Number]])=0,"",INDEX(Table3[Manufacturer],Table5[[#This Row],[Index Number]])))</f>
        <v/>
      </c>
      <c r="D219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219" t="str">
        <f ca="1">IF(INDEX(Table3[Type Colour],Table5[[#This Row],[Index Number]])=9,"",IF(INDEX(Table3[Footprint],Table5[[#This Row],[Index Number]])=0,"",INDEX(Table3[Footprint],Table5[[#This Row],[Index Number]])))</f>
        <v/>
      </c>
      <c r="F219" t="str">
        <f ca="1">IF(INDEX(Table3[Type Colour],Table5[[#This Row],[Index Number]])=9,"",IF(INDEX(Table3[Value],Table5[[#This Row],[Index Number]])=0,"",INDEX(Table3[Footprint],Table5[[#This Row],[Index Number]])))</f>
        <v/>
      </c>
      <c r="G219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219" t="str">
        <f ca="1">IF(INDEX(Table3[Type Colour],Table5[[#This Row],[Index Number]])=9,"",IF(INDEX(Table3[Order-code],Table5[[#This Row],[Index Number]])=0,"",INDEX(Table3[Order-code],Table5[[#This Row],[Index Number]])))</f>
        <v/>
      </c>
      <c r="I219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219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220" spans="2:10" x14ac:dyDescent="0.25">
      <c r="B220">
        <f t="shared" ca="1" si="3"/>
        <v>213</v>
      </c>
      <c r="C220" t="str">
        <f ca="1">IF(INDEX(Table3[Type Colour],Table5[[#This Row],[Index Number]])=9,"",IF(INDEX(Table3[Manufacturer],Table5[[#This Row],[Index Number]])=0,"",INDEX(Table3[Manufacturer],Table5[[#This Row],[Index Number]])))</f>
        <v/>
      </c>
      <c r="D220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220" t="str">
        <f ca="1">IF(INDEX(Table3[Type Colour],Table5[[#This Row],[Index Number]])=9,"",IF(INDEX(Table3[Footprint],Table5[[#This Row],[Index Number]])=0,"",INDEX(Table3[Footprint],Table5[[#This Row],[Index Number]])))</f>
        <v/>
      </c>
      <c r="F220" t="str">
        <f ca="1">IF(INDEX(Table3[Type Colour],Table5[[#This Row],[Index Number]])=9,"",IF(INDEX(Table3[Value],Table5[[#This Row],[Index Number]])=0,"",INDEX(Table3[Footprint],Table5[[#This Row],[Index Number]])))</f>
        <v/>
      </c>
      <c r="G220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220" t="str">
        <f ca="1">IF(INDEX(Table3[Type Colour],Table5[[#This Row],[Index Number]])=9,"",IF(INDEX(Table3[Order-code],Table5[[#This Row],[Index Number]])=0,"",INDEX(Table3[Order-code],Table5[[#This Row],[Index Number]])))</f>
        <v/>
      </c>
      <c r="I220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220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221" spans="2:10" x14ac:dyDescent="0.25">
      <c r="B221">
        <f t="shared" ca="1" si="3"/>
        <v>214</v>
      </c>
      <c r="C221" t="str">
        <f ca="1">IF(INDEX(Table3[Type Colour],Table5[[#This Row],[Index Number]])=9,"",IF(INDEX(Table3[Manufacturer],Table5[[#This Row],[Index Number]])=0,"",INDEX(Table3[Manufacturer],Table5[[#This Row],[Index Number]])))</f>
        <v/>
      </c>
      <c r="D221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221" t="str">
        <f ca="1">IF(INDEX(Table3[Type Colour],Table5[[#This Row],[Index Number]])=9,"",IF(INDEX(Table3[Footprint],Table5[[#This Row],[Index Number]])=0,"",INDEX(Table3[Footprint],Table5[[#This Row],[Index Number]])))</f>
        <v/>
      </c>
      <c r="F221" t="str">
        <f ca="1">IF(INDEX(Table3[Type Colour],Table5[[#This Row],[Index Number]])=9,"",IF(INDEX(Table3[Value],Table5[[#This Row],[Index Number]])=0,"",INDEX(Table3[Footprint],Table5[[#This Row],[Index Number]])))</f>
        <v/>
      </c>
      <c r="G221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221" t="str">
        <f ca="1">IF(INDEX(Table3[Type Colour],Table5[[#This Row],[Index Number]])=9,"",IF(INDEX(Table3[Order-code],Table5[[#This Row],[Index Number]])=0,"",INDEX(Table3[Order-code],Table5[[#This Row],[Index Number]])))</f>
        <v/>
      </c>
      <c r="I221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221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222" spans="2:10" x14ac:dyDescent="0.25">
      <c r="B222">
        <f t="shared" ca="1" si="3"/>
        <v>215</v>
      </c>
      <c r="C222" t="str">
        <f ca="1">IF(INDEX(Table3[Type Colour],Table5[[#This Row],[Index Number]])=9,"",IF(INDEX(Table3[Manufacturer],Table5[[#This Row],[Index Number]])=0,"",INDEX(Table3[Manufacturer],Table5[[#This Row],[Index Number]])))</f>
        <v/>
      </c>
      <c r="D222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222" t="str">
        <f ca="1">IF(INDEX(Table3[Type Colour],Table5[[#This Row],[Index Number]])=9,"",IF(INDEX(Table3[Footprint],Table5[[#This Row],[Index Number]])=0,"",INDEX(Table3[Footprint],Table5[[#This Row],[Index Number]])))</f>
        <v/>
      </c>
      <c r="F222" t="str">
        <f ca="1">IF(INDEX(Table3[Type Colour],Table5[[#This Row],[Index Number]])=9,"",IF(INDEX(Table3[Value],Table5[[#This Row],[Index Number]])=0,"",INDEX(Table3[Footprint],Table5[[#This Row],[Index Number]])))</f>
        <v/>
      </c>
      <c r="G222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222" t="str">
        <f ca="1">IF(INDEX(Table3[Type Colour],Table5[[#This Row],[Index Number]])=9,"",IF(INDEX(Table3[Order-code],Table5[[#This Row],[Index Number]])=0,"",INDEX(Table3[Order-code],Table5[[#This Row],[Index Number]])))</f>
        <v/>
      </c>
      <c r="I222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222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223" spans="2:10" x14ac:dyDescent="0.25">
      <c r="B223">
        <f t="shared" ca="1" si="3"/>
        <v>216</v>
      </c>
      <c r="C223" t="str">
        <f ca="1">IF(INDEX(Table3[Type Colour],Table5[[#This Row],[Index Number]])=9,"",IF(INDEX(Table3[Manufacturer],Table5[[#This Row],[Index Number]])=0,"",INDEX(Table3[Manufacturer],Table5[[#This Row],[Index Number]])))</f>
        <v/>
      </c>
      <c r="D223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223" t="str">
        <f ca="1">IF(INDEX(Table3[Type Colour],Table5[[#This Row],[Index Number]])=9,"",IF(INDEX(Table3[Footprint],Table5[[#This Row],[Index Number]])=0,"",INDEX(Table3[Footprint],Table5[[#This Row],[Index Number]])))</f>
        <v/>
      </c>
      <c r="F223" t="str">
        <f ca="1">IF(INDEX(Table3[Type Colour],Table5[[#This Row],[Index Number]])=9,"",IF(INDEX(Table3[Value],Table5[[#This Row],[Index Number]])=0,"",INDEX(Table3[Footprint],Table5[[#This Row],[Index Number]])))</f>
        <v/>
      </c>
      <c r="G223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223" t="str">
        <f ca="1">IF(INDEX(Table3[Type Colour],Table5[[#This Row],[Index Number]])=9,"",IF(INDEX(Table3[Order-code],Table5[[#This Row],[Index Number]])=0,"",INDEX(Table3[Order-code],Table5[[#This Row],[Index Number]])))</f>
        <v/>
      </c>
      <c r="I223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223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224" spans="2:10" x14ac:dyDescent="0.25">
      <c r="B224">
        <f t="shared" ca="1" si="3"/>
        <v>217</v>
      </c>
      <c r="C224" t="str">
        <f ca="1">IF(INDEX(Table3[Type Colour],Table5[[#This Row],[Index Number]])=9,"",IF(INDEX(Table3[Manufacturer],Table5[[#This Row],[Index Number]])=0,"",INDEX(Table3[Manufacturer],Table5[[#This Row],[Index Number]])))</f>
        <v/>
      </c>
      <c r="D224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224" t="str">
        <f ca="1">IF(INDEX(Table3[Type Colour],Table5[[#This Row],[Index Number]])=9,"",IF(INDEX(Table3[Footprint],Table5[[#This Row],[Index Number]])=0,"",INDEX(Table3[Footprint],Table5[[#This Row],[Index Number]])))</f>
        <v/>
      </c>
      <c r="F224" t="str">
        <f ca="1">IF(INDEX(Table3[Type Colour],Table5[[#This Row],[Index Number]])=9,"",IF(INDEX(Table3[Value],Table5[[#This Row],[Index Number]])=0,"",INDEX(Table3[Footprint],Table5[[#This Row],[Index Number]])))</f>
        <v/>
      </c>
      <c r="G224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224" t="str">
        <f ca="1">IF(INDEX(Table3[Type Colour],Table5[[#This Row],[Index Number]])=9,"",IF(INDEX(Table3[Order-code],Table5[[#This Row],[Index Number]])=0,"",INDEX(Table3[Order-code],Table5[[#This Row],[Index Number]])))</f>
        <v/>
      </c>
      <c r="I224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224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225" spans="2:10" x14ac:dyDescent="0.25">
      <c r="B225">
        <f t="shared" ca="1" si="3"/>
        <v>218</v>
      </c>
      <c r="C225" t="str">
        <f ca="1">IF(INDEX(Table3[Type Colour],Table5[[#This Row],[Index Number]])=9,"",IF(INDEX(Table3[Manufacturer],Table5[[#This Row],[Index Number]])=0,"",INDEX(Table3[Manufacturer],Table5[[#This Row],[Index Number]])))</f>
        <v/>
      </c>
      <c r="D225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225" t="str">
        <f ca="1">IF(INDEX(Table3[Type Colour],Table5[[#This Row],[Index Number]])=9,"",IF(INDEX(Table3[Footprint],Table5[[#This Row],[Index Number]])=0,"",INDEX(Table3[Footprint],Table5[[#This Row],[Index Number]])))</f>
        <v/>
      </c>
      <c r="F225" t="str">
        <f ca="1">IF(INDEX(Table3[Type Colour],Table5[[#This Row],[Index Number]])=9,"",IF(INDEX(Table3[Value],Table5[[#This Row],[Index Number]])=0,"",INDEX(Table3[Footprint],Table5[[#This Row],[Index Number]])))</f>
        <v/>
      </c>
      <c r="G225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225" t="str">
        <f ca="1">IF(INDEX(Table3[Type Colour],Table5[[#This Row],[Index Number]])=9,"",IF(INDEX(Table3[Order-code],Table5[[#This Row],[Index Number]])=0,"",INDEX(Table3[Order-code],Table5[[#This Row],[Index Number]])))</f>
        <v/>
      </c>
      <c r="I225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225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226" spans="2:10" x14ac:dyDescent="0.25">
      <c r="B226">
        <f t="shared" ca="1" si="3"/>
        <v>219</v>
      </c>
      <c r="C226" t="str">
        <f ca="1">IF(INDEX(Table3[Type Colour],Table5[[#This Row],[Index Number]])=9,"",IF(INDEX(Table3[Manufacturer],Table5[[#This Row],[Index Number]])=0,"",INDEX(Table3[Manufacturer],Table5[[#This Row],[Index Number]])))</f>
        <v/>
      </c>
      <c r="D226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226" t="str">
        <f ca="1">IF(INDEX(Table3[Type Colour],Table5[[#This Row],[Index Number]])=9,"",IF(INDEX(Table3[Footprint],Table5[[#This Row],[Index Number]])=0,"",INDEX(Table3[Footprint],Table5[[#This Row],[Index Number]])))</f>
        <v/>
      </c>
      <c r="F226" t="str">
        <f ca="1">IF(INDEX(Table3[Type Colour],Table5[[#This Row],[Index Number]])=9,"",IF(INDEX(Table3[Value],Table5[[#This Row],[Index Number]])=0,"",INDEX(Table3[Footprint],Table5[[#This Row],[Index Number]])))</f>
        <v/>
      </c>
      <c r="G226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226" t="str">
        <f ca="1">IF(INDEX(Table3[Type Colour],Table5[[#This Row],[Index Number]])=9,"",IF(INDEX(Table3[Order-code],Table5[[#This Row],[Index Number]])=0,"",INDEX(Table3[Order-code],Table5[[#This Row],[Index Number]])))</f>
        <v/>
      </c>
      <c r="I226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226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227" spans="2:10" x14ac:dyDescent="0.25">
      <c r="B227">
        <f t="shared" ca="1" si="3"/>
        <v>220</v>
      </c>
      <c r="C227" t="str">
        <f ca="1">IF(INDEX(Table3[Type Colour],Table5[[#This Row],[Index Number]])=9,"",IF(INDEX(Table3[Manufacturer],Table5[[#This Row],[Index Number]])=0,"",INDEX(Table3[Manufacturer],Table5[[#This Row],[Index Number]])))</f>
        <v/>
      </c>
      <c r="D227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227" t="str">
        <f ca="1">IF(INDEX(Table3[Type Colour],Table5[[#This Row],[Index Number]])=9,"",IF(INDEX(Table3[Footprint],Table5[[#This Row],[Index Number]])=0,"",INDEX(Table3[Footprint],Table5[[#This Row],[Index Number]])))</f>
        <v/>
      </c>
      <c r="F227" t="str">
        <f ca="1">IF(INDEX(Table3[Type Colour],Table5[[#This Row],[Index Number]])=9,"",IF(INDEX(Table3[Value],Table5[[#This Row],[Index Number]])=0,"",INDEX(Table3[Footprint],Table5[[#This Row],[Index Number]])))</f>
        <v/>
      </c>
      <c r="G227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227" t="str">
        <f ca="1">IF(INDEX(Table3[Type Colour],Table5[[#This Row],[Index Number]])=9,"",IF(INDEX(Table3[Order-code],Table5[[#This Row],[Index Number]])=0,"",INDEX(Table3[Order-code],Table5[[#This Row],[Index Number]])))</f>
        <v/>
      </c>
      <c r="I227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227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228" spans="2:10" x14ac:dyDescent="0.25">
      <c r="B228">
        <f t="shared" ca="1" si="3"/>
        <v>221</v>
      </c>
      <c r="C228" t="str">
        <f ca="1">IF(INDEX(Table3[Type Colour],Table5[[#This Row],[Index Number]])=9,"",IF(INDEX(Table3[Manufacturer],Table5[[#This Row],[Index Number]])=0,"",INDEX(Table3[Manufacturer],Table5[[#This Row],[Index Number]])))</f>
        <v/>
      </c>
      <c r="D228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228" t="str">
        <f ca="1">IF(INDEX(Table3[Type Colour],Table5[[#This Row],[Index Number]])=9,"",IF(INDEX(Table3[Footprint],Table5[[#This Row],[Index Number]])=0,"",INDEX(Table3[Footprint],Table5[[#This Row],[Index Number]])))</f>
        <v/>
      </c>
      <c r="F228" t="str">
        <f ca="1">IF(INDEX(Table3[Type Colour],Table5[[#This Row],[Index Number]])=9,"",IF(INDEX(Table3[Value],Table5[[#This Row],[Index Number]])=0,"",INDEX(Table3[Footprint],Table5[[#This Row],[Index Number]])))</f>
        <v/>
      </c>
      <c r="G228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228" t="str">
        <f ca="1">IF(INDEX(Table3[Type Colour],Table5[[#This Row],[Index Number]])=9,"",IF(INDEX(Table3[Order-code],Table5[[#This Row],[Index Number]])=0,"",INDEX(Table3[Order-code],Table5[[#This Row],[Index Number]])))</f>
        <v/>
      </c>
      <c r="I228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228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229" spans="2:10" x14ac:dyDescent="0.25">
      <c r="B229">
        <f t="shared" ca="1" si="3"/>
        <v>222</v>
      </c>
      <c r="C229" t="str">
        <f ca="1">IF(INDEX(Table3[Type Colour],Table5[[#This Row],[Index Number]])=9,"",IF(INDEX(Table3[Manufacturer],Table5[[#This Row],[Index Number]])=0,"",INDEX(Table3[Manufacturer],Table5[[#This Row],[Index Number]])))</f>
        <v/>
      </c>
      <c r="D229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229" t="str">
        <f ca="1">IF(INDEX(Table3[Type Colour],Table5[[#This Row],[Index Number]])=9,"",IF(INDEX(Table3[Footprint],Table5[[#This Row],[Index Number]])=0,"",INDEX(Table3[Footprint],Table5[[#This Row],[Index Number]])))</f>
        <v/>
      </c>
      <c r="F229" t="str">
        <f ca="1">IF(INDEX(Table3[Type Colour],Table5[[#This Row],[Index Number]])=9,"",IF(INDEX(Table3[Value],Table5[[#This Row],[Index Number]])=0,"",INDEX(Table3[Footprint],Table5[[#This Row],[Index Number]])))</f>
        <v/>
      </c>
      <c r="G229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229" t="str">
        <f ca="1">IF(INDEX(Table3[Type Colour],Table5[[#This Row],[Index Number]])=9,"",IF(INDEX(Table3[Order-code],Table5[[#This Row],[Index Number]])=0,"",INDEX(Table3[Order-code],Table5[[#This Row],[Index Number]])))</f>
        <v/>
      </c>
      <c r="I229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229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230" spans="2:10" x14ac:dyDescent="0.25">
      <c r="B230">
        <f t="shared" ca="1" si="3"/>
        <v>223</v>
      </c>
      <c r="C230" t="str">
        <f ca="1">IF(INDEX(Table3[Type Colour],Table5[[#This Row],[Index Number]])=9,"",IF(INDEX(Table3[Manufacturer],Table5[[#This Row],[Index Number]])=0,"",INDEX(Table3[Manufacturer],Table5[[#This Row],[Index Number]])))</f>
        <v/>
      </c>
      <c r="D230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230" t="str">
        <f ca="1">IF(INDEX(Table3[Type Colour],Table5[[#This Row],[Index Number]])=9,"",IF(INDEX(Table3[Footprint],Table5[[#This Row],[Index Number]])=0,"",INDEX(Table3[Footprint],Table5[[#This Row],[Index Number]])))</f>
        <v/>
      </c>
      <c r="F230" t="str">
        <f ca="1">IF(INDEX(Table3[Type Colour],Table5[[#This Row],[Index Number]])=9,"",IF(INDEX(Table3[Value],Table5[[#This Row],[Index Number]])=0,"",INDEX(Table3[Footprint],Table5[[#This Row],[Index Number]])))</f>
        <v/>
      </c>
      <c r="G230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230" t="str">
        <f ca="1">IF(INDEX(Table3[Type Colour],Table5[[#This Row],[Index Number]])=9,"",IF(INDEX(Table3[Order-code],Table5[[#This Row],[Index Number]])=0,"",INDEX(Table3[Order-code],Table5[[#This Row],[Index Number]])))</f>
        <v/>
      </c>
      <c r="I230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230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231" spans="2:10" x14ac:dyDescent="0.25">
      <c r="B231">
        <f t="shared" ca="1" si="3"/>
        <v>224</v>
      </c>
      <c r="C231" t="str">
        <f ca="1">IF(INDEX(Table3[Type Colour],Table5[[#This Row],[Index Number]])=9,"",IF(INDEX(Table3[Manufacturer],Table5[[#This Row],[Index Number]])=0,"",INDEX(Table3[Manufacturer],Table5[[#This Row],[Index Number]])))</f>
        <v/>
      </c>
      <c r="D231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231" t="str">
        <f ca="1">IF(INDEX(Table3[Type Colour],Table5[[#This Row],[Index Number]])=9,"",IF(INDEX(Table3[Footprint],Table5[[#This Row],[Index Number]])=0,"",INDEX(Table3[Footprint],Table5[[#This Row],[Index Number]])))</f>
        <v/>
      </c>
      <c r="F231" t="str">
        <f ca="1">IF(INDEX(Table3[Type Colour],Table5[[#This Row],[Index Number]])=9,"",IF(INDEX(Table3[Value],Table5[[#This Row],[Index Number]])=0,"",INDEX(Table3[Footprint],Table5[[#This Row],[Index Number]])))</f>
        <v/>
      </c>
      <c r="G231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231" t="str">
        <f ca="1">IF(INDEX(Table3[Type Colour],Table5[[#This Row],[Index Number]])=9,"",IF(INDEX(Table3[Order-code],Table5[[#This Row],[Index Number]])=0,"",INDEX(Table3[Order-code],Table5[[#This Row],[Index Number]])))</f>
        <v/>
      </c>
      <c r="I231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231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232" spans="2:10" x14ac:dyDescent="0.25">
      <c r="B232">
        <f t="shared" ca="1" si="3"/>
        <v>225</v>
      </c>
      <c r="C232" t="str">
        <f ca="1">IF(INDEX(Table3[Type Colour],Table5[[#This Row],[Index Number]])=9,"",IF(INDEX(Table3[Manufacturer],Table5[[#This Row],[Index Number]])=0,"",INDEX(Table3[Manufacturer],Table5[[#This Row],[Index Number]])))</f>
        <v/>
      </c>
      <c r="D232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232" t="str">
        <f ca="1">IF(INDEX(Table3[Type Colour],Table5[[#This Row],[Index Number]])=9,"",IF(INDEX(Table3[Footprint],Table5[[#This Row],[Index Number]])=0,"",INDEX(Table3[Footprint],Table5[[#This Row],[Index Number]])))</f>
        <v/>
      </c>
      <c r="F232" t="str">
        <f ca="1">IF(INDEX(Table3[Type Colour],Table5[[#This Row],[Index Number]])=9,"",IF(INDEX(Table3[Value],Table5[[#This Row],[Index Number]])=0,"",INDEX(Table3[Footprint],Table5[[#This Row],[Index Number]])))</f>
        <v/>
      </c>
      <c r="G232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232" t="str">
        <f ca="1">IF(INDEX(Table3[Type Colour],Table5[[#This Row],[Index Number]])=9,"",IF(INDEX(Table3[Order-code],Table5[[#This Row],[Index Number]])=0,"",INDEX(Table3[Order-code],Table5[[#This Row],[Index Number]])))</f>
        <v/>
      </c>
      <c r="I232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232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233" spans="2:10" x14ac:dyDescent="0.25">
      <c r="B233">
        <f t="shared" ca="1" si="3"/>
        <v>226</v>
      </c>
      <c r="C233" t="str">
        <f ca="1">IF(INDEX(Table3[Type Colour],Table5[[#This Row],[Index Number]])=9,"",IF(INDEX(Table3[Manufacturer],Table5[[#This Row],[Index Number]])=0,"",INDEX(Table3[Manufacturer],Table5[[#This Row],[Index Number]])))</f>
        <v/>
      </c>
      <c r="D233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233" t="str">
        <f ca="1">IF(INDEX(Table3[Type Colour],Table5[[#This Row],[Index Number]])=9,"",IF(INDEX(Table3[Footprint],Table5[[#This Row],[Index Number]])=0,"",INDEX(Table3[Footprint],Table5[[#This Row],[Index Number]])))</f>
        <v/>
      </c>
      <c r="F233" t="str">
        <f ca="1">IF(INDEX(Table3[Type Colour],Table5[[#This Row],[Index Number]])=9,"",IF(INDEX(Table3[Value],Table5[[#This Row],[Index Number]])=0,"",INDEX(Table3[Footprint],Table5[[#This Row],[Index Number]])))</f>
        <v/>
      </c>
      <c r="G233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233" t="str">
        <f ca="1">IF(INDEX(Table3[Type Colour],Table5[[#This Row],[Index Number]])=9,"",IF(INDEX(Table3[Order-code],Table5[[#This Row],[Index Number]])=0,"",INDEX(Table3[Order-code],Table5[[#This Row],[Index Number]])))</f>
        <v/>
      </c>
      <c r="I233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233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234" spans="2:10" x14ac:dyDescent="0.25">
      <c r="B234">
        <f t="shared" ca="1" si="3"/>
        <v>227</v>
      </c>
      <c r="C234" t="str">
        <f ca="1">IF(INDEX(Table3[Type Colour],Table5[[#This Row],[Index Number]])=9,"",IF(INDEX(Table3[Manufacturer],Table5[[#This Row],[Index Number]])=0,"",INDEX(Table3[Manufacturer],Table5[[#This Row],[Index Number]])))</f>
        <v/>
      </c>
      <c r="D234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234" t="str">
        <f ca="1">IF(INDEX(Table3[Type Colour],Table5[[#This Row],[Index Number]])=9,"",IF(INDEX(Table3[Footprint],Table5[[#This Row],[Index Number]])=0,"",INDEX(Table3[Footprint],Table5[[#This Row],[Index Number]])))</f>
        <v/>
      </c>
      <c r="F234" t="str">
        <f ca="1">IF(INDEX(Table3[Type Colour],Table5[[#This Row],[Index Number]])=9,"",IF(INDEX(Table3[Value],Table5[[#This Row],[Index Number]])=0,"",INDEX(Table3[Footprint],Table5[[#This Row],[Index Number]])))</f>
        <v/>
      </c>
      <c r="G234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234" t="str">
        <f ca="1">IF(INDEX(Table3[Type Colour],Table5[[#This Row],[Index Number]])=9,"",IF(INDEX(Table3[Order-code],Table5[[#This Row],[Index Number]])=0,"",INDEX(Table3[Order-code],Table5[[#This Row],[Index Number]])))</f>
        <v/>
      </c>
      <c r="I234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234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235" spans="2:10" x14ac:dyDescent="0.25">
      <c r="B235">
        <f t="shared" ca="1" si="3"/>
        <v>228</v>
      </c>
      <c r="C235" t="str">
        <f ca="1">IF(INDEX(Table3[Type Colour],Table5[[#This Row],[Index Number]])=9,"",IF(INDEX(Table3[Manufacturer],Table5[[#This Row],[Index Number]])=0,"",INDEX(Table3[Manufacturer],Table5[[#This Row],[Index Number]])))</f>
        <v/>
      </c>
      <c r="D235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235" t="str">
        <f ca="1">IF(INDEX(Table3[Type Colour],Table5[[#This Row],[Index Number]])=9,"",IF(INDEX(Table3[Footprint],Table5[[#This Row],[Index Number]])=0,"",INDEX(Table3[Footprint],Table5[[#This Row],[Index Number]])))</f>
        <v/>
      </c>
      <c r="F235" t="str">
        <f ca="1">IF(INDEX(Table3[Type Colour],Table5[[#This Row],[Index Number]])=9,"",IF(INDEX(Table3[Value],Table5[[#This Row],[Index Number]])=0,"",INDEX(Table3[Footprint],Table5[[#This Row],[Index Number]])))</f>
        <v/>
      </c>
      <c r="G235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235" t="str">
        <f ca="1">IF(INDEX(Table3[Type Colour],Table5[[#This Row],[Index Number]])=9,"",IF(INDEX(Table3[Order-code],Table5[[#This Row],[Index Number]])=0,"",INDEX(Table3[Order-code],Table5[[#This Row],[Index Number]])))</f>
        <v/>
      </c>
      <c r="I235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235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236" spans="2:10" x14ac:dyDescent="0.25">
      <c r="B236">
        <f t="shared" ca="1" si="3"/>
        <v>229</v>
      </c>
      <c r="C236" t="str">
        <f ca="1">IF(INDEX(Table3[Type Colour],Table5[[#This Row],[Index Number]])=9,"",IF(INDEX(Table3[Manufacturer],Table5[[#This Row],[Index Number]])=0,"",INDEX(Table3[Manufacturer],Table5[[#This Row],[Index Number]])))</f>
        <v/>
      </c>
      <c r="D236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236" t="str">
        <f ca="1">IF(INDEX(Table3[Type Colour],Table5[[#This Row],[Index Number]])=9,"",IF(INDEX(Table3[Footprint],Table5[[#This Row],[Index Number]])=0,"",INDEX(Table3[Footprint],Table5[[#This Row],[Index Number]])))</f>
        <v/>
      </c>
      <c r="F236" t="str">
        <f ca="1">IF(INDEX(Table3[Type Colour],Table5[[#This Row],[Index Number]])=9,"",IF(INDEX(Table3[Value],Table5[[#This Row],[Index Number]])=0,"",INDEX(Table3[Footprint],Table5[[#This Row],[Index Number]])))</f>
        <v/>
      </c>
      <c r="G236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236" t="str">
        <f ca="1">IF(INDEX(Table3[Type Colour],Table5[[#This Row],[Index Number]])=9,"",IF(INDEX(Table3[Order-code],Table5[[#This Row],[Index Number]])=0,"",INDEX(Table3[Order-code],Table5[[#This Row],[Index Number]])))</f>
        <v/>
      </c>
      <c r="I236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236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237" spans="2:10" x14ac:dyDescent="0.25">
      <c r="B237">
        <f t="shared" ca="1" si="3"/>
        <v>230</v>
      </c>
      <c r="C237" t="str">
        <f ca="1">IF(INDEX(Table3[Type Colour],Table5[[#This Row],[Index Number]])=9,"",IF(INDEX(Table3[Manufacturer],Table5[[#This Row],[Index Number]])=0,"",INDEX(Table3[Manufacturer],Table5[[#This Row],[Index Number]])))</f>
        <v/>
      </c>
      <c r="D237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237" t="str">
        <f ca="1">IF(INDEX(Table3[Type Colour],Table5[[#This Row],[Index Number]])=9,"",IF(INDEX(Table3[Footprint],Table5[[#This Row],[Index Number]])=0,"",INDEX(Table3[Footprint],Table5[[#This Row],[Index Number]])))</f>
        <v/>
      </c>
      <c r="F237" t="str">
        <f ca="1">IF(INDEX(Table3[Type Colour],Table5[[#This Row],[Index Number]])=9,"",IF(INDEX(Table3[Value],Table5[[#This Row],[Index Number]])=0,"",INDEX(Table3[Footprint],Table5[[#This Row],[Index Number]])))</f>
        <v/>
      </c>
      <c r="G237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237" t="str">
        <f ca="1">IF(INDEX(Table3[Type Colour],Table5[[#This Row],[Index Number]])=9,"",IF(INDEX(Table3[Order-code],Table5[[#This Row],[Index Number]])=0,"",INDEX(Table3[Order-code],Table5[[#This Row],[Index Number]])))</f>
        <v/>
      </c>
      <c r="I237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237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238" spans="2:10" x14ac:dyDescent="0.25">
      <c r="B238">
        <f t="shared" ca="1" si="3"/>
        <v>231</v>
      </c>
      <c r="C238" t="str">
        <f ca="1">IF(INDEX(Table3[Type Colour],Table5[[#This Row],[Index Number]])=9,"",IF(INDEX(Table3[Manufacturer],Table5[[#This Row],[Index Number]])=0,"",INDEX(Table3[Manufacturer],Table5[[#This Row],[Index Number]])))</f>
        <v/>
      </c>
      <c r="D238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238" t="str">
        <f ca="1">IF(INDEX(Table3[Type Colour],Table5[[#This Row],[Index Number]])=9,"",IF(INDEX(Table3[Footprint],Table5[[#This Row],[Index Number]])=0,"",INDEX(Table3[Footprint],Table5[[#This Row],[Index Number]])))</f>
        <v/>
      </c>
      <c r="F238" t="str">
        <f ca="1">IF(INDEX(Table3[Type Colour],Table5[[#This Row],[Index Number]])=9,"",IF(INDEX(Table3[Value],Table5[[#This Row],[Index Number]])=0,"",INDEX(Table3[Footprint],Table5[[#This Row],[Index Number]])))</f>
        <v/>
      </c>
      <c r="G238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238" t="str">
        <f ca="1">IF(INDEX(Table3[Type Colour],Table5[[#This Row],[Index Number]])=9,"",IF(INDEX(Table3[Order-code],Table5[[#This Row],[Index Number]])=0,"",INDEX(Table3[Order-code],Table5[[#This Row],[Index Number]])))</f>
        <v/>
      </c>
      <c r="I238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238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239" spans="2:10" x14ac:dyDescent="0.25">
      <c r="B239">
        <f t="shared" ca="1" si="3"/>
        <v>232</v>
      </c>
      <c r="C239" t="str">
        <f ca="1">IF(INDEX(Table3[Type Colour],Table5[[#This Row],[Index Number]])=9,"",IF(INDEX(Table3[Manufacturer],Table5[[#This Row],[Index Number]])=0,"",INDEX(Table3[Manufacturer],Table5[[#This Row],[Index Number]])))</f>
        <v/>
      </c>
      <c r="D239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239" t="str">
        <f ca="1">IF(INDEX(Table3[Type Colour],Table5[[#This Row],[Index Number]])=9,"",IF(INDEX(Table3[Footprint],Table5[[#This Row],[Index Number]])=0,"",INDEX(Table3[Footprint],Table5[[#This Row],[Index Number]])))</f>
        <v/>
      </c>
      <c r="F239" t="str">
        <f ca="1">IF(INDEX(Table3[Type Colour],Table5[[#This Row],[Index Number]])=9,"",IF(INDEX(Table3[Value],Table5[[#This Row],[Index Number]])=0,"",INDEX(Table3[Footprint],Table5[[#This Row],[Index Number]])))</f>
        <v/>
      </c>
      <c r="G239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239" t="str">
        <f ca="1">IF(INDEX(Table3[Type Colour],Table5[[#This Row],[Index Number]])=9,"",IF(INDEX(Table3[Order-code],Table5[[#This Row],[Index Number]])=0,"",INDEX(Table3[Order-code],Table5[[#This Row],[Index Number]])))</f>
        <v/>
      </c>
      <c r="I239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239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240" spans="2:10" x14ac:dyDescent="0.25">
      <c r="B240">
        <f t="shared" ca="1" si="3"/>
        <v>233</v>
      </c>
      <c r="C240" t="str">
        <f ca="1">IF(INDEX(Table3[Type Colour],Table5[[#This Row],[Index Number]])=9,"",IF(INDEX(Table3[Manufacturer],Table5[[#This Row],[Index Number]])=0,"",INDEX(Table3[Manufacturer],Table5[[#This Row],[Index Number]])))</f>
        <v/>
      </c>
      <c r="D240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240" t="str">
        <f ca="1">IF(INDEX(Table3[Type Colour],Table5[[#This Row],[Index Number]])=9,"",IF(INDEX(Table3[Footprint],Table5[[#This Row],[Index Number]])=0,"",INDEX(Table3[Footprint],Table5[[#This Row],[Index Number]])))</f>
        <v/>
      </c>
      <c r="F240" t="str">
        <f ca="1">IF(INDEX(Table3[Type Colour],Table5[[#This Row],[Index Number]])=9,"",IF(INDEX(Table3[Value],Table5[[#This Row],[Index Number]])=0,"",INDEX(Table3[Footprint],Table5[[#This Row],[Index Number]])))</f>
        <v/>
      </c>
      <c r="G240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240" t="str">
        <f ca="1">IF(INDEX(Table3[Type Colour],Table5[[#This Row],[Index Number]])=9,"",IF(INDEX(Table3[Order-code],Table5[[#This Row],[Index Number]])=0,"",INDEX(Table3[Order-code],Table5[[#This Row],[Index Number]])))</f>
        <v/>
      </c>
      <c r="I240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240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241" spans="2:10" x14ac:dyDescent="0.25">
      <c r="B241">
        <f t="shared" ca="1" si="3"/>
        <v>234</v>
      </c>
      <c r="C241" t="str">
        <f ca="1">IF(INDEX(Table3[Type Colour],Table5[[#This Row],[Index Number]])=9,"",IF(INDEX(Table3[Manufacturer],Table5[[#This Row],[Index Number]])=0,"",INDEX(Table3[Manufacturer],Table5[[#This Row],[Index Number]])))</f>
        <v/>
      </c>
      <c r="D241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241" t="str">
        <f ca="1">IF(INDEX(Table3[Type Colour],Table5[[#This Row],[Index Number]])=9,"",IF(INDEX(Table3[Footprint],Table5[[#This Row],[Index Number]])=0,"",INDEX(Table3[Footprint],Table5[[#This Row],[Index Number]])))</f>
        <v/>
      </c>
      <c r="F241" t="str">
        <f ca="1">IF(INDEX(Table3[Type Colour],Table5[[#This Row],[Index Number]])=9,"",IF(INDEX(Table3[Value],Table5[[#This Row],[Index Number]])=0,"",INDEX(Table3[Footprint],Table5[[#This Row],[Index Number]])))</f>
        <v/>
      </c>
      <c r="G241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241" t="str">
        <f ca="1">IF(INDEX(Table3[Type Colour],Table5[[#This Row],[Index Number]])=9,"",IF(INDEX(Table3[Order-code],Table5[[#This Row],[Index Number]])=0,"",INDEX(Table3[Order-code],Table5[[#This Row],[Index Number]])))</f>
        <v/>
      </c>
      <c r="I241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241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242" spans="2:10" x14ac:dyDescent="0.25">
      <c r="B242">
        <f t="shared" ca="1" si="3"/>
        <v>235</v>
      </c>
      <c r="C242" t="str">
        <f ca="1">IF(INDEX(Table3[Type Colour],Table5[[#This Row],[Index Number]])=9,"",IF(INDEX(Table3[Manufacturer],Table5[[#This Row],[Index Number]])=0,"",INDEX(Table3[Manufacturer],Table5[[#This Row],[Index Number]])))</f>
        <v/>
      </c>
      <c r="D242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242" t="str">
        <f ca="1">IF(INDEX(Table3[Type Colour],Table5[[#This Row],[Index Number]])=9,"",IF(INDEX(Table3[Footprint],Table5[[#This Row],[Index Number]])=0,"",INDEX(Table3[Footprint],Table5[[#This Row],[Index Number]])))</f>
        <v/>
      </c>
      <c r="F242" t="str">
        <f ca="1">IF(INDEX(Table3[Type Colour],Table5[[#This Row],[Index Number]])=9,"",IF(INDEX(Table3[Value],Table5[[#This Row],[Index Number]])=0,"",INDEX(Table3[Footprint],Table5[[#This Row],[Index Number]])))</f>
        <v/>
      </c>
      <c r="G242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242" t="str">
        <f ca="1">IF(INDEX(Table3[Type Colour],Table5[[#This Row],[Index Number]])=9,"",IF(INDEX(Table3[Order-code],Table5[[#This Row],[Index Number]])=0,"",INDEX(Table3[Order-code],Table5[[#This Row],[Index Number]])))</f>
        <v/>
      </c>
      <c r="I242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242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243" spans="2:10" x14ac:dyDescent="0.25">
      <c r="B243">
        <f t="shared" ca="1" si="3"/>
        <v>236</v>
      </c>
      <c r="C243" t="str">
        <f ca="1">IF(INDEX(Table3[Type Colour],Table5[[#This Row],[Index Number]])=9,"",IF(INDEX(Table3[Manufacturer],Table5[[#This Row],[Index Number]])=0,"",INDEX(Table3[Manufacturer],Table5[[#This Row],[Index Number]])))</f>
        <v/>
      </c>
      <c r="D243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243" t="str">
        <f ca="1">IF(INDEX(Table3[Type Colour],Table5[[#This Row],[Index Number]])=9,"",IF(INDEX(Table3[Footprint],Table5[[#This Row],[Index Number]])=0,"",INDEX(Table3[Footprint],Table5[[#This Row],[Index Number]])))</f>
        <v/>
      </c>
      <c r="F243" t="str">
        <f ca="1">IF(INDEX(Table3[Type Colour],Table5[[#This Row],[Index Number]])=9,"",IF(INDEX(Table3[Value],Table5[[#This Row],[Index Number]])=0,"",INDEX(Table3[Footprint],Table5[[#This Row],[Index Number]])))</f>
        <v/>
      </c>
      <c r="G243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243" t="str">
        <f ca="1">IF(INDEX(Table3[Type Colour],Table5[[#This Row],[Index Number]])=9,"",IF(INDEX(Table3[Order-code],Table5[[#This Row],[Index Number]])=0,"",INDEX(Table3[Order-code],Table5[[#This Row],[Index Number]])))</f>
        <v/>
      </c>
      <c r="I243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243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244" spans="2:10" x14ac:dyDescent="0.25">
      <c r="B244">
        <f t="shared" ca="1" si="3"/>
        <v>237</v>
      </c>
      <c r="C244" t="str">
        <f ca="1">IF(INDEX(Table3[Type Colour],Table5[[#This Row],[Index Number]])=9,"",IF(INDEX(Table3[Manufacturer],Table5[[#This Row],[Index Number]])=0,"",INDEX(Table3[Manufacturer],Table5[[#This Row],[Index Number]])))</f>
        <v/>
      </c>
      <c r="D244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244" t="str">
        <f ca="1">IF(INDEX(Table3[Type Colour],Table5[[#This Row],[Index Number]])=9,"",IF(INDEX(Table3[Footprint],Table5[[#This Row],[Index Number]])=0,"",INDEX(Table3[Footprint],Table5[[#This Row],[Index Number]])))</f>
        <v/>
      </c>
      <c r="F244" t="str">
        <f ca="1">IF(INDEX(Table3[Type Colour],Table5[[#This Row],[Index Number]])=9,"",IF(INDEX(Table3[Value],Table5[[#This Row],[Index Number]])=0,"",INDEX(Table3[Footprint],Table5[[#This Row],[Index Number]])))</f>
        <v/>
      </c>
      <c r="G244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244" t="str">
        <f ca="1">IF(INDEX(Table3[Type Colour],Table5[[#This Row],[Index Number]])=9,"",IF(INDEX(Table3[Order-code],Table5[[#This Row],[Index Number]])=0,"",INDEX(Table3[Order-code],Table5[[#This Row],[Index Number]])))</f>
        <v/>
      </c>
      <c r="I244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244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245" spans="2:10" x14ac:dyDescent="0.25">
      <c r="B245">
        <f t="shared" ca="1" si="3"/>
        <v>238</v>
      </c>
      <c r="C245" t="str">
        <f ca="1">IF(INDEX(Table3[Type Colour],Table5[[#This Row],[Index Number]])=9,"",IF(INDEX(Table3[Manufacturer],Table5[[#This Row],[Index Number]])=0,"",INDEX(Table3[Manufacturer],Table5[[#This Row],[Index Number]])))</f>
        <v/>
      </c>
      <c r="D245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245" t="str">
        <f ca="1">IF(INDEX(Table3[Type Colour],Table5[[#This Row],[Index Number]])=9,"",IF(INDEX(Table3[Footprint],Table5[[#This Row],[Index Number]])=0,"",INDEX(Table3[Footprint],Table5[[#This Row],[Index Number]])))</f>
        <v/>
      </c>
      <c r="F245" t="str">
        <f ca="1">IF(INDEX(Table3[Type Colour],Table5[[#This Row],[Index Number]])=9,"",IF(INDEX(Table3[Value],Table5[[#This Row],[Index Number]])=0,"",INDEX(Table3[Footprint],Table5[[#This Row],[Index Number]])))</f>
        <v/>
      </c>
      <c r="G245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245" t="str">
        <f ca="1">IF(INDEX(Table3[Type Colour],Table5[[#This Row],[Index Number]])=9,"",IF(INDEX(Table3[Order-code],Table5[[#This Row],[Index Number]])=0,"",INDEX(Table3[Order-code],Table5[[#This Row],[Index Number]])))</f>
        <v/>
      </c>
      <c r="I245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245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246" spans="2:10" x14ac:dyDescent="0.25">
      <c r="B246">
        <f t="shared" ca="1" si="3"/>
        <v>239</v>
      </c>
      <c r="C246" t="str">
        <f ca="1">IF(INDEX(Table3[Type Colour],Table5[[#This Row],[Index Number]])=9,"",IF(INDEX(Table3[Manufacturer],Table5[[#This Row],[Index Number]])=0,"",INDEX(Table3[Manufacturer],Table5[[#This Row],[Index Number]])))</f>
        <v/>
      </c>
      <c r="D246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246" t="str">
        <f ca="1">IF(INDEX(Table3[Type Colour],Table5[[#This Row],[Index Number]])=9,"",IF(INDEX(Table3[Footprint],Table5[[#This Row],[Index Number]])=0,"",INDEX(Table3[Footprint],Table5[[#This Row],[Index Number]])))</f>
        <v/>
      </c>
      <c r="F246" t="str">
        <f ca="1">IF(INDEX(Table3[Type Colour],Table5[[#This Row],[Index Number]])=9,"",IF(INDEX(Table3[Value],Table5[[#This Row],[Index Number]])=0,"",INDEX(Table3[Footprint],Table5[[#This Row],[Index Number]])))</f>
        <v/>
      </c>
      <c r="G246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246" t="str">
        <f ca="1">IF(INDEX(Table3[Type Colour],Table5[[#This Row],[Index Number]])=9,"",IF(INDEX(Table3[Order-code],Table5[[#This Row],[Index Number]])=0,"",INDEX(Table3[Order-code],Table5[[#This Row],[Index Number]])))</f>
        <v/>
      </c>
      <c r="I246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246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247" spans="2:10" x14ac:dyDescent="0.25">
      <c r="B247">
        <f t="shared" ca="1" si="3"/>
        <v>240</v>
      </c>
      <c r="C247" t="str">
        <f ca="1">IF(INDEX(Table3[Type Colour],Table5[[#This Row],[Index Number]])=9,"",IF(INDEX(Table3[Manufacturer],Table5[[#This Row],[Index Number]])=0,"",INDEX(Table3[Manufacturer],Table5[[#This Row],[Index Number]])))</f>
        <v/>
      </c>
      <c r="D247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247" t="str">
        <f ca="1">IF(INDEX(Table3[Type Colour],Table5[[#This Row],[Index Number]])=9,"",IF(INDEX(Table3[Footprint],Table5[[#This Row],[Index Number]])=0,"",INDEX(Table3[Footprint],Table5[[#This Row],[Index Number]])))</f>
        <v/>
      </c>
      <c r="F247" t="str">
        <f ca="1">IF(INDEX(Table3[Type Colour],Table5[[#This Row],[Index Number]])=9,"",IF(INDEX(Table3[Value],Table5[[#This Row],[Index Number]])=0,"",INDEX(Table3[Footprint],Table5[[#This Row],[Index Number]])))</f>
        <v/>
      </c>
      <c r="G247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247" t="str">
        <f ca="1">IF(INDEX(Table3[Type Colour],Table5[[#This Row],[Index Number]])=9,"",IF(INDEX(Table3[Order-code],Table5[[#This Row],[Index Number]])=0,"",INDEX(Table3[Order-code],Table5[[#This Row],[Index Number]])))</f>
        <v/>
      </c>
      <c r="I247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247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248" spans="2:10" x14ac:dyDescent="0.25">
      <c r="B248">
        <f t="shared" ca="1" si="3"/>
        <v>241</v>
      </c>
      <c r="C248" t="str">
        <f ca="1">IF(INDEX(Table3[Type Colour],Table5[[#This Row],[Index Number]])=9,"",IF(INDEX(Table3[Manufacturer],Table5[[#This Row],[Index Number]])=0,"",INDEX(Table3[Manufacturer],Table5[[#This Row],[Index Number]])))</f>
        <v/>
      </c>
      <c r="D248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248" t="str">
        <f ca="1">IF(INDEX(Table3[Type Colour],Table5[[#This Row],[Index Number]])=9,"",IF(INDEX(Table3[Footprint],Table5[[#This Row],[Index Number]])=0,"",INDEX(Table3[Footprint],Table5[[#This Row],[Index Number]])))</f>
        <v/>
      </c>
      <c r="F248" t="str">
        <f ca="1">IF(INDEX(Table3[Type Colour],Table5[[#This Row],[Index Number]])=9,"",IF(INDEX(Table3[Value],Table5[[#This Row],[Index Number]])=0,"",INDEX(Table3[Footprint],Table5[[#This Row],[Index Number]])))</f>
        <v/>
      </c>
      <c r="G248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248" t="str">
        <f ca="1">IF(INDEX(Table3[Type Colour],Table5[[#This Row],[Index Number]])=9,"",IF(INDEX(Table3[Order-code],Table5[[#This Row],[Index Number]])=0,"",INDEX(Table3[Order-code],Table5[[#This Row],[Index Number]])))</f>
        <v/>
      </c>
      <c r="I248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248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249" spans="2:10" x14ac:dyDescent="0.25">
      <c r="B249">
        <f t="shared" ca="1" si="3"/>
        <v>242</v>
      </c>
      <c r="C249" t="str">
        <f ca="1">IF(INDEX(Table3[Type Colour],Table5[[#This Row],[Index Number]])=9,"",IF(INDEX(Table3[Manufacturer],Table5[[#This Row],[Index Number]])=0,"",INDEX(Table3[Manufacturer],Table5[[#This Row],[Index Number]])))</f>
        <v/>
      </c>
      <c r="D249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249" t="str">
        <f ca="1">IF(INDEX(Table3[Type Colour],Table5[[#This Row],[Index Number]])=9,"",IF(INDEX(Table3[Footprint],Table5[[#This Row],[Index Number]])=0,"",INDEX(Table3[Footprint],Table5[[#This Row],[Index Number]])))</f>
        <v/>
      </c>
      <c r="F249" t="str">
        <f ca="1">IF(INDEX(Table3[Type Colour],Table5[[#This Row],[Index Number]])=9,"",IF(INDEX(Table3[Value],Table5[[#This Row],[Index Number]])=0,"",INDEX(Table3[Footprint],Table5[[#This Row],[Index Number]])))</f>
        <v/>
      </c>
      <c r="G249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249" t="str">
        <f ca="1">IF(INDEX(Table3[Type Colour],Table5[[#This Row],[Index Number]])=9,"",IF(INDEX(Table3[Order-code],Table5[[#This Row],[Index Number]])=0,"",INDEX(Table3[Order-code],Table5[[#This Row],[Index Number]])))</f>
        <v/>
      </c>
      <c r="I249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249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250" spans="2:10" x14ac:dyDescent="0.25">
      <c r="B250">
        <f t="shared" ca="1" si="3"/>
        <v>243</v>
      </c>
      <c r="C250" t="str">
        <f ca="1">IF(INDEX(Table3[Type Colour],Table5[[#This Row],[Index Number]])=9,"",IF(INDEX(Table3[Manufacturer],Table5[[#This Row],[Index Number]])=0,"",INDEX(Table3[Manufacturer],Table5[[#This Row],[Index Number]])))</f>
        <v/>
      </c>
      <c r="D250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250" t="str">
        <f ca="1">IF(INDEX(Table3[Type Colour],Table5[[#This Row],[Index Number]])=9,"",IF(INDEX(Table3[Footprint],Table5[[#This Row],[Index Number]])=0,"",INDEX(Table3[Footprint],Table5[[#This Row],[Index Number]])))</f>
        <v/>
      </c>
      <c r="F250" t="str">
        <f ca="1">IF(INDEX(Table3[Type Colour],Table5[[#This Row],[Index Number]])=9,"",IF(INDEX(Table3[Value],Table5[[#This Row],[Index Number]])=0,"",INDEX(Table3[Footprint],Table5[[#This Row],[Index Number]])))</f>
        <v/>
      </c>
      <c r="G250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250" t="str">
        <f ca="1">IF(INDEX(Table3[Type Colour],Table5[[#This Row],[Index Number]])=9,"",IF(INDEX(Table3[Order-code],Table5[[#This Row],[Index Number]])=0,"",INDEX(Table3[Order-code],Table5[[#This Row],[Index Number]])))</f>
        <v/>
      </c>
      <c r="I250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250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251" spans="2:10" x14ac:dyDescent="0.25">
      <c r="B251">
        <f t="shared" ca="1" si="3"/>
        <v>244</v>
      </c>
      <c r="C251" t="str">
        <f ca="1">IF(INDEX(Table3[Type Colour],Table5[[#This Row],[Index Number]])=9,"",IF(INDEX(Table3[Manufacturer],Table5[[#This Row],[Index Number]])=0,"",INDEX(Table3[Manufacturer],Table5[[#This Row],[Index Number]])))</f>
        <v/>
      </c>
      <c r="D251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251" t="str">
        <f ca="1">IF(INDEX(Table3[Type Colour],Table5[[#This Row],[Index Number]])=9,"",IF(INDEX(Table3[Footprint],Table5[[#This Row],[Index Number]])=0,"",INDEX(Table3[Footprint],Table5[[#This Row],[Index Number]])))</f>
        <v/>
      </c>
      <c r="F251" t="str">
        <f ca="1">IF(INDEX(Table3[Type Colour],Table5[[#This Row],[Index Number]])=9,"",IF(INDEX(Table3[Value],Table5[[#This Row],[Index Number]])=0,"",INDEX(Table3[Footprint],Table5[[#This Row],[Index Number]])))</f>
        <v/>
      </c>
      <c r="G251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251" t="str">
        <f ca="1">IF(INDEX(Table3[Type Colour],Table5[[#This Row],[Index Number]])=9,"",IF(INDEX(Table3[Order-code],Table5[[#This Row],[Index Number]])=0,"",INDEX(Table3[Order-code],Table5[[#This Row],[Index Number]])))</f>
        <v/>
      </c>
      <c r="I251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251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252" spans="2:10" x14ac:dyDescent="0.25">
      <c r="B252">
        <f t="shared" ca="1" si="3"/>
        <v>245</v>
      </c>
      <c r="C252" t="str">
        <f ca="1">IF(INDEX(Table3[Type Colour],Table5[[#This Row],[Index Number]])=9,"",IF(INDEX(Table3[Manufacturer],Table5[[#This Row],[Index Number]])=0,"",INDEX(Table3[Manufacturer],Table5[[#This Row],[Index Number]])))</f>
        <v/>
      </c>
      <c r="D252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252" t="str">
        <f ca="1">IF(INDEX(Table3[Type Colour],Table5[[#This Row],[Index Number]])=9,"",IF(INDEX(Table3[Footprint],Table5[[#This Row],[Index Number]])=0,"",INDEX(Table3[Footprint],Table5[[#This Row],[Index Number]])))</f>
        <v/>
      </c>
      <c r="F252" t="str">
        <f ca="1">IF(INDEX(Table3[Type Colour],Table5[[#This Row],[Index Number]])=9,"",IF(INDEX(Table3[Value],Table5[[#This Row],[Index Number]])=0,"",INDEX(Table3[Footprint],Table5[[#This Row],[Index Number]])))</f>
        <v/>
      </c>
      <c r="G252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252" t="str">
        <f ca="1">IF(INDEX(Table3[Type Colour],Table5[[#This Row],[Index Number]])=9,"",IF(INDEX(Table3[Order-code],Table5[[#This Row],[Index Number]])=0,"",INDEX(Table3[Order-code],Table5[[#This Row],[Index Number]])))</f>
        <v/>
      </c>
      <c r="I252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252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253" spans="2:10" x14ac:dyDescent="0.25">
      <c r="B253">
        <f t="shared" ca="1" si="3"/>
        <v>246</v>
      </c>
      <c r="C253" t="str">
        <f ca="1">IF(INDEX(Table3[Type Colour],Table5[[#This Row],[Index Number]])=9,"",IF(INDEX(Table3[Manufacturer],Table5[[#This Row],[Index Number]])=0,"",INDEX(Table3[Manufacturer],Table5[[#This Row],[Index Number]])))</f>
        <v/>
      </c>
      <c r="D253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253" t="str">
        <f ca="1">IF(INDEX(Table3[Type Colour],Table5[[#This Row],[Index Number]])=9,"",IF(INDEX(Table3[Footprint],Table5[[#This Row],[Index Number]])=0,"",INDEX(Table3[Footprint],Table5[[#This Row],[Index Number]])))</f>
        <v/>
      </c>
      <c r="F253" t="str">
        <f ca="1">IF(INDEX(Table3[Type Colour],Table5[[#This Row],[Index Number]])=9,"",IF(INDEX(Table3[Value],Table5[[#This Row],[Index Number]])=0,"",INDEX(Table3[Footprint],Table5[[#This Row],[Index Number]])))</f>
        <v/>
      </c>
      <c r="G253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253" t="str">
        <f ca="1">IF(INDEX(Table3[Type Colour],Table5[[#This Row],[Index Number]])=9,"",IF(INDEX(Table3[Order-code],Table5[[#This Row],[Index Number]])=0,"",INDEX(Table3[Order-code],Table5[[#This Row],[Index Number]])))</f>
        <v/>
      </c>
      <c r="I253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253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254" spans="2:10" x14ac:dyDescent="0.25">
      <c r="B254">
        <f t="shared" ca="1" si="3"/>
        <v>247</v>
      </c>
      <c r="C254" t="str">
        <f ca="1">IF(INDEX(Table3[Type Colour],Table5[[#This Row],[Index Number]])=9,"",IF(INDEX(Table3[Manufacturer],Table5[[#This Row],[Index Number]])=0,"",INDEX(Table3[Manufacturer],Table5[[#This Row],[Index Number]])))</f>
        <v/>
      </c>
      <c r="D254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254" t="str">
        <f ca="1">IF(INDEX(Table3[Type Colour],Table5[[#This Row],[Index Number]])=9,"",IF(INDEX(Table3[Footprint],Table5[[#This Row],[Index Number]])=0,"",INDEX(Table3[Footprint],Table5[[#This Row],[Index Number]])))</f>
        <v/>
      </c>
      <c r="F254" t="str">
        <f ca="1">IF(INDEX(Table3[Type Colour],Table5[[#This Row],[Index Number]])=9,"",IF(INDEX(Table3[Value],Table5[[#This Row],[Index Number]])=0,"",INDEX(Table3[Footprint],Table5[[#This Row],[Index Number]])))</f>
        <v/>
      </c>
      <c r="G254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254" t="str">
        <f ca="1">IF(INDEX(Table3[Type Colour],Table5[[#This Row],[Index Number]])=9,"",IF(INDEX(Table3[Order-code],Table5[[#This Row],[Index Number]])=0,"",INDEX(Table3[Order-code],Table5[[#This Row],[Index Number]])))</f>
        <v/>
      </c>
      <c r="I254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254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255" spans="2:10" x14ac:dyDescent="0.25">
      <c r="B255">
        <f t="shared" ca="1" si="3"/>
        <v>248</v>
      </c>
      <c r="C255" t="str">
        <f ca="1">IF(INDEX(Table3[Type Colour],Table5[[#This Row],[Index Number]])=9,"",IF(INDEX(Table3[Manufacturer],Table5[[#This Row],[Index Number]])=0,"",INDEX(Table3[Manufacturer],Table5[[#This Row],[Index Number]])))</f>
        <v/>
      </c>
      <c r="D255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255" t="str">
        <f ca="1">IF(INDEX(Table3[Type Colour],Table5[[#This Row],[Index Number]])=9,"",IF(INDEX(Table3[Footprint],Table5[[#This Row],[Index Number]])=0,"",INDEX(Table3[Footprint],Table5[[#This Row],[Index Number]])))</f>
        <v/>
      </c>
      <c r="F255" t="str">
        <f ca="1">IF(INDEX(Table3[Type Colour],Table5[[#This Row],[Index Number]])=9,"",IF(INDEX(Table3[Value],Table5[[#This Row],[Index Number]])=0,"",INDEX(Table3[Footprint],Table5[[#This Row],[Index Number]])))</f>
        <v/>
      </c>
      <c r="G255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255" t="str">
        <f ca="1">IF(INDEX(Table3[Type Colour],Table5[[#This Row],[Index Number]])=9,"",IF(INDEX(Table3[Order-code],Table5[[#This Row],[Index Number]])=0,"",INDEX(Table3[Order-code],Table5[[#This Row],[Index Number]])))</f>
        <v/>
      </c>
      <c r="I255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255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256" spans="2:10" x14ac:dyDescent="0.25">
      <c r="B256">
        <f t="shared" ca="1" si="3"/>
        <v>249</v>
      </c>
      <c r="C256" t="str">
        <f ca="1">IF(INDEX(Table3[Type Colour],Table5[[#This Row],[Index Number]])=9,"",IF(INDEX(Table3[Manufacturer],Table5[[#This Row],[Index Number]])=0,"",INDEX(Table3[Manufacturer],Table5[[#This Row],[Index Number]])))</f>
        <v/>
      </c>
      <c r="D256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256" t="str">
        <f ca="1">IF(INDEX(Table3[Type Colour],Table5[[#This Row],[Index Number]])=9,"",IF(INDEX(Table3[Footprint],Table5[[#This Row],[Index Number]])=0,"",INDEX(Table3[Footprint],Table5[[#This Row],[Index Number]])))</f>
        <v/>
      </c>
      <c r="F256" t="str">
        <f ca="1">IF(INDEX(Table3[Type Colour],Table5[[#This Row],[Index Number]])=9,"",IF(INDEX(Table3[Value],Table5[[#This Row],[Index Number]])=0,"",INDEX(Table3[Footprint],Table5[[#This Row],[Index Number]])))</f>
        <v/>
      </c>
      <c r="G256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256" t="str">
        <f ca="1">IF(INDEX(Table3[Type Colour],Table5[[#This Row],[Index Number]])=9,"",IF(INDEX(Table3[Order-code],Table5[[#This Row],[Index Number]])=0,"",INDEX(Table3[Order-code],Table5[[#This Row],[Index Number]])))</f>
        <v/>
      </c>
      <c r="I256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256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257" spans="2:10" x14ac:dyDescent="0.25">
      <c r="B257">
        <f t="shared" ca="1" si="3"/>
        <v>250</v>
      </c>
      <c r="C257" t="str">
        <f ca="1">IF(INDEX(Table3[Type Colour],Table5[[#This Row],[Index Number]])=9,"",IF(INDEX(Table3[Manufacturer],Table5[[#This Row],[Index Number]])=0,"",INDEX(Table3[Manufacturer],Table5[[#This Row],[Index Number]])))</f>
        <v/>
      </c>
      <c r="D257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257" t="str">
        <f ca="1">IF(INDEX(Table3[Type Colour],Table5[[#This Row],[Index Number]])=9,"",IF(INDEX(Table3[Footprint],Table5[[#This Row],[Index Number]])=0,"",INDEX(Table3[Footprint],Table5[[#This Row],[Index Number]])))</f>
        <v/>
      </c>
      <c r="F257" t="str">
        <f ca="1">IF(INDEX(Table3[Type Colour],Table5[[#This Row],[Index Number]])=9,"",IF(INDEX(Table3[Value],Table5[[#This Row],[Index Number]])=0,"",INDEX(Table3[Footprint],Table5[[#This Row],[Index Number]])))</f>
        <v/>
      </c>
      <c r="G257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257" t="str">
        <f ca="1">IF(INDEX(Table3[Type Colour],Table5[[#This Row],[Index Number]])=9,"",IF(INDEX(Table3[Order-code],Table5[[#This Row],[Index Number]])=0,"",INDEX(Table3[Order-code],Table5[[#This Row],[Index Number]])))</f>
        <v/>
      </c>
      <c r="I257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257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258" spans="2:10" x14ac:dyDescent="0.25">
      <c r="B258">
        <f t="shared" ca="1" si="3"/>
        <v>251</v>
      </c>
      <c r="C258" t="str">
        <f ca="1">IF(INDEX(Table3[Type Colour],Table5[[#This Row],[Index Number]])=9,"",IF(INDEX(Table3[Manufacturer],Table5[[#This Row],[Index Number]])=0,"",INDEX(Table3[Manufacturer],Table5[[#This Row],[Index Number]])))</f>
        <v/>
      </c>
      <c r="D258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258" t="str">
        <f ca="1">IF(INDEX(Table3[Type Colour],Table5[[#This Row],[Index Number]])=9,"",IF(INDEX(Table3[Footprint],Table5[[#This Row],[Index Number]])=0,"",INDEX(Table3[Footprint],Table5[[#This Row],[Index Number]])))</f>
        <v/>
      </c>
      <c r="F258" t="str">
        <f ca="1">IF(INDEX(Table3[Type Colour],Table5[[#This Row],[Index Number]])=9,"",IF(INDEX(Table3[Value],Table5[[#This Row],[Index Number]])=0,"",INDEX(Table3[Footprint],Table5[[#This Row],[Index Number]])))</f>
        <v/>
      </c>
      <c r="G258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258" t="str">
        <f ca="1">IF(INDEX(Table3[Type Colour],Table5[[#This Row],[Index Number]])=9,"",IF(INDEX(Table3[Order-code],Table5[[#This Row],[Index Number]])=0,"",INDEX(Table3[Order-code],Table5[[#This Row],[Index Number]])))</f>
        <v/>
      </c>
      <c r="I258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258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259" spans="2:10" x14ac:dyDescent="0.25">
      <c r="B259" s="12">
        <f t="shared" ref="B259:B322" ca="1" si="4">IF(ISNUMBER(INDIRECT("B"&amp;ROW()-1)),INDIRECT("B"&amp;ROW()-1)+1,1)</f>
        <v>252</v>
      </c>
      <c r="C259" t="str">
        <f ca="1">IF(INDEX(Table3[Type Colour],Table5[[#This Row],[Index Number]])=9,"",IF(INDEX(Table3[Manufacturer],Table5[[#This Row],[Index Number]])=0,"",INDEX(Table3[Manufacturer],Table5[[#This Row],[Index Number]])))</f>
        <v/>
      </c>
      <c r="D259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259" t="str">
        <f ca="1">IF(INDEX(Table3[Type Colour],Table5[[#This Row],[Index Number]])=9,"",IF(INDEX(Table3[Footprint],Table5[[#This Row],[Index Number]])=0,"",INDEX(Table3[Footprint],Table5[[#This Row],[Index Number]])))</f>
        <v/>
      </c>
      <c r="F259" t="str">
        <f ca="1">IF(INDEX(Table3[Type Colour],Table5[[#This Row],[Index Number]])=9,"",IF(INDEX(Table3[Value],Table5[[#This Row],[Index Number]])=0,"",INDEX(Table3[Footprint],Table5[[#This Row],[Index Number]])))</f>
        <v/>
      </c>
      <c r="G259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259" t="str">
        <f ca="1">IF(INDEX(Table3[Type Colour],Table5[[#This Row],[Index Number]])=9,"",IF(INDEX(Table3[Order-code],Table5[[#This Row],[Index Number]])=0,"",INDEX(Table3[Order-code],Table5[[#This Row],[Index Number]])))</f>
        <v/>
      </c>
      <c r="I259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259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260" spans="2:10" x14ac:dyDescent="0.25">
      <c r="B260" s="12">
        <f t="shared" ca="1" si="4"/>
        <v>253</v>
      </c>
      <c r="C260" t="str">
        <f ca="1">IF(INDEX(Table3[Type Colour],Table5[[#This Row],[Index Number]])=9,"",IF(INDEX(Table3[Manufacturer],Table5[[#This Row],[Index Number]])=0,"",INDEX(Table3[Manufacturer],Table5[[#This Row],[Index Number]])))</f>
        <v/>
      </c>
      <c r="D260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260" t="str">
        <f ca="1">IF(INDEX(Table3[Type Colour],Table5[[#This Row],[Index Number]])=9,"",IF(INDEX(Table3[Footprint],Table5[[#This Row],[Index Number]])=0,"",INDEX(Table3[Footprint],Table5[[#This Row],[Index Number]])))</f>
        <v/>
      </c>
      <c r="F260" t="str">
        <f ca="1">IF(INDEX(Table3[Type Colour],Table5[[#This Row],[Index Number]])=9,"",IF(INDEX(Table3[Value],Table5[[#This Row],[Index Number]])=0,"",INDEX(Table3[Footprint],Table5[[#This Row],[Index Number]])))</f>
        <v/>
      </c>
      <c r="G260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260" t="str">
        <f ca="1">IF(INDEX(Table3[Type Colour],Table5[[#This Row],[Index Number]])=9,"",IF(INDEX(Table3[Order-code],Table5[[#This Row],[Index Number]])=0,"",INDEX(Table3[Order-code],Table5[[#This Row],[Index Number]])))</f>
        <v/>
      </c>
      <c r="I260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260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261" spans="2:10" x14ac:dyDescent="0.25">
      <c r="B261" s="12">
        <f t="shared" ca="1" si="4"/>
        <v>254</v>
      </c>
      <c r="C261" t="str">
        <f ca="1">IF(INDEX(Table3[Type Colour],Table5[[#This Row],[Index Number]])=9,"",IF(INDEX(Table3[Manufacturer],Table5[[#This Row],[Index Number]])=0,"",INDEX(Table3[Manufacturer],Table5[[#This Row],[Index Number]])))</f>
        <v/>
      </c>
      <c r="D261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261" t="str">
        <f ca="1">IF(INDEX(Table3[Type Colour],Table5[[#This Row],[Index Number]])=9,"",IF(INDEX(Table3[Footprint],Table5[[#This Row],[Index Number]])=0,"",INDEX(Table3[Footprint],Table5[[#This Row],[Index Number]])))</f>
        <v/>
      </c>
      <c r="F261" t="str">
        <f ca="1">IF(INDEX(Table3[Type Colour],Table5[[#This Row],[Index Number]])=9,"",IF(INDEX(Table3[Value],Table5[[#This Row],[Index Number]])=0,"",INDEX(Table3[Footprint],Table5[[#This Row],[Index Number]])))</f>
        <v/>
      </c>
      <c r="G261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261" t="str">
        <f ca="1">IF(INDEX(Table3[Type Colour],Table5[[#This Row],[Index Number]])=9,"",IF(INDEX(Table3[Order-code],Table5[[#This Row],[Index Number]])=0,"",INDEX(Table3[Order-code],Table5[[#This Row],[Index Number]])))</f>
        <v/>
      </c>
      <c r="I261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261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262" spans="2:10" x14ac:dyDescent="0.25">
      <c r="B262" s="12">
        <f t="shared" ca="1" si="4"/>
        <v>255</v>
      </c>
      <c r="C262" t="str">
        <f ca="1">IF(INDEX(Table3[Type Colour],Table5[[#This Row],[Index Number]])=9,"",IF(INDEX(Table3[Manufacturer],Table5[[#This Row],[Index Number]])=0,"",INDEX(Table3[Manufacturer],Table5[[#This Row],[Index Number]])))</f>
        <v/>
      </c>
      <c r="D262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262" t="str">
        <f ca="1">IF(INDEX(Table3[Type Colour],Table5[[#This Row],[Index Number]])=9,"",IF(INDEX(Table3[Footprint],Table5[[#This Row],[Index Number]])=0,"",INDEX(Table3[Footprint],Table5[[#This Row],[Index Number]])))</f>
        <v/>
      </c>
      <c r="F262" t="str">
        <f ca="1">IF(INDEX(Table3[Type Colour],Table5[[#This Row],[Index Number]])=9,"",IF(INDEX(Table3[Value],Table5[[#This Row],[Index Number]])=0,"",INDEX(Table3[Footprint],Table5[[#This Row],[Index Number]])))</f>
        <v/>
      </c>
      <c r="G262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262" t="str">
        <f ca="1">IF(INDEX(Table3[Type Colour],Table5[[#This Row],[Index Number]])=9,"",IF(INDEX(Table3[Order-code],Table5[[#This Row],[Index Number]])=0,"",INDEX(Table3[Order-code],Table5[[#This Row],[Index Number]])))</f>
        <v/>
      </c>
      <c r="I262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262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263" spans="2:10" x14ac:dyDescent="0.25">
      <c r="B263" s="12">
        <f t="shared" ca="1" si="4"/>
        <v>256</v>
      </c>
      <c r="C263" t="str">
        <f ca="1">IF(INDEX(Table3[Type Colour],Table5[[#This Row],[Index Number]])=9,"",IF(INDEX(Table3[Manufacturer],Table5[[#This Row],[Index Number]])=0,"",INDEX(Table3[Manufacturer],Table5[[#This Row],[Index Number]])))</f>
        <v/>
      </c>
      <c r="D263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263" t="str">
        <f ca="1">IF(INDEX(Table3[Type Colour],Table5[[#This Row],[Index Number]])=9,"",IF(INDEX(Table3[Footprint],Table5[[#This Row],[Index Number]])=0,"",INDEX(Table3[Footprint],Table5[[#This Row],[Index Number]])))</f>
        <v/>
      </c>
      <c r="F263" t="str">
        <f ca="1">IF(INDEX(Table3[Type Colour],Table5[[#This Row],[Index Number]])=9,"",IF(INDEX(Table3[Value],Table5[[#This Row],[Index Number]])=0,"",INDEX(Table3[Footprint],Table5[[#This Row],[Index Number]])))</f>
        <v/>
      </c>
      <c r="G263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263" t="str">
        <f ca="1">IF(INDEX(Table3[Type Colour],Table5[[#This Row],[Index Number]])=9,"",IF(INDEX(Table3[Order-code],Table5[[#This Row],[Index Number]])=0,"",INDEX(Table3[Order-code],Table5[[#This Row],[Index Number]])))</f>
        <v/>
      </c>
      <c r="I263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263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264" spans="2:10" x14ac:dyDescent="0.25">
      <c r="B264" s="12">
        <f t="shared" ca="1" si="4"/>
        <v>257</v>
      </c>
      <c r="C264" t="str">
        <f ca="1">IF(INDEX(Table3[Type Colour],Table5[[#This Row],[Index Number]])=9,"",IF(INDEX(Table3[Manufacturer],Table5[[#This Row],[Index Number]])=0,"",INDEX(Table3[Manufacturer],Table5[[#This Row],[Index Number]])))</f>
        <v/>
      </c>
      <c r="D264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264" t="str">
        <f ca="1">IF(INDEX(Table3[Type Colour],Table5[[#This Row],[Index Number]])=9,"",IF(INDEX(Table3[Footprint],Table5[[#This Row],[Index Number]])=0,"",INDEX(Table3[Footprint],Table5[[#This Row],[Index Number]])))</f>
        <v/>
      </c>
      <c r="F264" t="str">
        <f ca="1">IF(INDEX(Table3[Type Colour],Table5[[#This Row],[Index Number]])=9,"",IF(INDEX(Table3[Value],Table5[[#This Row],[Index Number]])=0,"",INDEX(Table3[Footprint],Table5[[#This Row],[Index Number]])))</f>
        <v/>
      </c>
      <c r="G264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264" t="str">
        <f ca="1">IF(INDEX(Table3[Type Colour],Table5[[#This Row],[Index Number]])=9,"",IF(INDEX(Table3[Order-code],Table5[[#This Row],[Index Number]])=0,"",INDEX(Table3[Order-code],Table5[[#This Row],[Index Number]])))</f>
        <v/>
      </c>
      <c r="I264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264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265" spans="2:10" x14ac:dyDescent="0.25">
      <c r="B265" s="12">
        <f t="shared" ca="1" si="4"/>
        <v>258</v>
      </c>
      <c r="C265" t="str">
        <f ca="1">IF(INDEX(Table3[Type Colour],Table5[[#This Row],[Index Number]])=9,"",IF(INDEX(Table3[Manufacturer],Table5[[#This Row],[Index Number]])=0,"",INDEX(Table3[Manufacturer],Table5[[#This Row],[Index Number]])))</f>
        <v/>
      </c>
      <c r="D265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265" t="str">
        <f ca="1">IF(INDEX(Table3[Type Colour],Table5[[#This Row],[Index Number]])=9,"",IF(INDEX(Table3[Footprint],Table5[[#This Row],[Index Number]])=0,"",INDEX(Table3[Footprint],Table5[[#This Row],[Index Number]])))</f>
        <v/>
      </c>
      <c r="F265" t="str">
        <f ca="1">IF(INDEX(Table3[Type Colour],Table5[[#This Row],[Index Number]])=9,"",IF(INDEX(Table3[Value],Table5[[#This Row],[Index Number]])=0,"",INDEX(Table3[Footprint],Table5[[#This Row],[Index Number]])))</f>
        <v/>
      </c>
      <c r="G265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265" t="str">
        <f ca="1">IF(INDEX(Table3[Type Colour],Table5[[#This Row],[Index Number]])=9,"",IF(INDEX(Table3[Order-code],Table5[[#This Row],[Index Number]])=0,"",INDEX(Table3[Order-code],Table5[[#This Row],[Index Number]])))</f>
        <v/>
      </c>
      <c r="I265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265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266" spans="2:10" x14ac:dyDescent="0.25">
      <c r="B266" s="12">
        <f t="shared" ca="1" si="4"/>
        <v>259</v>
      </c>
      <c r="C266" t="str">
        <f ca="1">IF(INDEX(Table3[Type Colour],Table5[[#This Row],[Index Number]])=9,"",IF(INDEX(Table3[Manufacturer],Table5[[#This Row],[Index Number]])=0,"",INDEX(Table3[Manufacturer],Table5[[#This Row],[Index Number]])))</f>
        <v/>
      </c>
      <c r="D266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266" t="str">
        <f ca="1">IF(INDEX(Table3[Type Colour],Table5[[#This Row],[Index Number]])=9,"",IF(INDEX(Table3[Footprint],Table5[[#This Row],[Index Number]])=0,"",INDEX(Table3[Footprint],Table5[[#This Row],[Index Number]])))</f>
        <v/>
      </c>
      <c r="F266" t="str">
        <f ca="1">IF(INDEX(Table3[Type Colour],Table5[[#This Row],[Index Number]])=9,"",IF(INDEX(Table3[Value],Table5[[#This Row],[Index Number]])=0,"",INDEX(Table3[Footprint],Table5[[#This Row],[Index Number]])))</f>
        <v/>
      </c>
      <c r="G266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266" t="str">
        <f ca="1">IF(INDEX(Table3[Type Colour],Table5[[#This Row],[Index Number]])=9,"",IF(INDEX(Table3[Order-code],Table5[[#This Row],[Index Number]])=0,"",INDEX(Table3[Order-code],Table5[[#This Row],[Index Number]])))</f>
        <v/>
      </c>
      <c r="I266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266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267" spans="2:10" x14ac:dyDescent="0.25">
      <c r="B267" s="12">
        <f t="shared" ca="1" si="4"/>
        <v>260</v>
      </c>
      <c r="C267" t="str">
        <f ca="1">IF(INDEX(Table3[Type Colour],Table5[[#This Row],[Index Number]])=9,"",IF(INDEX(Table3[Manufacturer],Table5[[#This Row],[Index Number]])=0,"",INDEX(Table3[Manufacturer],Table5[[#This Row],[Index Number]])))</f>
        <v/>
      </c>
      <c r="D267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267" t="str">
        <f ca="1">IF(INDEX(Table3[Type Colour],Table5[[#This Row],[Index Number]])=9,"",IF(INDEX(Table3[Footprint],Table5[[#This Row],[Index Number]])=0,"",INDEX(Table3[Footprint],Table5[[#This Row],[Index Number]])))</f>
        <v/>
      </c>
      <c r="F267" t="str">
        <f ca="1">IF(INDEX(Table3[Type Colour],Table5[[#This Row],[Index Number]])=9,"",IF(INDEX(Table3[Value],Table5[[#This Row],[Index Number]])=0,"",INDEX(Table3[Footprint],Table5[[#This Row],[Index Number]])))</f>
        <v/>
      </c>
      <c r="G267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267" t="str">
        <f ca="1">IF(INDEX(Table3[Type Colour],Table5[[#This Row],[Index Number]])=9,"",IF(INDEX(Table3[Order-code],Table5[[#This Row],[Index Number]])=0,"",INDEX(Table3[Order-code],Table5[[#This Row],[Index Number]])))</f>
        <v/>
      </c>
      <c r="I267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267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268" spans="2:10" x14ac:dyDescent="0.25">
      <c r="B268" s="12">
        <f t="shared" ca="1" si="4"/>
        <v>261</v>
      </c>
      <c r="C268" t="str">
        <f ca="1">IF(INDEX(Table3[Type Colour],Table5[[#This Row],[Index Number]])=9,"",IF(INDEX(Table3[Manufacturer],Table5[[#This Row],[Index Number]])=0,"",INDEX(Table3[Manufacturer],Table5[[#This Row],[Index Number]])))</f>
        <v/>
      </c>
      <c r="D268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268" t="str">
        <f ca="1">IF(INDEX(Table3[Type Colour],Table5[[#This Row],[Index Number]])=9,"",IF(INDEX(Table3[Footprint],Table5[[#This Row],[Index Number]])=0,"",INDEX(Table3[Footprint],Table5[[#This Row],[Index Number]])))</f>
        <v/>
      </c>
      <c r="F268" t="str">
        <f ca="1">IF(INDEX(Table3[Type Colour],Table5[[#This Row],[Index Number]])=9,"",IF(INDEX(Table3[Value],Table5[[#This Row],[Index Number]])=0,"",INDEX(Table3[Footprint],Table5[[#This Row],[Index Number]])))</f>
        <v/>
      </c>
      <c r="G268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268" t="str">
        <f ca="1">IF(INDEX(Table3[Type Colour],Table5[[#This Row],[Index Number]])=9,"",IF(INDEX(Table3[Order-code],Table5[[#This Row],[Index Number]])=0,"",INDEX(Table3[Order-code],Table5[[#This Row],[Index Number]])))</f>
        <v/>
      </c>
      <c r="I268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268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269" spans="2:10" x14ac:dyDescent="0.25">
      <c r="B269" s="12">
        <f t="shared" ca="1" si="4"/>
        <v>262</v>
      </c>
      <c r="C269" t="str">
        <f ca="1">IF(INDEX(Table3[Type Colour],Table5[[#This Row],[Index Number]])=9,"",IF(INDEX(Table3[Manufacturer],Table5[[#This Row],[Index Number]])=0,"",INDEX(Table3[Manufacturer],Table5[[#This Row],[Index Number]])))</f>
        <v/>
      </c>
      <c r="D269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269" t="str">
        <f ca="1">IF(INDEX(Table3[Type Colour],Table5[[#This Row],[Index Number]])=9,"",IF(INDEX(Table3[Footprint],Table5[[#This Row],[Index Number]])=0,"",INDEX(Table3[Footprint],Table5[[#This Row],[Index Number]])))</f>
        <v/>
      </c>
      <c r="F269" t="str">
        <f ca="1">IF(INDEX(Table3[Type Colour],Table5[[#This Row],[Index Number]])=9,"",IF(INDEX(Table3[Value],Table5[[#This Row],[Index Number]])=0,"",INDEX(Table3[Footprint],Table5[[#This Row],[Index Number]])))</f>
        <v/>
      </c>
      <c r="G269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269" t="str">
        <f ca="1">IF(INDEX(Table3[Type Colour],Table5[[#This Row],[Index Number]])=9,"",IF(INDEX(Table3[Order-code],Table5[[#This Row],[Index Number]])=0,"",INDEX(Table3[Order-code],Table5[[#This Row],[Index Number]])))</f>
        <v/>
      </c>
      <c r="I269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269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270" spans="2:10" x14ac:dyDescent="0.25">
      <c r="B270" s="12">
        <f t="shared" ca="1" si="4"/>
        <v>263</v>
      </c>
      <c r="C270" t="str">
        <f ca="1">IF(INDEX(Table3[Type Colour],Table5[[#This Row],[Index Number]])=9,"",IF(INDEX(Table3[Manufacturer],Table5[[#This Row],[Index Number]])=0,"",INDEX(Table3[Manufacturer],Table5[[#This Row],[Index Number]])))</f>
        <v/>
      </c>
      <c r="D270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270" t="str">
        <f ca="1">IF(INDEX(Table3[Type Colour],Table5[[#This Row],[Index Number]])=9,"",IF(INDEX(Table3[Footprint],Table5[[#This Row],[Index Number]])=0,"",INDEX(Table3[Footprint],Table5[[#This Row],[Index Number]])))</f>
        <v/>
      </c>
      <c r="F270" t="str">
        <f ca="1">IF(INDEX(Table3[Type Colour],Table5[[#This Row],[Index Number]])=9,"",IF(INDEX(Table3[Value],Table5[[#This Row],[Index Number]])=0,"",INDEX(Table3[Footprint],Table5[[#This Row],[Index Number]])))</f>
        <v/>
      </c>
      <c r="G270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270" t="str">
        <f ca="1">IF(INDEX(Table3[Type Colour],Table5[[#This Row],[Index Number]])=9,"",IF(INDEX(Table3[Order-code],Table5[[#This Row],[Index Number]])=0,"",INDEX(Table3[Order-code],Table5[[#This Row],[Index Number]])))</f>
        <v/>
      </c>
      <c r="I270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270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271" spans="2:10" x14ac:dyDescent="0.25">
      <c r="B271" s="12">
        <f t="shared" ca="1" si="4"/>
        <v>264</v>
      </c>
      <c r="C271" t="str">
        <f ca="1">IF(INDEX(Table3[Type Colour],Table5[[#This Row],[Index Number]])=9,"",IF(INDEX(Table3[Manufacturer],Table5[[#This Row],[Index Number]])=0,"",INDEX(Table3[Manufacturer],Table5[[#This Row],[Index Number]])))</f>
        <v/>
      </c>
      <c r="D271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271" t="str">
        <f ca="1">IF(INDEX(Table3[Type Colour],Table5[[#This Row],[Index Number]])=9,"",IF(INDEX(Table3[Footprint],Table5[[#This Row],[Index Number]])=0,"",INDEX(Table3[Footprint],Table5[[#This Row],[Index Number]])))</f>
        <v/>
      </c>
      <c r="F271" t="str">
        <f ca="1">IF(INDEX(Table3[Type Colour],Table5[[#This Row],[Index Number]])=9,"",IF(INDEX(Table3[Value],Table5[[#This Row],[Index Number]])=0,"",INDEX(Table3[Footprint],Table5[[#This Row],[Index Number]])))</f>
        <v/>
      </c>
      <c r="G271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271" t="str">
        <f ca="1">IF(INDEX(Table3[Type Colour],Table5[[#This Row],[Index Number]])=9,"",IF(INDEX(Table3[Order-code],Table5[[#This Row],[Index Number]])=0,"",INDEX(Table3[Order-code],Table5[[#This Row],[Index Number]])))</f>
        <v/>
      </c>
      <c r="I271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271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272" spans="2:10" x14ac:dyDescent="0.25">
      <c r="B272" s="12">
        <f t="shared" ca="1" si="4"/>
        <v>265</v>
      </c>
      <c r="C272" t="str">
        <f ca="1">IF(INDEX(Table3[Type Colour],Table5[[#This Row],[Index Number]])=9,"",IF(INDEX(Table3[Manufacturer],Table5[[#This Row],[Index Number]])=0,"",INDEX(Table3[Manufacturer],Table5[[#This Row],[Index Number]])))</f>
        <v/>
      </c>
      <c r="D272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272" t="str">
        <f ca="1">IF(INDEX(Table3[Type Colour],Table5[[#This Row],[Index Number]])=9,"",IF(INDEX(Table3[Footprint],Table5[[#This Row],[Index Number]])=0,"",INDEX(Table3[Footprint],Table5[[#This Row],[Index Number]])))</f>
        <v/>
      </c>
      <c r="F272" t="str">
        <f ca="1">IF(INDEX(Table3[Type Colour],Table5[[#This Row],[Index Number]])=9,"",IF(INDEX(Table3[Value],Table5[[#This Row],[Index Number]])=0,"",INDEX(Table3[Footprint],Table5[[#This Row],[Index Number]])))</f>
        <v/>
      </c>
      <c r="G272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272" t="str">
        <f ca="1">IF(INDEX(Table3[Type Colour],Table5[[#This Row],[Index Number]])=9,"",IF(INDEX(Table3[Order-code],Table5[[#This Row],[Index Number]])=0,"",INDEX(Table3[Order-code],Table5[[#This Row],[Index Number]])))</f>
        <v/>
      </c>
      <c r="I272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272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273" spans="2:10" x14ac:dyDescent="0.25">
      <c r="B273" s="12">
        <f t="shared" ca="1" si="4"/>
        <v>266</v>
      </c>
      <c r="C273" t="str">
        <f ca="1">IF(INDEX(Table3[Type Colour],Table5[[#This Row],[Index Number]])=9,"",IF(INDEX(Table3[Manufacturer],Table5[[#This Row],[Index Number]])=0,"",INDEX(Table3[Manufacturer],Table5[[#This Row],[Index Number]])))</f>
        <v/>
      </c>
      <c r="D273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273" t="str">
        <f ca="1">IF(INDEX(Table3[Type Colour],Table5[[#This Row],[Index Number]])=9,"",IF(INDEX(Table3[Footprint],Table5[[#This Row],[Index Number]])=0,"",INDEX(Table3[Footprint],Table5[[#This Row],[Index Number]])))</f>
        <v/>
      </c>
      <c r="F273" t="str">
        <f ca="1">IF(INDEX(Table3[Type Colour],Table5[[#This Row],[Index Number]])=9,"",IF(INDEX(Table3[Value],Table5[[#This Row],[Index Number]])=0,"",INDEX(Table3[Footprint],Table5[[#This Row],[Index Number]])))</f>
        <v/>
      </c>
      <c r="G273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273" t="str">
        <f ca="1">IF(INDEX(Table3[Type Colour],Table5[[#This Row],[Index Number]])=9,"",IF(INDEX(Table3[Order-code],Table5[[#This Row],[Index Number]])=0,"",INDEX(Table3[Order-code],Table5[[#This Row],[Index Number]])))</f>
        <v/>
      </c>
      <c r="I273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273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274" spans="2:10" x14ac:dyDescent="0.25">
      <c r="B274" s="12">
        <f t="shared" ca="1" si="4"/>
        <v>267</v>
      </c>
      <c r="C274" t="str">
        <f ca="1">IF(INDEX(Table3[Type Colour],Table5[[#This Row],[Index Number]])=9,"",IF(INDEX(Table3[Manufacturer],Table5[[#This Row],[Index Number]])=0,"",INDEX(Table3[Manufacturer],Table5[[#This Row],[Index Number]])))</f>
        <v/>
      </c>
      <c r="D274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274" t="str">
        <f ca="1">IF(INDEX(Table3[Type Colour],Table5[[#This Row],[Index Number]])=9,"",IF(INDEX(Table3[Footprint],Table5[[#This Row],[Index Number]])=0,"",INDEX(Table3[Footprint],Table5[[#This Row],[Index Number]])))</f>
        <v/>
      </c>
      <c r="F274" t="str">
        <f ca="1">IF(INDEX(Table3[Type Colour],Table5[[#This Row],[Index Number]])=9,"",IF(INDEX(Table3[Value],Table5[[#This Row],[Index Number]])=0,"",INDEX(Table3[Footprint],Table5[[#This Row],[Index Number]])))</f>
        <v/>
      </c>
      <c r="G274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274" t="str">
        <f ca="1">IF(INDEX(Table3[Type Colour],Table5[[#This Row],[Index Number]])=9,"",IF(INDEX(Table3[Order-code],Table5[[#This Row],[Index Number]])=0,"",INDEX(Table3[Order-code],Table5[[#This Row],[Index Number]])))</f>
        <v/>
      </c>
      <c r="I274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274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275" spans="2:10" x14ac:dyDescent="0.25">
      <c r="B275" s="12">
        <f t="shared" ca="1" si="4"/>
        <v>268</v>
      </c>
      <c r="C275" t="str">
        <f ca="1">IF(INDEX(Table3[Type Colour],Table5[[#This Row],[Index Number]])=9,"",IF(INDEX(Table3[Manufacturer],Table5[[#This Row],[Index Number]])=0,"",INDEX(Table3[Manufacturer],Table5[[#This Row],[Index Number]])))</f>
        <v/>
      </c>
      <c r="D275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275" t="str">
        <f ca="1">IF(INDEX(Table3[Type Colour],Table5[[#This Row],[Index Number]])=9,"",IF(INDEX(Table3[Footprint],Table5[[#This Row],[Index Number]])=0,"",INDEX(Table3[Footprint],Table5[[#This Row],[Index Number]])))</f>
        <v/>
      </c>
      <c r="F275" t="str">
        <f ca="1">IF(INDEX(Table3[Type Colour],Table5[[#This Row],[Index Number]])=9,"",IF(INDEX(Table3[Value],Table5[[#This Row],[Index Number]])=0,"",INDEX(Table3[Footprint],Table5[[#This Row],[Index Number]])))</f>
        <v/>
      </c>
      <c r="G275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275" t="str">
        <f ca="1">IF(INDEX(Table3[Type Colour],Table5[[#This Row],[Index Number]])=9,"",IF(INDEX(Table3[Order-code],Table5[[#This Row],[Index Number]])=0,"",INDEX(Table3[Order-code],Table5[[#This Row],[Index Number]])))</f>
        <v/>
      </c>
      <c r="I275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275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276" spans="2:10" x14ac:dyDescent="0.25">
      <c r="B276" s="12">
        <f t="shared" ca="1" si="4"/>
        <v>269</v>
      </c>
      <c r="C276" t="str">
        <f ca="1">IF(INDEX(Table3[Type Colour],Table5[[#This Row],[Index Number]])=9,"",IF(INDEX(Table3[Manufacturer],Table5[[#This Row],[Index Number]])=0,"",INDEX(Table3[Manufacturer],Table5[[#This Row],[Index Number]])))</f>
        <v/>
      </c>
      <c r="D276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276" t="str">
        <f ca="1">IF(INDEX(Table3[Type Colour],Table5[[#This Row],[Index Number]])=9,"",IF(INDEX(Table3[Footprint],Table5[[#This Row],[Index Number]])=0,"",INDEX(Table3[Footprint],Table5[[#This Row],[Index Number]])))</f>
        <v/>
      </c>
      <c r="F276" t="str">
        <f ca="1">IF(INDEX(Table3[Type Colour],Table5[[#This Row],[Index Number]])=9,"",IF(INDEX(Table3[Value],Table5[[#This Row],[Index Number]])=0,"",INDEX(Table3[Footprint],Table5[[#This Row],[Index Number]])))</f>
        <v/>
      </c>
      <c r="G276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276" t="str">
        <f ca="1">IF(INDEX(Table3[Type Colour],Table5[[#This Row],[Index Number]])=9,"",IF(INDEX(Table3[Order-code],Table5[[#This Row],[Index Number]])=0,"",INDEX(Table3[Order-code],Table5[[#This Row],[Index Number]])))</f>
        <v/>
      </c>
      <c r="I276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276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277" spans="2:10" x14ac:dyDescent="0.25">
      <c r="B277" s="12">
        <f t="shared" ca="1" si="4"/>
        <v>270</v>
      </c>
      <c r="C277" t="str">
        <f ca="1">IF(INDEX(Table3[Type Colour],Table5[[#This Row],[Index Number]])=9,"",IF(INDEX(Table3[Manufacturer],Table5[[#This Row],[Index Number]])=0,"",INDEX(Table3[Manufacturer],Table5[[#This Row],[Index Number]])))</f>
        <v/>
      </c>
      <c r="D277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277" t="str">
        <f ca="1">IF(INDEX(Table3[Type Colour],Table5[[#This Row],[Index Number]])=9,"",IF(INDEX(Table3[Footprint],Table5[[#This Row],[Index Number]])=0,"",INDEX(Table3[Footprint],Table5[[#This Row],[Index Number]])))</f>
        <v/>
      </c>
      <c r="F277" t="str">
        <f ca="1">IF(INDEX(Table3[Type Colour],Table5[[#This Row],[Index Number]])=9,"",IF(INDEX(Table3[Value],Table5[[#This Row],[Index Number]])=0,"",INDEX(Table3[Footprint],Table5[[#This Row],[Index Number]])))</f>
        <v/>
      </c>
      <c r="G277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277" t="str">
        <f ca="1">IF(INDEX(Table3[Type Colour],Table5[[#This Row],[Index Number]])=9,"",IF(INDEX(Table3[Order-code],Table5[[#This Row],[Index Number]])=0,"",INDEX(Table3[Order-code],Table5[[#This Row],[Index Number]])))</f>
        <v/>
      </c>
      <c r="I277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277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278" spans="2:10" x14ac:dyDescent="0.25">
      <c r="B278" s="12">
        <f t="shared" ca="1" si="4"/>
        <v>271</v>
      </c>
      <c r="C278" t="str">
        <f ca="1">IF(INDEX(Table3[Type Colour],Table5[[#This Row],[Index Number]])=9,"",IF(INDEX(Table3[Manufacturer],Table5[[#This Row],[Index Number]])=0,"",INDEX(Table3[Manufacturer],Table5[[#This Row],[Index Number]])))</f>
        <v/>
      </c>
      <c r="D278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278" t="str">
        <f ca="1">IF(INDEX(Table3[Type Colour],Table5[[#This Row],[Index Number]])=9,"",IF(INDEX(Table3[Footprint],Table5[[#This Row],[Index Number]])=0,"",INDEX(Table3[Footprint],Table5[[#This Row],[Index Number]])))</f>
        <v/>
      </c>
      <c r="F278" t="str">
        <f ca="1">IF(INDEX(Table3[Type Colour],Table5[[#This Row],[Index Number]])=9,"",IF(INDEX(Table3[Value],Table5[[#This Row],[Index Number]])=0,"",INDEX(Table3[Footprint],Table5[[#This Row],[Index Number]])))</f>
        <v/>
      </c>
      <c r="G278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278" t="str">
        <f ca="1">IF(INDEX(Table3[Type Colour],Table5[[#This Row],[Index Number]])=9,"",IF(INDEX(Table3[Order-code],Table5[[#This Row],[Index Number]])=0,"",INDEX(Table3[Order-code],Table5[[#This Row],[Index Number]])))</f>
        <v/>
      </c>
      <c r="I278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278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279" spans="2:10" x14ac:dyDescent="0.25">
      <c r="B279" s="12">
        <f t="shared" ca="1" si="4"/>
        <v>272</v>
      </c>
      <c r="C279" t="str">
        <f ca="1">IF(INDEX(Table3[Type Colour],Table5[[#This Row],[Index Number]])=9,"",IF(INDEX(Table3[Manufacturer],Table5[[#This Row],[Index Number]])=0,"",INDEX(Table3[Manufacturer],Table5[[#This Row],[Index Number]])))</f>
        <v/>
      </c>
      <c r="D279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279" t="str">
        <f ca="1">IF(INDEX(Table3[Type Colour],Table5[[#This Row],[Index Number]])=9,"",IF(INDEX(Table3[Footprint],Table5[[#This Row],[Index Number]])=0,"",INDEX(Table3[Footprint],Table5[[#This Row],[Index Number]])))</f>
        <v/>
      </c>
      <c r="F279" t="str">
        <f ca="1">IF(INDEX(Table3[Type Colour],Table5[[#This Row],[Index Number]])=9,"",IF(INDEX(Table3[Value],Table5[[#This Row],[Index Number]])=0,"",INDEX(Table3[Footprint],Table5[[#This Row],[Index Number]])))</f>
        <v/>
      </c>
      <c r="G279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279" t="str">
        <f ca="1">IF(INDEX(Table3[Type Colour],Table5[[#This Row],[Index Number]])=9,"",IF(INDEX(Table3[Order-code],Table5[[#This Row],[Index Number]])=0,"",INDEX(Table3[Order-code],Table5[[#This Row],[Index Number]])))</f>
        <v/>
      </c>
      <c r="I279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279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280" spans="2:10" x14ac:dyDescent="0.25">
      <c r="B280" s="12">
        <f t="shared" ca="1" si="4"/>
        <v>273</v>
      </c>
      <c r="C280" t="str">
        <f ca="1">IF(INDEX(Table3[Type Colour],Table5[[#This Row],[Index Number]])=9,"",IF(INDEX(Table3[Manufacturer],Table5[[#This Row],[Index Number]])=0,"",INDEX(Table3[Manufacturer],Table5[[#This Row],[Index Number]])))</f>
        <v/>
      </c>
      <c r="D280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280" t="str">
        <f ca="1">IF(INDEX(Table3[Type Colour],Table5[[#This Row],[Index Number]])=9,"",IF(INDEX(Table3[Footprint],Table5[[#This Row],[Index Number]])=0,"",INDEX(Table3[Footprint],Table5[[#This Row],[Index Number]])))</f>
        <v/>
      </c>
      <c r="F280" t="str">
        <f ca="1">IF(INDEX(Table3[Type Colour],Table5[[#This Row],[Index Number]])=9,"",IF(INDEX(Table3[Value],Table5[[#This Row],[Index Number]])=0,"",INDEX(Table3[Footprint],Table5[[#This Row],[Index Number]])))</f>
        <v/>
      </c>
      <c r="G280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280" t="str">
        <f ca="1">IF(INDEX(Table3[Type Colour],Table5[[#This Row],[Index Number]])=9,"",IF(INDEX(Table3[Order-code],Table5[[#This Row],[Index Number]])=0,"",INDEX(Table3[Order-code],Table5[[#This Row],[Index Number]])))</f>
        <v/>
      </c>
      <c r="I280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280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281" spans="2:10" x14ac:dyDescent="0.25">
      <c r="B281" s="12">
        <f t="shared" ca="1" si="4"/>
        <v>274</v>
      </c>
      <c r="C281" t="str">
        <f ca="1">IF(INDEX(Table3[Type Colour],Table5[[#This Row],[Index Number]])=9,"",IF(INDEX(Table3[Manufacturer],Table5[[#This Row],[Index Number]])=0,"",INDEX(Table3[Manufacturer],Table5[[#This Row],[Index Number]])))</f>
        <v/>
      </c>
      <c r="D281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281" t="str">
        <f ca="1">IF(INDEX(Table3[Type Colour],Table5[[#This Row],[Index Number]])=9,"",IF(INDEX(Table3[Footprint],Table5[[#This Row],[Index Number]])=0,"",INDEX(Table3[Footprint],Table5[[#This Row],[Index Number]])))</f>
        <v/>
      </c>
      <c r="F281" t="str">
        <f ca="1">IF(INDEX(Table3[Type Colour],Table5[[#This Row],[Index Number]])=9,"",IF(INDEX(Table3[Value],Table5[[#This Row],[Index Number]])=0,"",INDEX(Table3[Footprint],Table5[[#This Row],[Index Number]])))</f>
        <v/>
      </c>
      <c r="G281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281" t="str">
        <f ca="1">IF(INDEX(Table3[Type Colour],Table5[[#This Row],[Index Number]])=9,"",IF(INDEX(Table3[Order-code],Table5[[#This Row],[Index Number]])=0,"",INDEX(Table3[Order-code],Table5[[#This Row],[Index Number]])))</f>
        <v/>
      </c>
      <c r="I281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281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282" spans="2:10" x14ac:dyDescent="0.25">
      <c r="B282" s="12">
        <f t="shared" ca="1" si="4"/>
        <v>275</v>
      </c>
      <c r="C282" t="str">
        <f ca="1">IF(INDEX(Table3[Type Colour],Table5[[#This Row],[Index Number]])=9,"",IF(INDEX(Table3[Manufacturer],Table5[[#This Row],[Index Number]])=0,"",INDEX(Table3[Manufacturer],Table5[[#This Row],[Index Number]])))</f>
        <v/>
      </c>
      <c r="D282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282" t="str">
        <f ca="1">IF(INDEX(Table3[Type Colour],Table5[[#This Row],[Index Number]])=9,"",IF(INDEX(Table3[Footprint],Table5[[#This Row],[Index Number]])=0,"",INDEX(Table3[Footprint],Table5[[#This Row],[Index Number]])))</f>
        <v/>
      </c>
      <c r="F282" t="str">
        <f ca="1">IF(INDEX(Table3[Type Colour],Table5[[#This Row],[Index Number]])=9,"",IF(INDEX(Table3[Value],Table5[[#This Row],[Index Number]])=0,"",INDEX(Table3[Footprint],Table5[[#This Row],[Index Number]])))</f>
        <v/>
      </c>
      <c r="G282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282" t="str">
        <f ca="1">IF(INDEX(Table3[Type Colour],Table5[[#This Row],[Index Number]])=9,"",IF(INDEX(Table3[Order-code],Table5[[#This Row],[Index Number]])=0,"",INDEX(Table3[Order-code],Table5[[#This Row],[Index Number]])))</f>
        <v/>
      </c>
      <c r="I282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282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283" spans="2:10" x14ac:dyDescent="0.25">
      <c r="B283" s="12">
        <f t="shared" ca="1" si="4"/>
        <v>276</v>
      </c>
      <c r="C283" t="str">
        <f ca="1">IF(INDEX(Table3[Type Colour],Table5[[#This Row],[Index Number]])=9,"",IF(INDEX(Table3[Manufacturer],Table5[[#This Row],[Index Number]])=0,"",INDEX(Table3[Manufacturer],Table5[[#This Row],[Index Number]])))</f>
        <v/>
      </c>
      <c r="D283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283" t="str">
        <f ca="1">IF(INDEX(Table3[Type Colour],Table5[[#This Row],[Index Number]])=9,"",IF(INDEX(Table3[Footprint],Table5[[#This Row],[Index Number]])=0,"",INDEX(Table3[Footprint],Table5[[#This Row],[Index Number]])))</f>
        <v/>
      </c>
      <c r="F283" t="str">
        <f ca="1">IF(INDEX(Table3[Type Colour],Table5[[#This Row],[Index Number]])=9,"",IF(INDEX(Table3[Value],Table5[[#This Row],[Index Number]])=0,"",INDEX(Table3[Footprint],Table5[[#This Row],[Index Number]])))</f>
        <v/>
      </c>
      <c r="G283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283" t="str">
        <f ca="1">IF(INDEX(Table3[Type Colour],Table5[[#This Row],[Index Number]])=9,"",IF(INDEX(Table3[Order-code],Table5[[#This Row],[Index Number]])=0,"",INDEX(Table3[Order-code],Table5[[#This Row],[Index Number]])))</f>
        <v/>
      </c>
      <c r="I283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283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284" spans="2:10" x14ac:dyDescent="0.25">
      <c r="B284" s="12">
        <f t="shared" ca="1" si="4"/>
        <v>277</v>
      </c>
      <c r="C284" t="str">
        <f ca="1">IF(INDEX(Table3[Type Colour],Table5[[#This Row],[Index Number]])=9,"",IF(INDEX(Table3[Manufacturer],Table5[[#This Row],[Index Number]])=0,"",INDEX(Table3[Manufacturer],Table5[[#This Row],[Index Number]])))</f>
        <v/>
      </c>
      <c r="D284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284" t="str">
        <f ca="1">IF(INDEX(Table3[Type Colour],Table5[[#This Row],[Index Number]])=9,"",IF(INDEX(Table3[Footprint],Table5[[#This Row],[Index Number]])=0,"",INDEX(Table3[Footprint],Table5[[#This Row],[Index Number]])))</f>
        <v/>
      </c>
      <c r="F284" t="str">
        <f ca="1">IF(INDEX(Table3[Type Colour],Table5[[#This Row],[Index Number]])=9,"",IF(INDEX(Table3[Value],Table5[[#This Row],[Index Number]])=0,"",INDEX(Table3[Footprint],Table5[[#This Row],[Index Number]])))</f>
        <v/>
      </c>
      <c r="G284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284" t="str">
        <f ca="1">IF(INDEX(Table3[Type Colour],Table5[[#This Row],[Index Number]])=9,"",IF(INDEX(Table3[Order-code],Table5[[#This Row],[Index Number]])=0,"",INDEX(Table3[Order-code],Table5[[#This Row],[Index Number]])))</f>
        <v/>
      </c>
      <c r="I284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284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285" spans="2:10" x14ac:dyDescent="0.25">
      <c r="B285" s="12">
        <f t="shared" ca="1" si="4"/>
        <v>278</v>
      </c>
      <c r="C285" t="str">
        <f ca="1">IF(INDEX(Table3[Type Colour],Table5[[#This Row],[Index Number]])=9,"",IF(INDEX(Table3[Manufacturer],Table5[[#This Row],[Index Number]])=0,"",INDEX(Table3[Manufacturer],Table5[[#This Row],[Index Number]])))</f>
        <v/>
      </c>
      <c r="D285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285" t="str">
        <f ca="1">IF(INDEX(Table3[Type Colour],Table5[[#This Row],[Index Number]])=9,"",IF(INDEX(Table3[Footprint],Table5[[#This Row],[Index Number]])=0,"",INDEX(Table3[Footprint],Table5[[#This Row],[Index Number]])))</f>
        <v/>
      </c>
      <c r="F285" t="str">
        <f ca="1">IF(INDEX(Table3[Type Colour],Table5[[#This Row],[Index Number]])=9,"",IF(INDEX(Table3[Value],Table5[[#This Row],[Index Number]])=0,"",INDEX(Table3[Footprint],Table5[[#This Row],[Index Number]])))</f>
        <v/>
      </c>
      <c r="G285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285" t="str">
        <f ca="1">IF(INDEX(Table3[Type Colour],Table5[[#This Row],[Index Number]])=9,"",IF(INDEX(Table3[Order-code],Table5[[#This Row],[Index Number]])=0,"",INDEX(Table3[Order-code],Table5[[#This Row],[Index Number]])))</f>
        <v/>
      </c>
      <c r="I285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285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286" spans="2:10" x14ac:dyDescent="0.25">
      <c r="B286" s="12">
        <f t="shared" ca="1" si="4"/>
        <v>279</v>
      </c>
      <c r="C286" t="str">
        <f ca="1">IF(INDEX(Table3[Type Colour],Table5[[#This Row],[Index Number]])=9,"",IF(INDEX(Table3[Manufacturer],Table5[[#This Row],[Index Number]])=0,"",INDEX(Table3[Manufacturer],Table5[[#This Row],[Index Number]])))</f>
        <v/>
      </c>
      <c r="D286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286" t="str">
        <f ca="1">IF(INDEX(Table3[Type Colour],Table5[[#This Row],[Index Number]])=9,"",IF(INDEX(Table3[Footprint],Table5[[#This Row],[Index Number]])=0,"",INDEX(Table3[Footprint],Table5[[#This Row],[Index Number]])))</f>
        <v/>
      </c>
      <c r="F286" t="str">
        <f ca="1">IF(INDEX(Table3[Type Colour],Table5[[#This Row],[Index Number]])=9,"",IF(INDEX(Table3[Value],Table5[[#This Row],[Index Number]])=0,"",INDEX(Table3[Footprint],Table5[[#This Row],[Index Number]])))</f>
        <v/>
      </c>
      <c r="G286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286" t="str">
        <f ca="1">IF(INDEX(Table3[Type Colour],Table5[[#This Row],[Index Number]])=9,"",IF(INDEX(Table3[Order-code],Table5[[#This Row],[Index Number]])=0,"",INDEX(Table3[Order-code],Table5[[#This Row],[Index Number]])))</f>
        <v/>
      </c>
      <c r="I286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286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287" spans="2:10" x14ac:dyDescent="0.25">
      <c r="B287" s="12">
        <f t="shared" ca="1" si="4"/>
        <v>280</v>
      </c>
      <c r="C287" t="str">
        <f ca="1">IF(INDEX(Table3[Type Colour],Table5[[#This Row],[Index Number]])=9,"",IF(INDEX(Table3[Manufacturer],Table5[[#This Row],[Index Number]])=0,"",INDEX(Table3[Manufacturer],Table5[[#This Row],[Index Number]])))</f>
        <v/>
      </c>
      <c r="D287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287" t="str">
        <f ca="1">IF(INDEX(Table3[Type Colour],Table5[[#This Row],[Index Number]])=9,"",IF(INDEX(Table3[Footprint],Table5[[#This Row],[Index Number]])=0,"",INDEX(Table3[Footprint],Table5[[#This Row],[Index Number]])))</f>
        <v/>
      </c>
      <c r="F287" t="str">
        <f ca="1">IF(INDEX(Table3[Type Colour],Table5[[#This Row],[Index Number]])=9,"",IF(INDEX(Table3[Value],Table5[[#This Row],[Index Number]])=0,"",INDEX(Table3[Footprint],Table5[[#This Row],[Index Number]])))</f>
        <v/>
      </c>
      <c r="G287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287" t="str">
        <f ca="1">IF(INDEX(Table3[Type Colour],Table5[[#This Row],[Index Number]])=9,"",IF(INDEX(Table3[Order-code],Table5[[#This Row],[Index Number]])=0,"",INDEX(Table3[Order-code],Table5[[#This Row],[Index Number]])))</f>
        <v/>
      </c>
      <c r="I287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287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288" spans="2:10" x14ac:dyDescent="0.25">
      <c r="B288" s="12">
        <f t="shared" ca="1" si="4"/>
        <v>281</v>
      </c>
      <c r="C288" t="str">
        <f ca="1">IF(INDEX(Table3[Type Colour],Table5[[#This Row],[Index Number]])=9,"",IF(INDEX(Table3[Manufacturer],Table5[[#This Row],[Index Number]])=0,"",INDEX(Table3[Manufacturer],Table5[[#This Row],[Index Number]])))</f>
        <v/>
      </c>
      <c r="D288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288" t="str">
        <f ca="1">IF(INDEX(Table3[Type Colour],Table5[[#This Row],[Index Number]])=9,"",IF(INDEX(Table3[Footprint],Table5[[#This Row],[Index Number]])=0,"",INDEX(Table3[Footprint],Table5[[#This Row],[Index Number]])))</f>
        <v/>
      </c>
      <c r="F288" t="str">
        <f ca="1">IF(INDEX(Table3[Type Colour],Table5[[#This Row],[Index Number]])=9,"",IF(INDEX(Table3[Value],Table5[[#This Row],[Index Number]])=0,"",INDEX(Table3[Footprint],Table5[[#This Row],[Index Number]])))</f>
        <v/>
      </c>
      <c r="G288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288" t="str">
        <f ca="1">IF(INDEX(Table3[Type Colour],Table5[[#This Row],[Index Number]])=9,"",IF(INDEX(Table3[Order-code],Table5[[#This Row],[Index Number]])=0,"",INDEX(Table3[Order-code],Table5[[#This Row],[Index Number]])))</f>
        <v/>
      </c>
      <c r="I288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288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289" spans="2:10" x14ac:dyDescent="0.25">
      <c r="B289" s="12">
        <f t="shared" ca="1" si="4"/>
        <v>282</v>
      </c>
      <c r="C289" t="str">
        <f ca="1">IF(INDEX(Table3[Type Colour],Table5[[#This Row],[Index Number]])=9,"",IF(INDEX(Table3[Manufacturer],Table5[[#This Row],[Index Number]])=0,"",INDEX(Table3[Manufacturer],Table5[[#This Row],[Index Number]])))</f>
        <v/>
      </c>
      <c r="D289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289" t="str">
        <f ca="1">IF(INDEX(Table3[Type Colour],Table5[[#This Row],[Index Number]])=9,"",IF(INDEX(Table3[Footprint],Table5[[#This Row],[Index Number]])=0,"",INDEX(Table3[Footprint],Table5[[#This Row],[Index Number]])))</f>
        <v/>
      </c>
      <c r="F289" t="str">
        <f ca="1">IF(INDEX(Table3[Type Colour],Table5[[#This Row],[Index Number]])=9,"",IF(INDEX(Table3[Value],Table5[[#This Row],[Index Number]])=0,"",INDEX(Table3[Footprint],Table5[[#This Row],[Index Number]])))</f>
        <v/>
      </c>
      <c r="G289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289" t="str">
        <f ca="1">IF(INDEX(Table3[Type Colour],Table5[[#This Row],[Index Number]])=9,"",IF(INDEX(Table3[Order-code],Table5[[#This Row],[Index Number]])=0,"",INDEX(Table3[Order-code],Table5[[#This Row],[Index Number]])))</f>
        <v/>
      </c>
      <c r="I289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289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290" spans="2:10" x14ac:dyDescent="0.25">
      <c r="B290" s="12">
        <f t="shared" ca="1" si="4"/>
        <v>283</v>
      </c>
      <c r="C290" t="str">
        <f ca="1">IF(INDEX(Table3[Type Colour],Table5[[#This Row],[Index Number]])=9,"",IF(INDEX(Table3[Manufacturer],Table5[[#This Row],[Index Number]])=0,"",INDEX(Table3[Manufacturer],Table5[[#This Row],[Index Number]])))</f>
        <v/>
      </c>
      <c r="D290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290" t="str">
        <f ca="1">IF(INDEX(Table3[Type Colour],Table5[[#This Row],[Index Number]])=9,"",IF(INDEX(Table3[Footprint],Table5[[#This Row],[Index Number]])=0,"",INDEX(Table3[Footprint],Table5[[#This Row],[Index Number]])))</f>
        <v/>
      </c>
      <c r="F290" t="str">
        <f ca="1">IF(INDEX(Table3[Type Colour],Table5[[#This Row],[Index Number]])=9,"",IF(INDEX(Table3[Value],Table5[[#This Row],[Index Number]])=0,"",INDEX(Table3[Footprint],Table5[[#This Row],[Index Number]])))</f>
        <v/>
      </c>
      <c r="G290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290" t="str">
        <f ca="1">IF(INDEX(Table3[Type Colour],Table5[[#This Row],[Index Number]])=9,"",IF(INDEX(Table3[Order-code],Table5[[#This Row],[Index Number]])=0,"",INDEX(Table3[Order-code],Table5[[#This Row],[Index Number]])))</f>
        <v/>
      </c>
      <c r="I290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290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291" spans="2:10" x14ac:dyDescent="0.25">
      <c r="B291" s="12">
        <f t="shared" ca="1" si="4"/>
        <v>284</v>
      </c>
      <c r="C291" t="str">
        <f ca="1">IF(INDEX(Table3[Type Colour],Table5[[#This Row],[Index Number]])=9,"",IF(INDEX(Table3[Manufacturer],Table5[[#This Row],[Index Number]])=0,"",INDEX(Table3[Manufacturer],Table5[[#This Row],[Index Number]])))</f>
        <v/>
      </c>
      <c r="D291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291" t="str">
        <f ca="1">IF(INDEX(Table3[Type Colour],Table5[[#This Row],[Index Number]])=9,"",IF(INDEX(Table3[Footprint],Table5[[#This Row],[Index Number]])=0,"",INDEX(Table3[Footprint],Table5[[#This Row],[Index Number]])))</f>
        <v/>
      </c>
      <c r="F291" t="str">
        <f ca="1">IF(INDEX(Table3[Type Colour],Table5[[#This Row],[Index Number]])=9,"",IF(INDEX(Table3[Value],Table5[[#This Row],[Index Number]])=0,"",INDEX(Table3[Footprint],Table5[[#This Row],[Index Number]])))</f>
        <v/>
      </c>
      <c r="G291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291" t="str">
        <f ca="1">IF(INDEX(Table3[Type Colour],Table5[[#This Row],[Index Number]])=9,"",IF(INDEX(Table3[Order-code],Table5[[#This Row],[Index Number]])=0,"",INDEX(Table3[Order-code],Table5[[#This Row],[Index Number]])))</f>
        <v/>
      </c>
      <c r="I291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291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292" spans="2:10" x14ac:dyDescent="0.25">
      <c r="B292" s="12">
        <f t="shared" ca="1" si="4"/>
        <v>285</v>
      </c>
      <c r="C292" t="str">
        <f ca="1">IF(INDEX(Table3[Type Colour],Table5[[#This Row],[Index Number]])=9,"",IF(INDEX(Table3[Manufacturer],Table5[[#This Row],[Index Number]])=0,"",INDEX(Table3[Manufacturer],Table5[[#This Row],[Index Number]])))</f>
        <v/>
      </c>
      <c r="D292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292" t="str">
        <f ca="1">IF(INDEX(Table3[Type Colour],Table5[[#This Row],[Index Number]])=9,"",IF(INDEX(Table3[Footprint],Table5[[#This Row],[Index Number]])=0,"",INDEX(Table3[Footprint],Table5[[#This Row],[Index Number]])))</f>
        <v/>
      </c>
      <c r="F292" t="str">
        <f ca="1">IF(INDEX(Table3[Type Colour],Table5[[#This Row],[Index Number]])=9,"",IF(INDEX(Table3[Value],Table5[[#This Row],[Index Number]])=0,"",INDEX(Table3[Footprint],Table5[[#This Row],[Index Number]])))</f>
        <v/>
      </c>
      <c r="G292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292" t="str">
        <f ca="1">IF(INDEX(Table3[Type Colour],Table5[[#This Row],[Index Number]])=9,"",IF(INDEX(Table3[Order-code],Table5[[#This Row],[Index Number]])=0,"",INDEX(Table3[Order-code],Table5[[#This Row],[Index Number]])))</f>
        <v/>
      </c>
      <c r="I292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292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293" spans="2:10" x14ac:dyDescent="0.25">
      <c r="B293" s="12">
        <f t="shared" ca="1" si="4"/>
        <v>286</v>
      </c>
      <c r="C293" t="str">
        <f ca="1">IF(INDEX(Table3[Type Colour],Table5[[#This Row],[Index Number]])=9,"",IF(INDEX(Table3[Manufacturer],Table5[[#This Row],[Index Number]])=0,"",INDEX(Table3[Manufacturer],Table5[[#This Row],[Index Number]])))</f>
        <v/>
      </c>
      <c r="D293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293" t="str">
        <f ca="1">IF(INDEX(Table3[Type Colour],Table5[[#This Row],[Index Number]])=9,"",IF(INDEX(Table3[Footprint],Table5[[#This Row],[Index Number]])=0,"",INDEX(Table3[Footprint],Table5[[#This Row],[Index Number]])))</f>
        <v/>
      </c>
      <c r="F293" t="str">
        <f ca="1">IF(INDEX(Table3[Type Colour],Table5[[#This Row],[Index Number]])=9,"",IF(INDEX(Table3[Value],Table5[[#This Row],[Index Number]])=0,"",INDEX(Table3[Footprint],Table5[[#This Row],[Index Number]])))</f>
        <v/>
      </c>
      <c r="G293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293" t="str">
        <f ca="1">IF(INDEX(Table3[Type Colour],Table5[[#This Row],[Index Number]])=9,"",IF(INDEX(Table3[Order-code],Table5[[#This Row],[Index Number]])=0,"",INDEX(Table3[Order-code],Table5[[#This Row],[Index Number]])))</f>
        <v/>
      </c>
      <c r="I293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293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294" spans="2:10" x14ac:dyDescent="0.25">
      <c r="B294" s="12">
        <f t="shared" ca="1" si="4"/>
        <v>287</v>
      </c>
      <c r="C294" t="str">
        <f ca="1">IF(INDEX(Table3[Type Colour],Table5[[#This Row],[Index Number]])=9,"",IF(INDEX(Table3[Manufacturer],Table5[[#This Row],[Index Number]])=0,"",INDEX(Table3[Manufacturer],Table5[[#This Row],[Index Number]])))</f>
        <v/>
      </c>
      <c r="D294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294" t="str">
        <f ca="1">IF(INDEX(Table3[Type Colour],Table5[[#This Row],[Index Number]])=9,"",IF(INDEX(Table3[Footprint],Table5[[#This Row],[Index Number]])=0,"",INDEX(Table3[Footprint],Table5[[#This Row],[Index Number]])))</f>
        <v/>
      </c>
      <c r="F294" t="str">
        <f ca="1">IF(INDEX(Table3[Type Colour],Table5[[#This Row],[Index Number]])=9,"",IF(INDEX(Table3[Value],Table5[[#This Row],[Index Number]])=0,"",INDEX(Table3[Footprint],Table5[[#This Row],[Index Number]])))</f>
        <v/>
      </c>
      <c r="G294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294" t="str">
        <f ca="1">IF(INDEX(Table3[Type Colour],Table5[[#This Row],[Index Number]])=9,"",IF(INDEX(Table3[Order-code],Table5[[#This Row],[Index Number]])=0,"",INDEX(Table3[Order-code],Table5[[#This Row],[Index Number]])))</f>
        <v/>
      </c>
      <c r="I294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294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295" spans="2:10" x14ac:dyDescent="0.25">
      <c r="B295" s="12">
        <f t="shared" ca="1" si="4"/>
        <v>288</v>
      </c>
      <c r="C295" t="str">
        <f ca="1">IF(INDEX(Table3[Type Colour],Table5[[#This Row],[Index Number]])=9,"",IF(INDEX(Table3[Manufacturer],Table5[[#This Row],[Index Number]])=0,"",INDEX(Table3[Manufacturer],Table5[[#This Row],[Index Number]])))</f>
        <v/>
      </c>
      <c r="D295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295" t="str">
        <f ca="1">IF(INDEX(Table3[Type Colour],Table5[[#This Row],[Index Number]])=9,"",IF(INDEX(Table3[Footprint],Table5[[#This Row],[Index Number]])=0,"",INDEX(Table3[Footprint],Table5[[#This Row],[Index Number]])))</f>
        <v/>
      </c>
      <c r="F295" t="str">
        <f ca="1">IF(INDEX(Table3[Type Colour],Table5[[#This Row],[Index Number]])=9,"",IF(INDEX(Table3[Value],Table5[[#This Row],[Index Number]])=0,"",INDEX(Table3[Footprint],Table5[[#This Row],[Index Number]])))</f>
        <v/>
      </c>
      <c r="G295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295" t="str">
        <f ca="1">IF(INDEX(Table3[Type Colour],Table5[[#This Row],[Index Number]])=9,"",IF(INDEX(Table3[Order-code],Table5[[#This Row],[Index Number]])=0,"",INDEX(Table3[Order-code],Table5[[#This Row],[Index Number]])))</f>
        <v/>
      </c>
      <c r="I295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295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296" spans="2:10" x14ac:dyDescent="0.25">
      <c r="B296" s="12">
        <f t="shared" ca="1" si="4"/>
        <v>289</v>
      </c>
      <c r="C296" t="str">
        <f ca="1">IF(INDEX(Table3[Type Colour],Table5[[#This Row],[Index Number]])=9,"",IF(INDEX(Table3[Manufacturer],Table5[[#This Row],[Index Number]])=0,"",INDEX(Table3[Manufacturer],Table5[[#This Row],[Index Number]])))</f>
        <v/>
      </c>
      <c r="D296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296" t="str">
        <f ca="1">IF(INDEX(Table3[Type Colour],Table5[[#This Row],[Index Number]])=9,"",IF(INDEX(Table3[Footprint],Table5[[#This Row],[Index Number]])=0,"",INDEX(Table3[Footprint],Table5[[#This Row],[Index Number]])))</f>
        <v/>
      </c>
      <c r="F296" t="str">
        <f ca="1">IF(INDEX(Table3[Type Colour],Table5[[#This Row],[Index Number]])=9,"",IF(INDEX(Table3[Value],Table5[[#This Row],[Index Number]])=0,"",INDEX(Table3[Footprint],Table5[[#This Row],[Index Number]])))</f>
        <v/>
      </c>
      <c r="G296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296" t="str">
        <f ca="1">IF(INDEX(Table3[Type Colour],Table5[[#This Row],[Index Number]])=9,"",IF(INDEX(Table3[Order-code],Table5[[#This Row],[Index Number]])=0,"",INDEX(Table3[Order-code],Table5[[#This Row],[Index Number]])))</f>
        <v/>
      </c>
      <c r="I296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296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297" spans="2:10" x14ac:dyDescent="0.25">
      <c r="B297" s="12">
        <f t="shared" ca="1" si="4"/>
        <v>290</v>
      </c>
      <c r="C297" t="str">
        <f ca="1">IF(INDEX(Table3[Type Colour],Table5[[#This Row],[Index Number]])=9,"",IF(INDEX(Table3[Manufacturer],Table5[[#This Row],[Index Number]])=0,"",INDEX(Table3[Manufacturer],Table5[[#This Row],[Index Number]])))</f>
        <v/>
      </c>
      <c r="D297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297" t="str">
        <f ca="1">IF(INDEX(Table3[Type Colour],Table5[[#This Row],[Index Number]])=9,"",IF(INDEX(Table3[Footprint],Table5[[#This Row],[Index Number]])=0,"",INDEX(Table3[Footprint],Table5[[#This Row],[Index Number]])))</f>
        <v/>
      </c>
      <c r="F297" t="str">
        <f ca="1">IF(INDEX(Table3[Type Colour],Table5[[#This Row],[Index Number]])=9,"",IF(INDEX(Table3[Value],Table5[[#This Row],[Index Number]])=0,"",INDEX(Table3[Footprint],Table5[[#This Row],[Index Number]])))</f>
        <v/>
      </c>
      <c r="G297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297" t="str">
        <f ca="1">IF(INDEX(Table3[Type Colour],Table5[[#This Row],[Index Number]])=9,"",IF(INDEX(Table3[Order-code],Table5[[#This Row],[Index Number]])=0,"",INDEX(Table3[Order-code],Table5[[#This Row],[Index Number]])))</f>
        <v/>
      </c>
      <c r="I297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297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298" spans="2:10" x14ac:dyDescent="0.25">
      <c r="B298" s="12">
        <f t="shared" ca="1" si="4"/>
        <v>291</v>
      </c>
      <c r="C298" t="str">
        <f ca="1">IF(INDEX(Table3[Type Colour],Table5[[#This Row],[Index Number]])=9,"",IF(INDEX(Table3[Manufacturer],Table5[[#This Row],[Index Number]])=0,"",INDEX(Table3[Manufacturer],Table5[[#This Row],[Index Number]])))</f>
        <v/>
      </c>
      <c r="D298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298" t="str">
        <f ca="1">IF(INDEX(Table3[Type Colour],Table5[[#This Row],[Index Number]])=9,"",IF(INDEX(Table3[Footprint],Table5[[#This Row],[Index Number]])=0,"",INDEX(Table3[Footprint],Table5[[#This Row],[Index Number]])))</f>
        <v/>
      </c>
      <c r="F298" t="str">
        <f ca="1">IF(INDEX(Table3[Type Colour],Table5[[#This Row],[Index Number]])=9,"",IF(INDEX(Table3[Value],Table5[[#This Row],[Index Number]])=0,"",INDEX(Table3[Footprint],Table5[[#This Row],[Index Number]])))</f>
        <v/>
      </c>
      <c r="G298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298" t="str">
        <f ca="1">IF(INDEX(Table3[Type Colour],Table5[[#This Row],[Index Number]])=9,"",IF(INDEX(Table3[Order-code],Table5[[#This Row],[Index Number]])=0,"",INDEX(Table3[Order-code],Table5[[#This Row],[Index Number]])))</f>
        <v/>
      </c>
      <c r="I298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298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299" spans="2:10" x14ac:dyDescent="0.25">
      <c r="B299" s="12">
        <f t="shared" ca="1" si="4"/>
        <v>292</v>
      </c>
      <c r="C299" t="str">
        <f ca="1">IF(INDEX(Table3[Type Colour],Table5[[#This Row],[Index Number]])=9,"",IF(INDEX(Table3[Manufacturer],Table5[[#This Row],[Index Number]])=0,"",INDEX(Table3[Manufacturer],Table5[[#This Row],[Index Number]])))</f>
        <v/>
      </c>
      <c r="D299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299" t="str">
        <f ca="1">IF(INDEX(Table3[Type Colour],Table5[[#This Row],[Index Number]])=9,"",IF(INDEX(Table3[Footprint],Table5[[#This Row],[Index Number]])=0,"",INDEX(Table3[Footprint],Table5[[#This Row],[Index Number]])))</f>
        <v/>
      </c>
      <c r="F299" t="str">
        <f ca="1">IF(INDEX(Table3[Type Colour],Table5[[#This Row],[Index Number]])=9,"",IF(INDEX(Table3[Value],Table5[[#This Row],[Index Number]])=0,"",INDEX(Table3[Footprint],Table5[[#This Row],[Index Number]])))</f>
        <v/>
      </c>
      <c r="G299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299" t="str">
        <f ca="1">IF(INDEX(Table3[Type Colour],Table5[[#This Row],[Index Number]])=9,"",IF(INDEX(Table3[Order-code],Table5[[#This Row],[Index Number]])=0,"",INDEX(Table3[Order-code],Table5[[#This Row],[Index Number]])))</f>
        <v/>
      </c>
      <c r="I299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299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300" spans="2:10" x14ac:dyDescent="0.25">
      <c r="B300" s="12">
        <f t="shared" ca="1" si="4"/>
        <v>293</v>
      </c>
      <c r="C300" t="str">
        <f ca="1">IF(INDEX(Table3[Type Colour],Table5[[#This Row],[Index Number]])=9,"",IF(INDEX(Table3[Manufacturer],Table5[[#This Row],[Index Number]])=0,"",INDEX(Table3[Manufacturer],Table5[[#This Row],[Index Number]])))</f>
        <v/>
      </c>
      <c r="D300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300" t="str">
        <f ca="1">IF(INDEX(Table3[Type Colour],Table5[[#This Row],[Index Number]])=9,"",IF(INDEX(Table3[Footprint],Table5[[#This Row],[Index Number]])=0,"",INDEX(Table3[Footprint],Table5[[#This Row],[Index Number]])))</f>
        <v/>
      </c>
      <c r="F300" t="str">
        <f ca="1">IF(INDEX(Table3[Type Colour],Table5[[#This Row],[Index Number]])=9,"",IF(INDEX(Table3[Value],Table5[[#This Row],[Index Number]])=0,"",INDEX(Table3[Footprint],Table5[[#This Row],[Index Number]])))</f>
        <v/>
      </c>
      <c r="G300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300" t="str">
        <f ca="1">IF(INDEX(Table3[Type Colour],Table5[[#This Row],[Index Number]])=9,"",IF(INDEX(Table3[Order-code],Table5[[#This Row],[Index Number]])=0,"",INDEX(Table3[Order-code],Table5[[#This Row],[Index Number]])))</f>
        <v/>
      </c>
      <c r="I300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300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301" spans="2:10" x14ac:dyDescent="0.25">
      <c r="B301" s="12">
        <f t="shared" ca="1" si="4"/>
        <v>294</v>
      </c>
      <c r="C301" t="str">
        <f ca="1">IF(INDEX(Table3[Type Colour],Table5[[#This Row],[Index Number]])=9,"",IF(INDEX(Table3[Manufacturer],Table5[[#This Row],[Index Number]])=0,"",INDEX(Table3[Manufacturer],Table5[[#This Row],[Index Number]])))</f>
        <v/>
      </c>
      <c r="D301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301" t="str">
        <f ca="1">IF(INDEX(Table3[Type Colour],Table5[[#This Row],[Index Number]])=9,"",IF(INDEX(Table3[Footprint],Table5[[#This Row],[Index Number]])=0,"",INDEX(Table3[Footprint],Table5[[#This Row],[Index Number]])))</f>
        <v/>
      </c>
      <c r="F301" t="str">
        <f ca="1">IF(INDEX(Table3[Type Colour],Table5[[#This Row],[Index Number]])=9,"",IF(INDEX(Table3[Value],Table5[[#This Row],[Index Number]])=0,"",INDEX(Table3[Footprint],Table5[[#This Row],[Index Number]])))</f>
        <v/>
      </c>
      <c r="G301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301" t="str">
        <f ca="1">IF(INDEX(Table3[Type Colour],Table5[[#This Row],[Index Number]])=9,"",IF(INDEX(Table3[Order-code],Table5[[#This Row],[Index Number]])=0,"",INDEX(Table3[Order-code],Table5[[#This Row],[Index Number]])))</f>
        <v/>
      </c>
      <c r="I301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301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302" spans="2:10" x14ac:dyDescent="0.25">
      <c r="B302" s="12">
        <f t="shared" ca="1" si="4"/>
        <v>295</v>
      </c>
      <c r="C302" t="str">
        <f ca="1">IF(INDEX(Table3[Type Colour],Table5[[#This Row],[Index Number]])=9,"",IF(INDEX(Table3[Manufacturer],Table5[[#This Row],[Index Number]])=0,"",INDEX(Table3[Manufacturer],Table5[[#This Row],[Index Number]])))</f>
        <v/>
      </c>
      <c r="D302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302" t="str">
        <f ca="1">IF(INDEX(Table3[Type Colour],Table5[[#This Row],[Index Number]])=9,"",IF(INDEX(Table3[Footprint],Table5[[#This Row],[Index Number]])=0,"",INDEX(Table3[Footprint],Table5[[#This Row],[Index Number]])))</f>
        <v/>
      </c>
      <c r="F302" t="str">
        <f ca="1">IF(INDEX(Table3[Type Colour],Table5[[#This Row],[Index Number]])=9,"",IF(INDEX(Table3[Value],Table5[[#This Row],[Index Number]])=0,"",INDEX(Table3[Footprint],Table5[[#This Row],[Index Number]])))</f>
        <v/>
      </c>
      <c r="G302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302" t="str">
        <f ca="1">IF(INDEX(Table3[Type Colour],Table5[[#This Row],[Index Number]])=9,"",IF(INDEX(Table3[Order-code],Table5[[#This Row],[Index Number]])=0,"",INDEX(Table3[Order-code],Table5[[#This Row],[Index Number]])))</f>
        <v/>
      </c>
      <c r="I302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302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303" spans="2:10" x14ac:dyDescent="0.25">
      <c r="B303" s="12">
        <f t="shared" ca="1" si="4"/>
        <v>296</v>
      </c>
      <c r="C303" t="str">
        <f ca="1">IF(INDEX(Table3[Type Colour],Table5[[#This Row],[Index Number]])=9,"",IF(INDEX(Table3[Manufacturer],Table5[[#This Row],[Index Number]])=0,"",INDEX(Table3[Manufacturer],Table5[[#This Row],[Index Number]])))</f>
        <v/>
      </c>
      <c r="D303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303" t="str">
        <f ca="1">IF(INDEX(Table3[Type Colour],Table5[[#This Row],[Index Number]])=9,"",IF(INDEX(Table3[Footprint],Table5[[#This Row],[Index Number]])=0,"",INDEX(Table3[Footprint],Table5[[#This Row],[Index Number]])))</f>
        <v/>
      </c>
      <c r="F303" t="str">
        <f ca="1">IF(INDEX(Table3[Type Colour],Table5[[#This Row],[Index Number]])=9,"",IF(INDEX(Table3[Value],Table5[[#This Row],[Index Number]])=0,"",INDEX(Table3[Footprint],Table5[[#This Row],[Index Number]])))</f>
        <v/>
      </c>
      <c r="G303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303" t="str">
        <f ca="1">IF(INDEX(Table3[Type Colour],Table5[[#This Row],[Index Number]])=9,"",IF(INDEX(Table3[Order-code],Table5[[#This Row],[Index Number]])=0,"",INDEX(Table3[Order-code],Table5[[#This Row],[Index Number]])))</f>
        <v/>
      </c>
      <c r="I303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303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304" spans="2:10" x14ac:dyDescent="0.25">
      <c r="B304" s="12">
        <f t="shared" ca="1" si="4"/>
        <v>297</v>
      </c>
      <c r="C304" t="str">
        <f ca="1">IF(INDEX(Table3[Type Colour],Table5[[#This Row],[Index Number]])=9,"",IF(INDEX(Table3[Manufacturer],Table5[[#This Row],[Index Number]])=0,"",INDEX(Table3[Manufacturer],Table5[[#This Row],[Index Number]])))</f>
        <v/>
      </c>
      <c r="D304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304" t="str">
        <f ca="1">IF(INDEX(Table3[Type Colour],Table5[[#This Row],[Index Number]])=9,"",IF(INDEX(Table3[Footprint],Table5[[#This Row],[Index Number]])=0,"",INDEX(Table3[Footprint],Table5[[#This Row],[Index Number]])))</f>
        <v/>
      </c>
      <c r="F304" t="str">
        <f ca="1">IF(INDEX(Table3[Type Colour],Table5[[#This Row],[Index Number]])=9,"",IF(INDEX(Table3[Value],Table5[[#This Row],[Index Number]])=0,"",INDEX(Table3[Footprint],Table5[[#This Row],[Index Number]])))</f>
        <v/>
      </c>
      <c r="G304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304" t="str">
        <f ca="1">IF(INDEX(Table3[Type Colour],Table5[[#This Row],[Index Number]])=9,"",IF(INDEX(Table3[Order-code],Table5[[#This Row],[Index Number]])=0,"",INDEX(Table3[Order-code],Table5[[#This Row],[Index Number]])))</f>
        <v/>
      </c>
      <c r="I304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304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305" spans="2:10" x14ac:dyDescent="0.25">
      <c r="B305" s="12">
        <f t="shared" ca="1" si="4"/>
        <v>298</v>
      </c>
      <c r="C305" t="str">
        <f ca="1">IF(INDEX(Table3[Type Colour],Table5[[#This Row],[Index Number]])=9,"",IF(INDEX(Table3[Manufacturer],Table5[[#This Row],[Index Number]])=0,"",INDEX(Table3[Manufacturer],Table5[[#This Row],[Index Number]])))</f>
        <v/>
      </c>
      <c r="D305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305" t="str">
        <f ca="1">IF(INDEX(Table3[Type Colour],Table5[[#This Row],[Index Number]])=9,"",IF(INDEX(Table3[Footprint],Table5[[#This Row],[Index Number]])=0,"",INDEX(Table3[Footprint],Table5[[#This Row],[Index Number]])))</f>
        <v/>
      </c>
      <c r="F305" t="str">
        <f ca="1">IF(INDEX(Table3[Type Colour],Table5[[#This Row],[Index Number]])=9,"",IF(INDEX(Table3[Value],Table5[[#This Row],[Index Number]])=0,"",INDEX(Table3[Footprint],Table5[[#This Row],[Index Number]])))</f>
        <v/>
      </c>
      <c r="G305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305" t="str">
        <f ca="1">IF(INDEX(Table3[Type Colour],Table5[[#This Row],[Index Number]])=9,"",IF(INDEX(Table3[Order-code],Table5[[#This Row],[Index Number]])=0,"",INDEX(Table3[Order-code],Table5[[#This Row],[Index Number]])))</f>
        <v/>
      </c>
      <c r="I305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305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306" spans="2:10" x14ac:dyDescent="0.25">
      <c r="B306" s="12">
        <f t="shared" ca="1" si="4"/>
        <v>299</v>
      </c>
      <c r="C306" t="str">
        <f ca="1">IF(INDEX(Table3[Type Colour],Table5[[#This Row],[Index Number]])=9,"",IF(INDEX(Table3[Manufacturer],Table5[[#This Row],[Index Number]])=0,"",INDEX(Table3[Manufacturer],Table5[[#This Row],[Index Number]])))</f>
        <v/>
      </c>
      <c r="D306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306" t="str">
        <f ca="1">IF(INDEX(Table3[Type Colour],Table5[[#This Row],[Index Number]])=9,"",IF(INDEX(Table3[Footprint],Table5[[#This Row],[Index Number]])=0,"",INDEX(Table3[Footprint],Table5[[#This Row],[Index Number]])))</f>
        <v/>
      </c>
      <c r="F306" t="str">
        <f ca="1">IF(INDEX(Table3[Type Colour],Table5[[#This Row],[Index Number]])=9,"",IF(INDEX(Table3[Value],Table5[[#This Row],[Index Number]])=0,"",INDEX(Table3[Footprint],Table5[[#This Row],[Index Number]])))</f>
        <v/>
      </c>
      <c r="G306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306" t="str">
        <f ca="1">IF(INDEX(Table3[Type Colour],Table5[[#This Row],[Index Number]])=9,"",IF(INDEX(Table3[Order-code],Table5[[#This Row],[Index Number]])=0,"",INDEX(Table3[Order-code],Table5[[#This Row],[Index Number]])))</f>
        <v/>
      </c>
      <c r="I306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306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307" spans="2:10" x14ac:dyDescent="0.25">
      <c r="B307" s="12">
        <f t="shared" ca="1" si="4"/>
        <v>300</v>
      </c>
      <c r="C307" t="str">
        <f ca="1">IF(INDEX(Table3[Type Colour],Table5[[#This Row],[Index Number]])=9,"",IF(INDEX(Table3[Manufacturer],Table5[[#This Row],[Index Number]])=0,"",INDEX(Table3[Manufacturer],Table5[[#This Row],[Index Number]])))</f>
        <v/>
      </c>
      <c r="D307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307" t="str">
        <f ca="1">IF(INDEX(Table3[Type Colour],Table5[[#This Row],[Index Number]])=9,"",IF(INDEX(Table3[Footprint],Table5[[#This Row],[Index Number]])=0,"",INDEX(Table3[Footprint],Table5[[#This Row],[Index Number]])))</f>
        <v/>
      </c>
      <c r="F307" t="str">
        <f ca="1">IF(INDEX(Table3[Type Colour],Table5[[#This Row],[Index Number]])=9,"",IF(INDEX(Table3[Value],Table5[[#This Row],[Index Number]])=0,"",INDEX(Table3[Footprint],Table5[[#This Row],[Index Number]])))</f>
        <v/>
      </c>
      <c r="G307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307" t="str">
        <f ca="1">IF(INDEX(Table3[Type Colour],Table5[[#This Row],[Index Number]])=9,"",IF(INDEX(Table3[Order-code],Table5[[#This Row],[Index Number]])=0,"",INDEX(Table3[Order-code],Table5[[#This Row],[Index Number]])))</f>
        <v/>
      </c>
      <c r="I307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307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308" spans="2:10" x14ac:dyDescent="0.25">
      <c r="B308" s="12">
        <f t="shared" ca="1" si="4"/>
        <v>301</v>
      </c>
      <c r="C308" t="str">
        <f ca="1">IF(INDEX(Table3[Type Colour],Table5[[#This Row],[Index Number]])=9,"",IF(INDEX(Table3[Manufacturer],Table5[[#This Row],[Index Number]])=0,"",INDEX(Table3[Manufacturer],Table5[[#This Row],[Index Number]])))</f>
        <v/>
      </c>
      <c r="D308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308" t="str">
        <f ca="1">IF(INDEX(Table3[Type Colour],Table5[[#This Row],[Index Number]])=9,"",IF(INDEX(Table3[Footprint],Table5[[#This Row],[Index Number]])=0,"",INDEX(Table3[Footprint],Table5[[#This Row],[Index Number]])))</f>
        <v/>
      </c>
      <c r="F308" t="str">
        <f ca="1">IF(INDEX(Table3[Type Colour],Table5[[#This Row],[Index Number]])=9,"",IF(INDEX(Table3[Value],Table5[[#This Row],[Index Number]])=0,"",INDEX(Table3[Footprint],Table5[[#This Row],[Index Number]])))</f>
        <v/>
      </c>
      <c r="G308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308" t="str">
        <f ca="1">IF(INDEX(Table3[Type Colour],Table5[[#This Row],[Index Number]])=9,"",IF(INDEX(Table3[Order-code],Table5[[#This Row],[Index Number]])=0,"",INDEX(Table3[Order-code],Table5[[#This Row],[Index Number]])))</f>
        <v/>
      </c>
      <c r="I308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308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309" spans="2:10" x14ac:dyDescent="0.25">
      <c r="B309" s="12">
        <f t="shared" ca="1" si="4"/>
        <v>302</v>
      </c>
      <c r="C309" t="str">
        <f ca="1">IF(INDEX(Table3[Type Colour],Table5[[#This Row],[Index Number]])=9,"",IF(INDEX(Table3[Manufacturer],Table5[[#This Row],[Index Number]])=0,"",INDEX(Table3[Manufacturer],Table5[[#This Row],[Index Number]])))</f>
        <v/>
      </c>
      <c r="D309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309" t="str">
        <f ca="1">IF(INDEX(Table3[Type Colour],Table5[[#This Row],[Index Number]])=9,"",IF(INDEX(Table3[Footprint],Table5[[#This Row],[Index Number]])=0,"",INDEX(Table3[Footprint],Table5[[#This Row],[Index Number]])))</f>
        <v/>
      </c>
      <c r="F309" t="str">
        <f ca="1">IF(INDEX(Table3[Type Colour],Table5[[#This Row],[Index Number]])=9,"",IF(INDEX(Table3[Value],Table5[[#This Row],[Index Number]])=0,"",INDEX(Table3[Footprint],Table5[[#This Row],[Index Number]])))</f>
        <v/>
      </c>
      <c r="G309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309" t="str">
        <f ca="1">IF(INDEX(Table3[Type Colour],Table5[[#This Row],[Index Number]])=9,"",IF(INDEX(Table3[Order-code],Table5[[#This Row],[Index Number]])=0,"",INDEX(Table3[Order-code],Table5[[#This Row],[Index Number]])))</f>
        <v/>
      </c>
      <c r="I309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309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310" spans="2:10" x14ac:dyDescent="0.25">
      <c r="B310" s="12">
        <f t="shared" ca="1" si="4"/>
        <v>303</v>
      </c>
      <c r="C310" t="str">
        <f ca="1">IF(INDEX(Table3[Type Colour],Table5[[#This Row],[Index Number]])=9,"",IF(INDEX(Table3[Manufacturer],Table5[[#This Row],[Index Number]])=0,"",INDEX(Table3[Manufacturer],Table5[[#This Row],[Index Number]])))</f>
        <v/>
      </c>
      <c r="D310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310" t="str">
        <f ca="1">IF(INDEX(Table3[Type Colour],Table5[[#This Row],[Index Number]])=9,"",IF(INDEX(Table3[Footprint],Table5[[#This Row],[Index Number]])=0,"",INDEX(Table3[Footprint],Table5[[#This Row],[Index Number]])))</f>
        <v/>
      </c>
      <c r="F310" t="str">
        <f ca="1">IF(INDEX(Table3[Type Colour],Table5[[#This Row],[Index Number]])=9,"",IF(INDEX(Table3[Value],Table5[[#This Row],[Index Number]])=0,"",INDEX(Table3[Footprint],Table5[[#This Row],[Index Number]])))</f>
        <v/>
      </c>
      <c r="G310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310" t="str">
        <f ca="1">IF(INDEX(Table3[Type Colour],Table5[[#This Row],[Index Number]])=9,"",IF(INDEX(Table3[Order-code],Table5[[#This Row],[Index Number]])=0,"",INDEX(Table3[Order-code],Table5[[#This Row],[Index Number]])))</f>
        <v/>
      </c>
      <c r="I310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310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311" spans="2:10" x14ac:dyDescent="0.25">
      <c r="B311" s="12">
        <f t="shared" ca="1" si="4"/>
        <v>304</v>
      </c>
      <c r="C311" t="str">
        <f ca="1">IF(INDEX(Table3[Type Colour],Table5[[#This Row],[Index Number]])=9,"",IF(INDEX(Table3[Manufacturer],Table5[[#This Row],[Index Number]])=0,"",INDEX(Table3[Manufacturer],Table5[[#This Row],[Index Number]])))</f>
        <v/>
      </c>
      <c r="D311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311" t="str">
        <f ca="1">IF(INDEX(Table3[Type Colour],Table5[[#This Row],[Index Number]])=9,"",IF(INDEX(Table3[Footprint],Table5[[#This Row],[Index Number]])=0,"",INDEX(Table3[Footprint],Table5[[#This Row],[Index Number]])))</f>
        <v/>
      </c>
      <c r="F311" t="str">
        <f ca="1">IF(INDEX(Table3[Type Colour],Table5[[#This Row],[Index Number]])=9,"",IF(INDEX(Table3[Value],Table5[[#This Row],[Index Number]])=0,"",INDEX(Table3[Footprint],Table5[[#This Row],[Index Number]])))</f>
        <v/>
      </c>
      <c r="G311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311" t="str">
        <f ca="1">IF(INDEX(Table3[Type Colour],Table5[[#This Row],[Index Number]])=9,"",IF(INDEX(Table3[Order-code],Table5[[#This Row],[Index Number]])=0,"",INDEX(Table3[Order-code],Table5[[#This Row],[Index Number]])))</f>
        <v/>
      </c>
      <c r="I311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311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312" spans="2:10" x14ac:dyDescent="0.25">
      <c r="B312" s="12">
        <f t="shared" ca="1" si="4"/>
        <v>305</v>
      </c>
      <c r="C312" t="str">
        <f ca="1">IF(INDEX(Table3[Type Colour],Table5[[#This Row],[Index Number]])=9,"",IF(INDEX(Table3[Manufacturer],Table5[[#This Row],[Index Number]])=0,"",INDEX(Table3[Manufacturer],Table5[[#This Row],[Index Number]])))</f>
        <v/>
      </c>
      <c r="D312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312" t="str">
        <f ca="1">IF(INDEX(Table3[Type Colour],Table5[[#This Row],[Index Number]])=9,"",IF(INDEX(Table3[Footprint],Table5[[#This Row],[Index Number]])=0,"",INDEX(Table3[Footprint],Table5[[#This Row],[Index Number]])))</f>
        <v/>
      </c>
      <c r="F312" t="str">
        <f ca="1">IF(INDEX(Table3[Type Colour],Table5[[#This Row],[Index Number]])=9,"",IF(INDEX(Table3[Value],Table5[[#This Row],[Index Number]])=0,"",INDEX(Table3[Footprint],Table5[[#This Row],[Index Number]])))</f>
        <v/>
      </c>
      <c r="G312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312" t="str">
        <f ca="1">IF(INDEX(Table3[Type Colour],Table5[[#This Row],[Index Number]])=9,"",IF(INDEX(Table3[Order-code],Table5[[#This Row],[Index Number]])=0,"",INDEX(Table3[Order-code],Table5[[#This Row],[Index Number]])))</f>
        <v/>
      </c>
      <c r="I312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312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313" spans="2:10" x14ac:dyDescent="0.25">
      <c r="B313" s="12">
        <f t="shared" ca="1" si="4"/>
        <v>306</v>
      </c>
      <c r="C313" t="str">
        <f ca="1">IF(INDEX(Table3[Type Colour],Table5[[#This Row],[Index Number]])=9,"",IF(INDEX(Table3[Manufacturer],Table5[[#This Row],[Index Number]])=0,"",INDEX(Table3[Manufacturer],Table5[[#This Row],[Index Number]])))</f>
        <v/>
      </c>
      <c r="D313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313" t="str">
        <f ca="1">IF(INDEX(Table3[Type Colour],Table5[[#This Row],[Index Number]])=9,"",IF(INDEX(Table3[Footprint],Table5[[#This Row],[Index Number]])=0,"",INDEX(Table3[Footprint],Table5[[#This Row],[Index Number]])))</f>
        <v/>
      </c>
      <c r="F313" t="str">
        <f ca="1">IF(INDEX(Table3[Type Colour],Table5[[#This Row],[Index Number]])=9,"",IF(INDEX(Table3[Value],Table5[[#This Row],[Index Number]])=0,"",INDEX(Table3[Footprint],Table5[[#This Row],[Index Number]])))</f>
        <v/>
      </c>
      <c r="G313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313" t="str">
        <f ca="1">IF(INDEX(Table3[Type Colour],Table5[[#This Row],[Index Number]])=9,"",IF(INDEX(Table3[Order-code],Table5[[#This Row],[Index Number]])=0,"",INDEX(Table3[Order-code],Table5[[#This Row],[Index Number]])))</f>
        <v/>
      </c>
      <c r="I313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313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314" spans="2:10" x14ac:dyDescent="0.25">
      <c r="B314" s="12">
        <f t="shared" ca="1" si="4"/>
        <v>307</v>
      </c>
      <c r="C314" t="str">
        <f ca="1">IF(INDEX(Table3[Type Colour],Table5[[#This Row],[Index Number]])=9,"",IF(INDEX(Table3[Manufacturer],Table5[[#This Row],[Index Number]])=0,"",INDEX(Table3[Manufacturer],Table5[[#This Row],[Index Number]])))</f>
        <v/>
      </c>
      <c r="D314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314" t="str">
        <f ca="1">IF(INDEX(Table3[Type Colour],Table5[[#This Row],[Index Number]])=9,"",IF(INDEX(Table3[Footprint],Table5[[#This Row],[Index Number]])=0,"",INDEX(Table3[Footprint],Table5[[#This Row],[Index Number]])))</f>
        <v/>
      </c>
      <c r="F314" t="str">
        <f ca="1">IF(INDEX(Table3[Type Colour],Table5[[#This Row],[Index Number]])=9,"",IF(INDEX(Table3[Value],Table5[[#This Row],[Index Number]])=0,"",INDEX(Table3[Footprint],Table5[[#This Row],[Index Number]])))</f>
        <v/>
      </c>
      <c r="G314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314" t="str">
        <f ca="1">IF(INDEX(Table3[Type Colour],Table5[[#This Row],[Index Number]])=9,"",IF(INDEX(Table3[Order-code],Table5[[#This Row],[Index Number]])=0,"",INDEX(Table3[Order-code],Table5[[#This Row],[Index Number]])))</f>
        <v/>
      </c>
      <c r="I314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314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315" spans="2:10" x14ac:dyDescent="0.25">
      <c r="B315" s="12">
        <f t="shared" ca="1" si="4"/>
        <v>308</v>
      </c>
      <c r="C315" t="str">
        <f ca="1">IF(INDEX(Table3[Type Colour],Table5[[#This Row],[Index Number]])=9,"",IF(INDEX(Table3[Manufacturer],Table5[[#This Row],[Index Number]])=0,"",INDEX(Table3[Manufacturer],Table5[[#This Row],[Index Number]])))</f>
        <v/>
      </c>
      <c r="D315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315" t="str">
        <f ca="1">IF(INDEX(Table3[Type Colour],Table5[[#This Row],[Index Number]])=9,"",IF(INDEX(Table3[Footprint],Table5[[#This Row],[Index Number]])=0,"",INDEX(Table3[Footprint],Table5[[#This Row],[Index Number]])))</f>
        <v/>
      </c>
      <c r="F315" t="str">
        <f ca="1">IF(INDEX(Table3[Type Colour],Table5[[#This Row],[Index Number]])=9,"",IF(INDEX(Table3[Value],Table5[[#This Row],[Index Number]])=0,"",INDEX(Table3[Footprint],Table5[[#This Row],[Index Number]])))</f>
        <v/>
      </c>
      <c r="G315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315" t="str">
        <f ca="1">IF(INDEX(Table3[Type Colour],Table5[[#This Row],[Index Number]])=9,"",IF(INDEX(Table3[Order-code],Table5[[#This Row],[Index Number]])=0,"",INDEX(Table3[Order-code],Table5[[#This Row],[Index Number]])))</f>
        <v/>
      </c>
      <c r="I315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315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316" spans="2:10" x14ac:dyDescent="0.25">
      <c r="B316" s="12">
        <f t="shared" ca="1" si="4"/>
        <v>309</v>
      </c>
      <c r="C316" t="str">
        <f ca="1">IF(INDEX(Table3[Type Colour],Table5[[#This Row],[Index Number]])=9,"",IF(INDEX(Table3[Manufacturer],Table5[[#This Row],[Index Number]])=0,"",INDEX(Table3[Manufacturer],Table5[[#This Row],[Index Number]])))</f>
        <v/>
      </c>
      <c r="D316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316" t="str">
        <f ca="1">IF(INDEX(Table3[Type Colour],Table5[[#This Row],[Index Number]])=9,"",IF(INDEX(Table3[Footprint],Table5[[#This Row],[Index Number]])=0,"",INDEX(Table3[Footprint],Table5[[#This Row],[Index Number]])))</f>
        <v/>
      </c>
      <c r="F316" t="str">
        <f ca="1">IF(INDEX(Table3[Type Colour],Table5[[#This Row],[Index Number]])=9,"",IF(INDEX(Table3[Value],Table5[[#This Row],[Index Number]])=0,"",INDEX(Table3[Footprint],Table5[[#This Row],[Index Number]])))</f>
        <v/>
      </c>
      <c r="G316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316" t="str">
        <f ca="1">IF(INDEX(Table3[Type Colour],Table5[[#This Row],[Index Number]])=9,"",IF(INDEX(Table3[Order-code],Table5[[#This Row],[Index Number]])=0,"",INDEX(Table3[Order-code],Table5[[#This Row],[Index Number]])))</f>
        <v/>
      </c>
      <c r="I316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316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317" spans="2:10" x14ac:dyDescent="0.25">
      <c r="B317" s="12">
        <f t="shared" ca="1" si="4"/>
        <v>310</v>
      </c>
      <c r="C317" t="str">
        <f ca="1">IF(INDEX(Table3[Type Colour],Table5[[#This Row],[Index Number]])=9,"",IF(INDEX(Table3[Manufacturer],Table5[[#This Row],[Index Number]])=0,"",INDEX(Table3[Manufacturer],Table5[[#This Row],[Index Number]])))</f>
        <v/>
      </c>
      <c r="D317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317" t="str">
        <f ca="1">IF(INDEX(Table3[Type Colour],Table5[[#This Row],[Index Number]])=9,"",IF(INDEX(Table3[Footprint],Table5[[#This Row],[Index Number]])=0,"",INDEX(Table3[Footprint],Table5[[#This Row],[Index Number]])))</f>
        <v/>
      </c>
      <c r="F317" t="str">
        <f ca="1">IF(INDEX(Table3[Type Colour],Table5[[#This Row],[Index Number]])=9,"",IF(INDEX(Table3[Value],Table5[[#This Row],[Index Number]])=0,"",INDEX(Table3[Footprint],Table5[[#This Row],[Index Number]])))</f>
        <v/>
      </c>
      <c r="G317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317" t="str">
        <f ca="1">IF(INDEX(Table3[Type Colour],Table5[[#This Row],[Index Number]])=9,"",IF(INDEX(Table3[Order-code],Table5[[#This Row],[Index Number]])=0,"",INDEX(Table3[Order-code],Table5[[#This Row],[Index Number]])))</f>
        <v/>
      </c>
      <c r="I317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317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318" spans="2:10" x14ac:dyDescent="0.25">
      <c r="B318" s="12">
        <f t="shared" ca="1" si="4"/>
        <v>311</v>
      </c>
      <c r="C318" t="str">
        <f ca="1">IF(INDEX(Table3[Type Colour],Table5[[#This Row],[Index Number]])=9,"",IF(INDEX(Table3[Manufacturer],Table5[[#This Row],[Index Number]])=0,"",INDEX(Table3[Manufacturer],Table5[[#This Row],[Index Number]])))</f>
        <v/>
      </c>
      <c r="D318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318" t="str">
        <f ca="1">IF(INDEX(Table3[Type Colour],Table5[[#This Row],[Index Number]])=9,"",IF(INDEX(Table3[Footprint],Table5[[#This Row],[Index Number]])=0,"",INDEX(Table3[Footprint],Table5[[#This Row],[Index Number]])))</f>
        <v/>
      </c>
      <c r="F318" t="str">
        <f ca="1">IF(INDEX(Table3[Type Colour],Table5[[#This Row],[Index Number]])=9,"",IF(INDEX(Table3[Value],Table5[[#This Row],[Index Number]])=0,"",INDEX(Table3[Footprint],Table5[[#This Row],[Index Number]])))</f>
        <v/>
      </c>
      <c r="G318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318" t="str">
        <f ca="1">IF(INDEX(Table3[Type Colour],Table5[[#This Row],[Index Number]])=9,"",IF(INDEX(Table3[Order-code],Table5[[#This Row],[Index Number]])=0,"",INDEX(Table3[Order-code],Table5[[#This Row],[Index Number]])))</f>
        <v/>
      </c>
      <c r="I318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318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319" spans="2:10" x14ac:dyDescent="0.25">
      <c r="B319" s="12">
        <f t="shared" ca="1" si="4"/>
        <v>312</v>
      </c>
      <c r="C319" t="str">
        <f ca="1">IF(INDEX(Table3[Type Colour],Table5[[#This Row],[Index Number]])=9,"",IF(INDEX(Table3[Manufacturer],Table5[[#This Row],[Index Number]])=0,"",INDEX(Table3[Manufacturer],Table5[[#This Row],[Index Number]])))</f>
        <v/>
      </c>
      <c r="D319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319" t="str">
        <f ca="1">IF(INDEX(Table3[Type Colour],Table5[[#This Row],[Index Number]])=9,"",IF(INDEX(Table3[Footprint],Table5[[#This Row],[Index Number]])=0,"",INDEX(Table3[Footprint],Table5[[#This Row],[Index Number]])))</f>
        <v/>
      </c>
      <c r="F319" t="str">
        <f ca="1">IF(INDEX(Table3[Type Colour],Table5[[#This Row],[Index Number]])=9,"",IF(INDEX(Table3[Value],Table5[[#This Row],[Index Number]])=0,"",INDEX(Table3[Footprint],Table5[[#This Row],[Index Number]])))</f>
        <v/>
      </c>
      <c r="G319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319" t="str">
        <f ca="1">IF(INDEX(Table3[Type Colour],Table5[[#This Row],[Index Number]])=9,"",IF(INDEX(Table3[Order-code],Table5[[#This Row],[Index Number]])=0,"",INDEX(Table3[Order-code],Table5[[#This Row],[Index Number]])))</f>
        <v/>
      </c>
      <c r="I319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319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320" spans="2:10" x14ac:dyDescent="0.25">
      <c r="B320" s="12">
        <f t="shared" ca="1" si="4"/>
        <v>313</v>
      </c>
      <c r="C320" t="str">
        <f ca="1">IF(INDEX(Table3[Type Colour],Table5[[#This Row],[Index Number]])=9,"",IF(INDEX(Table3[Manufacturer],Table5[[#This Row],[Index Number]])=0,"",INDEX(Table3[Manufacturer],Table5[[#This Row],[Index Number]])))</f>
        <v/>
      </c>
      <c r="D320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320" t="str">
        <f ca="1">IF(INDEX(Table3[Type Colour],Table5[[#This Row],[Index Number]])=9,"",IF(INDEX(Table3[Footprint],Table5[[#This Row],[Index Number]])=0,"",INDEX(Table3[Footprint],Table5[[#This Row],[Index Number]])))</f>
        <v/>
      </c>
      <c r="F320" t="str">
        <f ca="1">IF(INDEX(Table3[Type Colour],Table5[[#This Row],[Index Number]])=9,"",IF(INDEX(Table3[Value],Table5[[#This Row],[Index Number]])=0,"",INDEX(Table3[Footprint],Table5[[#This Row],[Index Number]])))</f>
        <v/>
      </c>
      <c r="G320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320" t="str">
        <f ca="1">IF(INDEX(Table3[Type Colour],Table5[[#This Row],[Index Number]])=9,"",IF(INDEX(Table3[Order-code],Table5[[#This Row],[Index Number]])=0,"",INDEX(Table3[Order-code],Table5[[#This Row],[Index Number]])))</f>
        <v/>
      </c>
      <c r="I320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320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321" spans="2:10" x14ac:dyDescent="0.25">
      <c r="B321" s="12">
        <f t="shared" ca="1" si="4"/>
        <v>314</v>
      </c>
      <c r="C321" t="str">
        <f ca="1">IF(INDEX(Table3[Type Colour],Table5[[#This Row],[Index Number]])=9,"",IF(INDEX(Table3[Manufacturer],Table5[[#This Row],[Index Number]])=0,"",INDEX(Table3[Manufacturer],Table5[[#This Row],[Index Number]])))</f>
        <v/>
      </c>
      <c r="D321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321" t="str">
        <f ca="1">IF(INDEX(Table3[Type Colour],Table5[[#This Row],[Index Number]])=9,"",IF(INDEX(Table3[Footprint],Table5[[#This Row],[Index Number]])=0,"",INDEX(Table3[Footprint],Table5[[#This Row],[Index Number]])))</f>
        <v/>
      </c>
      <c r="F321" t="str">
        <f ca="1">IF(INDEX(Table3[Type Colour],Table5[[#This Row],[Index Number]])=9,"",IF(INDEX(Table3[Value],Table5[[#This Row],[Index Number]])=0,"",INDEX(Table3[Footprint],Table5[[#This Row],[Index Number]])))</f>
        <v/>
      </c>
      <c r="G321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321" t="str">
        <f ca="1">IF(INDEX(Table3[Type Colour],Table5[[#This Row],[Index Number]])=9,"",IF(INDEX(Table3[Order-code],Table5[[#This Row],[Index Number]])=0,"",INDEX(Table3[Order-code],Table5[[#This Row],[Index Number]])))</f>
        <v/>
      </c>
      <c r="I321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321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322" spans="2:10" x14ac:dyDescent="0.25">
      <c r="B322" s="12">
        <f t="shared" ca="1" si="4"/>
        <v>315</v>
      </c>
      <c r="C322" t="str">
        <f ca="1">IF(INDEX(Table3[Type Colour],Table5[[#This Row],[Index Number]])=9,"",IF(INDEX(Table3[Manufacturer],Table5[[#This Row],[Index Number]])=0,"",INDEX(Table3[Manufacturer],Table5[[#This Row],[Index Number]])))</f>
        <v/>
      </c>
      <c r="D322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322" t="str">
        <f ca="1">IF(INDEX(Table3[Type Colour],Table5[[#This Row],[Index Number]])=9,"",IF(INDEX(Table3[Footprint],Table5[[#This Row],[Index Number]])=0,"",INDEX(Table3[Footprint],Table5[[#This Row],[Index Number]])))</f>
        <v/>
      </c>
      <c r="F322" t="str">
        <f ca="1">IF(INDEX(Table3[Type Colour],Table5[[#This Row],[Index Number]])=9,"",IF(INDEX(Table3[Value],Table5[[#This Row],[Index Number]])=0,"",INDEX(Table3[Footprint],Table5[[#This Row],[Index Number]])))</f>
        <v/>
      </c>
      <c r="G322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322" t="str">
        <f ca="1">IF(INDEX(Table3[Type Colour],Table5[[#This Row],[Index Number]])=9,"",IF(INDEX(Table3[Order-code],Table5[[#This Row],[Index Number]])=0,"",INDEX(Table3[Order-code],Table5[[#This Row],[Index Number]])))</f>
        <v/>
      </c>
      <c r="I322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322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323" spans="2:10" x14ac:dyDescent="0.25">
      <c r="B323" s="12">
        <f t="shared" ref="B323:B386" ca="1" si="5">IF(ISNUMBER(INDIRECT("B"&amp;ROW()-1)),INDIRECT("B"&amp;ROW()-1)+1,1)</f>
        <v>316</v>
      </c>
      <c r="C323" t="str">
        <f ca="1">IF(INDEX(Table3[Type Colour],Table5[[#This Row],[Index Number]])=9,"",IF(INDEX(Table3[Manufacturer],Table5[[#This Row],[Index Number]])=0,"",INDEX(Table3[Manufacturer],Table5[[#This Row],[Index Number]])))</f>
        <v/>
      </c>
      <c r="D323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323" t="str">
        <f ca="1">IF(INDEX(Table3[Type Colour],Table5[[#This Row],[Index Number]])=9,"",IF(INDEX(Table3[Footprint],Table5[[#This Row],[Index Number]])=0,"",INDEX(Table3[Footprint],Table5[[#This Row],[Index Number]])))</f>
        <v/>
      </c>
      <c r="F323" t="str">
        <f ca="1">IF(INDEX(Table3[Type Colour],Table5[[#This Row],[Index Number]])=9,"",IF(INDEX(Table3[Value],Table5[[#This Row],[Index Number]])=0,"",INDEX(Table3[Footprint],Table5[[#This Row],[Index Number]])))</f>
        <v/>
      </c>
      <c r="G323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323" t="str">
        <f ca="1">IF(INDEX(Table3[Type Colour],Table5[[#This Row],[Index Number]])=9,"",IF(INDEX(Table3[Order-code],Table5[[#This Row],[Index Number]])=0,"",INDEX(Table3[Order-code],Table5[[#This Row],[Index Number]])))</f>
        <v/>
      </c>
      <c r="I323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323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324" spans="2:10" x14ac:dyDescent="0.25">
      <c r="B324" s="12">
        <f t="shared" ca="1" si="5"/>
        <v>317</v>
      </c>
      <c r="C324" t="str">
        <f ca="1">IF(INDEX(Table3[Type Colour],Table5[[#This Row],[Index Number]])=9,"",IF(INDEX(Table3[Manufacturer],Table5[[#This Row],[Index Number]])=0,"",INDEX(Table3[Manufacturer],Table5[[#This Row],[Index Number]])))</f>
        <v/>
      </c>
      <c r="D324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324" t="str">
        <f ca="1">IF(INDEX(Table3[Type Colour],Table5[[#This Row],[Index Number]])=9,"",IF(INDEX(Table3[Footprint],Table5[[#This Row],[Index Number]])=0,"",INDEX(Table3[Footprint],Table5[[#This Row],[Index Number]])))</f>
        <v/>
      </c>
      <c r="F324" t="str">
        <f ca="1">IF(INDEX(Table3[Type Colour],Table5[[#This Row],[Index Number]])=9,"",IF(INDEX(Table3[Value],Table5[[#This Row],[Index Number]])=0,"",INDEX(Table3[Footprint],Table5[[#This Row],[Index Number]])))</f>
        <v/>
      </c>
      <c r="G324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324" t="str">
        <f ca="1">IF(INDEX(Table3[Type Colour],Table5[[#This Row],[Index Number]])=9,"",IF(INDEX(Table3[Order-code],Table5[[#This Row],[Index Number]])=0,"",INDEX(Table3[Order-code],Table5[[#This Row],[Index Number]])))</f>
        <v/>
      </c>
      <c r="I324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324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325" spans="2:10" x14ac:dyDescent="0.25">
      <c r="B325" s="12">
        <f t="shared" ca="1" si="5"/>
        <v>318</v>
      </c>
      <c r="C325" t="str">
        <f ca="1">IF(INDEX(Table3[Type Colour],Table5[[#This Row],[Index Number]])=9,"",IF(INDEX(Table3[Manufacturer],Table5[[#This Row],[Index Number]])=0,"",INDEX(Table3[Manufacturer],Table5[[#This Row],[Index Number]])))</f>
        <v/>
      </c>
      <c r="D325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325" t="str">
        <f ca="1">IF(INDEX(Table3[Type Colour],Table5[[#This Row],[Index Number]])=9,"",IF(INDEX(Table3[Footprint],Table5[[#This Row],[Index Number]])=0,"",INDEX(Table3[Footprint],Table5[[#This Row],[Index Number]])))</f>
        <v/>
      </c>
      <c r="F325" t="str">
        <f ca="1">IF(INDEX(Table3[Type Colour],Table5[[#This Row],[Index Number]])=9,"",IF(INDEX(Table3[Value],Table5[[#This Row],[Index Number]])=0,"",INDEX(Table3[Footprint],Table5[[#This Row],[Index Number]])))</f>
        <v/>
      </c>
      <c r="G325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325" t="str">
        <f ca="1">IF(INDEX(Table3[Type Colour],Table5[[#This Row],[Index Number]])=9,"",IF(INDEX(Table3[Order-code],Table5[[#This Row],[Index Number]])=0,"",INDEX(Table3[Order-code],Table5[[#This Row],[Index Number]])))</f>
        <v/>
      </c>
      <c r="I325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325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326" spans="2:10" x14ac:dyDescent="0.25">
      <c r="B326" s="12">
        <f t="shared" ca="1" si="5"/>
        <v>319</v>
      </c>
      <c r="C326" t="str">
        <f ca="1">IF(INDEX(Table3[Type Colour],Table5[[#This Row],[Index Number]])=9,"",IF(INDEX(Table3[Manufacturer],Table5[[#This Row],[Index Number]])=0,"",INDEX(Table3[Manufacturer],Table5[[#This Row],[Index Number]])))</f>
        <v/>
      </c>
      <c r="D326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326" t="str">
        <f ca="1">IF(INDEX(Table3[Type Colour],Table5[[#This Row],[Index Number]])=9,"",IF(INDEX(Table3[Footprint],Table5[[#This Row],[Index Number]])=0,"",INDEX(Table3[Footprint],Table5[[#This Row],[Index Number]])))</f>
        <v/>
      </c>
      <c r="F326" t="str">
        <f ca="1">IF(INDEX(Table3[Type Colour],Table5[[#This Row],[Index Number]])=9,"",IF(INDEX(Table3[Value],Table5[[#This Row],[Index Number]])=0,"",INDEX(Table3[Footprint],Table5[[#This Row],[Index Number]])))</f>
        <v/>
      </c>
      <c r="G326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326" t="str">
        <f ca="1">IF(INDEX(Table3[Type Colour],Table5[[#This Row],[Index Number]])=9,"",IF(INDEX(Table3[Order-code],Table5[[#This Row],[Index Number]])=0,"",INDEX(Table3[Order-code],Table5[[#This Row],[Index Number]])))</f>
        <v/>
      </c>
      <c r="I326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326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327" spans="2:10" x14ac:dyDescent="0.25">
      <c r="B327" s="12">
        <f t="shared" ca="1" si="5"/>
        <v>320</v>
      </c>
      <c r="C327" t="str">
        <f ca="1">IF(INDEX(Table3[Type Colour],Table5[[#This Row],[Index Number]])=9,"",IF(INDEX(Table3[Manufacturer],Table5[[#This Row],[Index Number]])=0,"",INDEX(Table3[Manufacturer],Table5[[#This Row],[Index Number]])))</f>
        <v/>
      </c>
      <c r="D327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327" t="str">
        <f ca="1">IF(INDEX(Table3[Type Colour],Table5[[#This Row],[Index Number]])=9,"",IF(INDEX(Table3[Footprint],Table5[[#This Row],[Index Number]])=0,"",INDEX(Table3[Footprint],Table5[[#This Row],[Index Number]])))</f>
        <v/>
      </c>
      <c r="F327" t="str">
        <f ca="1">IF(INDEX(Table3[Type Colour],Table5[[#This Row],[Index Number]])=9,"",IF(INDEX(Table3[Value],Table5[[#This Row],[Index Number]])=0,"",INDEX(Table3[Footprint],Table5[[#This Row],[Index Number]])))</f>
        <v/>
      </c>
      <c r="G327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327" t="str">
        <f ca="1">IF(INDEX(Table3[Type Colour],Table5[[#This Row],[Index Number]])=9,"",IF(INDEX(Table3[Order-code],Table5[[#This Row],[Index Number]])=0,"",INDEX(Table3[Order-code],Table5[[#This Row],[Index Number]])))</f>
        <v/>
      </c>
      <c r="I327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327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328" spans="2:10" x14ac:dyDescent="0.25">
      <c r="B328" s="12">
        <f t="shared" ca="1" si="5"/>
        <v>321</v>
      </c>
      <c r="C328" t="str">
        <f ca="1">IF(INDEX(Table3[Type Colour],Table5[[#This Row],[Index Number]])=9,"",IF(INDEX(Table3[Manufacturer],Table5[[#This Row],[Index Number]])=0,"",INDEX(Table3[Manufacturer],Table5[[#This Row],[Index Number]])))</f>
        <v/>
      </c>
      <c r="D328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328" t="str">
        <f ca="1">IF(INDEX(Table3[Type Colour],Table5[[#This Row],[Index Number]])=9,"",IF(INDEX(Table3[Footprint],Table5[[#This Row],[Index Number]])=0,"",INDEX(Table3[Footprint],Table5[[#This Row],[Index Number]])))</f>
        <v/>
      </c>
      <c r="F328" t="str">
        <f ca="1">IF(INDEX(Table3[Type Colour],Table5[[#This Row],[Index Number]])=9,"",IF(INDEX(Table3[Value],Table5[[#This Row],[Index Number]])=0,"",INDEX(Table3[Footprint],Table5[[#This Row],[Index Number]])))</f>
        <v/>
      </c>
      <c r="G328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328" t="str">
        <f ca="1">IF(INDEX(Table3[Type Colour],Table5[[#This Row],[Index Number]])=9,"",IF(INDEX(Table3[Order-code],Table5[[#This Row],[Index Number]])=0,"",INDEX(Table3[Order-code],Table5[[#This Row],[Index Number]])))</f>
        <v/>
      </c>
      <c r="I328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328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329" spans="2:10" x14ac:dyDescent="0.25">
      <c r="B329" s="12">
        <f t="shared" ca="1" si="5"/>
        <v>322</v>
      </c>
      <c r="C329" t="str">
        <f ca="1">IF(INDEX(Table3[Type Colour],Table5[[#This Row],[Index Number]])=9,"",IF(INDEX(Table3[Manufacturer],Table5[[#This Row],[Index Number]])=0,"",INDEX(Table3[Manufacturer],Table5[[#This Row],[Index Number]])))</f>
        <v/>
      </c>
      <c r="D329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329" t="str">
        <f ca="1">IF(INDEX(Table3[Type Colour],Table5[[#This Row],[Index Number]])=9,"",IF(INDEX(Table3[Footprint],Table5[[#This Row],[Index Number]])=0,"",INDEX(Table3[Footprint],Table5[[#This Row],[Index Number]])))</f>
        <v/>
      </c>
      <c r="F329" t="str">
        <f ca="1">IF(INDEX(Table3[Type Colour],Table5[[#This Row],[Index Number]])=9,"",IF(INDEX(Table3[Value],Table5[[#This Row],[Index Number]])=0,"",INDEX(Table3[Footprint],Table5[[#This Row],[Index Number]])))</f>
        <v/>
      </c>
      <c r="G329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329" t="str">
        <f ca="1">IF(INDEX(Table3[Type Colour],Table5[[#This Row],[Index Number]])=9,"",IF(INDEX(Table3[Order-code],Table5[[#This Row],[Index Number]])=0,"",INDEX(Table3[Order-code],Table5[[#This Row],[Index Number]])))</f>
        <v/>
      </c>
      <c r="I329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329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330" spans="2:10" x14ac:dyDescent="0.25">
      <c r="B330" s="12">
        <f t="shared" ca="1" si="5"/>
        <v>323</v>
      </c>
      <c r="C330" t="str">
        <f ca="1">IF(INDEX(Table3[Type Colour],Table5[[#This Row],[Index Number]])=9,"",IF(INDEX(Table3[Manufacturer],Table5[[#This Row],[Index Number]])=0,"",INDEX(Table3[Manufacturer],Table5[[#This Row],[Index Number]])))</f>
        <v/>
      </c>
      <c r="D330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330" t="str">
        <f ca="1">IF(INDEX(Table3[Type Colour],Table5[[#This Row],[Index Number]])=9,"",IF(INDEX(Table3[Footprint],Table5[[#This Row],[Index Number]])=0,"",INDEX(Table3[Footprint],Table5[[#This Row],[Index Number]])))</f>
        <v/>
      </c>
      <c r="F330" t="str">
        <f ca="1">IF(INDEX(Table3[Type Colour],Table5[[#This Row],[Index Number]])=9,"",IF(INDEX(Table3[Value],Table5[[#This Row],[Index Number]])=0,"",INDEX(Table3[Footprint],Table5[[#This Row],[Index Number]])))</f>
        <v/>
      </c>
      <c r="G330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330" t="str">
        <f ca="1">IF(INDEX(Table3[Type Colour],Table5[[#This Row],[Index Number]])=9,"",IF(INDEX(Table3[Order-code],Table5[[#This Row],[Index Number]])=0,"",INDEX(Table3[Order-code],Table5[[#This Row],[Index Number]])))</f>
        <v/>
      </c>
      <c r="I330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330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331" spans="2:10" x14ac:dyDescent="0.25">
      <c r="B331" s="12">
        <f t="shared" ca="1" si="5"/>
        <v>324</v>
      </c>
      <c r="C331" t="str">
        <f ca="1">IF(INDEX(Table3[Type Colour],Table5[[#This Row],[Index Number]])=9,"",IF(INDEX(Table3[Manufacturer],Table5[[#This Row],[Index Number]])=0,"",INDEX(Table3[Manufacturer],Table5[[#This Row],[Index Number]])))</f>
        <v/>
      </c>
      <c r="D331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331" t="str">
        <f ca="1">IF(INDEX(Table3[Type Colour],Table5[[#This Row],[Index Number]])=9,"",IF(INDEX(Table3[Footprint],Table5[[#This Row],[Index Number]])=0,"",INDEX(Table3[Footprint],Table5[[#This Row],[Index Number]])))</f>
        <v/>
      </c>
      <c r="F331" t="str">
        <f ca="1">IF(INDEX(Table3[Type Colour],Table5[[#This Row],[Index Number]])=9,"",IF(INDEX(Table3[Value],Table5[[#This Row],[Index Number]])=0,"",INDEX(Table3[Footprint],Table5[[#This Row],[Index Number]])))</f>
        <v/>
      </c>
      <c r="G331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331" t="str">
        <f ca="1">IF(INDEX(Table3[Type Colour],Table5[[#This Row],[Index Number]])=9,"",IF(INDEX(Table3[Order-code],Table5[[#This Row],[Index Number]])=0,"",INDEX(Table3[Order-code],Table5[[#This Row],[Index Number]])))</f>
        <v/>
      </c>
      <c r="I331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331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332" spans="2:10" x14ac:dyDescent="0.25">
      <c r="B332" s="12">
        <f t="shared" ca="1" si="5"/>
        <v>325</v>
      </c>
      <c r="C332" t="str">
        <f ca="1">IF(INDEX(Table3[Type Colour],Table5[[#This Row],[Index Number]])=9,"",IF(INDEX(Table3[Manufacturer],Table5[[#This Row],[Index Number]])=0,"",INDEX(Table3[Manufacturer],Table5[[#This Row],[Index Number]])))</f>
        <v/>
      </c>
      <c r="D332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332" t="str">
        <f ca="1">IF(INDEX(Table3[Type Colour],Table5[[#This Row],[Index Number]])=9,"",IF(INDEX(Table3[Footprint],Table5[[#This Row],[Index Number]])=0,"",INDEX(Table3[Footprint],Table5[[#This Row],[Index Number]])))</f>
        <v/>
      </c>
      <c r="F332" t="str">
        <f ca="1">IF(INDEX(Table3[Type Colour],Table5[[#This Row],[Index Number]])=9,"",IF(INDEX(Table3[Value],Table5[[#This Row],[Index Number]])=0,"",INDEX(Table3[Footprint],Table5[[#This Row],[Index Number]])))</f>
        <v/>
      </c>
      <c r="G332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332" t="str">
        <f ca="1">IF(INDEX(Table3[Type Colour],Table5[[#This Row],[Index Number]])=9,"",IF(INDEX(Table3[Order-code],Table5[[#This Row],[Index Number]])=0,"",INDEX(Table3[Order-code],Table5[[#This Row],[Index Number]])))</f>
        <v/>
      </c>
      <c r="I332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332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333" spans="2:10" x14ac:dyDescent="0.25">
      <c r="B333" s="12">
        <f t="shared" ca="1" si="5"/>
        <v>326</v>
      </c>
      <c r="C333" t="str">
        <f ca="1">IF(INDEX(Table3[Type Colour],Table5[[#This Row],[Index Number]])=9,"",IF(INDEX(Table3[Manufacturer],Table5[[#This Row],[Index Number]])=0,"",INDEX(Table3[Manufacturer],Table5[[#This Row],[Index Number]])))</f>
        <v/>
      </c>
      <c r="D333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333" t="str">
        <f ca="1">IF(INDEX(Table3[Type Colour],Table5[[#This Row],[Index Number]])=9,"",IF(INDEX(Table3[Footprint],Table5[[#This Row],[Index Number]])=0,"",INDEX(Table3[Footprint],Table5[[#This Row],[Index Number]])))</f>
        <v/>
      </c>
      <c r="F333" t="str">
        <f ca="1">IF(INDEX(Table3[Type Colour],Table5[[#This Row],[Index Number]])=9,"",IF(INDEX(Table3[Value],Table5[[#This Row],[Index Number]])=0,"",INDEX(Table3[Footprint],Table5[[#This Row],[Index Number]])))</f>
        <v/>
      </c>
      <c r="G333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333" t="str">
        <f ca="1">IF(INDEX(Table3[Type Colour],Table5[[#This Row],[Index Number]])=9,"",IF(INDEX(Table3[Order-code],Table5[[#This Row],[Index Number]])=0,"",INDEX(Table3[Order-code],Table5[[#This Row],[Index Number]])))</f>
        <v/>
      </c>
      <c r="I333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333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334" spans="2:10" x14ac:dyDescent="0.25">
      <c r="B334" s="12">
        <f t="shared" ca="1" si="5"/>
        <v>327</v>
      </c>
      <c r="C334" t="str">
        <f ca="1">IF(INDEX(Table3[Type Colour],Table5[[#This Row],[Index Number]])=9,"",IF(INDEX(Table3[Manufacturer],Table5[[#This Row],[Index Number]])=0,"",INDEX(Table3[Manufacturer],Table5[[#This Row],[Index Number]])))</f>
        <v/>
      </c>
      <c r="D334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334" t="str">
        <f ca="1">IF(INDEX(Table3[Type Colour],Table5[[#This Row],[Index Number]])=9,"",IF(INDEX(Table3[Footprint],Table5[[#This Row],[Index Number]])=0,"",INDEX(Table3[Footprint],Table5[[#This Row],[Index Number]])))</f>
        <v/>
      </c>
      <c r="F334" t="str">
        <f ca="1">IF(INDEX(Table3[Type Colour],Table5[[#This Row],[Index Number]])=9,"",IF(INDEX(Table3[Value],Table5[[#This Row],[Index Number]])=0,"",INDEX(Table3[Footprint],Table5[[#This Row],[Index Number]])))</f>
        <v/>
      </c>
      <c r="G334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334" t="str">
        <f ca="1">IF(INDEX(Table3[Type Colour],Table5[[#This Row],[Index Number]])=9,"",IF(INDEX(Table3[Order-code],Table5[[#This Row],[Index Number]])=0,"",INDEX(Table3[Order-code],Table5[[#This Row],[Index Number]])))</f>
        <v/>
      </c>
      <c r="I334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334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335" spans="2:10" x14ac:dyDescent="0.25">
      <c r="B335" s="12">
        <f t="shared" ca="1" si="5"/>
        <v>328</v>
      </c>
      <c r="C335" t="str">
        <f ca="1">IF(INDEX(Table3[Type Colour],Table5[[#This Row],[Index Number]])=9,"",IF(INDEX(Table3[Manufacturer],Table5[[#This Row],[Index Number]])=0,"",INDEX(Table3[Manufacturer],Table5[[#This Row],[Index Number]])))</f>
        <v/>
      </c>
      <c r="D335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335" t="str">
        <f ca="1">IF(INDEX(Table3[Type Colour],Table5[[#This Row],[Index Number]])=9,"",IF(INDEX(Table3[Footprint],Table5[[#This Row],[Index Number]])=0,"",INDEX(Table3[Footprint],Table5[[#This Row],[Index Number]])))</f>
        <v/>
      </c>
      <c r="F335" t="str">
        <f ca="1">IF(INDEX(Table3[Type Colour],Table5[[#This Row],[Index Number]])=9,"",IF(INDEX(Table3[Value],Table5[[#This Row],[Index Number]])=0,"",INDEX(Table3[Footprint],Table5[[#This Row],[Index Number]])))</f>
        <v/>
      </c>
      <c r="G335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335" t="str">
        <f ca="1">IF(INDEX(Table3[Type Colour],Table5[[#This Row],[Index Number]])=9,"",IF(INDEX(Table3[Order-code],Table5[[#This Row],[Index Number]])=0,"",INDEX(Table3[Order-code],Table5[[#This Row],[Index Number]])))</f>
        <v/>
      </c>
      <c r="I335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335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336" spans="2:10" x14ac:dyDescent="0.25">
      <c r="B336" s="12">
        <f t="shared" ca="1" si="5"/>
        <v>329</v>
      </c>
      <c r="C336" t="str">
        <f ca="1">IF(INDEX(Table3[Type Colour],Table5[[#This Row],[Index Number]])=9,"",IF(INDEX(Table3[Manufacturer],Table5[[#This Row],[Index Number]])=0,"",INDEX(Table3[Manufacturer],Table5[[#This Row],[Index Number]])))</f>
        <v/>
      </c>
      <c r="D336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336" t="str">
        <f ca="1">IF(INDEX(Table3[Type Colour],Table5[[#This Row],[Index Number]])=9,"",IF(INDEX(Table3[Footprint],Table5[[#This Row],[Index Number]])=0,"",INDEX(Table3[Footprint],Table5[[#This Row],[Index Number]])))</f>
        <v/>
      </c>
      <c r="F336" t="str">
        <f ca="1">IF(INDEX(Table3[Type Colour],Table5[[#This Row],[Index Number]])=9,"",IF(INDEX(Table3[Value],Table5[[#This Row],[Index Number]])=0,"",INDEX(Table3[Footprint],Table5[[#This Row],[Index Number]])))</f>
        <v/>
      </c>
      <c r="G336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336" t="str">
        <f ca="1">IF(INDEX(Table3[Type Colour],Table5[[#This Row],[Index Number]])=9,"",IF(INDEX(Table3[Order-code],Table5[[#This Row],[Index Number]])=0,"",INDEX(Table3[Order-code],Table5[[#This Row],[Index Number]])))</f>
        <v/>
      </c>
      <c r="I336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336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337" spans="2:10" x14ac:dyDescent="0.25">
      <c r="B337" s="12">
        <f t="shared" ca="1" si="5"/>
        <v>330</v>
      </c>
      <c r="C337" t="str">
        <f ca="1">IF(INDEX(Table3[Type Colour],Table5[[#This Row],[Index Number]])=9,"",IF(INDEX(Table3[Manufacturer],Table5[[#This Row],[Index Number]])=0,"",INDEX(Table3[Manufacturer],Table5[[#This Row],[Index Number]])))</f>
        <v/>
      </c>
      <c r="D337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337" t="str">
        <f ca="1">IF(INDEX(Table3[Type Colour],Table5[[#This Row],[Index Number]])=9,"",IF(INDEX(Table3[Footprint],Table5[[#This Row],[Index Number]])=0,"",INDEX(Table3[Footprint],Table5[[#This Row],[Index Number]])))</f>
        <v/>
      </c>
      <c r="F337" t="str">
        <f ca="1">IF(INDEX(Table3[Type Colour],Table5[[#This Row],[Index Number]])=9,"",IF(INDEX(Table3[Value],Table5[[#This Row],[Index Number]])=0,"",INDEX(Table3[Footprint],Table5[[#This Row],[Index Number]])))</f>
        <v/>
      </c>
      <c r="G337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337" t="str">
        <f ca="1">IF(INDEX(Table3[Type Colour],Table5[[#This Row],[Index Number]])=9,"",IF(INDEX(Table3[Order-code],Table5[[#This Row],[Index Number]])=0,"",INDEX(Table3[Order-code],Table5[[#This Row],[Index Number]])))</f>
        <v/>
      </c>
      <c r="I337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337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338" spans="2:10" x14ac:dyDescent="0.25">
      <c r="B338" s="12">
        <f t="shared" ca="1" si="5"/>
        <v>331</v>
      </c>
      <c r="C338" t="str">
        <f ca="1">IF(INDEX(Table3[Type Colour],Table5[[#This Row],[Index Number]])=9,"",IF(INDEX(Table3[Manufacturer],Table5[[#This Row],[Index Number]])=0,"",INDEX(Table3[Manufacturer],Table5[[#This Row],[Index Number]])))</f>
        <v/>
      </c>
      <c r="D338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338" t="str">
        <f ca="1">IF(INDEX(Table3[Type Colour],Table5[[#This Row],[Index Number]])=9,"",IF(INDEX(Table3[Footprint],Table5[[#This Row],[Index Number]])=0,"",INDEX(Table3[Footprint],Table5[[#This Row],[Index Number]])))</f>
        <v/>
      </c>
      <c r="F338" t="str">
        <f ca="1">IF(INDEX(Table3[Type Colour],Table5[[#This Row],[Index Number]])=9,"",IF(INDEX(Table3[Value],Table5[[#This Row],[Index Number]])=0,"",INDEX(Table3[Footprint],Table5[[#This Row],[Index Number]])))</f>
        <v/>
      </c>
      <c r="G338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338" t="str">
        <f ca="1">IF(INDEX(Table3[Type Colour],Table5[[#This Row],[Index Number]])=9,"",IF(INDEX(Table3[Order-code],Table5[[#This Row],[Index Number]])=0,"",INDEX(Table3[Order-code],Table5[[#This Row],[Index Number]])))</f>
        <v/>
      </c>
      <c r="I338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338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339" spans="2:10" x14ac:dyDescent="0.25">
      <c r="B339" s="12">
        <f t="shared" ca="1" si="5"/>
        <v>332</v>
      </c>
      <c r="C339" t="str">
        <f ca="1">IF(INDEX(Table3[Type Colour],Table5[[#This Row],[Index Number]])=9,"",IF(INDEX(Table3[Manufacturer],Table5[[#This Row],[Index Number]])=0,"",INDEX(Table3[Manufacturer],Table5[[#This Row],[Index Number]])))</f>
        <v/>
      </c>
      <c r="D339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339" t="str">
        <f ca="1">IF(INDEX(Table3[Type Colour],Table5[[#This Row],[Index Number]])=9,"",IF(INDEX(Table3[Footprint],Table5[[#This Row],[Index Number]])=0,"",INDEX(Table3[Footprint],Table5[[#This Row],[Index Number]])))</f>
        <v/>
      </c>
      <c r="F339" t="str">
        <f ca="1">IF(INDEX(Table3[Type Colour],Table5[[#This Row],[Index Number]])=9,"",IF(INDEX(Table3[Value],Table5[[#This Row],[Index Number]])=0,"",INDEX(Table3[Footprint],Table5[[#This Row],[Index Number]])))</f>
        <v/>
      </c>
      <c r="G339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339" t="str">
        <f ca="1">IF(INDEX(Table3[Type Colour],Table5[[#This Row],[Index Number]])=9,"",IF(INDEX(Table3[Order-code],Table5[[#This Row],[Index Number]])=0,"",INDEX(Table3[Order-code],Table5[[#This Row],[Index Number]])))</f>
        <v/>
      </c>
      <c r="I339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339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340" spans="2:10" x14ac:dyDescent="0.25">
      <c r="B340" s="12">
        <f t="shared" ca="1" si="5"/>
        <v>333</v>
      </c>
      <c r="C340" t="str">
        <f ca="1">IF(INDEX(Table3[Type Colour],Table5[[#This Row],[Index Number]])=9,"",IF(INDEX(Table3[Manufacturer],Table5[[#This Row],[Index Number]])=0,"",INDEX(Table3[Manufacturer],Table5[[#This Row],[Index Number]])))</f>
        <v/>
      </c>
      <c r="D340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340" t="str">
        <f ca="1">IF(INDEX(Table3[Type Colour],Table5[[#This Row],[Index Number]])=9,"",IF(INDEX(Table3[Footprint],Table5[[#This Row],[Index Number]])=0,"",INDEX(Table3[Footprint],Table5[[#This Row],[Index Number]])))</f>
        <v/>
      </c>
      <c r="F340" t="str">
        <f ca="1">IF(INDEX(Table3[Type Colour],Table5[[#This Row],[Index Number]])=9,"",IF(INDEX(Table3[Value],Table5[[#This Row],[Index Number]])=0,"",INDEX(Table3[Footprint],Table5[[#This Row],[Index Number]])))</f>
        <v/>
      </c>
      <c r="G340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340" t="str">
        <f ca="1">IF(INDEX(Table3[Type Colour],Table5[[#This Row],[Index Number]])=9,"",IF(INDEX(Table3[Order-code],Table5[[#This Row],[Index Number]])=0,"",INDEX(Table3[Order-code],Table5[[#This Row],[Index Number]])))</f>
        <v/>
      </c>
      <c r="I340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340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341" spans="2:10" x14ac:dyDescent="0.25">
      <c r="B341" s="12">
        <f t="shared" ca="1" si="5"/>
        <v>334</v>
      </c>
      <c r="C341" t="str">
        <f ca="1">IF(INDEX(Table3[Type Colour],Table5[[#This Row],[Index Number]])=9,"",IF(INDEX(Table3[Manufacturer],Table5[[#This Row],[Index Number]])=0,"",INDEX(Table3[Manufacturer],Table5[[#This Row],[Index Number]])))</f>
        <v/>
      </c>
      <c r="D341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341" t="str">
        <f ca="1">IF(INDEX(Table3[Type Colour],Table5[[#This Row],[Index Number]])=9,"",IF(INDEX(Table3[Footprint],Table5[[#This Row],[Index Number]])=0,"",INDEX(Table3[Footprint],Table5[[#This Row],[Index Number]])))</f>
        <v/>
      </c>
      <c r="F341" t="str">
        <f ca="1">IF(INDEX(Table3[Type Colour],Table5[[#This Row],[Index Number]])=9,"",IF(INDEX(Table3[Value],Table5[[#This Row],[Index Number]])=0,"",INDEX(Table3[Footprint],Table5[[#This Row],[Index Number]])))</f>
        <v/>
      </c>
      <c r="G341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341" t="str">
        <f ca="1">IF(INDEX(Table3[Type Colour],Table5[[#This Row],[Index Number]])=9,"",IF(INDEX(Table3[Order-code],Table5[[#This Row],[Index Number]])=0,"",INDEX(Table3[Order-code],Table5[[#This Row],[Index Number]])))</f>
        <v/>
      </c>
      <c r="I341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341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342" spans="2:10" x14ac:dyDescent="0.25">
      <c r="B342" s="12">
        <f t="shared" ca="1" si="5"/>
        <v>335</v>
      </c>
      <c r="C342" t="str">
        <f ca="1">IF(INDEX(Table3[Type Colour],Table5[[#This Row],[Index Number]])=9,"",IF(INDEX(Table3[Manufacturer],Table5[[#This Row],[Index Number]])=0,"",INDEX(Table3[Manufacturer],Table5[[#This Row],[Index Number]])))</f>
        <v/>
      </c>
      <c r="D342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342" t="str">
        <f ca="1">IF(INDEX(Table3[Type Colour],Table5[[#This Row],[Index Number]])=9,"",IF(INDEX(Table3[Footprint],Table5[[#This Row],[Index Number]])=0,"",INDEX(Table3[Footprint],Table5[[#This Row],[Index Number]])))</f>
        <v/>
      </c>
      <c r="F342" t="str">
        <f ca="1">IF(INDEX(Table3[Type Colour],Table5[[#This Row],[Index Number]])=9,"",IF(INDEX(Table3[Value],Table5[[#This Row],[Index Number]])=0,"",INDEX(Table3[Footprint],Table5[[#This Row],[Index Number]])))</f>
        <v/>
      </c>
      <c r="G342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342" t="str">
        <f ca="1">IF(INDEX(Table3[Type Colour],Table5[[#This Row],[Index Number]])=9,"",IF(INDEX(Table3[Order-code],Table5[[#This Row],[Index Number]])=0,"",INDEX(Table3[Order-code],Table5[[#This Row],[Index Number]])))</f>
        <v/>
      </c>
      <c r="I342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342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343" spans="2:10" x14ac:dyDescent="0.25">
      <c r="B343" s="12">
        <f t="shared" ca="1" si="5"/>
        <v>336</v>
      </c>
      <c r="C343" t="str">
        <f ca="1">IF(INDEX(Table3[Type Colour],Table5[[#This Row],[Index Number]])=9,"",IF(INDEX(Table3[Manufacturer],Table5[[#This Row],[Index Number]])=0,"",INDEX(Table3[Manufacturer],Table5[[#This Row],[Index Number]])))</f>
        <v/>
      </c>
      <c r="D343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343" t="str">
        <f ca="1">IF(INDEX(Table3[Type Colour],Table5[[#This Row],[Index Number]])=9,"",IF(INDEX(Table3[Footprint],Table5[[#This Row],[Index Number]])=0,"",INDEX(Table3[Footprint],Table5[[#This Row],[Index Number]])))</f>
        <v/>
      </c>
      <c r="F343" t="str">
        <f ca="1">IF(INDEX(Table3[Type Colour],Table5[[#This Row],[Index Number]])=9,"",IF(INDEX(Table3[Value],Table5[[#This Row],[Index Number]])=0,"",INDEX(Table3[Footprint],Table5[[#This Row],[Index Number]])))</f>
        <v/>
      </c>
      <c r="G343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343" t="str">
        <f ca="1">IF(INDEX(Table3[Type Colour],Table5[[#This Row],[Index Number]])=9,"",IF(INDEX(Table3[Order-code],Table5[[#This Row],[Index Number]])=0,"",INDEX(Table3[Order-code],Table5[[#This Row],[Index Number]])))</f>
        <v/>
      </c>
      <c r="I343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343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344" spans="2:10" x14ac:dyDescent="0.25">
      <c r="B344" s="12">
        <f t="shared" ca="1" si="5"/>
        <v>337</v>
      </c>
      <c r="C344" t="str">
        <f ca="1">IF(INDEX(Table3[Type Colour],Table5[[#This Row],[Index Number]])=9,"",IF(INDEX(Table3[Manufacturer],Table5[[#This Row],[Index Number]])=0,"",INDEX(Table3[Manufacturer],Table5[[#This Row],[Index Number]])))</f>
        <v/>
      </c>
      <c r="D344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344" t="str">
        <f ca="1">IF(INDEX(Table3[Type Colour],Table5[[#This Row],[Index Number]])=9,"",IF(INDEX(Table3[Footprint],Table5[[#This Row],[Index Number]])=0,"",INDEX(Table3[Footprint],Table5[[#This Row],[Index Number]])))</f>
        <v/>
      </c>
      <c r="F344" t="str">
        <f ca="1">IF(INDEX(Table3[Type Colour],Table5[[#This Row],[Index Number]])=9,"",IF(INDEX(Table3[Value],Table5[[#This Row],[Index Number]])=0,"",INDEX(Table3[Footprint],Table5[[#This Row],[Index Number]])))</f>
        <v/>
      </c>
      <c r="G344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344" t="str">
        <f ca="1">IF(INDEX(Table3[Type Colour],Table5[[#This Row],[Index Number]])=9,"",IF(INDEX(Table3[Order-code],Table5[[#This Row],[Index Number]])=0,"",INDEX(Table3[Order-code],Table5[[#This Row],[Index Number]])))</f>
        <v/>
      </c>
      <c r="I344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344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345" spans="2:10" x14ac:dyDescent="0.25">
      <c r="B345" s="12">
        <f t="shared" ca="1" si="5"/>
        <v>338</v>
      </c>
      <c r="C345" t="str">
        <f ca="1">IF(INDEX(Table3[Type Colour],Table5[[#This Row],[Index Number]])=9,"",IF(INDEX(Table3[Manufacturer],Table5[[#This Row],[Index Number]])=0,"",INDEX(Table3[Manufacturer],Table5[[#This Row],[Index Number]])))</f>
        <v/>
      </c>
      <c r="D345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345" t="str">
        <f ca="1">IF(INDEX(Table3[Type Colour],Table5[[#This Row],[Index Number]])=9,"",IF(INDEX(Table3[Footprint],Table5[[#This Row],[Index Number]])=0,"",INDEX(Table3[Footprint],Table5[[#This Row],[Index Number]])))</f>
        <v/>
      </c>
      <c r="F345" t="str">
        <f ca="1">IF(INDEX(Table3[Type Colour],Table5[[#This Row],[Index Number]])=9,"",IF(INDEX(Table3[Value],Table5[[#This Row],[Index Number]])=0,"",INDEX(Table3[Footprint],Table5[[#This Row],[Index Number]])))</f>
        <v/>
      </c>
      <c r="G345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345" t="str">
        <f ca="1">IF(INDEX(Table3[Type Colour],Table5[[#This Row],[Index Number]])=9,"",IF(INDEX(Table3[Order-code],Table5[[#This Row],[Index Number]])=0,"",INDEX(Table3[Order-code],Table5[[#This Row],[Index Number]])))</f>
        <v/>
      </c>
      <c r="I345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345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346" spans="2:10" x14ac:dyDescent="0.25">
      <c r="B346" s="12">
        <f t="shared" ca="1" si="5"/>
        <v>339</v>
      </c>
      <c r="C346" t="str">
        <f ca="1">IF(INDEX(Table3[Type Colour],Table5[[#This Row],[Index Number]])=9,"",IF(INDEX(Table3[Manufacturer],Table5[[#This Row],[Index Number]])=0,"",INDEX(Table3[Manufacturer],Table5[[#This Row],[Index Number]])))</f>
        <v/>
      </c>
      <c r="D346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346" t="str">
        <f ca="1">IF(INDEX(Table3[Type Colour],Table5[[#This Row],[Index Number]])=9,"",IF(INDEX(Table3[Footprint],Table5[[#This Row],[Index Number]])=0,"",INDEX(Table3[Footprint],Table5[[#This Row],[Index Number]])))</f>
        <v/>
      </c>
      <c r="F346" t="str">
        <f ca="1">IF(INDEX(Table3[Type Colour],Table5[[#This Row],[Index Number]])=9,"",IF(INDEX(Table3[Value],Table5[[#This Row],[Index Number]])=0,"",INDEX(Table3[Footprint],Table5[[#This Row],[Index Number]])))</f>
        <v/>
      </c>
      <c r="G346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346" t="str">
        <f ca="1">IF(INDEX(Table3[Type Colour],Table5[[#This Row],[Index Number]])=9,"",IF(INDEX(Table3[Order-code],Table5[[#This Row],[Index Number]])=0,"",INDEX(Table3[Order-code],Table5[[#This Row],[Index Number]])))</f>
        <v/>
      </c>
      <c r="I346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346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347" spans="2:10" x14ac:dyDescent="0.25">
      <c r="B347" s="12">
        <f t="shared" ca="1" si="5"/>
        <v>340</v>
      </c>
      <c r="C347" t="str">
        <f ca="1">IF(INDEX(Table3[Type Colour],Table5[[#This Row],[Index Number]])=9,"",IF(INDEX(Table3[Manufacturer],Table5[[#This Row],[Index Number]])=0,"",INDEX(Table3[Manufacturer],Table5[[#This Row],[Index Number]])))</f>
        <v/>
      </c>
      <c r="D347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347" t="str">
        <f ca="1">IF(INDEX(Table3[Type Colour],Table5[[#This Row],[Index Number]])=9,"",IF(INDEX(Table3[Footprint],Table5[[#This Row],[Index Number]])=0,"",INDEX(Table3[Footprint],Table5[[#This Row],[Index Number]])))</f>
        <v/>
      </c>
      <c r="F347" t="str">
        <f ca="1">IF(INDEX(Table3[Type Colour],Table5[[#This Row],[Index Number]])=9,"",IF(INDEX(Table3[Value],Table5[[#This Row],[Index Number]])=0,"",INDEX(Table3[Footprint],Table5[[#This Row],[Index Number]])))</f>
        <v/>
      </c>
      <c r="G347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347" t="str">
        <f ca="1">IF(INDEX(Table3[Type Colour],Table5[[#This Row],[Index Number]])=9,"",IF(INDEX(Table3[Order-code],Table5[[#This Row],[Index Number]])=0,"",INDEX(Table3[Order-code],Table5[[#This Row],[Index Number]])))</f>
        <v/>
      </c>
      <c r="I347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347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348" spans="2:10" x14ac:dyDescent="0.25">
      <c r="B348" s="12">
        <f t="shared" ca="1" si="5"/>
        <v>341</v>
      </c>
      <c r="C348" t="str">
        <f ca="1">IF(INDEX(Table3[Type Colour],Table5[[#This Row],[Index Number]])=9,"",IF(INDEX(Table3[Manufacturer],Table5[[#This Row],[Index Number]])=0,"",INDEX(Table3[Manufacturer],Table5[[#This Row],[Index Number]])))</f>
        <v/>
      </c>
      <c r="D348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348" t="str">
        <f ca="1">IF(INDEX(Table3[Type Colour],Table5[[#This Row],[Index Number]])=9,"",IF(INDEX(Table3[Footprint],Table5[[#This Row],[Index Number]])=0,"",INDEX(Table3[Footprint],Table5[[#This Row],[Index Number]])))</f>
        <v/>
      </c>
      <c r="F348" t="str">
        <f ca="1">IF(INDEX(Table3[Type Colour],Table5[[#This Row],[Index Number]])=9,"",IF(INDEX(Table3[Value],Table5[[#This Row],[Index Number]])=0,"",INDEX(Table3[Footprint],Table5[[#This Row],[Index Number]])))</f>
        <v/>
      </c>
      <c r="G348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348" t="str">
        <f ca="1">IF(INDEX(Table3[Type Colour],Table5[[#This Row],[Index Number]])=9,"",IF(INDEX(Table3[Order-code],Table5[[#This Row],[Index Number]])=0,"",INDEX(Table3[Order-code],Table5[[#This Row],[Index Number]])))</f>
        <v/>
      </c>
      <c r="I348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348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349" spans="2:10" x14ac:dyDescent="0.25">
      <c r="B349" s="12">
        <f t="shared" ca="1" si="5"/>
        <v>342</v>
      </c>
      <c r="C349" t="str">
        <f ca="1">IF(INDEX(Table3[Type Colour],Table5[[#This Row],[Index Number]])=9,"",IF(INDEX(Table3[Manufacturer],Table5[[#This Row],[Index Number]])=0,"",INDEX(Table3[Manufacturer],Table5[[#This Row],[Index Number]])))</f>
        <v/>
      </c>
      <c r="D349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349" t="str">
        <f ca="1">IF(INDEX(Table3[Type Colour],Table5[[#This Row],[Index Number]])=9,"",IF(INDEX(Table3[Footprint],Table5[[#This Row],[Index Number]])=0,"",INDEX(Table3[Footprint],Table5[[#This Row],[Index Number]])))</f>
        <v/>
      </c>
      <c r="F349" t="str">
        <f ca="1">IF(INDEX(Table3[Type Colour],Table5[[#This Row],[Index Number]])=9,"",IF(INDEX(Table3[Value],Table5[[#This Row],[Index Number]])=0,"",INDEX(Table3[Footprint],Table5[[#This Row],[Index Number]])))</f>
        <v/>
      </c>
      <c r="G349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349" t="str">
        <f ca="1">IF(INDEX(Table3[Type Colour],Table5[[#This Row],[Index Number]])=9,"",IF(INDEX(Table3[Order-code],Table5[[#This Row],[Index Number]])=0,"",INDEX(Table3[Order-code],Table5[[#This Row],[Index Number]])))</f>
        <v/>
      </c>
      <c r="I349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349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350" spans="2:10" x14ac:dyDescent="0.25">
      <c r="B350" s="12">
        <f t="shared" ca="1" si="5"/>
        <v>343</v>
      </c>
      <c r="C350" t="str">
        <f ca="1">IF(INDEX(Table3[Type Colour],Table5[[#This Row],[Index Number]])=9,"",IF(INDEX(Table3[Manufacturer],Table5[[#This Row],[Index Number]])=0,"",INDEX(Table3[Manufacturer],Table5[[#This Row],[Index Number]])))</f>
        <v/>
      </c>
      <c r="D350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350" t="str">
        <f ca="1">IF(INDEX(Table3[Type Colour],Table5[[#This Row],[Index Number]])=9,"",IF(INDEX(Table3[Footprint],Table5[[#This Row],[Index Number]])=0,"",INDEX(Table3[Footprint],Table5[[#This Row],[Index Number]])))</f>
        <v/>
      </c>
      <c r="F350" t="str">
        <f ca="1">IF(INDEX(Table3[Type Colour],Table5[[#This Row],[Index Number]])=9,"",IF(INDEX(Table3[Value],Table5[[#This Row],[Index Number]])=0,"",INDEX(Table3[Footprint],Table5[[#This Row],[Index Number]])))</f>
        <v/>
      </c>
      <c r="G350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350" t="str">
        <f ca="1">IF(INDEX(Table3[Type Colour],Table5[[#This Row],[Index Number]])=9,"",IF(INDEX(Table3[Order-code],Table5[[#This Row],[Index Number]])=0,"",INDEX(Table3[Order-code],Table5[[#This Row],[Index Number]])))</f>
        <v/>
      </c>
      <c r="I350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350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351" spans="2:10" x14ac:dyDescent="0.25">
      <c r="B351" s="12">
        <f t="shared" ca="1" si="5"/>
        <v>344</v>
      </c>
      <c r="C351" t="str">
        <f ca="1">IF(INDEX(Table3[Type Colour],Table5[[#This Row],[Index Number]])=9,"",IF(INDEX(Table3[Manufacturer],Table5[[#This Row],[Index Number]])=0,"",INDEX(Table3[Manufacturer],Table5[[#This Row],[Index Number]])))</f>
        <v/>
      </c>
      <c r="D351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351" t="str">
        <f ca="1">IF(INDEX(Table3[Type Colour],Table5[[#This Row],[Index Number]])=9,"",IF(INDEX(Table3[Footprint],Table5[[#This Row],[Index Number]])=0,"",INDEX(Table3[Footprint],Table5[[#This Row],[Index Number]])))</f>
        <v/>
      </c>
      <c r="F351" t="str">
        <f ca="1">IF(INDEX(Table3[Type Colour],Table5[[#This Row],[Index Number]])=9,"",IF(INDEX(Table3[Value],Table5[[#This Row],[Index Number]])=0,"",INDEX(Table3[Footprint],Table5[[#This Row],[Index Number]])))</f>
        <v/>
      </c>
      <c r="G351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351" t="str">
        <f ca="1">IF(INDEX(Table3[Type Colour],Table5[[#This Row],[Index Number]])=9,"",IF(INDEX(Table3[Order-code],Table5[[#This Row],[Index Number]])=0,"",INDEX(Table3[Order-code],Table5[[#This Row],[Index Number]])))</f>
        <v/>
      </c>
      <c r="I351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351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352" spans="2:10" x14ac:dyDescent="0.25">
      <c r="B352" s="12">
        <f t="shared" ca="1" si="5"/>
        <v>345</v>
      </c>
      <c r="C352" t="str">
        <f ca="1">IF(INDEX(Table3[Type Colour],Table5[[#This Row],[Index Number]])=9,"",IF(INDEX(Table3[Manufacturer],Table5[[#This Row],[Index Number]])=0,"",INDEX(Table3[Manufacturer],Table5[[#This Row],[Index Number]])))</f>
        <v/>
      </c>
      <c r="D352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352" t="str">
        <f ca="1">IF(INDEX(Table3[Type Colour],Table5[[#This Row],[Index Number]])=9,"",IF(INDEX(Table3[Footprint],Table5[[#This Row],[Index Number]])=0,"",INDEX(Table3[Footprint],Table5[[#This Row],[Index Number]])))</f>
        <v/>
      </c>
      <c r="F352" t="str">
        <f ca="1">IF(INDEX(Table3[Type Colour],Table5[[#This Row],[Index Number]])=9,"",IF(INDEX(Table3[Value],Table5[[#This Row],[Index Number]])=0,"",INDEX(Table3[Footprint],Table5[[#This Row],[Index Number]])))</f>
        <v/>
      </c>
      <c r="G352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352" t="str">
        <f ca="1">IF(INDEX(Table3[Type Colour],Table5[[#This Row],[Index Number]])=9,"",IF(INDEX(Table3[Order-code],Table5[[#This Row],[Index Number]])=0,"",INDEX(Table3[Order-code],Table5[[#This Row],[Index Number]])))</f>
        <v/>
      </c>
      <c r="I352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352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353" spans="2:10" x14ac:dyDescent="0.25">
      <c r="B353" s="12">
        <f t="shared" ca="1" si="5"/>
        <v>346</v>
      </c>
      <c r="C353" t="str">
        <f ca="1">IF(INDEX(Table3[Type Colour],Table5[[#This Row],[Index Number]])=9,"",IF(INDEX(Table3[Manufacturer],Table5[[#This Row],[Index Number]])=0,"",INDEX(Table3[Manufacturer],Table5[[#This Row],[Index Number]])))</f>
        <v/>
      </c>
      <c r="D353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353" t="str">
        <f ca="1">IF(INDEX(Table3[Type Colour],Table5[[#This Row],[Index Number]])=9,"",IF(INDEX(Table3[Footprint],Table5[[#This Row],[Index Number]])=0,"",INDEX(Table3[Footprint],Table5[[#This Row],[Index Number]])))</f>
        <v/>
      </c>
      <c r="F353" t="str">
        <f ca="1">IF(INDEX(Table3[Type Colour],Table5[[#This Row],[Index Number]])=9,"",IF(INDEX(Table3[Value],Table5[[#This Row],[Index Number]])=0,"",INDEX(Table3[Footprint],Table5[[#This Row],[Index Number]])))</f>
        <v/>
      </c>
      <c r="G353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353" t="str">
        <f ca="1">IF(INDEX(Table3[Type Colour],Table5[[#This Row],[Index Number]])=9,"",IF(INDEX(Table3[Order-code],Table5[[#This Row],[Index Number]])=0,"",INDEX(Table3[Order-code],Table5[[#This Row],[Index Number]])))</f>
        <v/>
      </c>
      <c r="I353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353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354" spans="2:10" x14ac:dyDescent="0.25">
      <c r="B354" s="12">
        <f t="shared" ca="1" si="5"/>
        <v>347</v>
      </c>
      <c r="C354" t="str">
        <f ca="1">IF(INDEX(Table3[Type Colour],Table5[[#This Row],[Index Number]])=9,"",IF(INDEX(Table3[Manufacturer],Table5[[#This Row],[Index Number]])=0,"",INDEX(Table3[Manufacturer],Table5[[#This Row],[Index Number]])))</f>
        <v/>
      </c>
      <c r="D354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354" t="str">
        <f ca="1">IF(INDEX(Table3[Type Colour],Table5[[#This Row],[Index Number]])=9,"",IF(INDEX(Table3[Footprint],Table5[[#This Row],[Index Number]])=0,"",INDEX(Table3[Footprint],Table5[[#This Row],[Index Number]])))</f>
        <v/>
      </c>
      <c r="F354" t="str">
        <f ca="1">IF(INDEX(Table3[Type Colour],Table5[[#This Row],[Index Number]])=9,"",IF(INDEX(Table3[Value],Table5[[#This Row],[Index Number]])=0,"",INDEX(Table3[Footprint],Table5[[#This Row],[Index Number]])))</f>
        <v/>
      </c>
      <c r="G354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354" t="str">
        <f ca="1">IF(INDEX(Table3[Type Colour],Table5[[#This Row],[Index Number]])=9,"",IF(INDEX(Table3[Order-code],Table5[[#This Row],[Index Number]])=0,"",INDEX(Table3[Order-code],Table5[[#This Row],[Index Number]])))</f>
        <v/>
      </c>
      <c r="I354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354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355" spans="2:10" x14ac:dyDescent="0.25">
      <c r="B355" s="12">
        <f t="shared" ca="1" si="5"/>
        <v>348</v>
      </c>
      <c r="C355" t="str">
        <f ca="1">IF(INDEX(Table3[Type Colour],Table5[[#This Row],[Index Number]])=9,"",IF(INDEX(Table3[Manufacturer],Table5[[#This Row],[Index Number]])=0,"",INDEX(Table3[Manufacturer],Table5[[#This Row],[Index Number]])))</f>
        <v/>
      </c>
      <c r="D355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355" t="str">
        <f ca="1">IF(INDEX(Table3[Type Colour],Table5[[#This Row],[Index Number]])=9,"",IF(INDEX(Table3[Footprint],Table5[[#This Row],[Index Number]])=0,"",INDEX(Table3[Footprint],Table5[[#This Row],[Index Number]])))</f>
        <v/>
      </c>
      <c r="F355" t="str">
        <f ca="1">IF(INDEX(Table3[Type Colour],Table5[[#This Row],[Index Number]])=9,"",IF(INDEX(Table3[Value],Table5[[#This Row],[Index Number]])=0,"",INDEX(Table3[Footprint],Table5[[#This Row],[Index Number]])))</f>
        <v/>
      </c>
      <c r="G355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355" t="str">
        <f ca="1">IF(INDEX(Table3[Type Colour],Table5[[#This Row],[Index Number]])=9,"",IF(INDEX(Table3[Order-code],Table5[[#This Row],[Index Number]])=0,"",INDEX(Table3[Order-code],Table5[[#This Row],[Index Number]])))</f>
        <v/>
      </c>
      <c r="I355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355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356" spans="2:10" x14ac:dyDescent="0.25">
      <c r="B356" s="12">
        <f t="shared" ca="1" si="5"/>
        <v>349</v>
      </c>
      <c r="C356" t="str">
        <f ca="1">IF(INDEX(Table3[Type Colour],Table5[[#This Row],[Index Number]])=9,"",IF(INDEX(Table3[Manufacturer],Table5[[#This Row],[Index Number]])=0,"",INDEX(Table3[Manufacturer],Table5[[#This Row],[Index Number]])))</f>
        <v/>
      </c>
      <c r="D356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356" t="str">
        <f ca="1">IF(INDEX(Table3[Type Colour],Table5[[#This Row],[Index Number]])=9,"",IF(INDEX(Table3[Footprint],Table5[[#This Row],[Index Number]])=0,"",INDEX(Table3[Footprint],Table5[[#This Row],[Index Number]])))</f>
        <v/>
      </c>
      <c r="F356" t="str">
        <f ca="1">IF(INDEX(Table3[Type Colour],Table5[[#This Row],[Index Number]])=9,"",IF(INDEX(Table3[Value],Table5[[#This Row],[Index Number]])=0,"",INDEX(Table3[Footprint],Table5[[#This Row],[Index Number]])))</f>
        <v/>
      </c>
      <c r="G356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356" t="str">
        <f ca="1">IF(INDEX(Table3[Type Colour],Table5[[#This Row],[Index Number]])=9,"",IF(INDEX(Table3[Order-code],Table5[[#This Row],[Index Number]])=0,"",INDEX(Table3[Order-code],Table5[[#This Row],[Index Number]])))</f>
        <v/>
      </c>
      <c r="I356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356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357" spans="2:10" x14ac:dyDescent="0.25">
      <c r="B357" s="12">
        <f t="shared" ca="1" si="5"/>
        <v>350</v>
      </c>
      <c r="C357" t="str">
        <f ca="1">IF(INDEX(Table3[Type Colour],Table5[[#This Row],[Index Number]])=9,"",IF(INDEX(Table3[Manufacturer],Table5[[#This Row],[Index Number]])=0,"",INDEX(Table3[Manufacturer],Table5[[#This Row],[Index Number]])))</f>
        <v/>
      </c>
      <c r="D357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357" t="str">
        <f ca="1">IF(INDEX(Table3[Type Colour],Table5[[#This Row],[Index Number]])=9,"",IF(INDEX(Table3[Footprint],Table5[[#This Row],[Index Number]])=0,"",INDEX(Table3[Footprint],Table5[[#This Row],[Index Number]])))</f>
        <v/>
      </c>
      <c r="F357" t="str">
        <f ca="1">IF(INDEX(Table3[Type Colour],Table5[[#This Row],[Index Number]])=9,"",IF(INDEX(Table3[Value],Table5[[#This Row],[Index Number]])=0,"",INDEX(Table3[Footprint],Table5[[#This Row],[Index Number]])))</f>
        <v/>
      </c>
      <c r="G357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357" t="str">
        <f ca="1">IF(INDEX(Table3[Type Colour],Table5[[#This Row],[Index Number]])=9,"",IF(INDEX(Table3[Order-code],Table5[[#This Row],[Index Number]])=0,"",INDEX(Table3[Order-code],Table5[[#This Row],[Index Number]])))</f>
        <v/>
      </c>
      <c r="I357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357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358" spans="2:10" x14ac:dyDescent="0.25">
      <c r="B358" s="12">
        <f t="shared" ca="1" si="5"/>
        <v>351</v>
      </c>
      <c r="C358" t="str">
        <f ca="1">IF(INDEX(Table3[Type Colour],Table5[[#This Row],[Index Number]])=9,"",IF(INDEX(Table3[Manufacturer],Table5[[#This Row],[Index Number]])=0,"",INDEX(Table3[Manufacturer],Table5[[#This Row],[Index Number]])))</f>
        <v/>
      </c>
      <c r="D358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358" t="str">
        <f ca="1">IF(INDEX(Table3[Type Colour],Table5[[#This Row],[Index Number]])=9,"",IF(INDEX(Table3[Footprint],Table5[[#This Row],[Index Number]])=0,"",INDEX(Table3[Footprint],Table5[[#This Row],[Index Number]])))</f>
        <v/>
      </c>
      <c r="F358" t="str">
        <f ca="1">IF(INDEX(Table3[Type Colour],Table5[[#This Row],[Index Number]])=9,"",IF(INDEX(Table3[Value],Table5[[#This Row],[Index Number]])=0,"",INDEX(Table3[Footprint],Table5[[#This Row],[Index Number]])))</f>
        <v/>
      </c>
      <c r="G358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358" t="str">
        <f ca="1">IF(INDEX(Table3[Type Colour],Table5[[#This Row],[Index Number]])=9,"",IF(INDEX(Table3[Order-code],Table5[[#This Row],[Index Number]])=0,"",INDEX(Table3[Order-code],Table5[[#This Row],[Index Number]])))</f>
        <v/>
      </c>
      <c r="I358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358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359" spans="2:10" x14ac:dyDescent="0.25">
      <c r="B359" s="12">
        <f t="shared" ca="1" si="5"/>
        <v>352</v>
      </c>
      <c r="C359" t="str">
        <f ca="1">IF(INDEX(Table3[Type Colour],Table5[[#This Row],[Index Number]])=9,"",IF(INDEX(Table3[Manufacturer],Table5[[#This Row],[Index Number]])=0,"",INDEX(Table3[Manufacturer],Table5[[#This Row],[Index Number]])))</f>
        <v/>
      </c>
      <c r="D359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359" t="str">
        <f ca="1">IF(INDEX(Table3[Type Colour],Table5[[#This Row],[Index Number]])=9,"",IF(INDEX(Table3[Footprint],Table5[[#This Row],[Index Number]])=0,"",INDEX(Table3[Footprint],Table5[[#This Row],[Index Number]])))</f>
        <v/>
      </c>
      <c r="F359" t="str">
        <f ca="1">IF(INDEX(Table3[Type Colour],Table5[[#This Row],[Index Number]])=9,"",IF(INDEX(Table3[Value],Table5[[#This Row],[Index Number]])=0,"",INDEX(Table3[Footprint],Table5[[#This Row],[Index Number]])))</f>
        <v/>
      </c>
      <c r="G359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359" t="str">
        <f ca="1">IF(INDEX(Table3[Type Colour],Table5[[#This Row],[Index Number]])=9,"",IF(INDEX(Table3[Order-code],Table5[[#This Row],[Index Number]])=0,"",INDEX(Table3[Order-code],Table5[[#This Row],[Index Number]])))</f>
        <v/>
      </c>
      <c r="I359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359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360" spans="2:10" x14ac:dyDescent="0.25">
      <c r="B360" s="12">
        <f t="shared" ca="1" si="5"/>
        <v>353</v>
      </c>
      <c r="C360" t="str">
        <f ca="1">IF(INDEX(Table3[Type Colour],Table5[[#This Row],[Index Number]])=9,"",IF(INDEX(Table3[Manufacturer],Table5[[#This Row],[Index Number]])=0,"",INDEX(Table3[Manufacturer],Table5[[#This Row],[Index Number]])))</f>
        <v/>
      </c>
      <c r="D360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360" t="str">
        <f ca="1">IF(INDEX(Table3[Type Colour],Table5[[#This Row],[Index Number]])=9,"",IF(INDEX(Table3[Footprint],Table5[[#This Row],[Index Number]])=0,"",INDEX(Table3[Footprint],Table5[[#This Row],[Index Number]])))</f>
        <v/>
      </c>
      <c r="F360" t="str">
        <f ca="1">IF(INDEX(Table3[Type Colour],Table5[[#This Row],[Index Number]])=9,"",IF(INDEX(Table3[Value],Table5[[#This Row],[Index Number]])=0,"",INDEX(Table3[Footprint],Table5[[#This Row],[Index Number]])))</f>
        <v/>
      </c>
      <c r="G360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360" t="str">
        <f ca="1">IF(INDEX(Table3[Type Colour],Table5[[#This Row],[Index Number]])=9,"",IF(INDEX(Table3[Order-code],Table5[[#This Row],[Index Number]])=0,"",INDEX(Table3[Order-code],Table5[[#This Row],[Index Number]])))</f>
        <v/>
      </c>
      <c r="I360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360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361" spans="2:10" x14ac:dyDescent="0.25">
      <c r="B361" s="12">
        <f t="shared" ca="1" si="5"/>
        <v>354</v>
      </c>
      <c r="C361" t="str">
        <f ca="1">IF(INDEX(Table3[Type Colour],Table5[[#This Row],[Index Number]])=9,"",IF(INDEX(Table3[Manufacturer],Table5[[#This Row],[Index Number]])=0,"",INDEX(Table3[Manufacturer],Table5[[#This Row],[Index Number]])))</f>
        <v/>
      </c>
      <c r="D361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361" t="str">
        <f ca="1">IF(INDEX(Table3[Type Colour],Table5[[#This Row],[Index Number]])=9,"",IF(INDEX(Table3[Footprint],Table5[[#This Row],[Index Number]])=0,"",INDEX(Table3[Footprint],Table5[[#This Row],[Index Number]])))</f>
        <v/>
      </c>
      <c r="F361" t="str">
        <f ca="1">IF(INDEX(Table3[Type Colour],Table5[[#This Row],[Index Number]])=9,"",IF(INDEX(Table3[Value],Table5[[#This Row],[Index Number]])=0,"",INDEX(Table3[Footprint],Table5[[#This Row],[Index Number]])))</f>
        <v/>
      </c>
      <c r="G361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361" t="str">
        <f ca="1">IF(INDEX(Table3[Type Colour],Table5[[#This Row],[Index Number]])=9,"",IF(INDEX(Table3[Order-code],Table5[[#This Row],[Index Number]])=0,"",INDEX(Table3[Order-code],Table5[[#This Row],[Index Number]])))</f>
        <v/>
      </c>
      <c r="I361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361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362" spans="2:10" x14ac:dyDescent="0.25">
      <c r="B362" s="12">
        <f t="shared" ca="1" si="5"/>
        <v>355</v>
      </c>
      <c r="C362" t="str">
        <f ca="1">IF(INDEX(Table3[Type Colour],Table5[[#This Row],[Index Number]])=9,"",IF(INDEX(Table3[Manufacturer],Table5[[#This Row],[Index Number]])=0,"",INDEX(Table3[Manufacturer],Table5[[#This Row],[Index Number]])))</f>
        <v/>
      </c>
      <c r="D362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362" t="str">
        <f ca="1">IF(INDEX(Table3[Type Colour],Table5[[#This Row],[Index Number]])=9,"",IF(INDEX(Table3[Footprint],Table5[[#This Row],[Index Number]])=0,"",INDEX(Table3[Footprint],Table5[[#This Row],[Index Number]])))</f>
        <v/>
      </c>
      <c r="F362" t="str">
        <f ca="1">IF(INDEX(Table3[Type Colour],Table5[[#This Row],[Index Number]])=9,"",IF(INDEX(Table3[Value],Table5[[#This Row],[Index Number]])=0,"",INDEX(Table3[Footprint],Table5[[#This Row],[Index Number]])))</f>
        <v/>
      </c>
      <c r="G362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362" t="str">
        <f ca="1">IF(INDEX(Table3[Type Colour],Table5[[#This Row],[Index Number]])=9,"",IF(INDEX(Table3[Order-code],Table5[[#This Row],[Index Number]])=0,"",INDEX(Table3[Order-code],Table5[[#This Row],[Index Number]])))</f>
        <v/>
      </c>
      <c r="I362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362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363" spans="2:10" x14ac:dyDescent="0.25">
      <c r="B363" s="12">
        <f t="shared" ca="1" si="5"/>
        <v>356</v>
      </c>
      <c r="C363" t="str">
        <f ca="1">IF(INDEX(Table3[Type Colour],Table5[[#This Row],[Index Number]])=9,"",IF(INDEX(Table3[Manufacturer],Table5[[#This Row],[Index Number]])=0,"",INDEX(Table3[Manufacturer],Table5[[#This Row],[Index Number]])))</f>
        <v/>
      </c>
      <c r="D363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363" t="str">
        <f ca="1">IF(INDEX(Table3[Type Colour],Table5[[#This Row],[Index Number]])=9,"",IF(INDEX(Table3[Footprint],Table5[[#This Row],[Index Number]])=0,"",INDEX(Table3[Footprint],Table5[[#This Row],[Index Number]])))</f>
        <v/>
      </c>
      <c r="F363" t="str">
        <f ca="1">IF(INDEX(Table3[Type Colour],Table5[[#This Row],[Index Number]])=9,"",IF(INDEX(Table3[Value],Table5[[#This Row],[Index Number]])=0,"",INDEX(Table3[Footprint],Table5[[#This Row],[Index Number]])))</f>
        <v/>
      </c>
      <c r="G363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363" t="str">
        <f ca="1">IF(INDEX(Table3[Type Colour],Table5[[#This Row],[Index Number]])=9,"",IF(INDEX(Table3[Order-code],Table5[[#This Row],[Index Number]])=0,"",INDEX(Table3[Order-code],Table5[[#This Row],[Index Number]])))</f>
        <v/>
      </c>
      <c r="I363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363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364" spans="2:10" x14ac:dyDescent="0.25">
      <c r="B364" s="12">
        <f t="shared" ca="1" si="5"/>
        <v>357</v>
      </c>
      <c r="C364" t="str">
        <f ca="1">IF(INDEX(Table3[Type Colour],Table5[[#This Row],[Index Number]])=9,"",IF(INDEX(Table3[Manufacturer],Table5[[#This Row],[Index Number]])=0,"",INDEX(Table3[Manufacturer],Table5[[#This Row],[Index Number]])))</f>
        <v/>
      </c>
      <c r="D364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364" t="str">
        <f ca="1">IF(INDEX(Table3[Type Colour],Table5[[#This Row],[Index Number]])=9,"",IF(INDEX(Table3[Footprint],Table5[[#This Row],[Index Number]])=0,"",INDEX(Table3[Footprint],Table5[[#This Row],[Index Number]])))</f>
        <v/>
      </c>
      <c r="F364" t="str">
        <f ca="1">IF(INDEX(Table3[Type Colour],Table5[[#This Row],[Index Number]])=9,"",IF(INDEX(Table3[Value],Table5[[#This Row],[Index Number]])=0,"",INDEX(Table3[Footprint],Table5[[#This Row],[Index Number]])))</f>
        <v/>
      </c>
      <c r="G364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364" t="str">
        <f ca="1">IF(INDEX(Table3[Type Colour],Table5[[#This Row],[Index Number]])=9,"",IF(INDEX(Table3[Order-code],Table5[[#This Row],[Index Number]])=0,"",INDEX(Table3[Order-code],Table5[[#This Row],[Index Number]])))</f>
        <v/>
      </c>
      <c r="I364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364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365" spans="2:10" x14ac:dyDescent="0.25">
      <c r="B365" s="12">
        <f t="shared" ca="1" si="5"/>
        <v>358</v>
      </c>
      <c r="C365" t="str">
        <f ca="1">IF(INDEX(Table3[Type Colour],Table5[[#This Row],[Index Number]])=9,"",IF(INDEX(Table3[Manufacturer],Table5[[#This Row],[Index Number]])=0,"",INDEX(Table3[Manufacturer],Table5[[#This Row],[Index Number]])))</f>
        <v/>
      </c>
      <c r="D365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365" t="str">
        <f ca="1">IF(INDEX(Table3[Type Colour],Table5[[#This Row],[Index Number]])=9,"",IF(INDEX(Table3[Footprint],Table5[[#This Row],[Index Number]])=0,"",INDEX(Table3[Footprint],Table5[[#This Row],[Index Number]])))</f>
        <v/>
      </c>
      <c r="F365" t="str">
        <f ca="1">IF(INDEX(Table3[Type Colour],Table5[[#This Row],[Index Number]])=9,"",IF(INDEX(Table3[Value],Table5[[#This Row],[Index Number]])=0,"",INDEX(Table3[Footprint],Table5[[#This Row],[Index Number]])))</f>
        <v/>
      </c>
      <c r="G365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365" t="str">
        <f ca="1">IF(INDEX(Table3[Type Colour],Table5[[#This Row],[Index Number]])=9,"",IF(INDEX(Table3[Order-code],Table5[[#This Row],[Index Number]])=0,"",INDEX(Table3[Order-code],Table5[[#This Row],[Index Number]])))</f>
        <v/>
      </c>
      <c r="I365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365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366" spans="2:10" x14ac:dyDescent="0.25">
      <c r="B366" s="12">
        <f t="shared" ca="1" si="5"/>
        <v>359</v>
      </c>
      <c r="C366" t="str">
        <f ca="1">IF(INDEX(Table3[Type Colour],Table5[[#This Row],[Index Number]])=9,"",IF(INDEX(Table3[Manufacturer],Table5[[#This Row],[Index Number]])=0,"",INDEX(Table3[Manufacturer],Table5[[#This Row],[Index Number]])))</f>
        <v/>
      </c>
      <c r="D366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366" t="str">
        <f ca="1">IF(INDEX(Table3[Type Colour],Table5[[#This Row],[Index Number]])=9,"",IF(INDEX(Table3[Footprint],Table5[[#This Row],[Index Number]])=0,"",INDEX(Table3[Footprint],Table5[[#This Row],[Index Number]])))</f>
        <v/>
      </c>
      <c r="F366" t="str">
        <f ca="1">IF(INDEX(Table3[Type Colour],Table5[[#This Row],[Index Number]])=9,"",IF(INDEX(Table3[Value],Table5[[#This Row],[Index Number]])=0,"",INDEX(Table3[Footprint],Table5[[#This Row],[Index Number]])))</f>
        <v/>
      </c>
      <c r="G366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366" t="str">
        <f ca="1">IF(INDEX(Table3[Type Colour],Table5[[#This Row],[Index Number]])=9,"",IF(INDEX(Table3[Order-code],Table5[[#This Row],[Index Number]])=0,"",INDEX(Table3[Order-code],Table5[[#This Row],[Index Number]])))</f>
        <v/>
      </c>
      <c r="I366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366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367" spans="2:10" x14ac:dyDescent="0.25">
      <c r="B367" s="12">
        <f t="shared" ca="1" si="5"/>
        <v>360</v>
      </c>
      <c r="C367" t="str">
        <f ca="1">IF(INDEX(Table3[Type Colour],Table5[[#This Row],[Index Number]])=9,"",IF(INDEX(Table3[Manufacturer],Table5[[#This Row],[Index Number]])=0,"",INDEX(Table3[Manufacturer],Table5[[#This Row],[Index Number]])))</f>
        <v/>
      </c>
      <c r="D367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367" t="str">
        <f ca="1">IF(INDEX(Table3[Type Colour],Table5[[#This Row],[Index Number]])=9,"",IF(INDEX(Table3[Footprint],Table5[[#This Row],[Index Number]])=0,"",INDEX(Table3[Footprint],Table5[[#This Row],[Index Number]])))</f>
        <v/>
      </c>
      <c r="F367" t="str">
        <f ca="1">IF(INDEX(Table3[Type Colour],Table5[[#This Row],[Index Number]])=9,"",IF(INDEX(Table3[Value],Table5[[#This Row],[Index Number]])=0,"",INDEX(Table3[Footprint],Table5[[#This Row],[Index Number]])))</f>
        <v/>
      </c>
      <c r="G367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367" t="str">
        <f ca="1">IF(INDEX(Table3[Type Colour],Table5[[#This Row],[Index Number]])=9,"",IF(INDEX(Table3[Order-code],Table5[[#This Row],[Index Number]])=0,"",INDEX(Table3[Order-code],Table5[[#This Row],[Index Number]])))</f>
        <v/>
      </c>
      <c r="I367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367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368" spans="2:10" x14ac:dyDescent="0.25">
      <c r="B368" s="12">
        <f t="shared" ca="1" si="5"/>
        <v>361</v>
      </c>
      <c r="C368" t="str">
        <f ca="1">IF(INDEX(Table3[Type Colour],Table5[[#This Row],[Index Number]])=9,"",IF(INDEX(Table3[Manufacturer],Table5[[#This Row],[Index Number]])=0,"",INDEX(Table3[Manufacturer],Table5[[#This Row],[Index Number]])))</f>
        <v/>
      </c>
      <c r="D368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368" t="str">
        <f ca="1">IF(INDEX(Table3[Type Colour],Table5[[#This Row],[Index Number]])=9,"",IF(INDEX(Table3[Footprint],Table5[[#This Row],[Index Number]])=0,"",INDEX(Table3[Footprint],Table5[[#This Row],[Index Number]])))</f>
        <v/>
      </c>
      <c r="F368" t="str">
        <f ca="1">IF(INDEX(Table3[Type Colour],Table5[[#This Row],[Index Number]])=9,"",IF(INDEX(Table3[Value],Table5[[#This Row],[Index Number]])=0,"",INDEX(Table3[Footprint],Table5[[#This Row],[Index Number]])))</f>
        <v/>
      </c>
      <c r="G368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368" t="str">
        <f ca="1">IF(INDEX(Table3[Type Colour],Table5[[#This Row],[Index Number]])=9,"",IF(INDEX(Table3[Order-code],Table5[[#This Row],[Index Number]])=0,"",INDEX(Table3[Order-code],Table5[[#This Row],[Index Number]])))</f>
        <v/>
      </c>
      <c r="I368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368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369" spans="2:10" x14ac:dyDescent="0.25">
      <c r="B369" s="12">
        <f t="shared" ca="1" si="5"/>
        <v>362</v>
      </c>
      <c r="C369" t="str">
        <f ca="1">IF(INDEX(Table3[Type Colour],Table5[[#This Row],[Index Number]])=9,"",IF(INDEX(Table3[Manufacturer],Table5[[#This Row],[Index Number]])=0,"",INDEX(Table3[Manufacturer],Table5[[#This Row],[Index Number]])))</f>
        <v/>
      </c>
      <c r="D369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369" t="str">
        <f ca="1">IF(INDEX(Table3[Type Colour],Table5[[#This Row],[Index Number]])=9,"",IF(INDEX(Table3[Footprint],Table5[[#This Row],[Index Number]])=0,"",INDEX(Table3[Footprint],Table5[[#This Row],[Index Number]])))</f>
        <v/>
      </c>
      <c r="F369" t="str">
        <f ca="1">IF(INDEX(Table3[Type Colour],Table5[[#This Row],[Index Number]])=9,"",IF(INDEX(Table3[Value],Table5[[#This Row],[Index Number]])=0,"",INDEX(Table3[Footprint],Table5[[#This Row],[Index Number]])))</f>
        <v/>
      </c>
      <c r="G369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369" t="str">
        <f ca="1">IF(INDEX(Table3[Type Colour],Table5[[#This Row],[Index Number]])=9,"",IF(INDEX(Table3[Order-code],Table5[[#This Row],[Index Number]])=0,"",INDEX(Table3[Order-code],Table5[[#This Row],[Index Number]])))</f>
        <v/>
      </c>
      <c r="I369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369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370" spans="2:10" x14ac:dyDescent="0.25">
      <c r="B370" s="12">
        <f t="shared" ca="1" si="5"/>
        <v>363</v>
      </c>
      <c r="C370" t="str">
        <f ca="1">IF(INDEX(Table3[Type Colour],Table5[[#This Row],[Index Number]])=9,"",IF(INDEX(Table3[Manufacturer],Table5[[#This Row],[Index Number]])=0,"",INDEX(Table3[Manufacturer],Table5[[#This Row],[Index Number]])))</f>
        <v/>
      </c>
      <c r="D370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370" t="str">
        <f ca="1">IF(INDEX(Table3[Type Colour],Table5[[#This Row],[Index Number]])=9,"",IF(INDEX(Table3[Footprint],Table5[[#This Row],[Index Number]])=0,"",INDEX(Table3[Footprint],Table5[[#This Row],[Index Number]])))</f>
        <v/>
      </c>
      <c r="F370" t="str">
        <f ca="1">IF(INDEX(Table3[Type Colour],Table5[[#This Row],[Index Number]])=9,"",IF(INDEX(Table3[Value],Table5[[#This Row],[Index Number]])=0,"",INDEX(Table3[Footprint],Table5[[#This Row],[Index Number]])))</f>
        <v/>
      </c>
      <c r="G370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370" t="str">
        <f ca="1">IF(INDEX(Table3[Type Colour],Table5[[#This Row],[Index Number]])=9,"",IF(INDEX(Table3[Order-code],Table5[[#This Row],[Index Number]])=0,"",INDEX(Table3[Order-code],Table5[[#This Row],[Index Number]])))</f>
        <v/>
      </c>
      <c r="I370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370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371" spans="2:10" x14ac:dyDescent="0.25">
      <c r="B371" s="12">
        <f t="shared" ca="1" si="5"/>
        <v>364</v>
      </c>
      <c r="C371" t="str">
        <f ca="1">IF(INDEX(Table3[Type Colour],Table5[[#This Row],[Index Number]])=9,"",IF(INDEX(Table3[Manufacturer],Table5[[#This Row],[Index Number]])=0,"",INDEX(Table3[Manufacturer],Table5[[#This Row],[Index Number]])))</f>
        <v/>
      </c>
      <c r="D371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371" t="str">
        <f ca="1">IF(INDEX(Table3[Type Colour],Table5[[#This Row],[Index Number]])=9,"",IF(INDEX(Table3[Footprint],Table5[[#This Row],[Index Number]])=0,"",INDEX(Table3[Footprint],Table5[[#This Row],[Index Number]])))</f>
        <v/>
      </c>
      <c r="F371" t="str">
        <f ca="1">IF(INDEX(Table3[Type Colour],Table5[[#This Row],[Index Number]])=9,"",IF(INDEX(Table3[Value],Table5[[#This Row],[Index Number]])=0,"",INDEX(Table3[Footprint],Table5[[#This Row],[Index Number]])))</f>
        <v/>
      </c>
      <c r="G371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371" t="str">
        <f ca="1">IF(INDEX(Table3[Type Colour],Table5[[#This Row],[Index Number]])=9,"",IF(INDEX(Table3[Order-code],Table5[[#This Row],[Index Number]])=0,"",INDEX(Table3[Order-code],Table5[[#This Row],[Index Number]])))</f>
        <v/>
      </c>
      <c r="I371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371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372" spans="2:10" x14ac:dyDescent="0.25">
      <c r="B372" s="12">
        <f t="shared" ca="1" si="5"/>
        <v>365</v>
      </c>
      <c r="C372" t="str">
        <f ca="1">IF(INDEX(Table3[Type Colour],Table5[[#This Row],[Index Number]])=9,"",IF(INDEX(Table3[Manufacturer],Table5[[#This Row],[Index Number]])=0,"",INDEX(Table3[Manufacturer],Table5[[#This Row],[Index Number]])))</f>
        <v/>
      </c>
      <c r="D372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372" t="str">
        <f ca="1">IF(INDEX(Table3[Type Colour],Table5[[#This Row],[Index Number]])=9,"",IF(INDEX(Table3[Footprint],Table5[[#This Row],[Index Number]])=0,"",INDEX(Table3[Footprint],Table5[[#This Row],[Index Number]])))</f>
        <v/>
      </c>
      <c r="F372" t="str">
        <f ca="1">IF(INDEX(Table3[Type Colour],Table5[[#This Row],[Index Number]])=9,"",IF(INDEX(Table3[Value],Table5[[#This Row],[Index Number]])=0,"",INDEX(Table3[Footprint],Table5[[#This Row],[Index Number]])))</f>
        <v/>
      </c>
      <c r="G372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372" t="str">
        <f ca="1">IF(INDEX(Table3[Type Colour],Table5[[#This Row],[Index Number]])=9,"",IF(INDEX(Table3[Order-code],Table5[[#This Row],[Index Number]])=0,"",INDEX(Table3[Order-code],Table5[[#This Row],[Index Number]])))</f>
        <v/>
      </c>
      <c r="I372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372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373" spans="2:10" x14ac:dyDescent="0.25">
      <c r="B373" s="12">
        <f t="shared" ca="1" si="5"/>
        <v>366</v>
      </c>
      <c r="C373" t="str">
        <f ca="1">IF(INDEX(Table3[Type Colour],Table5[[#This Row],[Index Number]])=9,"",IF(INDEX(Table3[Manufacturer],Table5[[#This Row],[Index Number]])=0,"",INDEX(Table3[Manufacturer],Table5[[#This Row],[Index Number]])))</f>
        <v/>
      </c>
      <c r="D373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373" t="str">
        <f ca="1">IF(INDEX(Table3[Type Colour],Table5[[#This Row],[Index Number]])=9,"",IF(INDEX(Table3[Footprint],Table5[[#This Row],[Index Number]])=0,"",INDEX(Table3[Footprint],Table5[[#This Row],[Index Number]])))</f>
        <v/>
      </c>
      <c r="F373" t="str">
        <f ca="1">IF(INDEX(Table3[Type Colour],Table5[[#This Row],[Index Number]])=9,"",IF(INDEX(Table3[Value],Table5[[#This Row],[Index Number]])=0,"",INDEX(Table3[Footprint],Table5[[#This Row],[Index Number]])))</f>
        <v/>
      </c>
      <c r="G373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373" t="str">
        <f ca="1">IF(INDEX(Table3[Type Colour],Table5[[#This Row],[Index Number]])=9,"",IF(INDEX(Table3[Order-code],Table5[[#This Row],[Index Number]])=0,"",INDEX(Table3[Order-code],Table5[[#This Row],[Index Number]])))</f>
        <v/>
      </c>
      <c r="I373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373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374" spans="2:10" x14ac:dyDescent="0.25">
      <c r="B374" s="12">
        <f t="shared" ca="1" si="5"/>
        <v>367</v>
      </c>
      <c r="C374" t="str">
        <f ca="1">IF(INDEX(Table3[Type Colour],Table5[[#This Row],[Index Number]])=9,"",IF(INDEX(Table3[Manufacturer],Table5[[#This Row],[Index Number]])=0,"",INDEX(Table3[Manufacturer],Table5[[#This Row],[Index Number]])))</f>
        <v/>
      </c>
      <c r="D374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374" t="str">
        <f ca="1">IF(INDEX(Table3[Type Colour],Table5[[#This Row],[Index Number]])=9,"",IF(INDEX(Table3[Footprint],Table5[[#This Row],[Index Number]])=0,"",INDEX(Table3[Footprint],Table5[[#This Row],[Index Number]])))</f>
        <v/>
      </c>
      <c r="F374" t="str">
        <f ca="1">IF(INDEX(Table3[Type Colour],Table5[[#This Row],[Index Number]])=9,"",IF(INDEX(Table3[Value],Table5[[#This Row],[Index Number]])=0,"",INDEX(Table3[Footprint],Table5[[#This Row],[Index Number]])))</f>
        <v/>
      </c>
      <c r="G374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374" t="str">
        <f ca="1">IF(INDEX(Table3[Type Colour],Table5[[#This Row],[Index Number]])=9,"",IF(INDEX(Table3[Order-code],Table5[[#This Row],[Index Number]])=0,"",INDEX(Table3[Order-code],Table5[[#This Row],[Index Number]])))</f>
        <v/>
      </c>
      <c r="I374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374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375" spans="2:10" x14ac:dyDescent="0.25">
      <c r="B375" s="12">
        <f t="shared" ca="1" si="5"/>
        <v>368</v>
      </c>
      <c r="C375" t="str">
        <f ca="1">IF(INDEX(Table3[Type Colour],Table5[[#This Row],[Index Number]])=9,"",IF(INDEX(Table3[Manufacturer],Table5[[#This Row],[Index Number]])=0,"",INDEX(Table3[Manufacturer],Table5[[#This Row],[Index Number]])))</f>
        <v/>
      </c>
      <c r="D375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375" t="str">
        <f ca="1">IF(INDEX(Table3[Type Colour],Table5[[#This Row],[Index Number]])=9,"",IF(INDEX(Table3[Footprint],Table5[[#This Row],[Index Number]])=0,"",INDEX(Table3[Footprint],Table5[[#This Row],[Index Number]])))</f>
        <v/>
      </c>
      <c r="F375" t="str">
        <f ca="1">IF(INDEX(Table3[Type Colour],Table5[[#This Row],[Index Number]])=9,"",IF(INDEX(Table3[Value],Table5[[#This Row],[Index Number]])=0,"",INDEX(Table3[Footprint],Table5[[#This Row],[Index Number]])))</f>
        <v/>
      </c>
      <c r="G375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375" t="str">
        <f ca="1">IF(INDEX(Table3[Type Colour],Table5[[#This Row],[Index Number]])=9,"",IF(INDEX(Table3[Order-code],Table5[[#This Row],[Index Number]])=0,"",INDEX(Table3[Order-code],Table5[[#This Row],[Index Number]])))</f>
        <v/>
      </c>
      <c r="I375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375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376" spans="2:10" x14ac:dyDescent="0.25">
      <c r="B376" s="12">
        <f t="shared" ca="1" si="5"/>
        <v>369</v>
      </c>
      <c r="C376" t="str">
        <f ca="1">IF(INDEX(Table3[Type Colour],Table5[[#This Row],[Index Number]])=9,"",IF(INDEX(Table3[Manufacturer],Table5[[#This Row],[Index Number]])=0,"",INDEX(Table3[Manufacturer],Table5[[#This Row],[Index Number]])))</f>
        <v/>
      </c>
      <c r="D376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376" t="str">
        <f ca="1">IF(INDEX(Table3[Type Colour],Table5[[#This Row],[Index Number]])=9,"",IF(INDEX(Table3[Footprint],Table5[[#This Row],[Index Number]])=0,"",INDEX(Table3[Footprint],Table5[[#This Row],[Index Number]])))</f>
        <v/>
      </c>
      <c r="F376" t="str">
        <f ca="1">IF(INDEX(Table3[Type Colour],Table5[[#This Row],[Index Number]])=9,"",IF(INDEX(Table3[Value],Table5[[#This Row],[Index Number]])=0,"",INDEX(Table3[Footprint],Table5[[#This Row],[Index Number]])))</f>
        <v/>
      </c>
      <c r="G376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376" t="str">
        <f ca="1">IF(INDEX(Table3[Type Colour],Table5[[#This Row],[Index Number]])=9,"",IF(INDEX(Table3[Order-code],Table5[[#This Row],[Index Number]])=0,"",INDEX(Table3[Order-code],Table5[[#This Row],[Index Number]])))</f>
        <v/>
      </c>
      <c r="I376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376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377" spans="2:10" x14ac:dyDescent="0.25">
      <c r="B377" s="12">
        <f t="shared" ca="1" si="5"/>
        <v>370</v>
      </c>
      <c r="C377" t="str">
        <f ca="1">IF(INDEX(Table3[Type Colour],Table5[[#This Row],[Index Number]])=9,"",IF(INDEX(Table3[Manufacturer],Table5[[#This Row],[Index Number]])=0,"",INDEX(Table3[Manufacturer],Table5[[#This Row],[Index Number]])))</f>
        <v/>
      </c>
      <c r="D377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377" t="str">
        <f ca="1">IF(INDEX(Table3[Type Colour],Table5[[#This Row],[Index Number]])=9,"",IF(INDEX(Table3[Footprint],Table5[[#This Row],[Index Number]])=0,"",INDEX(Table3[Footprint],Table5[[#This Row],[Index Number]])))</f>
        <v/>
      </c>
      <c r="F377" t="str">
        <f ca="1">IF(INDEX(Table3[Type Colour],Table5[[#This Row],[Index Number]])=9,"",IF(INDEX(Table3[Value],Table5[[#This Row],[Index Number]])=0,"",INDEX(Table3[Footprint],Table5[[#This Row],[Index Number]])))</f>
        <v/>
      </c>
      <c r="G377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377" t="str">
        <f ca="1">IF(INDEX(Table3[Type Colour],Table5[[#This Row],[Index Number]])=9,"",IF(INDEX(Table3[Order-code],Table5[[#This Row],[Index Number]])=0,"",INDEX(Table3[Order-code],Table5[[#This Row],[Index Number]])))</f>
        <v/>
      </c>
      <c r="I377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377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378" spans="2:10" x14ac:dyDescent="0.25">
      <c r="B378" s="12">
        <f t="shared" ca="1" si="5"/>
        <v>371</v>
      </c>
      <c r="C378" t="str">
        <f ca="1">IF(INDEX(Table3[Type Colour],Table5[[#This Row],[Index Number]])=9,"",IF(INDEX(Table3[Manufacturer],Table5[[#This Row],[Index Number]])=0,"",INDEX(Table3[Manufacturer],Table5[[#This Row],[Index Number]])))</f>
        <v/>
      </c>
      <c r="D378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378" t="str">
        <f ca="1">IF(INDEX(Table3[Type Colour],Table5[[#This Row],[Index Number]])=9,"",IF(INDEX(Table3[Footprint],Table5[[#This Row],[Index Number]])=0,"",INDEX(Table3[Footprint],Table5[[#This Row],[Index Number]])))</f>
        <v/>
      </c>
      <c r="F378" t="str">
        <f ca="1">IF(INDEX(Table3[Type Colour],Table5[[#This Row],[Index Number]])=9,"",IF(INDEX(Table3[Value],Table5[[#This Row],[Index Number]])=0,"",INDEX(Table3[Footprint],Table5[[#This Row],[Index Number]])))</f>
        <v/>
      </c>
      <c r="G378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378" t="str">
        <f ca="1">IF(INDEX(Table3[Type Colour],Table5[[#This Row],[Index Number]])=9,"",IF(INDEX(Table3[Order-code],Table5[[#This Row],[Index Number]])=0,"",INDEX(Table3[Order-code],Table5[[#This Row],[Index Number]])))</f>
        <v/>
      </c>
      <c r="I378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378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379" spans="2:10" x14ac:dyDescent="0.25">
      <c r="B379" s="12">
        <f t="shared" ca="1" si="5"/>
        <v>372</v>
      </c>
      <c r="C379" t="str">
        <f ca="1">IF(INDEX(Table3[Type Colour],Table5[[#This Row],[Index Number]])=9,"",IF(INDEX(Table3[Manufacturer],Table5[[#This Row],[Index Number]])=0,"",INDEX(Table3[Manufacturer],Table5[[#This Row],[Index Number]])))</f>
        <v/>
      </c>
      <c r="D379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379" t="str">
        <f ca="1">IF(INDEX(Table3[Type Colour],Table5[[#This Row],[Index Number]])=9,"",IF(INDEX(Table3[Footprint],Table5[[#This Row],[Index Number]])=0,"",INDEX(Table3[Footprint],Table5[[#This Row],[Index Number]])))</f>
        <v/>
      </c>
      <c r="F379" t="str">
        <f ca="1">IF(INDEX(Table3[Type Colour],Table5[[#This Row],[Index Number]])=9,"",IF(INDEX(Table3[Value],Table5[[#This Row],[Index Number]])=0,"",INDEX(Table3[Footprint],Table5[[#This Row],[Index Number]])))</f>
        <v/>
      </c>
      <c r="G379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379" t="str">
        <f ca="1">IF(INDEX(Table3[Type Colour],Table5[[#This Row],[Index Number]])=9,"",IF(INDEX(Table3[Order-code],Table5[[#This Row],[Index Number]])=0,"",INDEX(Table3[Order-code],Table5[[#This Row],[Index Number]])))</f>
        <v/>
      </c>
      <c r="I379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379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380" spans="2:10" x14ac:dyDescent="0.25">
      <c r="B380" s="12">
        <f t="shared" ca="1" si="5"/>
        <v>373</v>
      </c>
      <c r="C380" t="str">
        <f ca="1">IF(INDEX(Table3[Type Colour],Table5[[#This Row],[Index Number]])=9,"",IF(INDEX(Table3[Manufacturer],Table5[[#This Row],[Index Number]])=0,"",INDEX(Table3[Manufacturer],Table5[[#This Row],[Index Number]])))</f>
        <v/>
      </c>
      <c r="D380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380" t="str">
        <f ca="1">IF(INDEX(Table3[Type Colour],Table5[[#This Row],[Index Number]])=9,"",IF(INDEX(Table3[Footprint],Table5[[#This Row],[Index Number]])=0,"",INDEX(Table3[Footprint],Table5[[#This Row],[Index Number]])))</f>
        <v/>
      </c>
      <c r="F380" t="str">
        <f ca="1">IF(INDEX(Table3[Type Colour],Table5[[#This Row],[Index Number]])=9,"",IF(INDEX(Table3[Value],Table5[[#This Row],[Index Number]])=0,"",INDEX(Table3[Footprint],Table5[[#This Row],[Index Number]])))</f>
        <v/>
      </c>
      <c r="G380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380" t="str">
        <f ca="1">IF(INDEX(Table3[Type Colour],Table5[[#This Row],[Index Number]])=9,"",IF(INDEX(Table3[Order-code],Table5[[#This Row],[Index Number]])=0,"",INDEX(Table3[Order-code],Table5[[#This Row],[Index Number]])))</f>
        <v/>
      </c>
      <c r="I380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380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381" spans="2:10" x14ac:dyDescent="0.25">
      <c r="B381" s="12">
        <f t="shared" ca="1" si="5"/>
        <v>374</v>
      </c>
      <c r="C381" t="str">
        <f ca="1">IF(INDEX(Table3[Type Colour],Table5[[#This Row],[Index Number]])=9,"",IF(INDEX(Table3[Manufacturer],Table5[[#This Row],[Index Number]])=0,"",INDEX(Table3[Manufacturer],Table5[[#This Row],[Index Number]])))</f>
        <v/>
      </c>
      <c r="D381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381" t="str">
        <f ca="1">IF(INDEX(Table3[Type Colour],Table5[[#This Row],[Index Number]])=9,"",IF(INDEX(Table3[Footprint],Table5[[#This Row],[Index Number]])=0,"",INDEX(Table3[Footprint],Table5[[#This Row],[Index Number]])))</f>
        <v/>
      </c>
      <c r="F381" t="str">
        <f ca="1">IF(INDEX(Table3[Type Colour],Table5[[#This Row],[Index Number]])=9,"",IF(INDEX(Table3[Value],Table5[[#This Row],[Index Number]])=0,"",INDEX(Table3[Footprint],Table5[[#This Row],[Index Number]])))</f>
        <v/>
      </c>
      <c r="G381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381" t="str">
        <f ca="1">IF(INDEX(Table3[Type Colour],Table5[[#This Row],[Index Number]])=9,"",IF(INDEX(Table3[Order-code],Table5[[#This Row],[Index Number]])=0,"",INDEX(Table3[Order-code],Table5[[#This Row],[Index Number]])))</f>
        <v/>
      </c>
      <c r="I381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381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382" spans="2:10" x14ac:dyDescent="0.25">
      <c r="B382" s="12">
        <f t="shared" ca="1" si="5"/>
        <v>375</v>
      </c>
      <c r="C382" t="str">
        <f ca="1">IF(INDEX(Table3[Type Colour],Table5[[#This Row],[Index Number]])=9,"",IF(INDEX(Table3[Manufacturer],Table5[[#This Row],[Index Number]])=0,"",INDEX(Table3[Manufacturer],Table5[[#This Row],[Index Number]])))</f>
        <v/>
      </c>
      <c r="D382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382" t="str">
        <f ca="1">IF(INDEX(Table3[Type Colour],Table5[[#This Row],[Index Number]])=9,"",IF(INDEX(Table3[Footprint],Table5[[#This Row],[Index Number]])=0,"",INDEX(Table3[Footprint],Table5[[#This Row],[Index Number]])))</f>
        <v/>
      </c>
      <c r="F382" t="str">
        <f ca="1">IF(INDEX(Table3[Type Colour],Table5[[#This Row],[Index Number]])=9,"",IF(INDEX(Table3[Value],Table5[[#This Row],[Index Number]])=0,"",INDEX(Table3[Footprint],Table5[[#This Row],[Index Number]])))</f>
        <v/>
      </c>
      <c r="G382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382" t="str">
        <f ca="1">IF(INDEX(Table3[Type Colour],Table5[[#This Row],[Index Number]])=9,"",IF(INDEX(Table3[Order-code],Table5[[#This Row],[Index Number]])=0,"",INDEX(Table3[Order-code],Table5[[#This Row],[Index Number]])))</f>
        <v/>
      </c>
      <c r="I382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382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383" spans="2:10" x14ac:dyDescent="0.25">
      <c r="B383" s="12">
        <f t="shared" ca="1" si="5"/>
        <v>376</v>
      </c>
      <c r="C383" t="str">
        <f ca="1">IF(INDEX(Table3[Type Colour],Table5[[#This Row],[Index Number]])=9,"",IF(INDEX(Table3[Manufacturer],Table5[[#This Row],[Index Number]])=0,"",INDEX(Table3[Manufacturer],Table5[[#This Row],[Index Number]])))</f>
        <v/>
      </c>
      <c r="D383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383" t="str">
        <f ca="1">IF(INDEX(Table3[Type Colour],Table5[[#This Row],[Index Number]])=9,"",IF(INDEX(Table3[Footprint],Table5[[#This Row],[Index Number]])=0,"",INDEX(Table3[Footprint],Table5[[#This Row],[Index Number]])))</f>
        <v/>
      </c>
      <c r="F383" t="str">
        <f ca="1">IF(INDEX(Table3[Type Colour],Table5[[#This Row],[Index Number]])=9,"",IF(INDEX(Table3[Value],Table5[[#This Row],[Index Number]])=0,"",INDEX(Table3[Footprint],Table5[[#This Row],[Index Number]])))</f>
        <v/>
      </c>
      <c r="G383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383" t="str">
        <f ca="1">IF(INDEX(Table3[Type Colour],Table5[[#This Row],[Index Number]])=9,"",IF(INDEX(Table3[Order-code],Table5[[#This Row],[Index Number]])=0,"",INDEX(Table3[Order-code],Table5[[#This Row],[Index Number]])))</f>
        <v/>
      </c>
      <c r="I383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383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384" spans="2:10" x14ac:dyDescent="0.25">
      <c r="B384" s="12">
        <f t="shared" ca="1" si="5"/>
        <v>377</v>
      </c>
      <c r="C384" t="str">
        <f ca="1">IF(INDEX(Table3[Type Colour],Table5[[#This Row],[Index Number]])=9,"",IF(INDEX(Table3[Manufacturer],Table5[[#This Row],[Index Number]])=0,"",INDEX(Table3[Manufacturer],Table5[[#This Row],[Index Number]])))</f>
        <v/>
      </c>
      <c r="D384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384" t="str">
        <f ca="1">IF(INDEX(Table3[Type Colour],Table5[[#This Row],[Index Number]])=9,"",IF(INDEX(Table3[Footprint],Table5[[#This Row],[Index Number]])=0,"",INDEX(Table3[Footprint],Table5[[#This Row],[Index Number]])))</f>
        <v/>
      </c>
      <c r="F384" t="str">
        <f ca="1">IF(INDEX(Table3[Type Colour],Table5[[#This Row],[Index Number]])=9,"",IF(INDEX(Table3[Value],Table5[[#This Row],[Index Number]])=0,"",INDEX(Table3[Footprint],Table5[[#This Row],[Index Number]])))</f>
        <v/>
      </c>
      <c r="G384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384" t="str">
        <f ca="1">IF(INDEX(Table3[Type Colour],Table5[[#This Row],[Index Number]])=9,"",IF(INDEX(Table3[Order-code],Table5[[#This Row],[Index Number]])=0,"",INDEX(Table3[Order-code],Table5[[#This Row],[Index Number]])))</f>
        <v/>
      </c>
      <c r="I384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384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385" spans="2:10" x14ac:dyDescent="0.25">
      <c r="B385" s="12">
        <f t="shared" ca="1" si="5"/>
        <v>378</v>
      </c>
      <c r="C385" t="str">
        <f ca="1">IF(INDEX(Table3[Type Colour],Table5[[#This Row],[Index Number]])=9,"",IF(INDEX(Table3[Manufacturer],Table5[[#This Row],[Index Number]])=0,"",INDEX(Table3[Manufacturer],Table5[[#This Row],[Index Number]])))</f>
        <v/>
      </c>
      <c r="D385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385" t="str">
        <f ca="1">IF(INDEX(Table3[Type Colour],Table5[[#This Row],[Index Number]])=9,"",IF(INDEX(Table3[Footprint],Table5[[#This Row],[Index Number]])=0,"",INDEX(Table3[Footprint],Table5[[#This Row],[Index Number]])))</f>
        <v/>
      </c>
      <c r="F385" t="str">
        <f ca="1">IF(INDEX(Table3[Type Colour],Table5[[#This Row],[Index Number]])=9,"",IF(INDEX(Table3[Value],Table5[[#This Row],[Index Number]])=0,"",INDEX(Table3[Footprint],Table5[[#This Row],[Index Number]])))</f>
        <v/>
      </c>
      <c r="G385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385" t="str">
        <f ca="1">IF(INDEX(Table3[Type Colour],Table5[[#This Row],[Index Number]])=9,"",IF(INDEX(Table3[Order-code],Table5[[#This Row],[Index Number]])=0,"",INDEX(Table3[Order-code],Table5[[#This Row],[Index Number]])))</f>
        <v/>
      </c>
      <c r="I385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385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386" spans="2:10" x14ac:dyDescent="0.25">
      <c r="B386" s="12">
        <f t="shared" ca="1" si="5"/>
        <v>379</v>
      </c>
      <c r="C386" t="str">
        <f ca="1">IF(INDEX(Table3[Type Colour],Table5[[#This Row],[Index Number]])=9,"",IF(INDEX(Table3[Manufacturer],Table5[[#This Row],[Index Number]])=0,"",INDEX(Table3[Manufacturer],Table5[[#This Row],[Index Number]])))</f>
        <v/>
      </c>
      <c r="D386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386" t="str">
        <f ca="1">IF(INDEX(Table3[Type Colour],Table5[[#This Row],[Index Number]])=9,"",IF(INDEX(Table3[Footprint],Table5[[#This Row],[Index Number]])=0,"",INDEX(Table3[Footprint],Table5[[#This Row],[Index Number]])))</f>
        <v/>
      </c>
      <c r="F386" t="str">
        <f ca="1">IF(INDEX(Table3[Type Colour],Table5[[#This Row],[Index Number]])=9,"",IF(INDEX(Table3[Value],Table5[[#This Row],[Index Number]])=0,"",INDEX(Table3[Footprint],Table5[[#This Row],[Index Number]])))</f>
        <v/>
      </c>
      <c r="G386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386" t="str">
        <f ca="1">IF(INDEX(Table3[Type Colour],Table5[[#This Row],[Index Number]])=9,"",IF(INDEX(Table3[Order-code],Table5[[#This Row],[Index Number]])=0,"",INDEX(Table3[Order-code],Table5[[#This Row],[Index Number]])))</f>
        <v/>
      </c>
      <c r="I386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386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387" spans="2:10" x14ac:dyDescent="0.25">
      <c r="B387" s="12">
        <f t="shared" ref="B387:B450" ca="1" si="6">IF(ISNUMBER(INDIRECT("B"&amp;ROW()-1)),INDIRECT("B"&amp;ROW()-1)+1,1)</f>
        <v>380</v>
      </c>
      <c r="C387" t="str">
        <f ca="1">IF(INDEX(Table3[Type Colour],Table5[[#This Row],[Index Number]])=9,"",IF(INDEX(Table3[Manufacturer],Table5[[#This Row],[Index Number]])=0,"",INDEX(Table3[Manufacturer],Table5[[#This Row],[Index Number]])))</f>
        <v/>
      </c>
      <c r="D387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387" t="str">
        <f ca="1">IF(INDEX(Table3[Type Colour],Table5[[#This Row],[Index Number]])=9,"",IF(INDEX(Table3[Footprint],Table5[[#This Row],[Index Number]])=0,"",INDEX(Table3[Footprint],Table5[[#This Row],[Index Number]])))</f>
        <v/>
      </c>
      <c r="F387" t="str">
        <f ca="1">IF(INDEX(Table3[Type Colour],Table5[[#This Row],[Index Number]])=9,"",IF(INDEX(Table3[Value],Table5[[#This Row],[Index Number]])=0,"",INDEX(Table3[Footprint],Table5[[#This Row],[Index Number]])))</f>
        <v/>
      </c>
      <c r="G387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387" t="str">
        <f ca="1">IF(INDEX(Table3[Type Colour],Table5[[#This Row],[Index Number]])=9,"",IF(INDEX(Table3[Order-code],Table5[[#This Row],[Index Number]])=0,"",INDEX(Table3[Order-code],Table5[[#This Row],[Index Number]])))</f>
        <v/>
      </c>
      <c r="I387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387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388" spans="2:10" x14ac:dyDescent="0.25">
      <c r="B388" s="12">
        <f t="shared" ca="1" si="6"/>
        <v>381</v>
      </c>
      <c r="C388" t="str">
        <f ca="1">IF(INDEX(Table3[Type Colour],Table5[[#This Row],[Index Number]])=9,"",IF(INDEX(Table3[Manufacturer],Table5[[#This Row],[Index Number]])=0,"",INDEX(Table3[Manufacturer],Table5[[#This Row],[Index Number]])))</f>
        <v/>
      </c>
      <c r="D388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388" t="str">
        <f ca="1">IF(INDEX(Table3[Type Colour],Table5[[#This Row],[Index Number]])=9,"",IF(INDEX(Table3[Footprint],Table5[[#This Row],[Index Number]])=0,"",INDEX(Table3[Footprint],Table5[[#This Row],[Index Number]])))</f>
        <v/>
      </c>
      <c r="F388" t="str">
        <f ca="1">IF(INDEX(Table3[Type Colour],Table5[[#This Row],[Index Number]])=9,"",IF(INDEX(Table3[Value],Table5[[#This Row],[Index Number]])=0,"",INDEX(Table3[Footprint],Table5[[#This Row],[Index Number]])))</f>
        <v/>
      </c>
      <c r="G388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388" t="str">
        <f ca="1">IF(INDEX(Table3[Type Colour],Table5[[#This Row],[Index Number]])=9,"",IF(INDEX(Table3[Order-code],Table5[[#This Row],[Index Number]])=0,"",INDEX(Table3[Order-code],Table5[[#This Row],[Index Number]])))</f>
        <v/>
      </c>
      <c r="I388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388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389" spans="2:10" x14ac:dyDescent="0.25">
      <c r="B389" s="12">
        <f t="shared" ca="1" si="6"/>
        <v>382</v>
      </c>
      <c r="C389" t="str">
        <f ca="1">IF(INDEX(Table3[Type Colour],Table5[[#This Row],[Index Number]])=9,"",IF(INDEX(Table3[Manufacturer],Table5[[#This Row],[Index Number]])=0,"",INDEX(Table3[Manufacturer],Table5[[#This Row],[Index Number]])))</f>
        <v/>
      </c>
      <c r="D389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389" t="str">
        <f ca="1">IF(INDEX(Table3[Type Colour],Table5[[#This Row],[Index Number]])=9,"",IF(INDEX(Table3[Footprint],Table5[[#This Row],[Index Number]])=0,"",INDEX(Table3[Footprint],Table5[[#This Row],[Index Number]])))</f>
        <v/>
      </c>
      <c r="F389" t="str">
        <f ca="1">IF(INDEX(Table3[Type Colour],Table5[[#This Row],[Index Number]])=9,"",IF(INDEX(Table3[Value],Table5[[#This Row],[Index Number]])=0,"",INDEX(Table3[Footprint],Table5[[#This Row],[Index Number]])))</f>
        <v/>
      </c>
      <c r="G389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389" t="str">
        <f ca="1">IF(INDEX(Table3[Type Colour],Table5[[#This Row],[Index Number]])=9,"",IF(INDEX(Table3[Order-code],Table5[[#This Row],[Index Number]])=0,"",INDEX(Table3[Order-code],Table5[[#This Row],[Index Number]])))</f>
        <v/>
      </c>
      <c r="I389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389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390" spans="2:10" x14ac:dyDescent="0.25">
      <c r="B390" s="12">
        <f t="shared" ca="1" si="6"/>
        <v>383</v>
      </c>
      <c r="C390" t="str">
        <f ca="1">IF(INDEX(Table3[Type Colour],Table5[[#This Row],[Index Number]])=9,"",IF(INDEX(Table3[Manufacturer],Table5[[#This Row],[Index Number]])=0,"",INDEX(Table3[Manufacturer],Table5[[#This Row],[Index Number]])))</f>
        <v/>
      </c>
      <c r="D390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390" t="str">
        <f ca="1">IF(INDEX(Table3[Type Colour],Table5[[#This Row],[Index Number]])=9,"",IF(INDEX(Table3[Footprint],Table5[[#This Row],[Index Number]])=0,"",INDEX(Table3[Footprint],Table5[[#This Row],[Index Number]])))</f>
        <v/>
      </c>
      <c r="F390" t="str">
        <f ca="1">IF(INDEX(Table3[Type Colour],Table5[[#This Row],[Index Number]])=9,"",IF(INDEX(Table3[Value],Table5[[#This Row],[Index Number]])=0,"",INDEX(Table3[Footprint],Table5[[#This Row],[Index Number]])))</f>
        <v/>
      </c>
      <c r="G390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390" t="str">
        <f ca="1">IF(INDEX(Table3[Type Colour],Table5[[#This Row],[Index Number]])=9,"",IF(INDEX(Table3[Order-code],Table5[[#This Row],[Index Number]])=0,"",INDEX(Table3[Order-code],Table5[[#This Row],[Index Number]])))</f>
        <v/>
      </c>
      <c r="I390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390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391" spans="2:10" x14ac:dyDescent="0.25">
      <c r="B391" s="12">
        <f t="shared" ca="1" si="6"/>
        <v>384</v>
      </c>
      <c r="C391" t="str">
        <f ca="1">IF(INDEX(Table3[Type Colour],Table5[[#This Row],[Index Number]])=9,"",IF(INDEX(Table3[Manufacturer],Table5[[#This Row],[Index Number]])=0,"",INDEX(Table3[Manufacturer],Table5[[#This Row],[Index Number]])))</f>
        <v/>
      </c>
      <c r="D391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391" t="str">
        <f ca="1">IF(INDEX(Table3[Type Colour],Table5[[#This Row],[Index Number]])=9,"",IF(INDEX(Table3[Footprint],Table5[[#This Row],[Index Number]])=0,"",INDEX(Table3[Footprint],Table5[[#This Row],[Index Number]])))</f>
        <v/>
      </c>
      <c r="F391" t="str">
        <f ca="1">IF(INDEX(Table3[Type Colour],Table5[[#This Row],[Index Number]])=9,"",IF(INDEX(Table3[Value],Table5[[#This Row],[Index Number]])=0,"",INDEX(Table3[Footprint],Table5[[#This Row],[Index Number]])))</f>
        <v/>
      </c>
      <c r="G391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391" t="str">
        <f ca="1">IF(INDEX(Table3[Type Colour],Table5[[#This Row],[Index Number]])=9,"",IF(INDEX(Table3[Order-code],Table5[[#This Row],[Index Number]])=0,"",INDEX(Table3[Order-code],Table5[[#This Row],[Index Number]])))</f>
        <v/>
      </c>
      <c r="I391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391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392" spans="2:10" x14ac:dyDescent="0.25">
      <c r="B392" s="12">
        <f t="shared" ca="1" si="6"/>
        <v>385</v>
      </c>
      <c r="C392" t="str">
        <f ca="1">IF(INDEX(Table3[Type Colour],Table5[[#This Row],[Index Number]])=9,"",IF(INDEX(Table3[Manufacturer],Table5[[#This Row],[Index Number]])=0,"",INDEX(Table3[Manufacturer],Table5[[#This Row],[Index Number]])))</f>
        <v/>
      </c>
      <c r="D392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392" t="str">
        <f ca="1">IF(INDEX(Table3[Type Colour],Table5[[#This Row],[Index Number]])=9,"",IF(INDEX(Table3[Footprint],Table5[[#This Row],[Index Number]])=0,"",INDEX(Table3[Footprint],Table5[[#This Row],[Index Number]])))</f>
        <v/>
      </c>
      <c r="F392" t="str">
        <f ca="1">IF(INDEX(Table3[Type Colour],Table5[[#This Row],[Index Number]])=9,"",IF(INDEX(Table3[Value],Table5[[#This Row],[Index Number]])=0,"",INDEX(Table3[Footprint],Table5[[#This Row],[Index Number]])))</f>
        <v/>
      </c>
      <c r="G392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392" t="str">
        <f ca="1">IF(INDEX(Table3[Type Colour],Table5[[#This Row],[Index Number]])=9,"",IF(INDEX(Table3[Order-code],Table5[[#This Row],[Index Number]])=0,"",INDEX(Table3[Order-code],Table5[[#This Row],[Index Number]])))</f>
        <v/>
      </c>
      <c r="I392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392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393" spans="2:10" x14ac:dyDescent="0.25">
      <c r="B393" s="12">
        <f t="shared" ca="1" si="6"/>
        <v>386</v>
      </c>
      <c r="C393" t="str">
        <f ca="1">IF(INDEX(Table3[Type Colour],Table5[[#This Row],[Index Number]])=9,"",IF(INDEX(Table3[Manufacturer],Table5[[#This Row],[Index Number]])=0,"",INDEX(Table3[Manufacturer],Table5[[#This Row],[Index Number]])))</f>
        <v/>
      </c>
      <c r="D393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393" t="str">
        <f ca="1">IF(INDEX(Table3[Type Colour],Table5[[#This Row],[Index Number]])=9,"",IF(INDEX(Table3[Footprint],Table5[[#This Row],[Index Number]])=0,"",INDEX(Table3[Footprint],Table5[[#This Row],[Index Number]])))</f>
        <v/>
      </c>
      <c r="F393" t="str">
        <f ca="1">IF(INDEX(Table3[Type Colour],Table5[[#This Row],[Index Number]])=9,"",IF(INDEX(Table3[Value],Table5[[#This Row],[Index Number]])=0,"",INDEX(Table3[Footprint],Table5[[#This Row],[Index Number]])))</f>
        <v/>
      </c>
      <c r="G393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393" t="str">
        <f ca="1">IF(INDEX(Table3[Type Colour],Table5[[#This Row],[Index Number]])=9,"",IF(INDEX(Table3[Order-code],Table5[[#This Row],[Index Number]])=0,"",INDEX(Table3[Order-code],Table5[[#This Row],[Index Number]])))</f>
        <v/>
      </c>
      <c r="I393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393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394" spans="2:10" x14ac:dyDescent="0.25">
      <c r="B394" s="12">
        <f t="shared" ca="1" si="6"/>
        <v>387</v>
      </c>
      <c r="C394" t="str">
        <f ca="1">IF(INDEX(Table3[Type Colour],Table5[[#This Row],[Index Number]])=9,"",IF(INDEX(Table3[Manufacturer],Table5[[#This Row],[Index Number]])=0,"",INDEX(Table3[Manufacturer],Table5[[#This Row],[Index Number]])))</f>
        <v/>
      </c>
      <c r="D394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394" t="str">
        <f ca="1">IF(INDEX(Table3[Type Colour],Table5[[#This Row],[Index Number]])=9,"",IF(INDEX(Table3[Footprint],Table5[[#This Row],[Index Number]])=0,"",INDEX(Table3[Footprint],Table5[[#This Row],[Index Number]])))</f>
        <v/>
      </c>
      <c r="F394" t="str">
        <f ca="1">IF(INDEX(Table3[Type Colour],Table5[[#This Row],[Index Number]])=9,"",IF(INDEX(Table3[Value],Table5[[#This Row],[Index Number]])=0,"",INDEX(Table3[Footprint],Table5[[#This Row],[Index Number]])))</f>
        <v/>
      </c>
      <c r="G394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394" t="str">
        <f ca="1">IF(INDEX(Table3[Type Colour],Table5[[#This Row],[Index Number]])=9,"",IF(INDEX(Table3[Order-code],Table5[[#This Row],[Index Number]])=0,"",INDEX(Table3[Order-code],Table5[[#This Row],[Index Number]])))</f>
        <v/>
      </c>
      <c r="I394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394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395" spans="2:10" x14ac:dyDescent="0.25">
      <c r="B395" s="12">
        <f t="shared" ca="1" si="6"/>
        <v>388</v>
      </c>
      <c r="C395" t="str">
        <f ca="1">IF(INDEX(Table3[Type Colour],Table5[[#This Row],[Index Number]])=9,"",IF(INDEX(Table3[Manufacturer],Table5[[#This Row],[Index Number]])=0,"",INDEX(Table3[Manufacturer],Table5[[#This Row],[Index Number]])))</f>
        <v/>
      </c>
      <c r="D395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395" t="str">
        <f ca="1">IF(INDEX(Table3[Type Colour],Table5[[#This Row],[Index Number]])=9,"",IF(INDEX(Table3[Footprint],Table5[[#This Row],[Index Number]])=0,"",INDEX(Table3[Footprint],Table5[[#This Row],[Index Number]])))</f>
        <v/>
      </c>
      <c r="F395" t="str">
        <f ca="1">IF(INDEX(Table3[Type Colour],Table5[[#This Row],[Index Number]])=9,"",IF(INDEX(Table3[Value],Table5[[#This Row],[Index Number]])=0,"",INDEX(Table3[Footprint],Table5[[#This Row],[Index Number]])))</f>
        <v/>
      </c>
      <c r="G395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395" t="str">
        <f ca="1">IF(INDEX(Table3[Type Colour],Table5[[#This Row],[Index Number]])=9,"",IF(INDEX(Table3[Order-code],Table5[[#This Row],[Index Number]])=0,"",INDEX(Table3[Order-code],Table5[[#This Row],[Index Number]])))</f>
        <v/>
      </c>
      <c r="I395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395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396" spans="2:10" x14ac:dyDescent="0.25">
      <c r="B396" s="12">
        <f t="shared" ca="1" si="6"/>
        <v>389</v>
      </c>
      <c r="C396" t="str">
        <f ca="1">IF(INDEX(Table3[Type Colour],Table5[[#This Row],[Index Number]])=9,"",IF(INDEX(Table3[Manufacturer],Table5[[#This Row],[Index Number]])=0,"",INDEX(Table3[Manufacturer],Table5[[#This Row],[Index Number]])))</f>
        <v/>
      </c>
      <c r="D396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396" t="str">
        <f ca="1">IF(INDEX(Table3[Type Colour],Table5[[#This Row],[Index Number]])=9,"",IF(INDEX(Table3[Footprint],Table5[[#This Row],[Index Number]])=0,"",INDEX(Table3[Footprint],Table5[[#This Row],[Index Number]])))</f>
        <v/>
      </c>
      <c r="F396" t="str">
        <f ca="1">IF(INDEX(Table3[Type Colour],Table5[[#This Row],[Index Number]])=9,"",IF(INDEX(Table3[Value],Table5[[#This Row],[Index Number]])=0,"",INDEX(Table3[Footprint],Table5[[#This Row],[Index Number]])))</f>
        <v/>
      </c>
      <c r="G396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396" t="str">
        <f ca="1">IF(INDEX(Table3[Type Colour],Table5[[#This Row],[Index Number]])=9,"",IF(INDEX(Table3[Order-code],Table5[[#This Row],[Index Number]])=0,"",INDEX(Table3[Order-code],Table5[[#This Row],[Index Number]])))</f>
        <v/>
      </c>
      <c r="I396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396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397" spans="2:10" x14ac:dyDescent="0.25">
      <c r="B397" s="12">
        <f t="shared" ca="1" si="6"/>
        <v>390</v>
      </c>
      <c r="C397" t="str">
        <f ca="1">IF(INDEX(Table3[Type Colour],Table5[[#This Row],[Index Number]])=9,"",IF(INDEX(Table3[Manufacturer],Table5[[#This Row],[Index Number]])=0,"",INDEX(Table3[Manufacturer],Table5[[#This Row],[Index Number]])))</f>
        <v/>
      </c>
      <c r="D397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397" t="str">
        <f ca="1">IF(INDEX(Table3[Type Colour],Table5[[#This Row],[Index Number]])=9,"",IF(INDEX(Table3[Footprint],Table5[[#This Row],[Index Number]])=0,"",INDEX(Table3[Footprint],Table5[[#This Row],[Index Number]])))</f>
        <v/>
      </c>
      <c r="F397" t="str">
        <f ca="1">IF(INDEX(Table3[Type Colour],Table5[[#This Row],[Index Number]])=9,"",IF(INDEX(Table3[Value],Table5[[#This Row],[Index Number]])=0,"",INDEX(Table3[Footprint],Table5[[#This Row],[Index Number]])))</f>
        <v/>
      </c>
      <c r="G397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397" t="str">
        <f ca="1">IF(INDEX(Table3[Type Colour],Table5[[#This Row],[Index Number]])=9,"",IF(INDEX(Table3[Order-code],Table5[[#This Row],[Index Number]])=0,"",INDEX(Table3[Order-code],Table5[[#This Row],[Index Number]])))</f>
        <v/>
      </c>
      <c r="I397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397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398" spans="2:10" x14ac:dyDescent="0.25">
      <c r="B398" s="12">
        <f t="shared" ca="1" si="6"/>
        <v>391</v>
      </c>
      <c r="C398" t="str">
        <f ca="1">IF(INDEX(Table3[Type Colour],Table5[[#This Row],[Index Number]])=9,"",IF(INDEX(Table3[Manufacturer],Table5[[#This Row],[Index Number]])=0,"",INDEX(Table3[Manufacturer],Table5[[#This Row],[Index Number]])))</f>
        <v/>
      </c>
      <c r="D398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398" t="str">
        <f ca="1">IF(INDEX(Table3[Type Colour],Table5[[#This Row],[Index Number]])=9,"",IF(INDEX(Table3[Footprint],Table5[[#This Row],[Index Number]])=0,"",INDEX(Table3[Footprint],Table5[[#This Row],[Index Number]])))</f>
        <v/>
      </c>
      <c r="F398" t="str">
        <f ca="1">IF(INDEX(Table3[Type Colour],Table5[[#This Row],[Index Number]])=9,"",IF(INDEX(Table3[Value],Table5[[#This Row],[Index Number]])=0,"",INDEX(Table3[Footprint],Table5[[#This Row],[Index Number]])))</f>
        <v/>
      </c>
      <c r="G398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398" t="str">
        <f ca="1">IF(INDEX(Table3[Type Colour],Table5[[#This Row],[Index Number]])=9,"",IF(INDEX(Table3[Order-code],Table5[[#This Row],[Index Number]])=0,"",INDEX(Table3[Order-code],Table5[[#This Row],[Index Number]])))</f>
        <v/>
      </c>
      <c r="I398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398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399" spans="2:10" x14ac:dyDescent="0.25">
      <c r="B399" s="12">
        <f t="shared" ca="1" si="6"/>
        <v>392</v>
      </c>
      <c r="C399" t="str">
        <f ca="1">IF(INDEX(Table3[Type Colour],Table5[[#This Row],[Index Number]])=9,"",IF(INDEX(Table3[Manufacturer],Table5[[#This Row],[Index Number]])=0,"",INDEX(Table3[Manufacturer],Table5[[#This Row],[Index Number]])))</f>
        <v/>
      </c>
      <c r="D399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399" t="str">
        <f ca="1">IF(INDEX(Table3[Type Colour],Table5[[#This Row],[Index Number]])=9,"",IF(INDEX(Table3[Footprint],Table5[[#This Row],[Index Number]])=0,"",INDEX(Table3[Footprint],Table5[[#This Row],[Index Number]])))</f>
        <v/>
      </c>
      <c r="F399" t="str">
        <f ca="1">IF(INDEX(Table3[Type Colour],Table5[[#This Row],[Index Number]])=9,"",IF(INDEX(Table3[Value],Table5[[#This Row],[Index Number]])=0,"",INDEX(Table3[Footprint],Table5[[#This Row],[Index Number]])))</f>
        <v/>
      </c>
      <c r="G399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399" t="str">
        <f ca="1">IF(INDEX(Table3[Type Colour],Table5[[#This Row],[Index Number]])=9,"",IF(INDEX(Table3[Order-code],Table5[[#This Row],[Index Number]])=0,"",INDEX(Table3[Order-code],Table5[[#This Row],[Index Number]])))</f>
        <v/>
      </c>
      <c r="I399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399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400" spans="2:10" x14ac:dyDescent="0.25">
      <c r="B400" s="12">
        <f t="shared" ca="1" si="6"/>
        <v>393</v>
      </c>
      <c r="C400" t="str">
        <f ca="1">IF(INDEX(Table3[Type Colour],Table5[[#This Row],[Index Number]])=9,"",IF(INDEX(Table3[Manufacturer],Table5[[#This Row],[Index Number]])=0,"",INDEX(Table3[Manufacturer],Table5[[#This Row],[Index Number]])))</f>
        <v/>
      </c>
      <c r="D400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400" t="str">
        <f ca="1">IF(INDEX(Table3[Type Colour],Table5[[#This Row],[Index Number]])=9,"",IF(INDEX(Table3[Footprint],Table5[[#This Row],[Index Number]])=0,"",INDEX(Table3[Footprint],Table5[[#This Row],[Index Number]])))</f>
        <v/>
      </c>
      <c r="F400" t="str">
        <f ca="1">IF(INDEX(Table3[Type Colour],Table5[[#This Row],[Index Number]])=9,"",IF(INDEX(Table3[Value],Table5[[#This Row],[Index Number]])=0,"",INDEX(Table3[Footprint],Table5[[#This Row],[Index Number]])))</f>
        <v/>
      </c>
      <c r="G400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400" t="str">
        <f ca="1">IF(INDEX(Table3[Type Colour],Table5[[#This Row],[Index Number]])=9,"",IF(INDEX(Table3[Order-code],Table5[[#This Row],[Index Number]])=0,"",INDEX(Table3[Order-code],Table5[[#This Row],[Index Number]])))</f>
        <v/>
      </c>
      <c r="I400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400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401" spans="2:10" x14ac:dyDescent="0.25">
      <c r="B401" s="12">
        <f t="shared" ca="1" si="6"/>
        <v>394</v>
      </c>
      <c r="C401" t="str">
        <f ca="1">IF(INDEX(Table3[Type Colour],Table5[[#This Row],[Index Number]])=9,"",IF(INDEX(Table3[Manufacturer],Table5[[#This Row],[Index Number]])=0,"",INDEX(Table3[Manufacturer],Table5[[#This Row],[Index Number]])))</f>
        <v/>
      </c>
      <c r="D401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401" t="str">
        <f ca="1">IF(INDEX(Table3[Type Colour],Table5[[#This Row],[Index Number]])=9,"",IF(INDEX(Table3[Footprint],Table5[[#This Row],[Index Number]])=0,"",INDEX(Table3[Footprint],Table5[[#This Row],[Index Number]])))</f>
        <v/>
      </c>
      <c r="F401" t="str">
        <f ca="1">IF(INDEX(Table3[Type Colour],Table5[[#This Row],[Index Number]])=9,"",IF(INDEX(Table3[Value],Table5[[#This Row],[Index Number]])=0,"",INDEX(Table3[Footprint],Table5[[#This Row],[Index Number]])))</f>
        <v/>
      </c>
      <c r="G401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401" t="str">
        <f ca="1">IF(INDEX(Table3[Type Colour],Table5[[#This Row],[Index Number]])=9,"",IF(INDEX(Table3[Order-code],Table5[[#This Row],[Index Number]])=0,"",INDEX(Table3[Order-code],Table5[[#This Row],[Index Number]])))</f>
        <v/>
      </c>
      <c r="I401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401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402" spans="2:10" x14ac:dyDescent="0.25">
      <c r="B402" s="12">
        <f t="shared" ca="1" si="6"/>
        <v>395</v>
      </c>
      <c r="C402" t="str">
        <f ca="1">IF(INDEX(Table3[Type Colour],Table5[[#This Row],[Index Number]])=9,"",IF(INDEX(Table3[Manufacturer],Table5[[#This Row],[Index Number]])=0,"",INDEX(Table3[Manufacturer],Table5[[#This Row],[Index Number]])))</f>
        <v/>
      </c>
      <c r="D402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402" t="str">
        <f ca="1">IF(INDEX(Table3[Type Colour],Table5[[#This Row],[Index Number]])=9,"",IF(INDEX(Table3[Footprint],Table5[[#This Row],[Index Number]])=0,"",INDEX(Table3[Footprint],Table5[[#This Row],[Index Number]])))</f>
        <v/>
      </c>
      <c r="F402" t="str">
        <f ca="1">IF(INDEX(Table3[Type Colour],Table5[[#This Row],[Index Number]])=9,"",IF(INDEX(Table3[Value],Table5[[#This Row],[Index Number]])=0,"",INDEX(Table3[Footprint],Table5[[#This Row],[Index Number]])))</f>
        <v/>
      </c>
      <c r="G402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402" t="str">
        <f ca="1">IF(INDEX(Table3[Type Colour],Table5[[#This Row],[Index Number]])=9,"",IF(INDEX(Table3[Order-code],Table5[[#This Row],[Index Number]])=0,"",INDEX(Table3[Order-code],Table5[[#This Row],[Index Number]])))</f>
        <v/>
      </c>
      <c r="I402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402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403" spans="2:10" x14ac:dyDescent="0.25">
      <c r="B403" s="12">
        <f t="shared" ca="1" si="6"/>
        <v>396</v>
      </c>
      <c r="C403" t="str">
        <f ca="1">IF(INDEX(Table3[Type Colour],Table5[[#This Row],[Index Number]])=9,"",IF(INDEX(Table3[Manufacturer],Table5[[#This Row],[Index Number]])=0,"",INDEX(Table3[Manufacturer],Table5[[#This Row],[Index Number]])))</f>
        <v/>
      </c>
      <c r="D403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403" t="str">
        <f ca="1">IF(INDEX(Table3[Type Colour],Table5[[#This Row],[Index Number]])=9,"",IF(INDEX(Table3[Footprint],Table5[[#This Row],[Index Number]])=0,"",INDEX(Table3[Footprint],Table5[[#This Row],[Index Number]])))</f>
        <v/>
      </c>
      <c r="F403" t="str">
        <f ca="1">IF(INDEX(Table3[Type Colour],Table5[[#This Row],[Index Number]])=9,"",IF(INDEX(Table3[Value],Table5[[#This Row],[Index Number]])=0,"",INDEX(Table3[Footprint],Table5[[#This Row],[Index Number]])))</f>
        <v/>
      </c>
      <c r="G403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403" t="str">
        <f ca="1">IF(INDEX(Table3[Type Colour],Table5[[#This Row],[Index Number]])=9,"",IF(INDEX(Table3[Order-code],Table5[[#This Row],[Index Number]])=0,"",INDEX(Table3[Order-code],Table5[[#This Row],[Index Number]])))</f>
        <v/>
      </c>
      <c r="I403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403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404" spans="2:10" x14ac:dyDescent="0.25">
      <c r="B404" s="12">
        <f t="shared" ca="1" si="6"/>
        <v>397</v>
      </c>
      <c r="C404" t="str">
        <f ca="1">IF(INDEX(Table3[Type Colour],Table5[[#This Row],[Index Number]])=9,"",IF(INDEX(Table3[Manufacturer],Table5[[#This Row],[Index Number]])=0,"",INDEX(Table3[Manufacturer],Table5[[#This Row],[Index Number]])))</f>
        <v/>
      </c>
      <c r="D404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404" t="str">
        <f ca="1">IF(INDEX(Table3[Type Colour],Table5[[#This Row],[Index Number]])=9,"",IF(INDEX(Table3[Footprint],Table5[[#This Row],[Index Number]])=0,"",INDEX(Table3[Footprint],Table5[[#This Row],[Index Number]])))</f>
        <v/>
      </c>
      <c r="F404" t="str">
        <f ca="1">IF(INDEX(Table3[Type Colour],Table5[[#This Row],[Index Number]])=9,"",IF(INDEX(Table3[Value],Table5[[#This Row],[Index Number]])=0,"",INDEX(Table3[Footprint],Table5[[#This Row],[Index Number]])))</f>
        <v/>
      </c>
      <c r="G404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404" t="str">
        <f ca="1">IF(INDEX(Table3[Type Colour],Table5[[#This Row],[Index Number]])=9,"",IF(INDEX(Table3[Order-code],Table5[[#This Row],[Index Number]])=0,"",INDEX(Table3[Order-code],Table5[[#This Row],[Index Number]])))</f>
        <v/>
      </c>
      <c r="I404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404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405" spans="2:10" x14ac:dyDescent="0.25">
      <c r="B405" s="12">
        <f t="shared" ca="1" si="6"/>
        <v>398</v>
      </c>
      <c r="C405" t="str">
        <f ca="1">IF(INDEX(Table3[Type Colour],Table5[[#This Row],[Index Number]])=9,"",IF(INDEX(Table3[Manufacturer],Table5[[#This Row],[Index Number]])=0,"",INDEX(Table3[Manufacturer],Table5[[#This Row],[Index Number]])))</f>
        <v/>
      </c>
      <c r="D405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405" t="str">
        <f ca="1">IF(INDEX(Table3[Type Colour],Table5[[#This Row],[Index Number]])=9,"",IF(INDEX(Table3[Footprint],Table5[[#This Row],[Index Number]])=0,"",INDEX(Table3[Footprint],Table5[[#This Row],[Index Number]])))</f>
        <v/>
      </c>
      <c r="F405" t="str">
        <f ca="1">IF(INDEX(Table3[Type Colour],Table5[[#This Row],[Index Number]])=9,"",IF(INDEX(Table3[Value],Table5[[#This Row],[Index Number]])=0,"",INDEX(Table3[Footprint],Table5[[#This Row],[Index Number]])))</f>
        <v/>
      </c>
      <c r="G405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405" t="str">
        <f ca="1">IF(INDEX(Table3[Type Colour],Table5[[#This Row],[Index Number]])=9,"",IF(INDEX(Table3[Order-code],Table5[[#This Row],[Index Number]])=0,"",INDEX(Table3[Order-code],Table5[[#This Row],[Index Number]])))</f>
        <v/>
      </c>
      <c r="I405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405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406" spans="2:10" x14ac:dyDescent="0.25">
      <c r="B406" s="12">
        <f t="shared" ca="1" si="6"/>
        <v>399</v>
      </c>
      <c r="C406" t="str">
        <f ca="1">IF(INDEX(Table3[Type Colour],Table5[[#This Row],[Index Number]])=9,"",IF(INDEX(Table3[Manufacturer],Table5[[#This Row],[Index Number]])=0,"",INDEX(Table3[Manufacturer],Table5[[#This Row],[Index Number]])))</f>
        <v/>
      </c>
      <c r="D406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406" t="str">
        <f ca="1">IF(INDEX(Table3[Type Colour],Table5[[#This Row],[Index Number]])=9,"",IF(INDEX(Table3[Footprint],Table5[[#This Row],[Index Number]])=0,"",INDEX(Table3[Footprint],Table5[[#This Row],[Index Number]])))</f>
        <v/>
      </c>
      <c r="F406" t="str">
        <f ca="1">IF(INDEX(Table3[Type Colour],Table5[[#This Row],[Index Number]])=9,"",IF(INDEX(Table3[Value],Table5[[#This Row],[Index Number]])=0,"",INDEX(Table3[Footprint],Table5[[#This Row],[Index Number]])))</f>
        <v/>
      </c>
      <c r="G406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406" t="str">
        <f ca="1">IF(INDEX(Table3[Type Colour],Table5[[#This Row],[Index Number]])=9,"",IF(INDEX(Table3[Order-code],Table5[[#This Row],[Index Number]])=0,"",INDEX(Table3[Order-code],Table5[[#This Row],[Index Number]])))</f>
        <v/>
      </c>
      <c r="I406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406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407" spans="2:10" x14ac:dyDescent="0.25">
      <c r="B407" s="12">
        <f t="shared" ca="1" si="6"/>
        <v>400</v>
      </c>
      <c r="C407" t="str">
        <f ca="1">IF(INDEX(Table3[Type Colour],Table5[[#This Row],[Index Number]])=9,"",IF(INDEX(Table3[Manufacturer],Table5[[#This Row],[Index Number]])=0,"",INDEX(Table3[Manufacturer],Table5[[#This Row],[Index Number]])))</f>
        <v/>
      </c>
      <c r="D407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407" t="str">
        <f ca="1">IF(INDEX(Table3[Type Colour],Table5[[#This Row],[Index Number]])=9,"",IF(INDEX(Table3[Footprint],Table5[[#This Row],[Index Number]])=0,"",INDEX(Table3[Footprint],Table5[[#This Row],[Index Number]])))</f>
        <v/>
      </c>
      <c r="F407" t="str">
        <f ca="1">IF(INDEX(Table3[Type Colour],Table5[[#This Row],[Index Number]])=9,"",IF(INDEX(Table3[Value],Table5[[#This Row],[Index Number]])=0,"",INDEX(Table3[Footprint],Table5[[#This Row],[Index Number]])))</f>
        <v/>
      </c>
      <c r="G407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407" t="str">
        <f ca="1">IF(INDEX(Table3[Type Colour],Table5[[#This Row],[Index Number]])=9,"",IF(INDEX(Table3[Order-code],Table5[[#This Row],[Index Number]])=0,"",INDEX(Table3[Order-code],Table5[[#This Row],[Index Number]])))</f>
        <v/>
      </c>
      <c r="I407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407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408" spans="2:10" x14ac:dyDescent="0.25">
      <c r="B408" s="12">
        <f t="shared" ca="1" si="6"/>
        <v>401</v>
      </c>
      <c r="C408" t="str">
        <f ca="1">IF(INDEX(Table3[Type Colour],Table5[[#This Row],[Index Number]])=9,"",IF(INDEX(Table3[Manufacturer],Table5[[#This Row],[Index Number]])=0,"",INDEX(Table3[Manufacturer],Table5[[#This Row],[Index Number]])))</f>
        <v/>
      </c>
      <c r="D408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408" t="str">
        <f ca="1">IF(INDEX(Table3[Type Colour],Table5[[#This Row],[Index Number]])=9,"",IF(INDEX(Table3[Footprint],Table5[[#This Row],[Index Number]])=0,"",INDEX(Table3[Footprint],Table5[[#This Row],[Index Number]])))</f>
        <v/>
      </c>
      <c r="F408" t="str">
        <f ca="1">IF(INDEX(Table3[Type Colour],Table5[[#This Row],[Index Number]])=9,"",IF(INDEX(Table3[Value],Table5[[#This Row],[Index Number]])=0,"",INDEX(Table3[Footprint],Table5[[#This Row],[Index Number]])))</f>
        <v/>
      </c>
      <c r="G408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408" t="str">
        <f ca="1">IF(INDEX(Table3[Type Colour],Table5[[#This Row],[Index Number]])=9,"",IF(INDEX(Table3[Order-code],Table5[[#This Row],[Index Number]])=0,"",INDEX(Table3[Order-code],Table5[[#This Row],[Index Number]])))</f>
        <v/>
      </c>
      <c r="I408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408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409" spans="2:10" x14ac:dyDescent="0.25">
      <c r="B409" s="12">
        <f t="shared" ca="1" si="6"/>
        <v>402</v>
      </c>
      <c r="C409" t="str">
        <f ca="1">IF(INDEX(Table3[Type Colour],Table5[[#This Row],[Index Number]])=9,"",IF(INDEX(Table3[Manufacturer],Table5[[#This Row],[Index Number]])=0,"",INDEX(Table3[Manufacturer],Table5[[#This Row],[Index Number]])))</f>
        <v/>
      </c>
      <c r="D409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409" t="str">
        <f ca="1">IF(INDEX(Table3[Type Colour],Table5[[#This Row],[Index Number]])=9,"",IF(INDEX(Table3[Footprint],Table5[[#This Row],[Index Number]])=0,"",INDEX(Table3[Footprint],Table5[[#This Row],[Index Number]])))</f>
        <v/>
      </c>
      <c r="F409" t="str">
        <f ca="1">IF(INDEX(Table3[Type Colour],Table5[[#This Row],[Index Number]])=9,"",IF(INDEX(Table3[Value],Table5[[#This Row],[Index Number]])=0,"",INDEX(Table3[Footprint],Table5[[#This Row],[Index Number]])))</f>
        <v/>
      </c>
      <c r="G409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409" t="str">
        <f ca="1">IF(INDEX(Table3[Type Colour],Table5[[#This Row],[Index Number]])=9,"",IF(INDEX(Table3[Order-code],Table5[[#This Row],[Index Number]])=0,"",INDEX(Table3[Order-code],Table5[[#This Row],[Index Number]])))</f>
        <v/>
      </c>
      <c r="I409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409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410" spans="2:10" x14ac:dyDescent="0.25">
      <c r="B410" s="12">
        <f t="shared" ca="1" si="6"/>
        <v>403</v>
      </c>
      <c r="C410" t="str">
        <f ca="1">IF(INDEX(Table3[Type Colour],Table5[[#This Row],[Index Number]])=9,"",IF(INDEX(Table3[Manufacturer],Table5[[#This Row],[Index Number]])=0,"",INDEX(Table3[Manufacturer],Table5[[#This Row],[Index Number]])))</f>
        <v/>
      </c>
      <c r="D410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410" t="str">
        <f ca="1">IF(INDEX(Table3[Type Colour],Table5[[#This Row],[Index Number]])=9,"",IF(INDEX(Table3[Footprint],Table5[[#This Row],[Index Number]])=0,"",INDEX(Table3[Footprint],Table5[[#This Row],[Index Number]])))</f>
        <v/>
      </c>
      <c r="F410" t="str">
        <f ca="1">IF(INDEX(Table3[Type Colour],Table5[[#This Row],[Index Number]])=9,"",IF(INDEX(Table3[Value],Table5[[#This Row],[Index Number]])=0,"",INDEX(Table3[Footprint],Table5[[#This Row],[Index Number]])))</f>
        <v/>
      </c>
      <c r="G410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410" t="str">
        <f ca="1">IF(INDEX(Table3[Type Colour],Table5[[#This Row],[Index Number]])=9,"",IF(INDEX(Table3[Order-code],Table5[[#This Row],[Index Number]])=0,"",INDEX(Table3[Order-code],Table5[[#This Row],[Index Number]])))</f>
        <v/>
      </c>
      <c r="I410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410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411" spans="2:10" x14ac:dyDescent="0.25">
      <c r="B411" s="12">
        <f t="shared" ca="1" si="6"/>
        <v>404</v>
      </c>
      <c r="C411" t="str">
        <f ca="1">IF(INDEX(Table3[Type Colour],Table5[[#This Row],[Index Number]])=9,"",IF(INDEX(Table3[Manufacturer],Table5[[#This Row],[Index Number]])=0,"",INDEX(Table3[Manufacturer],Table5[[#This Row],[Index Number]])))</f>
        <v/>
      </c>
      <c r="D411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411" t="str">
        <f ca="1">IF(INDEX(Table3[Type Colour],Table5[[#This Row],[Index Number]])=9,"",IF(INDEX(Table3[Footprint],Table5[[#This Row],[Index Number]])=0,"",INDEX(Table3[Footprint],Table5[[#This Row],[Index Number]])))</f>
        <v/>
      </c>
      <c r="F411" t="str">
        <f ca="1">IF(INDEX(Table3[Type Colour],Table5[[#This Row],[Index Number]])=9,"",IF(INDEX(Table3[Value],Table5[[#This Row],[Index Number]])=0,"",INDEX(Table3[Footprint],Table5[[#This Row],[Index Number]])))</f>
        <v/>
      </c>
      <c r="G411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411" t="str">
        <f ca="1">IF(INDEX(Table3[Type Colour],Table5[[#This Row],[Index Number]])=9,"",IF(INDEX(Table3[Order-code],Table5[[#This Row],[Index Number]])=0,"",INDEX(Table3[Order-code],Table5[[#This Row],[Index Number]])))</f>
        <v/>
      </c>
      <c r="I411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411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412" spans="2:10" x14ac:dyDescent="0.25">
      <c r="B412" s="12">
        <f t="shared" ca="1" si="6"/>
        <v>405</v>
      </c>
      <c r="C412" t="str">
        <f ca="1">IF(INDEX(Table3[Type Colour],Table5[[#This Row],[Index Number]])=9,"",IF(INDEX(Table3[Manufacturer],Table5[[#This Row],[Index Number]])=0,"",INDEX(Table3[Manufacturer],Table5[[#This Row],[Index Number]])))</f>
        <v/>
      </c>
      <c r="D412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412" t="str">
        <f ca="1">IF(INDEX(Table3[Type Colour],Table5[[#This Row],[Index Number]])=9,"",IF(INDEX(Table3[Footprint],Table5[[#This Row],[Index Number]])=0,"",INDEX(Table3[Footprint],Table5[[#This Row],[Index Number]])))</f>
        <v/>
      </c>
      <c r="F412" t="str">
        <f ca="1">IF(INDEX(Table3[Type Colour],Table5[[#This Row],[Index Number]])=9,"",IF(INDEX(Table3[Value],Table5[[#This Row],[Index Number]])=0,"",INDEX(Table3[Footprint],Table5[[#This Row],[Index Number]])))</f>
        <v/>
      </c>
      <c r="G412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412" t="str">
        <f ca="1">IF(INDEX(Table3[Type Colour],Table5[[#This Row],[Index Number]])=9,"",IF(INDEX(Table3[Order-code],Table5[[#This Row],[Index Number]])=0,"",INDEX(Table3[Order-code],Table5[[#This Row],[Index Number]])))</f>
        <v/>
      </c>
      <c r="I412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412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413" spans="2:10" x14ac:dyDescent="0.25">
      <c r="B413" s="12">
        <f t="shared" ca="1" si="6"/>
        <v>406</v>
      </c>
      <c r="C413" t="str">
        <f ca="1">IF(INDEX(Table3[Type Colour],Table5[[#This Row],[Index Number]])=9,"",IF(INDEX(Table3[Manufacturer],Table5[[#This Row],[Index Number]])=0,"",INDEX(Table3[Manufacturer],Table5[[#This Row],[Index Number]])))</f>
        <v/>
      </c>
      <c r="D413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413" t="str">
        <f ca="1">IF(INDEX(Table3[Type Colour],Table5[[#This Row],[Index Number]])=9,"",IF(INDEX(Table3[Footprint],Table5[[#This Row],[Index Number]])=0,"",INDEX(Table3[Footprint],Table5[[#This Row],[Index Number]])))</f>
        <v/>
      </c>
      <c r="F413" t="str">
        <f ca="1">IF(INDEX(Table3[Type Colour],Table5[[#This Row],[Index Number]])=9,"",IF(INDEX(Table3[Value],Table5[[#This Row],[Index Number]])=0,"",INDEX(Table3[Footprint],Table5[[#This Row],[Index Number]])))</f>
        <v/>
      </c>
      <c r="G413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413" t="str">
        <f ca="1">IF(INDEX(Table3[Type Colour],Table5[[#This Row],[Index Number]])=9,"",IF(INDEX(Table3[Order-code],Table5[[#This Row],[Index Number]])=0,"",INDEX(Table3[Order-code],Table5[[#This Row],[Index Number]])))</f>
        <v/>
      </c>
      <c r="I413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413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414" spans="2:10" x14ac:dyDescent="0.25">
      <c r="B414" s="12">
        <f t="shared" ca="1" si="6"/>
        <v>407</v>
      </c>
      <c r="C414" t="str">
        <f ca="1">IF(INDEX(Table3[Type Colour],Table5[[#This Row],[Index Number]])=9,"",IF(INDEX(Table3[Manufacturer],Table5[[#This Row],[Index Number]])=0,"",INDEX(Table3[Manufacturer],Table5[[#This Row],[Index Number]])))</f>
        <v/>
      </c>
      <c r="D414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414" t="str">
        <f ca="1">IF(INDEX(Table3[Type Colour],Table5[[#This Row],[Index Number]])=9,"",IF(INDEX(Table3[Footprint],Table5[[#This Row],[Index Number]])=0,"",INDEX(Table3[Footprint],Table5[[#This Row],[Index Number]])))</f>
        <v/>
      </c>
      <c r="F414" t="str">
        <f ca="1">IF(INDEX(Table3[Type Colour],Table5[[#This Row],[Index Number]])=9,"",IF(INDEX(Table3[Value],Table5[[#This Row],[Index Number]])=0,"",INDEX(Table3[Footprint],Table5[[#This Row],[Index Number]])))</f>
        <v/>
      </c>
      <c r="G414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414" t="str">
        <f ca="1">IF(INDEX(Table3[Type Colour],Table5[[#This Row],[Index Number]])=9,"",IF(INDEX(Table3[Order-code],Table5[[#This Row],[Index Number]])=0,"",INDEX(Table3[Order-code],Table5[[#This Row],[Index Number]])))</f>
        <v/>
      </c>
      <c r="I414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414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415" spans="2:10" x14ac:dyDescent="0.25">
      <c r="B415" s="12">
        <f t="shared" ca="1" si="6"/>
        <v>408</v>
      </c>
      <c r="C415" t="str">
        <f ca="1">IF(INDEX(Table3[Type Colour],Table5[[#This Row],[Index Number]])=9,"",IF(INDEX(Table3[Manufacturer],Table5[[#This Row],[Index Number]])=0,"",INDEX(Table3[Manufacturer],Table5[[#This Row],[Index Number]])))</f>
        <v/>
      </c>
      <c r="D415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415" t="str">
        <f ca="1">IF(INDEX(Table3[Type Colour],Table5[[#This Row],[Index Number]])=9,"",IF(INDEX(Table3[Footprint],Table5[[#This Row],[Index Number]])=0,"",INDEX(Table3[Footprint],Table5[[#This Row],[Index Number]])))</f>
        <v/>
      </c>
      <c r="F415" t="str">
        <f ca="1">IF(INDEX(Table3[Type Colour],Table5[[#This Row],[Index Number]])=9,"",IF(INDEX(Table3[Value],Table5[[#This Row],[Index Number]])=0,"",INDEX(Table3[Footprint],Table5[[#This Row],[Index Number]])))</f>
        <v/>
      </c>
      <c r="G415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415" t="str">
        <f ca="1">IF(INDEX(Table3[Type Colour],Table5[[#This Row],[Index Number]])=9,"",IF(INDEX(Table3[Order-code],Table5[[#This Row],[Index Number]])=0,"",INDEX(Table3[Order-code],Table5[[#This Row],[Index Number]])))</f>
        <v/>
      </c>
      <c r="I415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415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416" spans="2:10" x14ac:dyDescent="0.25">
      <c r="B416" s="12">
        <f t="shared" ca="1" si="6"/>
        <v>409</v>
      </c>
      <c r="C416" t="str">
        <f ca="1">IF(INDEX(Table3[Type Colour],Table5[[#This Row],[Index Number]])=9,"",IF(INDEX(Table3[Manufacturer],Table5[[#This Row],[Index Number]])=0,"",INDEX(Table3[Manufacturer],Table5[[#This Row],[Index Number]])))</f>
        <v/>
      </c>
      <c r="D416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416" t="str">
        <f ca="1">IF(INDEX(Table3[Type Colour],Table5[[#This Row],[Index Number]])=9,"",IF(INDEX(Table3[Footprint],Table5[[#This Row],[Index Number]])=0,"",INDEX(Table3[Footprint],Table5[[#This Row],[Index Number]])))</f>
        <v/>
      </c>
      <c r="F416" t="str">
        <f ca="1">IF(INDEX(Table3[Type Colour],Table5[[#This Row],[Index Number]])=9,"",IF(INDEX(Table3[Value],Table5[[#This Row],[Index Number]])=0,"",INDEX(Table3[Footprint],Table5[[#This Row],[Index Number]])))</f>
        <v/>
      </c>
      <c r="G416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416" t="str">
        <f ca="1">IF(INDEX(Table3[Type Colour],Table5[[#This Row],[Index Number]])=9,"",IF(INDEX(Table3[Order-code],Table5[[#This Row],[Index Number]])=0,"",INDEX(Table3[Order-code],Table5[[#This Row],[Index Number]])))</f>
        <v/>
      </c>
      <c r="I416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416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417" spans="2:10" x14ac:dyDescent="0.25">
      <c r="B417" s="12">
        <f t="shared" ca="1" si="6"/>
        <v>410</v>
      </c>
      <c r="C417" t="str">
        <f ca="1">IF(INDEX(Table3[Type Colour],Table5[[#This Row],[Index Number]])=9,"",IF(INDEX(Table3[Manufacturer],Table5[[#This Row],[Index Number]])=0,"",INDEX(Table3[Manufacturer],Table5[[#This Row],[Index Number]])))</f>
        <v/>
      </c>
      <c r="D417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417" t="str">
        <f ca="1">IF(INDEX(Table3[Type Colour],Table5[[#This Row],[Index Number]])=9,"",IF(INDEX(Table3[Footprint],Table5[[#This Row],[Index Number]])=0,"",INDEX(Table3[Footprint],Table5[[#This Row],[Index Number]])))</f>
        <v/>
      </c>
      <c r="F417" t="str">
        <f ca="1">IF(INDEX(Table3[Type Colour],Table5[[#This Row],[Index Number]])=9,"",IF(INDEX(Table3[Value],Table5[[#This Row],[Index Number]])=0,"",INDEX(Table3[Footprint],Table5[[#This Row],[Index Number]])))</f>
        <v/>
      </c>
      <c r="G417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417" t="str">
        <f ca="1">IF(INDEX(Table3[Type Colour],Table5[[#This Row],[Index Number]])=9,"",IF(INDEX(Table3[Order-code],Table5[[#This Row],[Index Number]])=0,"",INDEX(Table3[Order-code],Table5[[#This Row],[Index Number]])))</f>
        <v/>
      </c>
      <c r="I417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417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418" spans="2:10" x14ac:dyDescent="0.25">
      <c r="B418" s="12">
        <f t="shared" ca="1" si="6"/>
        <v>411</v>
      </c>
      <c r="C418" t="str">
        <f ca="1">IF(INDEX(Table3[Type Colour],Table5[[#This Row],[Index Number]])=9,"",IF(INDEX(Table3[Manufacturer],Table5[[#This Row],[Index Number]])=0,"",INDEX(Table3[Manufacturer],Table5[[#This Row],[Index Number]])))</f>
        <v/>
      </c>
      <c r="D418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418" t="str">
        <f ca="1">IF(INDEX(Table3[Type Colour],Table5[[#This Row],[Index Number]])=9,"",IF(INDEX(Table3[Footprint],Table5[[#This Row],[Index Number]])=0,"",INDEX(Table3[Footprint],Table5[[#This Row],[Index Number]])))</f>
        <v/>
      </c>
      <c r="F418" t="str">
        <f ca="1">IF(INDEX(Table3[Type Colour],Table5[[#This Row],[Index Number]])=9,"",IF(INDEX(Table3[Value],Table5[[#This Row],[Index Number]])=0,"",INDEX(Table3[Footprint],Table5[[#This Row],[Index Number]])))</f>
        <v/>
      </c>
      <c r="G418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418" t="str">
        <f ca="1">IF(INDEX(Table3[Type Colour],Table5[[#This Row],[Index Number]])=9,"",IF(INDEX(Table3[Order-code],Table5[[#This Row],[Index Number]])=0,"",INDEX(Table3[Order-code],Table5[[#This Row],[Index Number]])))</f>
        <v/>
      </c>
      <c r="I418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418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419" spans="2:10" x14ac:dyDescent="0.25">
      <c r="B419" s="12">
        <f t="shared" ca="1" si="6"/>
        <v>412</v>
      </c>
      <c r="C419" t="str">
        <f ca="1">IF(INDEX(Table3[Type Colour],Table5[[#This Row],[Index Number]])=9,"",IF(INDEX(Table3[Manufacturer],Table5[[#This Row],[Index Number]])=0,"",INDEX(Table3[Manufacturer],Table5[[#This Row],[Index Number]])))</f>
        <v/>
      </c>
      <c r="D419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419" t="str">
        <f ca="1">IF(INDEX(Table3[Type Colour],Table5[[#This Row],[Index Number]])=9,"",IF(INDEX(Table3[Footprint],Table5[[#This Row],[Index Number]])=0,"",INDEX(Table3[Footprint],Table5[[#This Row],[Index Number]])))</f>
        <v/>
      </c>
      <c r="F419" t="str">
        <f ca="1">IF(INDEX(Table3[Type Colour],Table5[[#This Row],[Index Number]])=9,"",IF(INDEX(Table3[Value],Table5[[#This Row],[Index Number]])=0,"",INDEX(Table3[Footprint],Table5[[#This Row],[Index Number]])))</f>
        <v/>
      </c>
      <c r="G419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419" t="str">
        <f ca="1">IF(INDEX(Table3[Type Colour],Table5[[#This Row],[Index Number]])=9,"",IF(INDEX(Table3[Order-code],Table5[[#This Row],[Index Number]])=0,"",INDEX(Table3[Order-code],Table5[[#This Row],[Index Number]])))</f>
        <v/>
      </c>
      <c r="I419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419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420" spans="2:10" x14ac:dyDescent="0.25">
      <c r="B420" s="12">
        <f t="shared" ca="1" si="6"/>
        <v>413</v>
      </c>
      <c r="C420" t="str">
        <f ca="1">IF(INDEX(Table3[Type Colour],Table5[[#This Row],[Index Number]])=9,"",IF(INDEX(Table3[Manufacturer],Table5[[#This Row],[Index Number]])=0,"",INDEX(Table3[Manufacturer],Table5[[#This Row],[Index Number]])))</f>
        <v/>
      </c>
      <c r="D420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420" t="str">
        <f ca="1">IF(INDEX(Table3[Type Colour],Table5[[#This Row],[Index Number]])=9,"",IF(INDEX(Table3[Footprint],Table5[[#This Row],[Index Number]])=0,"",INDEX(Table3[Footprint],Table5[[#This Row],[Index Number]])))</f>
        <v/>
      </c>
      <c r="F420" t="str">
        <f ca="1">IF(INDEX(Table3[Type Colour],Table5[[#This Row],[Index Number]])=9,"",IF(INDEX(Table3[Value],Table5[[#This Row],[Index Number]])=0,"",INDEX(Table3[Footprint],Table5[[#This Row],[Index Number]])))</f>
        <v/>
      </c>
      <c r="G420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420" t="str">
        <f ca="1">IF(INDEX(Table3[Type Colour],Table5[[#This Row],[Index Number]])=9,"",IF(INDEX(Table3[Order-code],Table5[[#This Row],[Index Number]])=0,"",INDEX(Table3[Order-code],Table5[[#This Row],[Index Number]])))</f>
        <v/>
      </c>
      <c r="I420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420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421" spans="2:10" x14ac:dyDescent="0.25">
      <c r="B421" s="12">
        <f t="shared" ca="1" si="6"/>
        <v>414</v>
      </c>
      <c r="C421" t="str">
        <f ca="1">IF(INDEX(Table3[Type Colour],Table5[[#This Row],[Index Number]])=9,"",IF(INDEX(Table3[Manufacturer],Table5[[#This Row],[Index Number]])=0,"",INDEX(Table3[Manufacturer],Table5[[#This Row],[Index Number]])))</f>
        <v/>
      </c>
      <c r="D421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421" t="str">
        <f ca="1">IF(INDEX(Table3[Type Colour],Table5[[#This Row],[Index Number]])=9,"",IF(INDEX(Table3[Footprint],Table5[[#This Row],[Index Number]])=0,"",INDEX(Table3[Footprint],Table5[[#This Row],[Index Number]])))</f>
        <v/>
      </c>
      <c r="F421" t="str">
        <f ca="1">IF(INDEX(Table3[Type Colour],Table5[[#This Row],[Index Number]])=9,"",IF(INDEX(Table3[Value],Table5[[#This Row],[Index Number]])=0,"",INDEX(Table3[Footprint],Table5[[#This Row],[Index Number]])))</f>
        <v/>
      </c>
      <c r="G421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421" t="str">
        <f ca="1">IF(INDEX(Table3[Type Colour],Table5[[#This Row],[Index Number]])=9,"",IF(INDEX(Table3[Order-code],Table5[[#This Row],[Index Number]])=0,"",INDEX(Table3[Order-code],Table5[[#This Row],[Index Number]])))</f>
        <v/>
      </c>
      <c r="I421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421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422" spans="2:10" x14ac:dyDescent="0.25">
      <c r="B422" s="12">
        <f t="shared" ca="1" si="6"/>
        <v>415</v>
      </c>
      <c r="C422" t="str">
        <f ca="1">IF(INDEX(Table3[Type Colour],Table5[[#This Row],[Index Number]])=9,"",IF(INDEX(Table3[Manufacturer],Table5[[#This Row],[Index Number]])=0,"",INDEX(Table3[Manufacturer],Table5[[#This Row],[Index Number]])))</f>
        <v/>
      </c>
      <c r="D422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422" t="str">
        <f ca="1">IF(INDEX(Table3[Type Colour],Table5[[#This Row],[Index Number]])=9,"",IF(INDEX(Table3[Footprint],Table5[[#This Row],[Index Number]])=0,"",INDEX(Table3[Footprint],Table5[[#This Row],[Index Number]])))</f>
        <v/>
      </c>
      <c r="F422" t="str">
        <f ca="1">IF(INDEX(Table3[Type Colour],Table5[[#This Row],[Index Number]])=9,"",IF(INDEX(Table3[Value],Table5[[#This Row],[Index Number]])=0,"",INDEX(Table3[Footprint],Table5[[#This Row],[Index Number]])))</f>
        <v/>
      </c>
      <c r="G422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422" t="str">
        <f ca="1">IF(INDEX(Table3[Type Colour],Table5[[#This Row],[Index Number]])=9,"",IF(INDEX(Table3[Order-code],Table5[[#This Row],[Index Number]])=0,"",INDEX(Table3[Order-code],Table5[[#This Row],[Index Number]])))</f>
        <v/>
      </c>
      <c r="I422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422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423" spans="2:10" x14ac:dyDescent="0.25">
      <c r="B423" s="12">
        <f t="shared" ca="1" si="6"/>
        <v>416</v>
      </c>
      <c r="C423" t="str">
        <f ca="1">IF(INDEX(Table3[Type Colour],Table5[[#This Row],[Index Number]])=9,"",IF(INDEX(Table3[Manufacturer],Table5[[#This Row],[Index Number]])=0,"",INDEX(Table3[Manufacturer],Table5[[#This Row],[Index Number]])))</f>
        <v/>
      </c>
      <c r="D423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423" t="str">
        <f ca="1">IF(INDEX(Table3[Type Colour],Table5[[#This Row],[Index Number]])=9,"",IF(INDEX(Table3[Footprint],Table5[[#This Row],[Index Number]])=0,"",INDEX(Table3[Footprint],Table5[[#This Row],[Index Number]])))</f>
        <v/>
      </c>
      <c r="F423" t="str">
        <f ca="1">IF(INDEX(Table3[Type Colour],Table5[[#This Row],[Index Number]])=9,"",IF(INDEX(Table3[Value],Table5[[#This Row],[Index Number]])=0,"",INDEX(Table3[Footprint],Table5[[#This Row],[Index Number]])))</f>
        <v/>
      </c>
      <c r="G423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423" t="str">
        <f ca="1">IF(INDEX(Table3[Type Colour],Table5[[#This Row],[Index Number]])=9,"",IF(INDEX(Table3[Order-code],Table5[[#This Row],[Index Number]])=0,"",INDEX(Table3[Order-code],Table5[[#This Row],[Index Number]])))</f>
        <v/>
      </c>
      <c r="I423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423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424" spans="2:10" x14ac:dyDescent="0.25">
      <c r="B424" s="12">
        <f t="shared" ca="1" si="6"/>
        <v>417</v>
      </c>
      <c r="C424" t="str">
        <f ca="1">IF(INDEX(Table3[Type Colour],Table5[[#This Row],[Index Number]])=9,"",IF(INDEX(Table3[Manufacturer],Table5[[#This Row],[Index Number]])=0,"",INDEX(Table3[Manufacturer],Table5[[#This Row],[Index Number]])))</f>
        <v/>
      </c>
      <c r="D424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424" t="str">
        <f ca="1">IF(INDEX(Table3[Type Colour],Table5[[#This Row],[Index Number]])=9,"",IF(INDEX(Table3[Footprint],Table5[[#This Row],[Index Number]])=0,"",INDEX(Table3[Footprint],Table5[[#This Row],[Index Number]])))</f>
        <v/>
      </c>
      <c r="F424" t="str">
        <f ca="1">IF(INDEX(Table3[Type Colour],Table5[[#This Row],[Index Number]])=9,"",IF(INDEX(Table3[Value],Table5[[#This Row],[Index Number]])=0,"",INDEX(Table3[Footprint],Table5[[#This Row],[Index Number]])))</f>
        <v/>
      </c>
      <c r="G424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424" t="str">
        <f ca="1">IF(INDEX(Table3[Type Colour],Table5[[#This Row],[Index Number]])=9,"",IF(INDEX(Table3[Order-code],Table5[[#This Row],[Index Number]])=0,"",INDEX(Table3[Order-code],Table5[[#This Row],[Index Number]])))</f>
        <v/>
      </c>
      <c r="I424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424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425" spans="2:10" x14ac:dyDescent="0.25">
      <c r="B425" s="12">
        <f t="shared" ca="1" si="6"/>
        <v>418</v>
      </c>
      <c r="C425" t="str">
        <f ca="1">IF(INDEX(Table3[Type Colour],Table5[[#This Row],[Index Number]])=9,"",IF(INDEX(Table3[Manufacturer],Table5[[#This Row],[Index Number]])=0,"",INDEX(Table3[Manufacturer],Table5[[#This Row],[Index Number]])))</f>
        <v/>
      </c>
      <c r="D425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425" t="str">
        <f ca="1">IF(INDEX(Table3[Type Colour],Table5[[#This Row],[Index Number]])=9,"",IF(INDEX(Table3[Footprint],Table5[[#This Row],[Index Number]])=0,"",INDEX(Table3[Footprint],Table5[[#This Row],[Index Number]])))</f>
        <v/>
      </c>
      <c r="F425" t="str">
        <f ca="1">IF(INDEX(Table3[Type Colour],Table5[[#This Row],[Index Number]])=9,"",IF(INDEX(Table3[Value],Table5[[#This Row],[Index Number]])=0,"",INDEX(Table3[Footprint],Table5[[#This Row],[Index Number]])))</f>
        <v/>
      </c>
      <c r="G425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425" t="str">
        <f ca="1">IF(INDEX(Table3[Type Colour],Table5[[#This Row],[Index Number]])=9,"",IF(INDEX(Table3[Order-code],Table5[[#This Row],[Index Number]])=0,"",INDEX(Table3[Order-code],Table5[[#This Row],[Index Number]])))</f>
        <v/>
      </c>
      <c r="I425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425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426" spans="2:10" x14ac:dyDescent="0.25">
      <c r="B426" s="12">
        <f t="shared" ca="1" si="6"/>
        <v>419</v>
      </c>
      <c r="C426" t="str">
        <f ca="1">IF(INDEX(Table3[Type Colour],Table5[[#This Row],[Index Number]])=9,"",IF(INDEX(Table3[Manufacturer],Table5[[#This Row],[Index Number]])=0,"",INDEX(Table3[Manufacturer],Table5[[#This Row],[Index Number]])))</f>
        <v/>
      </c>
      <c r="D426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426" t="str">
        <f ca="1">IF(INDEX(Table3[Type Colour],Table5[[#This Row],[Index Number]])=9,"",IF(INDEX(Table3[Footprint],Table5[[#This Row],[Index Number]])=0,"",INDEX(Table3[Footprint],Table5[[#This Row],[Index Number]])))</f>
        <v/>
      </c>
      <c r="F426" t="str">
        <f ca="1">IF(INDEX(Table3[Type Colour],Table5[[#This Row],[Index Number]])=9,"",IF(INDEX(Table3[Value],Table5[[#This Row],[Index Number]])=0,"",INDEX(Table3[Footprint],Table5[[#This Row],[Index Number]])))</f>
        <v/>
      </c>
      <c r="G426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426" t="str">
        <f ca="1">IF(INDEX(Table3[Type Colour],Table5[[#This Row],[Index Number]])=9,"",IF(INDEX(Table3[Order-code],Table5[[#This Row],[Index Number]])=0,"",INDEX(Table3[Order-code],Table5[[#This Row],[Index Number]])))</f>
        <v/>
      </c>
      <c r="I426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426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427" spans="2:10" x14ac:dyDescent="0.25">
      <c r="B427" s="12">
        <f t="shared" ca="1" si="6"/>
        <v>420</v>
      </c>
      <c r="C427" t="str">
        <f ca="1">IF(INDEX(Table3[Type Colour],Table5[[#This Row],[Index Number]])=9,"",IF(INDEX(Table3[Manufacturer],Table5[[#This Row],[Index Number]])=0,"",INDEX(Table3[Manufacturer],Table5[[#This Row],[Index Number]])))</f>
        <v/>
      </c>
      <c r="D427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427" t="str">
        <f ca="1">IF(INDEX(Table3[Type Colour],Table5[[#This Row],[Index Number]])=9,"",IF(INDEX(Table3[Footprint],Table5[[#This Row],[Index Number]])=0,"",INDEX(Table3[Footprint],Table5[[#This Row],[Index Number]])))</f>
        <v/>
      </c>
      <c r="F427" t="str">
        <f ca="1">IF(INDEX(Table3[Type Colour],Table5[[#This Row],[Index Number]])=9,"",IF(INDEX(Table3[Value],Table5[[#This Row],[Index Number]])=0,"",INDEX(Table3[Footprint],Table5[[#This Row],[Index Number]])))</f>
        <v/>
      </c>
      <c r="G427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427" t="str">
        <f ca="1">IF(INDEX(Table3[Type Colour],Table5[[#This Row],[Index Number]])=9,"",IF(INDEX(Table3[Order-code],Table5[[#This Row],[Index Number]])=0,"",INDEX(Table3[Order-code],Table5[[#This Row],[Index Number]])))</f>
        <v/>
      </c>
      <c r="I427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427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428" spans="2:10" x14ac:dyDescent="0.25">
      <c r="B428" s="12">
        <f t="shared" ca="1" si="6"/>
        <v>421</v>
      </c>
      <c r="C428" t="str">
        <f ca="1">IF(INDEX(Table3[Type Colour],Table5[[#This Row],[Index Number]])=9,"",IF(INDEX(Table3[Manufacturer],Table5[[#This Row],[Index Number]])=0,"",INDEX(Table3[Manufacturer],Table5[[#This Row],[Index Number]])))</f>
        <v/>
      </c>
      <c r="D428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428" t="str">
        <f ca="1">IF(INDEX(Table3[Type Colour],Table5[[#This Row],[Index Number]])=9,"",IF(INDEX(Table3[Footprint],Table5[[#This Row],[Index Number]])=0,"",INDEX(Table3[Footprint],Table5[[#This Row],[Index Number]])))</f>
        <v/>
      </c>
      <c r="F428" t="str">
        <f ca="1">IF(INDEX(Table3[Type Colour],Table5[[#This Row],[Index Number]])=9,"",IF(INDEX(Table3[Value],Table5[[#This Row],[Index Number]])=0,"",INDEX(Table3[Footprint],Table5[[#This Row],[Index Number]])))</f>
        <v/>
      </c>
      <c r="G428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428" t="str">
        <f ca="1">IF(INDEX(Table3[Type Colour],Table5[[#This Row],[Index Number]])=9,"",IF(INDEX(Table3[Order-code],Table5[[#This Row],[Index Number]])=0,"",INDEX(Table3[Order-code],Table5[[#This Row],[Index Number]])))</f>
        <v/>
      </c>
      <c r="I428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428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429" spans="2:10" x14ac:dyDescent="0.25">
      <c r="B429" s="12">
        <f t="shared" ca="1" si="6"/>
        <v>422</v>
      </c>
      <c r="C429" t="str">
        <f ca="1">IF(INDEX(Table3[Type Colour],Table5[[#This Row],[Index Number]])=9,"",IF(INDEX(Table3[Manufacturer],Table5[[#This Row],[Index Number]])=0,"",INDEX(Table3[Manufacturer],Table5[[#This Row],[Index Number]])))</f>
        <v/>
      </c>
      <c r="D429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429" t="str">
        <f ca="1">IF(INDEX(Table3[Type Colour],Table5[[#This Row],[Index Number]])=9,"",IF(INDEX(Table3[Footprint],Table5[[#This Row],[Index Number]])=0,"",INDEX(Table3[Footprint],Table5[[#This Row],[Index Number]])))</f>
        <v/>
      </c>
      <c r="F429" t="str">
        <f ca="1">IF(INDEX(Table3[Type Colour],Table5[[#This Row],[Index Number]])=9,"",IF(INDEX(Table3[Value],Table5[[#This Row],[Index Number]])=0,"",INDEX(Table3[Footprint],Table5[[#This Row],[Index Number]])))</f>
        <v/>
      </c>
      <c r="G429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429" t="str">
        <f ca="1">IF(INDEX(Table3[Type Colour],Table5[[#This Row],[Index Number]])=9,"",IF(INDEX(Table3[Order-code],Table5[[#This Row],[Index Number]])=0,"",INDEX(Table3[Order-code],Table5[[#This Row],[Index Number]])))</f>
        <v/>
      </c>
      <c r="I429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429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430" spans="2:10" x14ac:dyDescent="0.25">
      <c r="B430" s="12">
        <f t="shared" ca="1" si="6"/>
        <v>423</v>
      </c>
      <c r="C430" t="str">
        <f ca="1">IF(INDEX(Table3[Type Colour],Table5[[#This Row],[Index Number]])=9,"",IF(INDEX(Table3[Manufacturer],Table5[[#This Row],[Index Number]])=0,"",INDEX(Table3[Manufacturer],Table5[[#This Row],[Index Number]])))</f>
        <v/>
      </c>
      <c r="D430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430" t="str">
        <f ca="1">IF(INDEX(Table3[Type Colour],Table5[[#This Row],[Index Number]])=9,"",IF(INDEX(Table3[Footprint],Table5[[#This Row],[Index Number]])=0,"",INDEX(Table3[Footprint],Table5[[#This Row],[Index Number]])))</f>
        <v/>
      </c>
      <c r="F430" t="str">
        <f ca="1">IF(INDEX(Table3[Type Colour],Table5[[#This Row],[Index Number]])=9,"",IF(INDEX(Table3[Value],Table5[[#This Row],[Index Number]])=0,"",INDEX(Table3[Footprint],Table5[[#This Row],[Index Number]])))</f>
        <v/>
      </c>
      <c r="G430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430" t="str">
        <f ca="1">IF(INDEX(Table3[Type Colour],Table5[[#This Row],[Index Number]])=9,"",IF(INDEX(Table3[Order-code],Table5[[#This Row],[Index Number]])=0,"",INDEX(Table3[Order-code],Table5[[#This Row],[Index Number]])))</f>
        <v/>
      </c>
      <c r="I430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430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431" spans="2:10" x14ac:dyDescent="0.25">
      <c r="B431" s="12">
        <f t="shared" ca="1" si="6"/>
        <v>424</v>
      </c>
      <c r="C431" t="str">
        <f ca="1">IF(INDEX(Table3[Type Colour],Table5[[#This Row],[Index Number]])=9,"",IF(INDEX(Table3[Manufacturer],Table5[[#This Row],[Index Number]])=0,"",INDEX(Table3[Manufacturer],Table5[[#This Row],[Index Number]])))</f>
        <v/>
      </c>
      <c r="D431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431" t="str">
        <f ca="1">IF(INDEX(Table3[Type Colour],Table5[[#This Row],[Index Number]])=9,"",IF(INDEX(Table3[Footprint],Table5[[#This Row],[Index Number]])=0,"",INDEX(Table3[Footprint],Table5[[#This Row],[Index Number]])))</f>
        <v/>
      </c>
      <c r="F431" t="str">
        <f ca="1">IF(INDEX(Table3[Type Colour],Table5[[#This Row],[Index Number]])=9,"",IF(INDEX(Table3[Value],Table5[[#This Row],[Index Number]])=0,"",INDEX(Table3[Footprint],Table5[[#This Row],[Index Number]])))</f>
        <v/>
      </c>
      <c r="G431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431" t="str">
        <f ca="1">IF(INDEX(Table3[Type Colour],Table5[[#This Row],[Index Number]])=9,"",IF(INDEX(Table3[Order-code],Table5[[#This Row],[Index Number]])=0,"",INDEX(Table3[Order-code],Table5[[#This Row],[Index Number]])))</f>
        <v/>
      </c>
      <c r="I431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431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432" spans="2:10" x14ac:dyDescent="0.25">
      <c r="B432" s="12">
        <f t="shared" ca="1" si="6"/>
        <v>425</v>
      </c>
      <c r="C432" t="str">
        <f ca="1">IF(INDEX(Table3[Type Colour],Table5[[#This Row],[Index Number]])=9,"",IF(INDEX(Table3[Manufacturer],Table5[[#This Row],[Index Number]])=0,"",INDEX(Table3[Manufacturer],Table5[[#This Row],[Index Number]])))</f>
        <v/>
      </c>
      <c r="D432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432" t="str">
        <f ca="1">IF(INDEX(Table3[Type Colour],Table5[[#This Row],[Index Number]])=9,"",IF(INDEX(Table3[Footprint],Table5[[#This Row],[Index Number]])=0,"",INDEX(Table3[Footprint],Table5[[#This Row],[Index Number]])))</f>
        <v/>
      </c>
      <c r="F432" t="str">
        <f ca="1">IF(INDEX(Table3[Type Colour],Table5[[#This Row],[Index Number]])=9,"",IF(INDEX(Table3[Value],Table5[[#This Row],[Index Number]])=0,"",INDEX(Table3[Footprint],Table5[[#This Row],[Index Number]])))</f>
        <v/>
      </c>
      <c r="G432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432" t="str">
        <f ca="1">IF(INDEX(Table3[Type Colour],Table5[[#This Row],[Index Number]])=9,"",IF(INDEX(Table3[Order-code],Table5[[#This Row],[Index Number]])=0,"",INDEX(Table3[Order-code],Table5[[#This Row],[Index Number]])))</f>
        <v/>
      </c>
      <c r="I432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432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433" spans="2:10" x14ac:dyDescent="0.25">
      <c r="B433" s="12">
        <f t="shared" ca="1" si="6"/>
        <v>426</v>
      </c>
      <c r="C433" t="str">
        <f ca="1">IF(INDEX(Table3[Type Colour],Table5[[#This Row],[Index Number]])=9,"",IF(INDEX(Table3[Manufacturer],Table5[[#This Row],[Index Number]])=0,"",INDEX(Table3[Manufacturer],Table5[[#This Row],[Index Number]])))</f>
        <v/>
      </c>
      <c r="D433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433" t="str">
        <f ca="1">IF(INDEX(Table3[Type Colour],Table5[[#This Row],[Index Number]])=9,"",IF(INDEX(Table3[Footprint],Table5[[#This Row],[Index Number]])=0,"",INDEX(Table3[Footprint],Table5[[#This Row],[Index Number]])))</f>
        <v/>
      </c>
      <c r="F433" t="str">
        <f ca="1">IF(INDEX(Table3[Type Colour],Table5[[#This Row],[Index Number]])=9,"",IF(INDEX(Table3[Value],Table5[[#This Row],[Index Number]])=0,"",INDEX(Table3[Footprint],Table5[[#This Row],[Index Number]])))</f>
        <v/>
      </c>
      <c r="G433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433" t="str">
        <f ca="1">IF(INDEX(Table3[Type Colour],Table5[[#This Row],[Index Number]])=9,"",IF(INDEX(Table3[Order-code],Table5[[#This Row],[Index Number]])=0,"",INDEX(Table3[Order-code],Table5[[#This Row],[Index Number]])))</f>
        <v/>
      </c>
      <c r="I433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433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434" spans="2:10" x14ac:dyDescent="0.25">
      <c r="B434" s="12">
        <f t="shared" ca="1" si="6"/>
        <v>427</v>
      </c>
      <c r="C434" t="str">
        <f ca="1">IF(INDEX(Table3[Type Colour],Table5[[#This Row],[Index Number]])=9,"",IF(INDEX(Table3[Manufacturer],Table5[[#This Row],[Index Number]])=0,"",INDEX(Table3[Manufacturer],Table5[[#This Row],[Index Number]])))</f>
        <v/>
      </c>
      <c r="D434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434" t="str">
        <f ca="1">IF(INDEX(Table3[Type Colour],Table5[[#This Row],[Index Number]])=9,"",IF(INDEX(Table3[Footprint],Table5[[#This Row],[Index Number]])=0,"",INDEX(Table3[Footprint],Table5[[#This Row],[Index Number]])))</f>
        <v/>
      </c>
      <c r="F434" t="str">
        <f ca="1">IF(INDEX(Table3[Type Colour],Table5[[#This Row],[Index Number]])=9,"",IF(INDEX(Table3[Value],Table5[[#This Row],[Index Number]])=0,"",INDEX(Table3[Footprint],Table5[[#This Row],[Index Number]])))</f>
        <v/>
      </c>
      <c r="G434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434" t="str">
        <f ca="1">IF(INDEX(Table3[Type Colour],Table5[[#This Row],[Index Number]])=9,"",IF(INDEX(Table3[Order-code],Table5[[#This Row],[Index Number]])=0,"",INDEX(Table3[Order-code],Table5[[#This Row],[Index Number]])))</f>
        <v/>
      </c>
      <c r="I434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434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435" spans="2:10" x14ac:dyDescent="0.25">
      <c r="B435" s="12">
        <f t="shared" ca="1" si="6"/>
        <v>428</v>
      </c>
      <c r="C435" t="str">
        <f ca="1">IF(INDEX(Table3[Type Colour],Table5[[#This Row],[Index Number]])=9,"",IF(INDEX(Table3[Manufacturer],Table5[[#This Row],[Index Number]])=0,"",INDEX(Table3[Manufacturer],Table5[[#This Row],[Index Number]])))</f>
        <v/>
      </c>
      <c r="D435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435" t="str">
        <f ca="1">IF(INDEX(Table3[Type Colour],Table5[[#This Row],[Index Number]])=9,"",IF(INDEX(Table3[Footprint],Table5[[#This Row],[Index Number]])=0,"",INDEX(Table3[Footprint],Table5[[#This Row],[Index Number]])))</f>
        <v/>
      </c>
      <c r="F435" t="str">
        <f ca="1">IF(INDEX(Table3[Type Colour],Table5[[#This Row],[Index Number]])=9,"",IF(INDEX(Table3[Value],Table5[[#This Row],[Index Number]])=0,"",INDEX(Table3[Footprint],Table5[[#This Row],[Index Number]])))</f>
        <v/>
      </c>
      <c r="G435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435" t="str">
        <f ca="1">IF(INDEX(Table3[Type Colour],Table5[[#This Row],[Index Number]])=9,"",IF(INDEX(Table3[Order-code],Table5[[#This Row],[Index Number]])=0,"",INDEX(Table3[Order-code],Table5[[#This Row],[Index Number]])))</f>
        <v/>
      </c>
      <c r="I435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435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436" spans="2:10" x14ac:dyDescent="0.25">
      <c r="B436" s="12">
        <f t="shared" ca="1" si="6"/>
        <v>429</v>
      </c>
      <c r="C436" t="str">
        <f ca="1">IF(INDEX(Table3[Type Colour],Table5[[#This Row],[Index Number]])=9,"",IF(INDEX(Table3[Manufacturer],Table5[[#This Row],[Index Number]])=0,"",INDEX(Table3[Manufacturer],Table5[[#This Row],[Index Number]])))</f>
        <v/>
      </c>
      <c r="D436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436" t="str">
        <f ca="1">IF(INDEX(Table3[Type Colour],Table5[[#This Row],[Index Number]])=9,"",IF(INDEX(Table3[Footprint],Table5[[#This Row],[Index Number]])=0,"",INDEX(Table3[Footprint],Table5[[#This Row],[Index Number]])))</f>
        <v/>
      </c>
      <c r="F436" t="str">
        <f ca="1">IF(INDEX(Table3[Type Colour],Table5[[#This Row],[Index Number]])=9,"",IF(INDEX(Table3[Value],Table5[[#This Row],[Index Number]])=0,"",INDEX(Table3[Footprint],Table5[[#This Row],[Index Number]])))</f>
        <v/>
      </c>
      <c r="G436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436" t="str">
        <f ca="1">IF(INDEX(Table3[Type Colour],Table5[[#This Row],[Index Number]])=9,"",IF(INDEX(Table3[Order-code],Table5[[#This Row],[Index Number]])=0,"",INDEX(Table3[Order-code],Table5[[#This Row],[Index Number]])))</f>
        <v/>
      </c>
      <c r="I436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436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437" spans="2:10" x14ac:dyDescent="0.25">
      <c r="B437" s="12">
        <f t="shared" ca="1" si="6"/>
        <v>430</v>
      </c>
      <c r="C437" t="str">
        <f ca="1">IF(INDEX(Table3[Type Colour],Table5[[#This Row],[Index Number]])=9,"",IF(INDEX(Table3[Manufacturer],Table5[[#This Row],[Index Number]])=0,"",INDEX(Table3[Manufacturer],Table5[[#This Row],[Index Number]])))</f>
        <v/>
      </c>
      <c r="D437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437" t="str">
        <f ca="1">IF(INDEX(Table3[Type Colour],Table5[[#This Row],[Index Number]])=9,"",IF(INDEX(Table3[Footprint],Table5[[#This Row],[Index Number]])=0,"",INDEX(Table3[Footprint],Table5[[#This Row],[Index Number]])))</f>
        <v/>
      </c>
      <c r="F437" t="str">
        <f ca="1">IF(INDEX(Table3[Type Colour],Table5[[#This Row],[Index Number]])=9,"",IF(INDEX(Table3[Value],Table5[[#This Row],[Index Number]])=0,"",INDEX(Table3[Footprint],Table5[[#This Row],[Index Number]])))</f>
        <v/>
      </c>
      <c r="G437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437" t="str">
        <f ca="1">IF(INDEX(Table3[Type Colour],Table5[[#This Row],[Index Number]])=9,"",IF(INDEX(Table3[Order-code],Table5[[#This Row],[Index Number]])=0,"",INDEX(Table3[Order-code],Table5[[#This Row],[Index Number]])))</f>
        <v/>
      </c>
      <c r="I437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437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438" spans="2:10" x14ac:dyDescent="0.25">
      <c r="B438" s="12">
        <f t="shared" ca="1" si="6"/>
        <v>431</v>
      </c>
      <c r="C438" t="str">
        <f ca="1">IF(INDEX(Table3[Type Colour],Table5[[#This Row],[Index Number]])=9,"",IF(INDEX(Table3[Manufacturer],Table5[[#This Row],[Index Number]])=0,"",INDEX(Table3[Manufacturer],Table5[[#This Row],[Index Number]])))</f>
        <v/>
      </c>
      <c r="D438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438" t="str">
        <f ca="1">IF(INDEX(Table3[Type Colour],Table5[[#This Row],[Index Number]])=9,"",IF(INDEX(Table3[Footprint],Table5[[#This Row],[Index Number]])=0,"",INDEX(Table3[Footprint],Table5[[#This Row],[Index Number]])))</f>
        <v/>
      </c>
      <c r="F438" t="str">
        <f ca="1">IF(INDEX(Table3[Type Colour],Table5[[#This Row],[Index Number]])=9,"",IF(INDEX(Table3[Value],Table5[[#This Row],[Index Number]])=0,"",INDEX(Table3[Footprint],Table5[[#This Row],[Index Number]])))</f>
        <v/>
      </c>
      <c r="G438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438" t="str">
        <f ca="1">IF(INDEX(Table3[Type Colour],Table5[[#This Row],[Index Number]])=9,"",IF(INDEX(Table3[Order-code],Table5[[#This Row],[Index Number]])=0,"",INDEX(Table3[Order-code],Table5[[#This Row],[Index Number]])))</f>
        <v/>
      </c>
      <c r="I438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438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439" spans="2:10" x14ac:dyDescent="0.25">
      <c r="B439" s="12">
        <f t="shared" ca="1" si="6"/>
        <v>432</v>
      </c>
      <c r="C439" t="str">
        <f ca="1">IF(INDEX(Table3[Type Colour],Table5[[#This Row],[Index Number]])=9,"",IF(INDEX(Table3[Manufacturer],Table5[[#This Row],[Index Number]])=0,"",INDEX(Table3[Manufacturer],Table5[[#This Row],[Index Number]])))</f>
        <v/>
      </c>
      <c r="D439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439" t="str">
        <f ca="1">IF(INDEX(Table3[Type Colour],Table5[[#This Row],[Index Number]])=9,"",IF(INDEX(Table3[Footprint],Table5[[#This Row],[Index Number]])=0,"",INDEX(Table3[Footprint],Table5[[#This Row],[Index Number]])))</f>
        <v/>
      </c>
      <c r="F439" t="str">
        <f ca="1">IF(INDEX(Table3[Type Colour],Table5[[#This Row],[Index Number]])=9,"",IF(INDEX(Table3[Value],Table5[[#This Row],[Index Number]])=0,"",INDEX(Table3[Footprint],Table5[[#This Row],[Index Number]])))</f>
        <v/>
      </c>
      <c r="G439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439" t="str">
        <f ca="1">IF(INDEX(Table3[Type Colour],Table5[[#This Row],[Index Number]])=9,"",IF(INDEX(Table3[Order-code],Table5[[#This Row],[Index Number]])=0,"",INDEX(Table3[Order-code],Table5[[#This Row],[Index Number]])))</f>
        <v/>
      </c>
      <c r="I439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439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440" spans="2:10" x14ac:dyDescent="0.25">
      <c r="B440" s="12">
        <f t="shared" ca="1" si="6"/>
        <v>433</v>
      </c>
      <c r="C440" t="str">
        <f ca="1">IF(INDEX(Table3[Type Colour],Table5[[#This Row],[Index Number]])=9,"",IF(INDEX(Table3[Manufacturer],Table5[[#This Row],[Index Number]])=0,"",INDEX(Table3[Manufacturer],Table5[[#This Row],[Index Number]])))</f>
        <v/>
      </c>
      <c r="D440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440" t="str">
        <f ca="1">IF(INDEX(Table3[Type Colour],Table5[[#This Row],[Index Number]])=9,"",IF(INDEX(Table3[Footprint],Table5[[#This Row],[Index Number]])=0,"",INDEX(Table3[Footprint],Table5[[#This Row],[Index Number]])))</f>
        <v/>
      </c>
      <c r="F440" t="str">
        <f ca="1">IF(INDEX(Table3[Type Colour],Table5[[#This Row],[Index Number]])=9,"",IF(INDEX(Table3[Value],Table5[[#This Row],[Index Number]])=0,"",INDEX(Table3[Footprint],Table5[[#This Row],[Index Number]])))</f>
        <v/>
      </c>
      <c r="G440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440" t="str">
        <f ca="1">IF(INDEX(Table3[Type Colour],Table5[[#This Row],[Index Number]])=9,"",IF(INDEX(Table3[Order-code],Table5[[#This Row],[Index Number]])=0,"",INDEX(Table3[Order-code],Table5[[#This Row],[Index Number]])))</f>
        <v/>
      </c>
      <c r="I440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440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441" spans="2:10" x14ac:dyDescent="0.25">
      <c r="B441" s="12">
        <f t="shared" ca="1" si="6"/>
        <v>434</v>
      </c>
      <c r="C441" t="str">
        <f ca="1">IF(INDEX(Table3[Type Colour],Table5[[#This Row],[Index Number]])=9,"",IF(INDEX(Table3[Manufacturer],Table5[[#This Row],[Index Number]])=0,"",INDEX(Table3[Manufacturer],Table5[[#This Row],[Index Number]])))</f>
        <v/>
      </c>
      <c r="D441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441" t="str">
        <f ca="1">IF(INDEX(Table3[Type Colour],Table5[[#This Row],[Index Number]])=9,"",IF(INDEX(Table3[Footprint],Table5[[#This Row],[Index Number]])=0,"",INDEX(Table3[Footprint],Table5[[#This Row],[Index Number]])))</f>
        <v/>
      </c>
      <c r="F441" t="str">
        <f ca="1">IF(INDEX(Table3[Type Colour],Table5[[#This Row],[Index Number]])=9,"",IF(INDEX(Table3[Value],Table5[[#This Row],[Index Number]])=0,"",INDEX(Table3[Footprint],Table5[[#This Row],[Index Number]])))</f>
        <v/>
      </c>
      <c r="G441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441" t="str">
        <f ca="1">IF(INDEX(Table3[Type Colour],Table5[[#This Row],[Index Number]])=9,"",IF(INDEX(Table3[Order-code],Table5[[#This Row],[Index Number]])=0,"",INDEX(Table3[Order-code],Table5[[#This Row],[Index Number]])))</f>
        <v/>
      </c>
      <c r="I441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441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442" spans="2:10" x14ac:dyDescent="0.25">
      <c r="B442" s="12">
        <f t="shared" ca="1" si="6"/>
        <v>435</v>
      </c>
      <c r="C442" t="str">
        <f ca="1">IF(INDEX(Table3[Type Colour],Table5[[#This Row],[Index Number]])=9,"",IF(INDEX(Table3[Manufacturer],Table5[[#This Row],[Index Number]])=0,"",INDEX(Table3[Manufacturer],Table5[[#This Row],[Index Number]])))</f>
        <v/>
      </c>
      <c r="D442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442" t="str">
        <f ca="1">IF(INDEX(Table3[Type Colour],Table5[[#This Row],[Index Number]])=9,"",IF(INDEX(Table3[Footprint],Table5[[#This Row],[Index Number]])=0,"",INDEX(Table3[Footprint],Table5[[#This Row],[Index Number]])))</f>
        <v/>
      </c>
      <c r="F442" t="str">
        <f ca="1">IF(INDEX(Table3[Type Colour],Table5[[#This Row],[Index Number]])=9,"",IF(INDEX(Table3[Value],Table5[[#This Row],[Index Number]])=0,"",INDEX(Table3[Footprint],Table5[[#This Row],[Index Number]])))</f>
        <v/>
      </c>
      <c r="G442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442" t="str">
        <f ca="1">IF(INDEX(Table3[Type Colour],Table5[[#This Row],[Index Number]])=9,"",IF(INDEX(Table3[Order-code],Table5[[#This Row],[Index Number]])=0,"",INDEX(Table3[Order-code],Table5[[#This Row],[Index Number]])))</f>
        <v/>
      </c>
      <c r="I442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442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443" spans="2:10" x14ac:dyDescent="0.25">
      <c r="B443" s="12">
        <f t="shared" ca="1" si="6"/>
        <v>436</v>
      </c>
      <c r="C443" t="str">
        <f ca="1">IF(INDEX(Table3[Type Colour],Table5[[#This Row],[Index Number]])=9,"",IF(INDEX(Table3[Manufacturer],Table5[[#This Row],[Index Number]])=0,"",INDEX(Table3[Manufacturer],Table5[[#This Row],[Index Number]])))</f>
        <v/>
      </c>
      <c r="D443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443" t="str">
        <f ca="1">IF(INDEX(Table3[Type Colour],Table5[[#This Row],[Index Number]])=9,"",IF(INDEX(Table3[Footprint],Table5[[#This Row],[Index Number]])=0,"",INDEX(Table3[Footprint],Table5[[#This Row],[Index Number]])))</f>
        <v/>
      </c>
      <c r="F443" t="str">
        <f ca="1">IF(INDEX(Table3[Type Colour],Table5[[#This Row],[Index Number]])=9,"",IF(INDEX(Table3[Value],Table5[[#This Row],[Index Number]])=0,"",INDEX(Table3[Footprint],Table5[[#This Row],[Index Number]])))</f>
        <v/>
      </c>
      <c r="G443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443" t="str">
        <f ca="1">IF(INDEX(Table3[Type Colour],Table5[[#This Row],[Index Number]])=9,"",IF(INDEX(Table3[Order-code],Table5[[#This Row],[Index Number]])=0,"",INDEX(Table3[Order-code],Table5[[#This Row],[Index Number]])))</f>
        <v/>
      </c>
      <c r="I443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443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444" spans="2:10" x14ac:dyDescent="0.25">
      <c r="B444" s="12">
        <f t="shared" ca="1" si="6"/>
        <v>437</v>
      </c>
      <c r="C444" t="str">
        <f ca="1">IF(INDEX(Table3[Type Colour],Table5[[#This Row],[Index Number]])=9,"",IF(INDEX(Table3[Manufacturer],Table5[[#This Row],[Index Number]])=0,"",INDEX(Table3[Manufacturer],Table5[[#This Row],[Index Number]])))</f>
        <v/>
      </c>
      <c r="D444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444" t="str">
        <f ca="1">IF(INDEX(Table3[Type Colour],Table5[[#This Row],[Index Number]])=9,"",IF(INDEX(Table3[Footprint],Table5[[#This Row],[Index Number]])=0,"",INDEX(Table3[Footprint],Table5[[#This Row],[Index Number]])))</f>
        <v/>
      </c>
      <c r="F444" t="str">
        <f ca="1">IF(INDEX(Table3[Type Colour],Table5[[#This Row],[Index Number]])=9,"",IF(INDEX(Table3[Value],Table5[[#This Row],[Index Number]])=0,"",INDEX(Table3[Footprint],Table5[[#This Row],[Index Number]])))</f>
        <v/>
      </c>
      <c r="G444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444" t="str">
        <f ca="1">IF(INDEX(Table3[Type Colour],Table5[[#This Row],[Index Number]])=9,"",IF(INDEX(Table3[Order-code],Table5[[#This Row],[Index Number]])=0,"",INDEX(Table3[Order-code],Table5[[#This Row],[Index Number]])))</f>
        <v/>
      </c>
      <c r="I444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444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445" spans="2:10" x14ac:dyDescent="0.25">
      <c r="B445" s="12">
        <f t="shared" ca="1" si="6"/>
        <v>438</v>
      </c>
      <c r="C445" t="str">
        <f ca="1">IF(INDEX(Table3[Type Colour],Table5[[#This Row],[Index Number]])=9,"",IF(INDEX(Table3[Manufacturer],Table5[[#This Row],[Index Number]])=0,"",INDEX(Table3[Manufacturer],Table5[[#This Row],[Index Number]])))</f>
        <v/>
      </c>
      <c r="D445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445" t="str">
        <f ca="1">IF(INDEX(Table3[Type Colour],Table5[[#This Row],[Index Number]])=9,"",IF(INDEX(Table3[Footprint],Table5[[#This Row],[Index Number]])=0,"",INDEX(Table3[Footprint],Table5[[#This Row],[Index Number]])))</f>
        <v/>
      </c>
      <c r="F445" t="str">
        <f ca="1">IF(INDEX(Table3[Type Colour],Table5[[#This Row],[Index Number]])=9,"",IF(INDEX(Table3[Value],Table5[[#This Row],[Index Number]])=0,"",INDEX(Table3[Footprint],Table5[[#This Row],[Index Number]])))</f>
        <v/>
      </c>
      <c r="G445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445" t="str">
        <f ca="1">IF(INDEX(Table3[Type Colour],Table5[[#This Row],[Index Number]])=9,"",IF(INDEX(Table3[Order-code],Table5[[#This Row],[Index Number]])=0,"",INDEX(Table3[Order-code],Table5[[#This Row],[Index Number]])))</f>
        <v/>
      </c>
      <c r="I445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445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446" spans="2:10" x14ac:dyDescent="0.25">
      <c r="B446" s="12">
        <f t="shared" ca="1" si="6"/>
        <v>439</v>
      </c>
      <c r="C446" t="str">
        <f ca="1">IF(INDEX(Table3[Type Colour],Table5[[#This Row],[Index Number]])=9,"",IF(INDEX(Table3[Manufacturer],Table5[[#This Row],[Index Number]])=0,"",INDEX(Table3[Manufacturer],Table5[[#This Row],[Index Number]])))</f>
        <v/>
      </c>
      <c r="D446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446" t="str">
        <f ca="1">IF(INDEX(Table3[Type Colour],Table5[[#This Row],[Index Number]])=9,"",IF(INDEX(Table3[Footprint],Table5[[#This Row],[Index Number]])=0,"",INDEX(Table3[Footprint],Table5[[#This Row],[Index Number]])))</f>
        <v/>
      </c>
      <c r="F446" t="str">
        <f ca="1">IF(INDEX(Table3[Type Colour],Table5[[#This Row],[Index Number]])=9,"",IF(INDEX(Table3[Value],Table5[[#This Row],[Index Number]])=0,"",INDEX(Table3[Footprint],Table5[[#This Row],[Index Number]])))</f>
        <v/>
      </c>
      <c r="G446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446" t="str">
        <f ca="1">IF(INDEX(Table3[Type Colour],Table5[[#This Row],[Index Number]])=9,"",IF(INDEX(Table3[Order-code],Table5[[#This Row],[Index Number]])=0,"",INDEX(Table3[Order-code],Table5[[#This Row],[Index Number]])))</f>
        <v/>
      </c>
      <c r="I446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446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447" spans="2:10" x14ac:dyDescent="0.25">
      <c r="B447" s="12">
        <f t="shared" ca="1" si="6"/>
        <v>440</v>
      </c>
      <c r="C447" t="str">
        <f ca="1">IF(INDEX(Table3[Type Colour],Table5[[#This Row],[Index Number]])=9,"",IF(INDEX(Table3[Manufacturer],Table5[[#This Row],[Index Number]])=0,"",INDEX(Table3[Manufacturer],Table5[[#This Row],[Index Number]])))</f>
        <v/>
      </c>
      <c r="D447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447" t="str">
        <f ca="1">IF(INDEX(Table3[Type Colour],Table5[[#This Row],[Index Number]])=9,"",IF(INDEX(Table3[Footprint],Table5[[#This Row],[Index Number]])=0,"",INDEX(Table3[Footprint],Table5[[#This Row],[Index Number]])))</f>
        <v/>
      </c>
      <c r="F447" t="str">
        <f ca="1">IF(INDEX(Table3[Type Colour],Table5[[#This Row],[Index Number]])=9,"",IF(INDEX(Table3[Value],Table5[[#This Row],[Index Number]])=0,"",INDEX(Table3[Footprint],Table5[[#This Row],[Index Number]])))</f>
        <v/>
      </c>
      <c r="G447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447" t="str">
        <f ca="1">IF(INDEX(Table3[Type Colour],Table5[[#This Row],[Index Number]])=9,"",IF(INDEX(Table3[Order-code],Table5[[#This Row],[Index Number]])=0,"",INDEX(Table3[Order-code],Table5[[#This Row],[Index Number]])))</f>
        <v/>
      </c>
      <c r="I447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447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448" spans="2:10" x14ac:dyDescent="0.25">
      <c r="B448" s="12">
        <f t="shared" ca="1" si="6"/>
        <v>441</v>
      </c>
      <c r="C448" t="str">
        <f ca="1">IF(INDEX(Table3[Type Colour],Table5[[#This Row],[Index Number]])=9,"",IF(INDEX(Table3[Manufacturer],Table5[[#This Row],[Index Number]])=0,"",INDEX(Table3[Manufacturer],Table5[[#This Row],[Index Number]])))</f>
        <v/>
      </c>
      <c r="D448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448" t="str">
        <f ca="1">IF(INDEX(Table3[Type Colour],Table5[[#This Row],[Index Number]])=9,"",IF(INDEX(Table3[Footprint],Table5[[#This Row],[Index Number]])=0,"",INDEX(Table3[Footprint],Table5[[#This Row],[Index Number]])))</f>
        <v/>
      </c>
      <c r="F448" t="str">
        <f ca="1">IF(INDEX(Table3[Type Colour],Table5[[#This Row],[Index Number]])=9,"",IF(INDEX(Table3[Value],Table5[[#This Row],[Index Number]])=0,"",INDEX(Table3[Footprint],Table5[[#This Row],[Index Number]])))</f>
        <v/>
      </c>
      <c r="G448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448" t="str">
        <f ca="1">IF(INDEX(Table3[Type Colour],Table5[[#This Row],[Index Number]])=9,"",IF(INDEX(Table3[Order-code],Table5[[#This Row],[Index Number]])=0,"",INDEX(Table3[Order-code],Table5[[#This Row],[Index Number]])))</f>
        <v/>
      </c>
      <c r="I448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448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449" spans="2:10" x14ac:dyDescent="0.25">
      <c r="B449" s="12">
        <f t="shared" ca="1" si="6"/>
        <v>442</v>
      </c>
      <c r="C449" t="str">
        <f ca="1">IF(INDEX(Table3[Type Colour],Table5[[#This Row],[Index Number]])=9,"",IF(INDEX(Table3[Manufacturer],Table5[[#This Row],[Index Number]])=0,"",INDEX(Table3[Manufacturer],Table5[[#This Row],[Index Number]])))</f>
        <v/>
      </c>
      <c r="D449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449" t="str">
        <f ca="1">IF(INDEX(Table3[Type Colour],Table5[[#This Row],[Index Number]])=9,"",IF(INDEX(Table3[Footprint],Table5[[#This Row],[Index Number]])=0,"",INDEX(Table3[Footprint],Table5[[#This Row],[Index Number]])))</f>
        <v/>
      </c>
      <c r="F449" t="str">
        <f ca="1">IF(INDEX(Table3[Type Colour],Table5[[#This Row],[Index Number]])=9,"",IF(INDEX(Table3[Value],Table5[[#This Row],[Index Number]])=0,"",INDEX(Table3[Footprint],Table5[[#This Row],[Index Number]])))</f>
        <v/>
      </c>
      <c r="G449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449" t="str">
        <f ca="1">IF(INDEX(Table3[Type Colour],Table5[[#This Row],[Index Number]])=9,"",IF(INDEX(Table3[Order-code],Table5[[#This Row],[Index Number]])=0,"",INDEX(Table3[Order-code],Table5[[#This Row],[Index Number]])))</f>
        <v/>
      </c>
      <c r="I449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449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450" spans="2:10" x14ac:dyDescent="0.25">
      <c r="B450" s="12">
        <f t="shared" ca="1" si="6"/>
        <v>443</v>
      </c>
      <c r="C450" t="str">
        <f ca="1">IF(INDEX(Table3[Type Colour],Table5[[#This Row],[Index Number]])=9,"",IF(INDEX(Table3[Manufacturer],Table5[[#This Row],[Index Number]])=0,"",INDEX(Table3[Manufacturer],Table5[[#This Row],[Index Number]])))</f>
        <v/>
      </c>
      <c r="D450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450" t="str">
        <f ca="1">IF(INDEX(Table3[Type Colour],Table5[[#This Row],[Index Number]])=9,"",IF(INDEX(Table3[Footprint],Table5[[#This Row],[Index Number]])=0,"",INDEX(Table3[Footprint],Table5[[#This Row],[Index Number]])))</f>
        <v/>
      </c>
      <c r="F450" t="str">
        <f ca="1">IF(INDEX(Table3[Type Colour],Table5[[#This Row],[Index Number]])=9,"",IF(INDEX(Table3[Value],Table5[[#This Row],[Index Number]])=0,"",INDEX(Table3[Footprint],Table5[[#This Row],[Index Number]])))</f>
        <v/>
      </c>
      <c r="G450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450" t="str">
        <f ca="1">IF(INDEX(Table3[Type Colour],Table5[[#This Row],[Index Number]])=9,"",IF(INDEX(Table3[Order-code],Table5[[#This Row],[Index Number]])=0,"",INDEX(Table3[Order-code],Table5[[#This Row],[Index Number]])))</f>
        <v/>
      </c>
      <c r="I450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450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451" spans="2:10" x14ac:dyDescent="0.25">
      <c r="B451" s="12">
        <f t="shared" ref="B451:B514" ca="1" si="7">IF(ISNUMBER(INDIRECT("B"&amp;ROW()-1)),INDIRECT("B"&amp;ROW()-1)+1,1)</f>
        <v>444</v>
      </c>
      <c r="C451" t="str">
        <f ca="1">IF(INDEX(Table3[Type Colour],Table5[[#This Row],[Index Number]])=9,"",IF(INDEX(Table3[Manufacturer],Table5[[#This Row],[Index Number]])=0,"",INDEX(Table3[Manufacturer],Table5[[#This Row],[Index Number]])))</f>
        <v/>
      </c>
      <c r="D451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451" t="str">
        <f ca="1">IF(INDEX(Table3[Type Colour],Table5[[#This Row],[Index Number]])=9,"",IF(INDEX(Table3[Footprint],Table5[[#This Row],[Index Number]])=0,"",INDEX(Table3[Footprint],Table5[[#This Row],[Index Number]])))</f>
        <v/>
      </c>
      <c r="F451" t="str">
        <f ca="1">IF(INDEX(Table3[Type Colour],Table5[[#This Row],[Index Number]])=9,"",IF(INDEX(Table3[Value],Table5[[#This Row],[Index Number]])=0,"",INDEX(Table3[Footprint],Table5[[#This Row],[Index Number]])))</f>
        <v/>
      </c>
      <c r="G451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451" t="str">
        <f ca="1">IF(INDEX(Table3[Type Colour],Table5[[#This Row],[Index Number]])=9,"",IF(INDEX(Table3[Order-code],Table5[[#This Row],[Index Number]])=0,"",INDEX(Table3[Order-code],Table5[[#This Row],[Index Number]])))</f>
        <v/>
      </c>
      <c r="I451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451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452" spans="2:10" x14ac:dyDescent="0.25">
      <c r="B452" s="12">
        <f t="shared" ca="1" si="7"/>
        <v>445</v>
      </c>
      <c r="C452" t="str">
        <f ca="1">IF(INDEX(Table3[Type Colour],Table5[[#This Row],[Index Number]])=9,"",IF(INDEX(Table3[Manufacturer],Table5[[#This Row],[Index Number]])=0,"",INDEX(Table3[Manufacturer],Table5[[#This Row],[Index Number]])))</f>
        <v/>
      </c>
      <c r="D452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452" t="str">
        <f ca="1">IF(INDEX(Table3[Type Colour],Table5[[#This Row],[Index Number]])=9,"",IF(INDEX(Table3[Footprint],Table5[[#This Row],[Index Number]])=0,"",INDEX(Table3[Footprint],Table5[[#This Row],[Index Number]])))</f>
        <v/>
      </c>
      <c r="F452" t="str">
        <f ca="1">IF(INDEX(Table3[Type Colour],Table5[[#This Row],[Index Number]])=9,"",IF(INDEX(Table3[Value],Table5[[#This Row],[Index Number]])=0,"",INDEX(Table3[Footprint],Table5[[#This Row],[Index Number]])))</f>
        <v/>
      </c>
      <c r="G452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452" t="str">
        <f ca="1">IF(INDEX(Table3[Type Colour],Table5[[#This Row],[Index Number]])=9,"",IF(INDEX(Table3[Order-code],Table5[[#This Row],[Index Number]])=0,"",INDEX(Table3[Order-code],Table5[[#This Row],[Index Number]])))</f>
        <v/>
      </c>
      <c r="I452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452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453" spans="2:10" x14ac:dyDescent="0.25">
      <c r="B453" s="12">
        <f t="shared" ca="1" si="7"/>
        <v>446</v>
      </c>
      <c r="C453" t="str">
        <f ca="1">IF(INDEX(Table3[Type Colour],Table5[[#This Row],[Index Number]])=9,"",IF(INDEX(Table3[Manufacturer],Table5[[#This Row],[Index Number]])=0,"",INDEX(Table3[Manufacturer],Table5[[#This Row],[Index Number]])))</f>
        <v/>
      </c>
      <c r="D453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453" t="str">
        <f ca="1">IF(INDEX(Table3[Type Colour],Table5[[#This Row],[Index Number]])=9,"",IF(INDEX(Table3[Footprint],Table5[[#This Row],[Index Number]])=0,"",INDEX(Table3[Footprint],Table5[[#This Row],[Index Number]])))</f>
        <v/>
      </c>
      <c r="F453" t="str">
        <f ca="1">IF(INDEX(Table3[Type Colour],Table5[[#This Row],[Index Number]])=9,"",IF(INDEX(Table3[Value],Table5[[#This Row],[Index Number]])=0,"",INDEX(Table3[Footprint],Table5[[#This Row],[Index Number]])))</f>
        <v/>
      </c>
      <c r="G453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453" t="str">
        <f ca="1">IF(INDEX(Table3[Type Colour],Table5[[#This Row],[Index Number]])=9,"",IF(INDEX(Table3[Order-code],Table5[[#This Row],[Index Number]])=0,"",INDEX(Table3[Order-code],Table5[[#This Row],[Index Number]])))</f>
        <v/>
      </c>
      <c r="I453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453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454" spans="2:10" x14ac:dyDescent="0.25">
      <c r="B454" s="12">
        <f t="shared" ca="1" si="7"/>
        <v>447</v>
      </c>
      <c r="C454" t="str">
        <f ca="1">IF(INDEX(Table3[Type Colour],Table5[[#This Row],[Index Number]])=9,"",IF(INDEX(Table3[Manufacturer],Table5[[#This Row],[Index Number]])=0,"",INDEX(Table3[Manufacturer],Table5[[#This Row],[Index Number]])))</f>
        <v/>
      </c>
      <c r="D454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454" t="str">
        <f ca="1">IF(INDEX(Table3[Type Colour],Table5[[#This Row],[Index Number]])=9,"",IF(INDEX(Table3[Footprint],Table5[[#This Row],[Index Number]])=0,"",INDEX(Table3[Footprint],Table5[[#This Row],[Index Number]])))</f>
        <v/>
      </c>
      <c r="F454" t="str">
        <f ca="1">IF(INDEX(Table3[Type Colour],Table5[[#This Row],[Index Number]])=9,"",IF(INDEX(Table3[Value],Table5[[#This Row],[Index Number]])=0,"",INDEX(Table3[Footprint],Table5[[#This Row],[Index Number]])))</f>
        <v/>
      </c>
      <c r="G454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454" t="str">
        <f ca="1">IF(INDEX(Table3[Type Colour],Table5[[#This Row],[Index Number]])=9,"",IF(INDEX(Table3[Order-code],Table5[[#This Row],[Index Number]])=0,"",INDEX(Table3[Order-code],Table5[[#This Row],[Index Number]])))</f>
        <v/>
      </c>
      <c r="I454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454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455" spans="2:10" x14ac:dyDescent="0.25">
      <c r="B455" s="12">
        <f t="shared" ca="1" si="7"/>
        <v>448</v>
      </c>
      <c r="C455" t="str">
        <f ca="1">IF(INDEX(Table3[Type Colour],Table5[[#This Row],[Index Number]])=9,"",IF(INDEX(Table3[Manufacturer],Table5[[#This Row],[Index Number]])=0,"",INDEX(Table3[Manufacturer],Table5[[#This Row],[Index Number]])))</f>
        <v/>
      </c>
      <c r="D455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455" t="str">
        <f ca="1">IF(INDEX(Table3[Type Colour],Table5[[#This Row],[Index Number]])=9,"",IF(INDEX(Table3[Footprint],Table5[[#This Row],[Index Number]])=0,"",INDEX(Table3[Footprint],Table5[[#This Row],[Index Number]])))</f>
        <v/>
      </c>
      <c r="F455" t="str">
        <f ca="1">IF(INDEX(Table3[Type Colour],Table5[[#This Row],[Index Number]])=9,"",IF(INDEX(Table3[Value],Table5[[#This Row],[Index Number]])=0,"",INDEX(Table3[Footprint],Table5[[#This Row],[Index Number]])))</f>
        <v/>
      </c>
      <c r="G455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455" t="str">
        <f ca="1">IF(INDEX(Table3[Type Colour],Table5[[#This Row],[Index Number]])=9,"",IF(INDEX(Table3[Order-code],Table5[[#This Row],[Index Number]])=0,"",INDEX(Table3[Order-code],Table5[[#This Row],[Index Number]])))</f>
        <v/>
      </c>
      <c r="I455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455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456" spans="2:10" x14ac:dyDescent="0.25">
      <c r="B456" s="12">
        <f t="shared" ca="1" si="7"/>
        <v>449</v>
      </c>
      <c r="C456" t="str">
        <f ca="1">IF(INDEX(Table3[Type Colour],Table5[[#This Row],[Index Number]])=9,"",IF(INDEX(Table3[Manufacturer],Table5[[#This Row],[Index Number]])=0,"",INDEX(Table3[Manufacturer],Table5[[#This Row],[Index Number]])))</f>
        <v/>
      </c>
      <c r="D456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456" t="str">
        <f ca="1">IF(INDEX(Table3[Type Colour],Table5[[#This Row],[Index Number]])=9,"",IF(INDEX(Table3[Footprint],Table5[[#This Row],[Index Number]])=0,"",INDEX(Table3[Footprint],Table5[[#This Row],[Index Number]])))</f>
        <v/>
      </c>
      <c r="F456" t="str">
        <f ca="1">IF(INDEX(Table3[Type Colour],Table5[[#This Row],[Index Number]])=9,"",IF(INDEX(Table3[Value],Table5[[#This Row],[Index Number]])=0,"",INDEX(Table3[Footprint],Table5[[#This Row],[Index Number]])))</f>
        <v/>
      </c>
      <c r="G456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456" t="str">
        <f ca="1">IF(INDEX(Table3[Type Colour],Table5[[#This Row],[Index Number]])=9,"",IF(INDEX(Table3[Order-code],Table5[[#This Row],[Index Number]])=0,"",INDEX(Table3[Order-code],Table5[[#This Row],[Index Number]])))</f>
        <v/>
      </c>
      <c r="I456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456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457" spans="2:10" x14ac:dyDescent="0.25">
      <c r="B457" s="12">
        <f t="shared" ca="1" si="7"/>
        <v>450</v>
      </c>
      <c r="C457" t="str">
        <f ca="1">IF(INDEX(Table3[Type Colour],Table5[[#This Row],[Index Number]])=9,"",IF(INDEX(Table3[Manufacturer],Table5[[#This Row],[Index Number]])=0,"",INDEX(Table3[Manufacturer],Table5[[#This Row],[Index Number]])))</f>
        <v/>
      </c>
      <c r="D457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457" t="str">
        <f ca="1">IF(INDEX(Table3[Type Colour],Table5[[#This Row],[Index Number]])=9,"",IF(INDEX(Table3[Footprint],Table5[[#This Row],[Index Number]])=0,"",INDEX(Table3[Footprint],Table5[[#This Row],[Index Number]])))</f>
        <v/>
      </c>
      <c r="F457" t="str">
        <f ca="1">IF(INDEX(Table3[Type Colour],Table5[[#This Row],[Index Number]])=9,"",IF(INDEX(Table3[Value],Table5[[#This Row],[Index Number]])=0,"",INDEX(Table3[Footprint],Table5[[#This Row],[Index Number]])))</f>
        <v/>
      </c>
      <c r="G457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457" t="str">
        <f ca="1">IF(INDEX(Table3[Type Colour],Table5[[#This Row],[Index Number]])=9,"",IF(INDEX(Table3[Order-code],Table5[[#This Row],[Index Number]])=0,"",INDEX(Table3[Order-code],Table5[[#This Row],[Index Number]])))</f>
        <v/>
      </c>
      <c r="I457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457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458" spans="2:10" x14ac:dyDescent="0.25">
      <c r="B458" s="12">
        <f t="shared" ca="1" si="7"/>
        <v>451</v>
      </c>
      <c r="C458" t="str">
        <f ca="1">IF(INDEX(Table3[Type Colour],Table5[[#This Row],[Index Number]])=9,"",IF(INDEX(Table3[Manufacturer],Table5[[#This Row],[Index Number]])=0,"",INDEX(Table3[Manufacturer],Table5[[#This Row],[Index Number]])))</f>
        <v/>
      </c>
      <c r="D458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458" t="str">
        <f ca="1">IF(INDEX(Table3[Type Colour],Table5[[#This Row],[Index Number]])=9,"",IF(INDEX(Table3[Footprint],Table5[[#This Row],[Index Number]])=0,"",INDEX(Table3[Footprint],Table5[[#This Row],[Index Number]])))</f>
        <v/>
      </c>
      <c r="F458" t="str">
        <f ca="1">IF(INDEX(Table3[Type Colour],Table5[[#This Row],[Index Number]])=9,"",IF(INDEX(Table3[Value],Table5[[#This Row],[Index Number]])=0,"",INDEX(Table3[Footprint],Table5[[#This Row],[Index Number]])))</f>
        <v/>
      </c>
      <c r="G458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458" t="str">
        <f ca="1">IF(INDEX(Table3[Type Colour],Table5[[#This Row],[Index Number]])=9,"",IF(INDEX(Table3[Order-code],Table5[[#This Row],[Index Number]])=0,"",INDEX(Table3[Order-code],Table5[[#This Row],[Index Number]])))</f>
        <v/>
      </c>
      <c r="I458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458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459" spans="2:10" x14ac:dyDescent="0.25">
      <c r="B459" s="12">
        <f t="shared" ca="1" si="7"/>
        <v>452</v>
      </c>
      <c r="C459" t="str">
        <f ca="1">IF(INDEX(Table3[Type Colour],Table5[[#This Row],[Index Number]])=9,"",IF(INDEX(Table3[Manufacturer],Table5[[#This Row],[Index Number]])=0,"",INDEX(Table3[Manufacturer],Table5[[#This Row],[Index Number]])))</f>
        <v/>
      </c>
      <c r="D459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459" t="str">
        <f ca="1">IF(INDEX(Table3[Type Colour],Table5[[#This Row],[Index Number]])=9,"",IF(INDEX(Table3[Footprint],Table5[[#This Row],[Index Number]])=0,"",INDEX(Table3[Footprint],Table5[[#This Row],[Index Number]])))</f>
        <v/>
      </c>
      <c r="F459" t="str">
        <f ca="1">IF(INDEX(Table3[Type Colour],Table5[[#This Row],[Index Number]])=9,"",IF(INDEX(Table3[Value],Table5[[#This Row],[Index Number]])=0,"",INDEX(Table3[Footprint],Table5[[#This Row],[Index Number]])))</f>
        <v/>
      </c>
      <c r="G459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459" t="str">
        <f ca="1">IF(INDEX(Table3[Type Colour],Table5[[#This Row],[Index Number]])=9,"",IF(INDEX(Table3[Order-code],Table5[[#This Row],[Index Number]])=0,"",INDEX(Table3[Order-code],Table5[[#This Row],[Index Number]])))</f>
        <v/>
      </c>
      <c r="I459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459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460" spans="2:10" x14ac:dyDescent="0.25">
      <c r="B460" s="12">
        <f t="shared" ca="1" si="7"/>
        <v>453</v>
      </c>
      <c r="C460" t="str">
        <f ca="1">IF(INDEX(Table3[Type Colour],Table5[[#This Row],[Index Number]])=9,"",IF(INDEX(Table3[Manufacturer],Table5[[#This Row],[Index Number]])=0,"",INDEX(Table3[Manufacturer],Table5[[#This Row],[Index Number]])))</f>
        <v/>
      </c>
      <c r="D460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460" t="str">
        <f ca="1">IF(INDEX(Table3[Type Colour],Table5[[#This Row],[Index Number]])=9,"",IF(INDEX(Table3[Footprint],Table5[[#This Row],[Index Number]])=0,"",INDEX(Table3[Footprint],Table5[[#This Row],[Index Number]])))</f>
        <v/>
      </c>
      <c r="F460" t="str">
        <f ca="1">IF(INDEX(Table3[Type Colour],Table5[[#This Row],[Index Number]])=9,"",IF(INDEX(Table3[Value],Table5[[#This Row],[Index Number]])=0,"",INDEX(Table3[Footprint],Table5[[#This Row],[Index Number]])))</f>
        <v/>
      </c>
      <c r="G460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460" t="str">
        <f ca="1">IF(INDEX(Table3[Type Colour],Table5[[#This Row],[Index Number]])=9,"",IF(INDEX(Table3[Order-code],Table5[[#This Row],[Index Number]])=0,"",INDEX(Table3[Order-code],Table5[[#This Row],[Index Number]])))</f>
        <v/>
      </c>
      <c r="I460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460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461" spans="2:10" x14ac:dyDescent="0.25">
      <c r="B461" s="12">
        <f t="shared" ca="1" si="7"/>
        <v>454</v>
      </c>
      <c r="C461" t="str">
        <f ca="1">IF(INDEX(Table3[Type Colour],Table5[[#This Row],[Index Number]])=9,"",IF(INDEX(Table3[Manufacturer],Table5[[#This Row],[Index Number]])=0,"",INDEX(Table3[Manufacturer],Table5[[#This Row],[Index Number]])))</f>
        <v/>
      </c>
      <c r="D461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461" t="str">
        <f ca="1">IF(INDEX(Table3[Type Colour],Table5[[#This Row],[Index Number]])=9,"",IF(INDEX(Table3[Footprint],Table5[[#This Row],[Index Number]])=0,"",INDEX(Table3[Footprint],Table5[[#This Row],[Index Number]])))</f>
        <v/>
      </c>
      <c r="F461" t="str">
        <f ca="1">IF(INDEX(Table3[Type Colour],Table5[[#This Row],[Index Number]])=9,"",IF(INDEX(Table3[Value],Table5[[#This Row],[Index Number]])=0,"",INDEX(Table3[Footprint],Table5[[#This Row],[Index Number]])))</f>
        <v/>
      </c>
      <c r="G461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461" t="str">
        <f ca="1">IF(INDEX(Table3[Type Colour],Table5[[#This Row],[Index Number]])=9,"",IF(INDEX(Table3[Order-code],Table5[[#This Row],[Index Number]])=0,"",INDEX(Table3[Order-code],Table5[[#This Row],[Index Number]])))</f>
        <v/>
      </c>
      <c r="I461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461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462" spans="2:10" x14ac:dyDescent="0.25">
      <c r="B462" s="12">
        <f t="shared" ca="1" si="7"/>
        <v>455</v>
      </c>
      <c r="C462" t="str">
        <f ca="1">IF(INDEX(Table3[Type Colour],Table5[[#This Row],[Index Number]])=9,"",IF(INDEX(Table3[Manufacturer],Table5[[#This Row],[Index Number]])=0,"",INDEX(Table3[Manufacturer],Table5[[#This Row],[Index Number]])))</f>
        <v/>
      </c>
      <c r="D462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462" t="str">
        <f ca="1">IF(INDEX(Table3[Type Colour],Table5[[#This Row],[Index Number]])=9,"",IF(INDEX(Table3[Footprint],Table5[[#This Row],[Index Number]])=0,"",INDEX(Table3[Footprint],Table5[[#This Row],[Index Number]])))</f>
        <v/>
      </c>
      <c r="F462" t="str">
        <f ca="1">IF(INDEX(Table3[Type Colour],Table5[[#This Row],[Index Number]])=9,"",IF(INDEX(Table3[Value],Table5[[#This Row],[Index Number]])=0,"",INDEX(Table3[Footprint],Table5[[#This Row],[Index Number]])))</f>
        <v/>
      </c>
      <c r="G462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462" t="str">
        <f ca="1">IF(INDEX(Table3[Type Colour],Table5[[#This Row],[Index Number]])=9,"",IF(INDEX(Table3[Order-code],Table5[[#This Row],[Index Number]])=0,"",INDEX(Table3[Order-code],Table5[[#This Row],[Index Number]])))</f>
        <v/>
      </c>
      <c r="I462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462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463" spans="2:10" x14ac:dyDescent="0.25">
      <c r="B463" s="12">
        <f t="shared" ca="1" si="7"/>
        <v>456</v>
      </c>
      <c r="C463" t="str">
        <f ca="1">IF(INDEX(Table3[Type Colour],Table5[[#This Row],[Index Number]])=9,"",IF(INDEX(Table3[Manufacturer],Table5[[#This Row],[Index Number]])=0,"",INDEX(Table3[Manufacturer],Table5[[#This Row],[Index Number]])))</f>
        <v/>
      </c>
      <c r="D463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463" t="str">
        <f ca="1">IF(INDEX(Table3[Type Colour],Table5[[#This Row],[Index Number]])=9,"",IF(INDEX(Table3[Footprint],Table5[[#This Row],[Index Number]])=0,"",INDEX(Table3[Footprint],Table5[[#This Row],[Index Number]])))</f>
        <v/>
      </c>
      <c r="F463" t="str">
        <f ca="1">IF(INDEX(Table3[Type Colour],Table5[[#This Row],[Index Number]])=9,"",IF(INDEX(Table3[Value],Table5[[#This Row],[Index Number]])=0,"",INDEX(Table3[Footprint],Table5[[#This Row],[Index Number]])))</f>
        <v/>
      </c>
      <c r="G463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463" t="str">
        <f ca="1">IF(INDEX(Table3[Type Colour],Table5[[#This Row],[Index Number]])=9,"",IF(INDEX(Table3[Order-code],Table5[[#This Row],[Index Number]])=0,"",INDEX(Table3[Order-code],Table5[[#This Row],[Index Number]])))</f>
        <v/>
      </c>
      <c r="I463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463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464" spans="2:10" x14ac:dyDescent="0.25">
      <c r="B464" s="12">
        <f t="shared" ca="1" si="7"/>
        <v>457</v>
      </c>
      <c r="C464" t="str">
        <f ca="1">IF(INDEX(Table3[Type Colour],Table5[[#This Row],[Index Number]])=9,"",IF(INDEX(Table3[Manufacturer],Table5[[#This Row],[Index Number]])=0,"",INDEX(Table3[Manufacturer],Table5[[#This Row],[Index Number]])))</f>
        <v/>
      </c>
      <c r="D464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464" t="str">
        <f ca="1">IF(INDEX(Table3[Type Colour],Table5[[#This Row],[Index Number]])=9,"",IF(INDEX(Table3[Footprint],Table5[[#This Row],[Index Number]])=0,"",INDEX(Table3[Footprint],Table5[[#This Row],[Index Number]])))</f>
        <v/>
      </c>
      <c r="F464" t="str">
        <f ca="1">IF(INDEX(Table3[Type Colour],Table5[[#This Row],[Index Number]])=9,"",IF(INDEX(Table3[Value],Table5[[#This Row],[Index Number]])=0,"",INDEX(Table3[Footprint],Table5[[#This Row],[Index Number]])))</f>
        <v/>
      </c>
      <c r="G464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464" t="str">
        <f ca="1">IF(INDEX(Table3[Type Colour],Table5[[#This Row],[Index Number]])=9,"",IF(INDEX(Table3[Order-code],Table5[[#This Row],[Index Number]])=0,"",INDEX(Table3[Order-code],Table5[[#This Row],[Index Number]])))</f>
        <v/>
      </c>
      <c r="I464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464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465" spans="2:10" x14ac:dyDescent="0.25">
      <c r="B465" s="12">
        <f t="shared" ca="1" si="7"/>
        <v>458</v>
      </c>
      <c r="C465" t="str">
        <f ca="1">IF(INDEX(Table3[Type Colour],Table5[[#This Row],[Index Number]])=9,"",IF(INDEX(Table3[Manufacturer],Table5[[#This Row],[Index Number]])=0,"",INDEX(Table3[Manufacturer],Table5[[#This Row],[Index Number]])))</f>
        <v/>
      </c>
      <c r="D465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465" t="str">
        <f ca="1">IF(INDEX(Table3[Type Colour],Table5[[#This Row],[Index Number]])=9,"",IF(INDEX(Table3[Footprint],Table5[[#This Row],[Index Number]])=0,"",INDEX(Table3[Footprint],Table5[[#This Row],[Index Number]])))</f>
        <v/>
      </c>
      <c r="F465" t="str">
        <f ca="1">IF(INDEX(Table3[Type Colour],Table5[[#This Row],[Index Number]])=9,"",IF(INDEX(Table3[Value],Table5[[#This Row],[Index Number]])=0,"",INDEX(Table3[Footprint],Table5[[#This Row],[Index Number]])))</f>
        <v/>
      </c>
      <c r="G465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465" t="str">
        <f ca="1">IF(INDEX(Table3[Type Colour],Table5[[#This Row],[Index Number]])=9,"",IF(INDEX(Table3[Order-code],Table5[[#This Row],[Index Number]])=0,"",INDEX(Table3[Order-code],Table5[[#This Row],[Index Number]])))</f>
        <v/>
      </c>
      <c r="I465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465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466" spans="2:10" x14ac:dyDescent="0.25">
      <c r="B466" s="12">
        <f t="shared" ca="1" si="7"/>
        <v>459</v>
      </c>
      <c r="C466" t="str">
        <f ca="1">IF(INDEX(Table3[Type Colour],Table5[[#This Row],[Index Number]])=9,"",IF(INDEX(Table3[Manufacturer],Table5[[#This Row],[Index Number]])=0,"",INDEX(Table3[Manufacturer],Table5[[#This Row],[Index Number]])))</f>
        <v/>
      </c>
      <c r="D466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466" t="str">
        <f ca="1">IF(INDEX(Table3[Type Colour],Table5[[#This Row],[Index Number]])=9,"",IF(INDEX(Table3[Footprint],Table5[[#This Row],[Index Number]])=0,"",INDEX(Table3[Footprint],Table5[[#This Row],[Index Number]])))</f>
        <v/>
      </c>
      <c r="F466" t="str">
        <f ca="1">IF(INDEX(Table3[Type Colour],Table5[[#This Row],[Index Number]])=9,"",IF(INDEX(Table3[Value],Table5[[#This Row],[Index Number]])=0,"",INDEX(Table3[Footprint],Table5[[#This Row],[Index Number]])))</f>
        <v/>
      </c>
      <c r="G466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466" t="str">
        <f ca="1">IF(INDEX(Table3[Type Colour],Table5[[#This Row],[Index Number]])=9,"",IF(INDEX(Table3[Order-code],Table5[[#This Row],[Index Number]])=0,"",INDEX(Table3[Order-code],Table5[[#This Row],[Index Number]])))</f>
        <v/>
      </c>
      <c r="I466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466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467" spans="2:10" x14ac:dyDescent="0.25">
      <c r="B467" s="12">
        <f t="shared" ca="1" si="7"/>
        <v>460</v>
      </c>
      <c r="C467" t="str">
        <f ca="1">IF(INDEX(Table3[Type Colour],Table5[[#This Row],[Index Number]])=9,"",IF(INDEX(Table3[Manufacturer],Table5[[#This Row],[Index Number]])=0,"",INDEX(Table3[Manufacturer],Table5[[#This Row],[Index Number]])))</f>
        <v/>
      </c>
      <c r="D467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467" t="str">
        <f ca="1">IF(INDEX(Table3[Type Colour],Table5[[#This Row],[Index Number]])=9,"",IF(INDEX(Table3[Footprint],Table5[[#This Row],[Index Number]])=0,"",INDEX(Table3[Footprint],Table5[[#This Row],[Index Number]])))</f>
        <v/>
      </c>
      <c r="F467" t="str">
        <f ca="1">IF(INDEX(Table3[Type Colour],Table5[[#This Row],[Index Number]])=9,"",IF(INDEX(Table3[Value],Table5[[#This Row],[Index Number]])=0,"",INDEX(Table3[Footprint],Table5[[#This Row],[Index Number]])))</f>
        <v/>
      </c>
      <c r="G467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467" t="str">
        <f ca="1">IF(INDEX(Table3[Type Colour],Table5[[#This Row],[Index Number]])=9,"",IF(INDEX(Table3[Order-code],Table5[[#This Row],[Index Number]])=0,"",INDEX(Table3[Order-code],Table5[[#This Row],[Index Number]])))</f>
        <v/>
      </c>
      <c r="I467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467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468" spans="2:10" x14ac:dyDescent="0.25">
      <c r="B468" s="12">
        <f t="shared" ca="1" si="7"/>
        <v>461</v>
      </c>
      <c r="C468" t="str">
        <f ca="1">IF(INDEX(Table3[Type Colour],Table5[[#This Row],[Index Number]])=9,"",IF(INDEX(Table3[Manufacturer],Table5[[#This Row],[Index Number]])=0,"",INDEX(Table3[Manufacturer],Table5[[#This Row],[Index Number]])))</f>
        <v/>
      </c>
      <c r="D468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468" t="str">
        <f ca="1">IF(INDEX(Table3[Type Colour],Table5[[#This Row],[Index Number]])=9,"",IF(INDEX(Table3[Footprint],Table5[[#This Row],[Index Number]])=0,"",INDEX(Table3[Footprint],Table5[[#This Row],[Index Number]])))</f>
        <v/>
      </c>
      <c r="F468" t="str">
        <f ca="1">IF(INDEX(Table3[Type Colour],Table5[[#This Row],[Index Number]])=9,"",IF(INDEX(Table3[Value],Table5[[#This Row],[Index Number]])=0,"",INDEX(Table3[Footprint],Table5[[#This Row],[Index Number]])))</f>
        <v/>
      </c>
      <c r="G468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468" t="str">
        <f ca="1">IF(INDEX(Table3[Type Colour],Table5[[#This Row],[Index Number]])=9,"",IF(INDEX(Table3[Order-code],Table5[[#This Row],[Index Number]])=0,"",INDEX(Table3[Order-code],Table5[[#This Row],[Index Number]])))</f>
        <v/>
      </c>
      <c r="I468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468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469" spans="2:10" x14ac:dyDescent="0.25">
      <c r="B469" s="12">
        <f t="shared" ca="1" si="7"/>
        <v>462</v>
      </c>
      <c r="C469" t="str">
        <f ca="1">IF(INDEX(Table3[Type Colour],Table5[[#This Row],[Index Number]])=9,"",IF(INDEX(Table3[Manufacturer],Table5[[#This Row],[Index Number]])=0,"",INDEX(Table3[Manufacturer],Table5[[#This Row],[Index Number]])))</f>
        <v/>
      </c>
      <c r="D469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469" t="str">
        <f ca="1">IF(INDEX(Table3[Type Colour],Table5[[#This Row],[Index Number]])=9,"",IF(INDEX(Table3[Footprint],Table5[[#This Row],[Index Number]])=0,"",INDEX(Table3[Footprint],Table5[[#This Row],[Index Number]])))</f>
        <v/>
      </c>
      <c r="F469" t="str">
        <f ca="1">IF(INDEX(Table3[Type Colour],Table5[[#This Row],[Index Number]])=9,"",IF(INDEX(Table3[Value],Table5[[#This Row],[Index Number]])=0,"",INDEX(Table3[Footprint],Table5[[#This Row],[Index Number]])))</f>
        <v/>
      </c>
      <c r="G469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469" t="str">
        <f ca="1">IF(INDEX(Table3[Type Colour],Table5[[#This Row],[Index Number]])=9,"",IF(INDEX(Table3[Order-code],Table5[[#This Row],[Index Number]])=0,"",INDEX(Table3[Order-code],Table5[[#This Row],[Index Number]])))</f>
        <v/>
      </c>
      <c r="I469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469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470" spans="2:10" x14ac:dyDescent="0.25">
      <c r="B470" s="12">
        <f t="shared" ca="1" si="7"/>
        <v>463</v>
      </c>
      <c r="C470" t="str">
        <f ca="1">IF(INDEX(Table3[Type Colour],Table5[[#This Row],[Index Number]])=9,"",IF(INDEX(Table3[Manufacturer],Table5[[#This Row],[Index Number]])=0,"",INDEX(Table3[Manufacturer],Table5[[#This Row],[Index Number]])))</f>
        <v/>
      </c>
      <c r="D470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470" t="str">
        <f ca="1">IF(INDEX(Table3[Type Colour],Table5[[#This Row],[Index Number]])=9,"",IF(INDEX(Table3[Footprint],Table5[[#This Row],[Index Number]])=0,"",INDEX(Table3[Footprint],Table5[[#This Row],[Index Number]])))</f>
        <v/>
      </c>
      <c r="F470" t="str">
        <f ca="1">IF(INDEX(Table3[Type Colour],Table5[[#This Row],[Index Number]])=9,"",IF(INDEX(Table3[Value],Table5[[#This Row],[Index Number]])=0,"",INDEX(Table3[Footprint],Table5[[#This Row],[Index Number]])))</f>
        <v/>
      </c>
      <c r="G470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470" t="str">
        <f ca="1">IF(INDEX(Table3[Type Colour],Table5[[#This Row],[Index Number]])=9,"",IF(INDEX(Table3[Order-code],Table5[[#This Row],[Index Number]])=0,"",INDEX(Table3[Order-code],Table5[[#This Row],[Index Number]])))</f>
        <v/>
      </c>
      <c r="I470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470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471" spans="2:10" x14ac:dyDescent="0.25">
      <c r="B471" s="12">
        <f t="shared" ca="1" si="7"/>
        <v>464</v>
      </c>
      <c r="C471" t="str">
        <f ca="1">IF(INDEX(Table3[Type Colour],Table5[[#This Row],[Index Number]])=9,"",IF(INDEX(Table3[Manufacturer],Table5[[#This Row],[Index Number]])=0,"",INDEX(Table3[Manufacturer],Table5[[#This Row],[Index Number]])))</f>
        <v/>
      </c>
      <c r="D471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471" t="str">
        <f ca="1">IF(INDEX(Table3[Type Colour],Table5[[#This Row],[Index Number]])=9,"",IF(INDEX(Table3[Footprint],Table5[[#This Row],[Index Number]])=0,"",INDEX(Table3[Footprint],Table5[[#This Row],[Index Number]])))</f>
        <v/>
      </c>
      <c r="F471" t="str">
        <f ca="1">IF(INDEX(Table3[Type Colour],Table5[[#This Row],[Index Number]])=9,"",IF(INDEX(Table3[Value],Table5[[#This Row],[Index Number]])=0,"",INDEX(Table3[Footprint],Table5[[#This Row],[Index Number]])))</f>
        <v/>
      </c>
      <c r="G471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471" t="str">
        <f ca="1">IF(INDEX(Table3[Type Colour],Table5[[#This Row],[Index Number]])=9,"",IF(INDEX(Table3[Order-code],Table5[[#This Row],[Index Number]])=0,"",INDEX(Table3[Order-code],Table5[[#This Row],[Index Number]])))</f>
        <v/>
      </c>
      <c r="I471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471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472" spans="2:10" x14ac:dyDescent="0.25">
      <c r="B472" s="12">
        <f t="shared" ca="1" si="7"/>
        <v>465</v>
      </c>
      <c r="C472" t="str">
        <f ca="1">IF(INDEX(Table3[Type Colour],Table5[[#This Row],[Index Number]])=9,"",IF(INDEX(Table3[Manufacturer],Table5[[#This Row],[Index Number]])=0,"",INDEX(Table3[Manufacturer],Table5[[#This Row],[Index Number]])))</f>
        <v/>
      </c>
      <c r="D472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472" t="str">
        <f ca="1">IF(INDEX(Table3[Type Colour],Table5[[#This Row],[Index Number]])=9,"",IF(INDEX(Table3[Footprint],Table5[[#This Row],[Index Number]])=0,"",INDEX(Table3[Footprint],Table5[[#This Row],[Index Number]])))</f>
        <v/>
      </c>
      <c r="F472" t="str">
        <f ca="1">IF(INDEX(Table3[Type Colour],Table5[[#This Row],[Index Number]])=9,"",IF(INDEX(Table3[Value],Table5[[#This Row],[Index Number]])=0,"",INDEX(Table3[Footprint],Table5[[#This Row],[Index Number]])))</f>
        <v/>
      </c>
      <c r="G472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472" t="str">
        <f ca="1">IF(INDEX(Table3[Type Colour],Table5[[#This Row],[Index Number]])=9,"",IF(INDEX(Table3[Order-code],Table5[[#This Row],[Index Number]])=0,"",INDEX(Table3[Order-code],Table5[[#This Row],[Index Number]])))</f>
        <v/>
      </c>
      <c r="I472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472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473" spans="2:10" x14ac:dyDescent="0.25">
      <c r="B473" s="12">
        <f t="shared" ca="1" si="7"/>
        <v>466</v>
      </c>
      <c r="C473" t="str">
        <f ca="1">IF(INDEX(Table3[Type Colour],Table5[[#This Row],[Index Number]])=9,"",IF(INDEX(Table3[Manufacturer],Table5[[#This Row],[Index Number]])=0,"",INDEX(Table3[Manufacturer],Table5[[#This Row],[Index Number]])))</f>
        <v/>
      </c>
      <c r="D473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473" t="str">
        <f ca="1">IF(INDEX(Table3[Type Colour],Table5[[#This Row],[Index Number]])=9,"",IF(INDEX(Table3[Footprint],Table5[[#This Row],[Index Number]])=0,"",INDEX(Table3[Footprint],Table5[[#This Row],[Index Number]])))</f>
        <v/>
      </c>
      <c r="F473" t="str">
        <f ca="1">IF(INDEX(Table3[Type Colour],Table5[[#This Row],[Index Number]])=9,"",IF(INDEX(Table3[Value],Table5[[#This Row],[Index Number]])=0,"",INDEX(Table3[Footprint],Table5[[#This Row],[Index Number]])))</f>
        <v/>
      </c>
      <c r="G473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473" t="str">
        <f ca="1">IF(INDEX(Table3[Type Colour],Table5[[#This Row],[Index Number]])=9,"",IF(INDEX(Table3[Order-code],Table5[[#This Row],[Index Number]])=0,"",INDEX(Table3[Order-code],Table5[[#This Row],[Index Number]])))</f>
        <v/>
      </c>
      <c r="I473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473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474" spans="2:10" x14ac:dyDescent="0.25">
      <c r="B474" s="12">
        <f t="shared" ca="1" si="7"/>
        <v>467</v>
      </c>
      <c r="C474" t="str">
        <f ca="1">IF(INDEX(Table3[Type Colour],Table5[[#This Row],[Index Number]])=9,"",IF(INDEX(Table3[Manufacturer],Table5[[#This Row],[Index Number]])=0,"",INDEX(Table3[Manufacturer],Table5[[#This Row],[Index Number]])))</f>
        <v/>
      </c>
      <c r="D474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474" t="str">
        <f ca="1">IF(INDEX(Table3[Type Colour],Table5[[#This Row],[Index Number]])=9,"",IF(INDEX(Table3[Footprint],Table5[[#This Row],[Index Number]])=0,"",INDEX(Table3[Footprint],Table5[[#This Row],[Index Number]])))</f>
        <v/>
      </c>
      <c r="F474" t="str">
        <f ca="1">IF(INDEX(Table3[Type Colour],Table5[[#This Row],[Index Number]])=9,"",IF(INDEX(Table3[Value],Table5[[#This Row],[Index Number]])=0,"",INDEX(Table3[Footprint],Table5[[#This Row],[Index Number]])))</f>
        <v/>
      </c>
      <c r="G474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474" t="str">
        <f ca="1">IF(INDEX(Table3[Type Colour],Table5[[#This Row],[Index Number]])=9,"",IF(INDEX(Table3[Order-code],Table5[[#This Row],[Index Number]])=0,"",INDEX(Table3[Order-code],Table5[[#This Row],[Index Number]])))</f>
        <v/>
      </c>
      <c r="I474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474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475" spans="2:10" x14ac:dyDescent="0.25">
      <c r="B475" s="12">
        <f t="shared" ca="1" si="7"/>
        <v>468</v>
      </c>
      <c r="C475" t="str">
        <f ca="1">IF(INDEX(Table3[Type Colour],Table5[[#This Row],[Index Number]])=9,"",IF(INDEX(Table3[Manufacturer],Table5[[#This Row],[Index Number]])=0,"",INDEX(Table3[Manufacturer],Table5[[#This Row],[Index Number]])))</f>
        <v/>
      </c>
      <c r="D475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475" t="str">
        <f ca="1">IF(INDEX(Table3[Type Colour],Table5[[#This Row],[Index Number]])=9,"",IF(INDEX(Table3[Footprint],Table5[[#This Row],[Index Number]])=0,"",INDEX(Table3[Footprint],Table5[[#This Row],[Index Number]])))</f>
        <v/>
      </c>
      <c r="F475" t="str">
        <f ca="1">IF(INDEX(Table3[Type Colour],Table5[[#This Row],[Index Number]])=9,"",IF(INDEX(Table3[Value],Table5[[#This Row],[Index Number]])=0,"",INDEX(Table3[Footprint],Table5[[#This Row],[Index Number]])))</f>
        <v/>
      </c>
      <c r="G475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475" t="str">
        <f ca="1">IF(INDEX(Table3[Type Colour],Table5[[#This Row],[Index Number]])=9,"",IF(INDEX(Table3[Order-code],Table5[[#This Row],[Index Number]])=0,"",INDEX(Table3[Order-code],Table5[[#This Row],[Index Number]])))</f>
        <v/>
      </c>
      <c r="I475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475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476" spans="2:10" x14ac:dyDescent="0.25">
      <c r="B476" s="12">
        <f t="shared" ca="1" si="7"/>
        <v>469</v>
      </c>
      <c r="C476" t="str">
        <f ca="1">IF(INDEX(Table3[Type Colour],Table5[[#This Row],[Index Number]])=9,"",IF(INDEX(Table3[Manufacturer],Table5[[#This Row],[Index Number]])=0,"",INDEX(Table3[Manufacturer],Table5[[#This Row],[Index Number]])))</f>
        <v/>
      </c>
      <c r="D476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476" t="str">
        <f ca="1">IF(INDEX(Table3[Type Colour],Table5[[#This Row],[Index Number]])=9,"",IF(INDEX(Table3[Footprint],Table5[[#This Row],[Index Number]])=0,"",INDEX(Table3[Footprint],Table5[[#This Row],[Index Number]])))</f>
        <v/>
      </c>
      <c r="F476" t="str">
        <f ca="1">IF(INDEX(Table3[Type Colour],Table5[[#This Row],[Index Number]])=9,"",IF(INDEX(Table3[Value],Table5[[#This Row],[Index Number]])=0,"",INDEX(Table3[Footprint],Table5[[#This Row],[Index Number]])))</f>
        <v/>
      </c>
      <c r="G476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476" t="str">
        <f ca="1">IF(INDEX(Table3[Type Colour],Table5[[#This Row],[Index Number]])=9,"",IF(INDEX(Table3[Order-code],Table5[[#This Row],[Index Number]])=0,"",INDEX(Table3[Order-code],Table5[[#This Row],[Index Number]])))</f>
        <v/>
      </c>
      <c r="I476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476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477" spans="2:10" x14ac:dyDescent="0.25">
      <c r="B477" s="12">
        <f t="shared" ca="1" si="7"/>
        <v>470</v>
      </c>
      <c r="C477" t="str">
        <f ca="1">IF(INDEX(Table3[Type Colour],Table5[[#This Row],[Index Number]])=9,"",IF(INDEX(Table3[Manufacturer],Table5[[#This Row],[Index Number]])=0,"",INDEX(Table3[Manufacturer],Table5[[#This Row],[Index Number]])))</f>
        <v/>
      </c>
      <c r="D477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477" t="str">
        <f ca="1">IF(INDEX(Table3[Type Colour],Table5[[#This Row],[Index Number]])=9,"",IF(INDEX(Table3[Footprint],Table5[[#This Row],[Index Number]])=0,"",INDEX(Table3[Footprint],Table5[[#This Row],[Index Number]])))</f>
        <v/>
      </c>
      <c r="F477" t="str">
        <f ca="1">IF(INDEX(Table3[Type Colour],Table5[[#This Row],[Index Number]])=9,"",IF(INDEX(Table3[Value],Table5[[#This Row],[Index Number]])=0,"",INDEX(Table3[Footprint],Table5[[#This Row],[Index Number]])))</f>
        <v/>
      </c>
      <c r="G477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477" t="str">
        <f ca="1">IF(INDEX(Table3[Type Colour],Table5[[#This Row],[Index Number]])=9,"",IF(INDEX(Table3[Order-code],Table5[[#This Row],[Index Number]])=0,"",INDEX(Table3[Order-code],Table5[[#This Row],[Index Number]])))</f>
        <v/>
      </c>
      <c r="I477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477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478" spans="2:10" x14ac:dyDescent="0.25">
      <c r="B478" s="12">
        <f t="shared" ca="1" si="7"/>
        <v>471</v>
      </c>
      <c r="C478" t="str">
        <f ca="1">IF(INDEX(Table3[Type Colour],Table5[[#This Row],[Index Number]])=9,"",IF(INDEX(Table3[Manufacturer],Table5[[#This Row],[Index Number]])=0,"",INDEX(Table3[Manufacturer],Table5[[#This Row],[Index Number]])))</f>
        <v/>
      </c>
      <c r="D478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478" t="str">
        <f ca="1">IF(INDEX(Table3[Type Colour],Table5[[#This Row],[Index Number]])=9,"",IF(INDEX(Table3[Footprint],Table5[[#This Row],[Index Number]])=0,"",INDEX(Table3[Footprint],Table5[[#This Row],[Index Number]])))</f>
        <v/>
      </c>
      <c r="F478" t="str">
        <f ca="1">IF(INDEX(Table3[Type Colour],Table5[[#This Row],[Index Number]])=9,"",IF(INDEX(Table3[Value],Table5[[#This Row],[Index Number]])=0,"",INDEX(Table3[Footprint],Table5[[#This Row],[Index Number]])))</f>
        <v/>
      </c>
      <c r="G478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478" t="str">
        <f ca="1">IF(INDEX(Table3[Type Colour],Table5[[#This Row],[Index Number]])=9,"",IF(INDEX(Table3[Order-code],Table5[[#This Row],[Index Number]])=0,"",INDEX(Table3[Order-code],Table5[[#This Row],[Index Number]])))</f>
        <v/>
      </c>
      <c r="I478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478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479" spans="2:10" x14ac:dyDescent="0.25">
      <c r="B479" s="12">
        <f t="shared" ca="1" si="7"/>
        <v>472</v>
      </c>
      <c r="C479" t="str">
        <f ca="1">IF(INDEX(Table3[Type Colour],Table5[[#This Row],[Index Number]])=9,"",IF(INDEX(Table3[Manufacturer],Table5[[#This Row],[Index Number]])=0,"",INDEX(Table3[Manufacturer],Table5[[#This Row],[Index Number]])))</f>
        <v/>
      </c>
      <c r="D479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479" t="str">
        <f ca="1">IF(INDEX(Table3[Type Colour],Table5[[#This Row],[Index Number]])=9,"",IF(INDEX(Table3[Footprint],Table5[[#This Row],[Index Number]])=0,"",INDEX(Table3[Footprint],Table5[[#This Row],[Index Number]])))</f>
        <v/>
      </c>
      <c r="F479" t="str">
        <f ca="1">IF(INDEX(Table3[Type Colour],Table5[[#This Row],[Index Number]])=9,"",IF(INDEX(Table3[Value],Table5[[#This Row],[Index Number]])=0,"",INDEX(Table3[Footprint],Table5[[#This Row],[Index Number]])))</f>
        <v/>
      </c>
      <c r="G479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479" t="str">
        <f ca="1">IF(INDEX(Table3[Type Colour],Table5[[#This Row],[Index Number]])=9,"",IF(INDEX(Table3[Order-code],Table5[[#This Row],[Index Number]])=0,"",INDEX(Table3[Order-code],Table5[[#This Row],[Index Number]])))</f>
        <v/>
      </c>
      <c r="I479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479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480" spans="2:10" x14ac:dyDescent="0.25">
      <c r="B480" s="12">
        <f t="shared" ca="1" si="7"/>
        <v>473</v>
      </c>
      <c r="C480" t="str">
        <f ca="1">IF(INDEX(Table3[Type Colour],Table5[[#This Row],[Index Number]])=9,"",IF(INDEX(Table3[Manufacturer],Table5[[#This Row],[Index Number]])=0,"",INDEX(Table3[Manufacturer],Table5[[#This Row],[Index Number]])))</f>
        <v/>
      </c>
      <c r="D480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480" t="str">
        <f ca="1">IF(INDEX(Table3[Type Colour],Table5[[#This Row],[Index Number]])=9,"",IF(INDEX(Table3[Footprint],Table5[[#This Row],[Index Number]])=0,"",INDEX(Table3[Footprint],Table5[[#This Row],[Index Number]])))</f>
        <v/>
      </c>
      <c r="F480" t="str">
        <f ca="1">IF(INDEX(Table3[Type Colour],Table5[[#This Row],[Index Number]])=9,"",IF(INDEX(Table3[Value],Table5[[#This Row],[Index Number]])=0,"",INDEX(Table3[Footprint],Table5[[#This Row],[Index Number]])))</f>
        <v/>
      </c>
      <c r="G480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480" t="str">
        <f ca="1">IF(INDEX(Table3[Type Colour],Table5[[#This Row],[Index Number]])=9,"",IF(INDEX(Table3[Order-code],Table5[[#This Row],[Index Number]])=0,"",INDEX(Table3[Order-code],Table5[[#This Row],[Index Number]])))</f>
        <v/>
      </c>
      <c r="I480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480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481" spans="2:10" x14ac:dyDescent="0.25">
      <c r="B481" s="12">
        <f t="shared" ca="1" si="7"/>
        <v>474</v>
      </c>
      <c r="C481" t="str">
        <f ca="1">IF(INDEX(Table3[Type Colour],Table5[[#This Row],[Index Number]])=9,"",IF(INDEX(Table3[Manufacturer],Table5[[#This Row],[Index Number]])=0,"",INDEX(Table3[Manufacturer],Table5[[#This Row],[Index Number]])))</f>
        <v/>
      </c>
      <c r="D481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481" t="str">
        <f ca="1">IF(INDEX(Table3[Type Colour],Table5[[#This Row],[Index Number]])=9,"",IF(INDEX(Table3[Footprint],Table5[[#This Row],[Index Number]])=0,"",INDEX(Table3[Footprint],Table5[[#This Row],[Index Number]])))</f>
        <v/>
      </c>
      <c r="F481" t="str">
        <f ca="1">IF(INDEX(Table3[Type Colour],Table5[[#This Row],[Index Number]])=9,"",IF(INDEX(Table3[Value],Table5[[#This Row],[Index Number]])=0,"",INDEX(Table3[Footprint],Table5[[#This Row],[Index Number]])))</f>
        <v/>
      </c>
      <c r="G481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481" t="str">
        <f ca="1">IF(INDEX(Table3[Type Colour],Table5[[#This Row],[Index Number]])=9,"",IF(INDEX(Table3[Order-code],Table5[[#This Row],[Index Number]])=0,"",INDEX(Table3[Order-code],Table5[[#This Row],[Index Number]])))</f>
        <v/>
      </c>
      <c r="I481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481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482" spans="2:10" x14ac:dyDescent="0.25">
      <c r="B482" s="12">
        <f t="shared" ca="1" si="7"/>
        <v>475</v>
      </c>
      <c r="C482" t="str">
        <f ca="1">IF(INDEX(Table3[Type Colour],Table5[[#This Row],[Index Number]])=9,"",IF(INDEX(Table3[Manufacturer],Table5[[#This Row],[Index Number]])=0,"",INDEX(Table3[Manufacturer],Table5[[#This Row],[Index Number]])))</f>
        <v/>
      </c>
      <c r="D482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482" t="str">
        <f ca="1">IF(INDEX(Table3[Type Colour],Table5[[#This Row],[Index Number]])=9,"",IF(INDEX(Table3[Footprint],Table5[[#This Row],[Index Number]])=0,"",INDEX(Table3[Footprint],Table5[[#This Row],[Index Number]])))</f>
        <v/>
      </c>
      <c r="F482" t="str">
        <f ca="1">IF(INDEX(Table3[Type Colour],Table5[[#This Row],[Index Number]])=9,"",IF(INDEX(Table3[Value],Table5[[#This Row],[Index Number]])=0,"",INDEX(Table3[Footprint],Table5[[#This Row],[Index Number]])))</f>
        <v/>
      </c>
      <c r="G482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482" t="str">
        <f ca="1">IF(INDEX(Table3[Type Colour],Table5[[#This Row],[Index Number]])=9,"",IF(INDEX(Table3[Order-code],Table5[[#This Row],[Index Number]])=0,"",INDEX(Table3[Order-code],Table5[[#This Row],[Index Number]])))</f>
        <v/>
      </c>
      <c r="I482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482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483" spans="2:10" x14ac:dyDescent="0.25">
      <c r="B483" s="12">
        <f t="shared" ca="1" si="7"/>
        <v>476</v>
      </c>
      <c r="C483" t="str">
        <f ca="1">IF(INDEX(Table3[Type Colour],Table5[[#This Row],[Index Number]])=9,"",IF(INDEX(Table3[Manufacturer],Table5[[#This Row],[Index Number]])=0,"",INDEX(Table3[Manufacturer],Table5[[#This Row],[Index Number]])))</f>
        <v/>
      </c>
      <c r="D483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483" t="str">
        <f ca="1">IF(INDEX(Table3[Type Colour],Table5[[#This Row],[Index Number]])=9,"",IF(INDEX(Table3[Footprint],Table5[[#This Row],[Index Number]])=0,"",INDEX(Table3[Footprint],Table5[[#This Row],[Index Number]])))</f>
        <v/>
      </c>
      <c r="F483" t="str">
        <f ca="1">IF(INDEX(Table3[Type Colour],Table5[[#This Row],[Index Number]])=9,"",IF(INDEX(Table3[Value],Table5[[#This Row],[Index Number]])=0,"",INDEX(Table3[Footprint],Table5[[#This Row],[Index Number]])))</f>
        <v/>
      </c>
      <c r="G483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483" t="str">
        <f ca="1">IF(INDEX(Table3[Type Colour],Table5[[#This Row],[Index Number]])=9,"",IF(INDEX(Table3[Order-code],Table5[[#This Row],[Index Number]])=0,"",INDEX(Table3[Order-code],Table5[[#This Row],[Index Number]])))</f>
        <v/>
      </c>
      <c r="I483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483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484" spans="2:10" x14ac:dyDescent="0.25">
      <c r="B484" s="12">
        <f t="shared" ca="1" si="7"/>
        <v>477</v>
      </c>
      <c r="C484" t="str">
        <f ca="1">IF(INDEX(Table3[Type Colour],Table5[[#This Row],[Index Number]])=9,"",IF(INDEX(Table3[Manufacturer],Table5[[#This Row],[Index Number]])=0,"",INDEX(Table3[Manufacturer],Table5[[#This Row],[Index Number]])))</f>
        <v/>
      </c>
      <c r="D484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484" t="str">
        <f ca="1">IF(INDEX(Table3[Type Colour],Table5[[#This Row],[Index Number]])=9,"",IF(INDEX(Table3[Footprint],Table5[[#This Row],[Index Number]])=0,"",INDEX(Table3[Footprint],Table5[[#This Row],[Index Number]])))</f>
        <v/>
      </c>
      <c r="F484" t="str">
        <f ca="1">IF(INDEX(Table3[Type Colour],Table5[[#This Row],[Index Number]])=9,"",IF(INDEX(Table3[Value],Table5[[#This Row],[Index Number]])=0,"",INDEX(Table3[Footprint],Table5[[#This Row],[Index Number]])))</f>
        <v/>
      </c>
      <c r="G484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484" t="str">
        <f ca="1">IF(INDEX(Table3[Type Colour],Table5[[#This Row],[Index Number]])=9,"",IF(INDEX(Table3[Order-code],Table5[[#This Row],[Index Number]])=0,"",INDEX(Table3[Order-code],Table5[[#This Row],[Index Number]])))</f>
        <v/>
      </c>
      <c r="I484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484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485" spans="2:10" x14ac:dyDescent="0.25">
      <c r="B485" s="12">
        <f t="shared" ca="1" si="7"/>
        <v>478</v>
      </c>
      <c r="C485" t="str">
        <f ca="1">IF(INDEX(Table3[Type Colour],Table5[[#This Row],[Index Number]])=9,"",IF(INDEX(Table3[Manufacturer],Table5[[#This Row],[Index Number]])=0,"",INDEX(Table3[Manufacturer],Table5[[#This Row],[Index Number]])))</f>
        <v/>
      </c>
      <c r="D485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485" t="str">
        <f ca="1">IF(INDEX(Table3[Type Colour],Table5[[#This Row],[Index Number]])=9,"",IF(INDEX(Table3[Footprint],Table5[[#This Row],[Index Number]])=0,"",INDEX(Table3[Footprint],Table5[[#This Row],[Index Number]])))</f>
        <v/>
      </c>
      <c r="F485" t="str">
        <f ca="1">IF(INDEX(Table3[Type Colour],Table5[[#This Row],[Index Number]])=9,"",IF(INDEX(Table3[Value],Table5[[#This Row],[Index Number]])=0,"",INDEX(Table3[Footprint],Table5[[#This Row],[Index Number]])))</f>
        <v/>
      </c>
      <c r="G485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485" t="str">
        <f ca="1">IF(INDEX(Table3[Type Colour],Table5[[#This Row],[Index Number]])=9,"",IF(INDEX(Table3[Order-code],Table5[[#This Row],[Index Number]])=0,"",INDEX(Table3[Order-code],Table5[[#This Row],[Index Number]])))</f>
        <v/>
      </c>
      <c r="I485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485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486" spans="2:10" x14ac:dyDescent="0.25">
      <c r="B486" s="12">
        <f t="shared" ca="1" si="7"/>
        <v>479</v>
      </c>
      <c r="C486" t="str">
        <f ca="1">IF(INDEX(Table3[Type Colour],Table5[[#This Row],[Index Number]])=9,"",IF(INDEX(Table3[Manufacturer],Table5[[#This Row],[Index Number]])=0,"",INDEX(Table3[Manufacturer],Table5[[#This Row],[Index Number]])))</f>
        <v/>
      </c>
      <c r="D486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486" t="str">
        <f ca="1">IF(INDEX(Table3[Type Colour],Table5[[#This Row],[Index Number]])=9,"",IF(INDEX(Table3[Footprint],Table5[[#This Row],[Index Number]])=0,"",INDEX(Table3[Footprint],Table5[[#This Row],[Index Number]])))</f>
        <v/>
      </c>
      <c r="F486" t="str">
        <f ca="1">IF(INDEX(Table3[Type Colour],Table5[[#This Row],[Index Number]])=9,"",IF(INDEX(Table3[Value],Table5[[#This Row],[Index Number]])=0,"",INDEX(Table3[Footprint],Table5[[#This Row],[Index Number]])))</f>
        <v/>
      </c>
      <c r="G486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486" t="str">
        <f ca="1">IF(INDEX(Table3[Type Colour],Table5[[#This Row],[Index Number]])=9,"",IF(INDEX(Table3[Order-code],Table5[[#This Row],[Index Number]])=0,"",INDEX(Table3[Order-code],Table5[[#This Row],[Index Number]])))</f>
        <v/>
      </c>
      <c r="I486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486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487" spans="2:10" x14ac:dyDescent="0.25">
      <c r="B487" s="12">
        <f t="shared" ca="1" si="7"/>
        <v>480</v>
      </c>
      <c r="C487" t="str">
        <f ca="1">IF(INDEX(Table3[Type Colour],Table5[[#This Row],[Index Number]])=9,"",IF(INDEX(Table3[Manufacturer],Table5[[#This Row],[Index Number]])=0,"",INDEX(Table3[Manufacturer],Table5[[#This Row],[Index Number]])))</f>
        <v/>
      </c>
      <c r="D487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487" t="str">
        <f ca="1">IF(INDEX(Table3[Type Colour],Table5[[#This Row],[Index Number]])=9,"",IF(INDEX(Table3[Footprint],Table5[[#This Row],[Index Number]])=0,"",INDEX(Table3[Footprint],Table5[[#This Row],[Index Number]])))</f>
        <v/>
      </c>
      <c r="F487" t="str">
        <f ca="1">IF(INDEX(Table3[Type Colour],Table5[[#This Row],[Index Number]])=9,"",IF(INDEX(Table3[Value],Table5[[#This Row],[Index Number]])=0,"",INDEX(Table3[Footprint],Table5[[#This Row],[Index Number]])))</f>
        <v/>
      </c>
      <c r="G487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487" t="str">
        <f ca="1">IF(INDEX(Table3[Type Colour],Table5[[#This Row],[Index Number]])=9,"",IF(INDEX(Table3[Order-code],Table5[[#This Row],[Index Number]])=0,"",INDEX(Table3[Order-code],Table5[[#This Row],[Index Number]])))</f>
        <v/>
      </c>
      <c r="I487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487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488" spans="2:10" x14ac:dyDescent="0.25">
      <c r="B488" s="12">
        <f t="shared" ca="1" si="7"/>
        <v>481</v>
      </c>
      <c r="C488" t="str">
        <f ca="1">IF(INDEX(Table3[Type Colour],Table5[[#This Row],[Index Number]])=9,"",IF(INDEX(Table3[Manufacturer],Table5[[#This Row],[Index Number]])=0,"",INDEX(Table3[Manufacturer],Table5[[#This Row],[Index Number]])))</f>
        <v/>
      </c>
      <c r="D488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488" t="str">
        <f ca="1">IF(INDEX(Table3[Type Colour],Table5[[#This Row],[Index Number]])=9,"",IF(INDEX(Table3[Footprint],Table5[[#This Row],[Index Number]])=0,"",INDEX(Table3[Footprint],Table5[[#This Row],[Index Number]])))</f>
        <v/>
      </c>
      <c r="F488" t="str">
        <f ca="1">IF(INDEX(Table3[Type Colour],Table5[[#This Row],[Index Number]])=9,"",IF(INDEX(Table3[Value],Table5[[#This Row],[Index Number]])=0,"",INDEX(Table3[Footprint],Table5[[#This Row],[Index Number]])))</f>
        <v/>
      </c>
      <c r="G488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488" t="str">
        <f ca="1">IF(INDEX(Table3[Type Colour],Table5[[#This Row],[Index Number]])=9,"",IF(INDEX(Table3[Order-code],Table5[[#This Row],[Index Number]])=0,"",INDEX(Table3[Order-code],Table5[[#This Row],[Index Number]])))</f>
        <v/>
      </c>
      <c r="I488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488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489" spans="2:10" x14ac:dyDescent="0.25">
      <c r="B489" s="12">
        <f t="shared" ca="1" si="7"/>
        <v>482</v>
      </c>
      <c r="C489" t="str">
        <f ca="1">IF(INDEX(Table3[Type Colour],Table5[[#This Row],[Index Number]])=9,"",IF(INDEX(Table3[Manufacturer],Table5[[#This Row],[Index Number]])=0,"",INDEX(Table3[Manufacturer],Table5[[#This Row],[Index Number]])))</f>
        <v/>
      </c>
      <c r="D489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489" t="str">
        <f ca="1">IF(INDEX(Table3[Type Colour],Table5[[#This Row],[Index Number]])=9,"",IF(INDEX(Table3[Footprint],Table5[[#This Row],[Index Number]])=0,"",INDEX(Table3[Footprint],Table5[[#This Row],[Index Number]])))</f>
        <v/>
      </c>
      <c r="F489" t="str">
        <f ca="1">IF(INDEX(Table3[Type Colour],Table5[[#This Row],[Index Number]])=9,"",IF(INDEX(Table3[Value],Table5[[#This Row],[Index Number]])=0,"",INDEX(Table3[Footprint],Table5[[#This Row],[Index Number]])))</f>
        <v/>
      </c>
      <c r="G489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489" t="str">
        <f ca="1">IF(INDEX(Table3[Type Colour],Table5[[#This Row],[Index Number]])=9,"",IF(INDEX(Table3[Order-code],Table5[[#This Row],[Index Number]])=0,"",INDEX(Table3[Order-code],Table5[[#This Row],[Index Number]])))</f>
        <v/>
      </c>
      <c r="I489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489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490" spans="2:10" x14ac:dyDescent="0.25">
      <c r="B490" s="12">
        <f t="shared" ca="1" si="7"/>
        <v>483</v>
      </c>
      <c r="C490" t="str">
        <f ca="1">IF(INDEX(Table3[Type Colour],Table5[[#This Row],[Index Number]])=9,"",IF(INDEX(Table3[Manufacturer],Table5[[#This Row],[Index Number]])=0,"",INDEX(Table3[Manufacturer],Table5[[#This Row],[Index Number]])))</f>
        <v/>
      </c>
      <c r="D490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490" t="str">
        <f ca="1">IF(INDEX(Table3[Type Colour],Table5[[#This Row],[Index Number]])=9,"",IF(INDEX(Table3[Footprint],Table5[[#This Row],[Index Number]])=0,"",INDEX(Table3[Footprint],Table5[[#This Row],[Index Number]])))</f>
        <v/>
      </c>
      <c r="F490" t="str">
        <f ca="1">IF(INDEX(Table3[Type Colour],Table5[[#This Row],[Index Number]])=9,"",IF(INDEX(Table3[Value],Table5[[#This Row],[Index Number]])=0,"",INDEX(Table3[Footprint],Table5[[#This Row],[Index Number]])))</f>
        <v/>
      </c>
      <c r="G490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490" t="str">
        <f ca="1">IF(INDEX(Table3[Type Colour],Table5[[#This Row],[Index Number]])=9,"",IF(INDEX(Table3[Order-code],Table5[[#This Row],[Index Number]])=0,"",INDEX(Table3[Order-code],Table5[[#This Row],[Index Number]])))</f>
        <v/>
      </c>
      <c r="I490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490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491" spans="2:10" x14ac:dyDescent="0.25">
      <c r="B491" s="12">
        <f t="shared" ca="1" si="7"/>
        <v>484</v>
      </c>
      <c r="C491" t="str">
        <f ca="1">IF(INDEX(Table3[Type Colour],Table5[[#This Row],[Index Number]])=9,"",IF(INDEX(Table3[Manufacturer],Table5[[#This Row],[Index Number]])=0,"",INDEX(Table3[Manufacturer],Table5[[#This Row],[Index Number]])))</f>
        <v/>
      </c>
      <c r="D491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491" t="str">
        <f ca="1">IF(INDEX(Table3[Type Colour],Table5[[#This Row],[Index Number]])=9,"",IF(INDEX(Table3[Footprint],Table5[[#This Row],[Index Number]])=0,"",INDEX(Table3[Footprint],Table5[[#This Row],[Index Number]])))</f>
        <v/>
      </c>
      <c r="F491" t="str">
        <f ca="1">IF(INDEX(Table3[Type Colour],Table5[[#This Row],[Index Number]])=9,"",IF(INDEX(Table3[Value],Table5[[#This Row],[Index Number]])=0,"",INDEX(Table3[Footprint],Table5[[#This Row],[Index Number]])))</f>
        <v/>
      </c>
      <c r="G491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491" t="str">
        <f ca="1">IF(INDEX(Table3[Type Colour],Table5[[#This Row],[Index Number]])=9,"",IF(INDEX(Table3[Order-code],Table5[[#This Row],[Index Number]])=0,"",INDEX(Table3[Order-code],Table5[[#This Row],[Index Number]])))</f>
        <v/>
      </c>
      <c r="I491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491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492" spans="2:10" x14ac:dyDescent="0.25">
      <c r="B492" s="12">
        <f t="shared" ca="1" si="7"/>
        <v>485</v>
      </c>
      <c r="C492" t="str">
        <f ca="1">IF(INDEX(Table3[Type Colour],Table5[[#This Row],[Index Number]])=9,"",IF(INDEX(Table3[Manufacturer],Table5[[#This Row],[Index Number]])=0,"",INDEX(Table3[Manufacturer],Table5[[#This Row],[Index Number]])))</f>
        <v/>
      </c>
      <c r="D492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492" t="str">
        <f ca="1">IF(INDEX(Table3[Type Colour],Table5[[#This Row],[Index Number]])=9,"",IF(INDEX(Table3[Footprint],Table5[[#This Row],[Index Number]])=0,"",INDEX(Table3[Footprint],Table5[[#This Row],[Index Number]])))</f>
        <v/>
      </c>
      <c r="F492" t="str">
        <f ca="1">IF(INDEX(Table3[Type Colour],Table5[[#This Row],[Index Number]])=9,"",IF(INDEX(Table3[Value],Table5[[#This Row],[Index Number]])=0,"",INDEX(Table3[Footprint],Table5[[#This Row],[Index Number]])))</f>
        <v/>
      </c>
      <c r="G492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492" t="str">
        <f ca="1">IF(INDEX(Table3[Type Colour],Table5[[#This Row],[Index Number]])=9,"",IF(INDEX(Table3[Order-code],Table5[[#This Row],[Index Number]])=0,"",INDEX(Table3[Order-code],Table5[[#This Row],[Index Number]])))</f>
        <v/>
      </c>
      <c r="I492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492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493" spans="2:10" x14ac:dyDescent="0.25">
      <c r="B493" s="12">
        <f t="shared" ca="1" si="7"/>
        <v>486</v>
      </c>
      <c r="C493" t="str">
        <f ca="1">IF(INDEX(Table3[Type Colour],Table5[[#This Row],[Index Number]])=9,"",IF(INDEX(Table3[Manufacturer],Table5[[#This Row],[Index Number]])=0,"",INDEX(Table3[Manufacturer],Table5[[#This Row],[Index Number]])))</f>
        <v/>
      </c>
      <c r="D493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493" t="str">
        <f ca="1">IF(INDEX(Table3[Type Colour],Table5[[#This Row],[Index Number]])=9,"",IF(INDEX(Table3[Footprint],Table5[[#This Row],[Index Number]])=0,"",INDEX(Table3[Footprint],Table5[[#This Row],[Index Number]])))</f>
        <v/>
      </c>
      <c r="F493" t="str">
        <f ca="1">IF(INDEX(Table3[Type Colour],Table5[[#This Row],[Index Number]])=9,"",IF(INDEX(Table3[Value],Table5[[#This Row],[Index Number]])=0,"",INDEX(Table3[Footprint],Table5[[#This Row],[Index Number]])))</f>
        <v/>
      </c>
      <c r="G493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493" t="str">
        <f ca="1">IF(INDEX(Table3[Type Colour],Table5[[#This Row],[Index Number]])=9,"",IF(INDEX(Table3[Order-code],Table5[[#This Row],[Index Number]])=0,"",INDEX(Table3[Order-code],Table5[[#This Row],[Index Number]])))</f>
        <v/>
      </c>
      <c r="I493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493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494" spans="2:10" x14ac:dyDescent="0.25">
      <c r="B494" s="12">
        <f t="shared" ca="1" si="7"/>
        <v>487</v>
      </c>
      <c r="C494" t="str">
        <f ca="1">IF(INDEX(Table3[Type Colour],Table5[[#This Row],[Index Number]])=9,"",IF(INDEX(Table3[Manufacturer],Table5[[#This Row],[Index Number]])=0,"",INDEX(Table3[Manufacturer],Table5[[#This Row],[Index Number]])))</f>
        <v/>
      </c>
      <c r="D494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494" t="str">
        <f ca="1">IF(INDEX(Table3[Type Colour],Table5[[#This Row],[Index Number]])=9,"",IF(INDEX(Table3[Footprint],Table5[[#This Row],[Index Number]])=0,"",INDEX(Table3[Footprint],Table5[[#This Row],[Index Number]])))</f>
        <v/>
      </c>
      <c r="F494" t="str">
        <f ca="1">IF(INDEX(Table3[Type Colour],Table5[[#This Row],[Index Number]])=9,"",IF(INDEX(Table3[Value],Table5[[#This Row],[Index Number]])=0,"",INDEX(Table3[Footprint],Table5[[#This Row],[Index Number]])))</f>
        <v/>
      </c>
      <c r="G494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494" t="str">
        <f ca="1">IF(INDEX(Table3[Type Colour],Table5[[#This Row],[Index Number]])=9,"",IF(INDEX(Table3[Order-code],Table5[[#This Row],[Index Number]])=0,"",INDEX(Table3[Order-code],Table5[[#This Row],[Index Number]])))</f>
        <v/>
      </c>
      <c r="I494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494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495" spans="2:10" x14ac:dyDescent="0.25">
      <c r="B495" s="12">
        <f t="shared" ca="1" si="7"/>
        <v>488</v>
      </c>
      <c r="C495" t="str">
        <f ca="1">IF(INDEX(Table3[Type Colour],Table5[[#This Row],[Index Number]])=9,"",IF(INDEX(Table3[Manufacturer],Table5[[#This Row],[Index Number]])=0,"",INDEX(Table3[Manufacturer],Table5[[#This Row],[Index Number]])))</f>
        <v/>
      </c>
      <c r="D495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495" t="str">
        <f ca="1">IF(INDEX(Table3[Type Colour],Table5[[#This Row],[Index Number]])=9,"",IF(INDEX(Table3[Footprint],Table5[[#This Row],[Index Number]])=0,"",INDEX(Table3[Footprint],Table5[[#This Row],[Index Number]])))</f>
        <v/>
      </c>
      <c r="F495" t="str">
        <f ca="1">IF(INDEX(Table3[Type Colour],Table5[[#This Row],[Index Number]])=9,"",IF(INDEX(Table3[Value],Table5[[#This Row],[Index Number]])=0,"",INDEX(Table3[Footprint],Table5[[#This Row],[Index Number]])))</f>
        <v/>
      </c>
      <c r="G495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495" t="str">
        <f ca="1">IF(INDEX(Table3[Type Colour],Table5[[#This Row],[Index Number]])=9,"",IF(INDEX(Table3[Order-code],Table5[[#This Row],[Index Number]])=0,"",INDEX(Table3[Order-code],Table5[[#This Row],[Index Number]])))</f>
        <v/>
      </c>
      <c r="I495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495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496" spans="2:10" x14ac:dyDescent="0.25">
      <c r="B496" s="12">
        <f t="shared" ca="1" si="7"/>
        <v>489</v>
      </c>
      <c r="C496" t="str">
        <f ca="1">IF(INDEX(Table3[Type Colour],Table5[[#This Row],[Index Number]])=9,"",IF(INDEX(Table3[Manufacturer],Table5[[#This Row],[Index Number]])=0,"",INDEX(Table3[Manufacturer],Table5[[#This Row],[Index Number]])))</f>
        <v/>
      </c>
      <c r="D496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496" t="str">
        <f ca="1">IF(INDEX(Table3[Type Colour],Table5[[#This Row],[Index Number]])=9,"",IF(INDEX(Table3[Footprint],Table5[[#This Row],[Index Number]])=0,"",INDEX(Table3[Footprint],Table5[[#This Row],[Index Number]])))</f>
        <v/>
      </c>
      <c r="F496" t="str">
        <f ca="1">IF(INDEX(Table3[Type Colour],Table5[[#This Row],[Index Number]])=9,"",IF(INDEX(Table3[Value],Table5[[#This Row],[Index Number]])=0,"",INDEX(Table3[Footprint],Table5[[#This Row],[Index Number]])))</f>
        <v/>
      </c>
      <c r="G496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496" t="str">
        <f ca="1">IF(INDEX(Table3[Type Colour],Table5[[#This Row],[Index Number]])=9,"",IF(INDEX(Table3[Order-code],Table5[[#This Row],[Index Number]])=0,"",INDEX(Table3[Order-code],Table5[[#This Row],[Index Number]])))</f>
        <v/>
      </c>
      <c r="I496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496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497" spans="2:10" x14ac:dyDescent="0.25">
      <c r="B497" s="12">
        <f t="shared" ca="1" si="7"/>
        <v>490</v>
      </c>
      <c r="C497" t="str">
        <f ca="1">IF(INDEX(Table3[Type Colour],Table5[[#This Row],[Index Number]])=9,"",IF(INDEX(Table3[Manufacturer],Table5[[#This Row],[Index Number]])=0,"",INDEX(Table3[Manufacturer],Table5[[#This Row],[Index Number]])))</f>
        <v/>
      </c>
      <c r="D497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497" t="str">
        <f ca="1">IF(INDEX(Table3[Type Colour],Table5[[#This Row],[Index Number]])=9,"",IF(INDEX(Table3[Footprint],Table5[[#This Row],[Index Number]])=0,"",INDEX(Table3[Footprint],Table5[[#This Row],[Index Number]])))</f>
        <v/>
      </c>
      <c r="F497" t="str">
        <f ca="1">IF(INDEX(Table3[Type Colour],Table5[[#This Row],[Index Number]])=9,"",IF(INDEX(Table3[Value],Table5[[#This Row],[Index Number]])=0,"",INDEX(Table3[Footprint],Table5[[#This Row],[Index Number]])))</f>
        <v/>
      </c>
      <c r="G497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497" t="str">
        <f ca="1">IF(INDEX(Table3[Type Colour],Table5[[#This Row],[Index Number]])=9,"",IF(INDEX(Table3[Order-code],Table5[[#This Row],[Index Number]])=0,"",INDEX(Table3[Order-code],Table5[[#This Row],[Index Number]])))</f>
        <v/>
      </c>
      <c r="I497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497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498" spans="2:10" x14ac:dyDescent="0.25">
      <c r="B498" s="12">
        <f t="shared" ca="1" si="7"/>
        <v>491</v>
      </c>
      <c r="C498" t="str">
        <f ca="1">IF(INDEX(Table3[Type Colour],Table5[[#This Row],[Index Number]])=9,"",IF(INDEX(Table3[Manufacturer],Table5[[#This Row],[Index Number]])=0,"",INDEX(Table3[Manufacturer],Table5[[#This Row],[Index Number]])))</f>
        <v/>
      </c>
      <c r="D498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498" t="str">
        <f ca="1">IF(INDEX(Table3[Type Colour],Table5[[#This Row],[Index Number]])=9,"",IF(INDEX(Table3[Footprint],Table5[[#This Row],[Index Number]])=0,"",INDEX(Table3[Footprint],Table5[[#This Row],[Index Number]])))</f>
        <v/>
      </c>
      <c r="F498" t="str">
        <f ca="1">IF(INDEX(Table3[Type Colour],Table5[[#This Row],[Index Number]])=9,"",IF(INDEX(Table3[Value],Table5[[#This Row],[Index Number]])=0,"",INDEX(Table3[Footprint],Table5[[#This Row],[Index Number]])))</f>
        <v/>
      </c>
      <c r="G498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498" t="str">
        <f ca="1">IF(INDEX(Table3[Type Colour],Table5[[#This Row],[Index Number]])=9,"",IF(INDEX(Table3[Order-code],Table5[[#This Row],[Index Number]])=0,"",INDEX(Table3[Order-code],Table5[[#This Row],[Index Number]])))</f>
        <v/>
      </c>
      <c r="I498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498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499" spans="2:10" x14ac:dyDescent="0.25">
      <c r="B499" s="12">
        <f t="shared" ca="1" si="7"/>
        <v>492</v>
      </c>
      <c r="C499" t="str">
        <f ca="1">IF(INDEX(Table3[Type Colour],Table5[[#This Row],[Index Number]])=9,"",IF(INDEX(Table3[Manufacturer],Table5[[#This Row],[Index Number]])=0,"",INDEX(Table3[Manufacturer],Table5[[#This Row],[Index Number]])))</f>
        <v/>
      </c>
      <c r="D499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499" t="str">
        <f ca="1">IF(INDEX(Table3[Type Colour],Table5[[#This Row],[Index Number]])=9,"",IF(INDEX(Table3[Footprint],Table5[[#This Row],[Index Number]])=0,"",INDEX(Table3[Footprint],Table5[[#This Row],[Index Number]])))</f>
        <v/>
      </c>
      <c r="F499" t="str">
        <f ca="1">IF(INDEX(Table3[Type Colour],Table5[[#This Row],[Index Number]])=9,"",IF(INDEX(Table3[Value],Table5[[#This Row],[Index Number]])=0,"",INDEX(Table3[Footprint],Table5[[#This Row],[Index Number]])))</f>
        <v/>
      </c>
      <c r="G499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499" t="str">
        <f ca="1">IF(INDEX(Table3[Type Colour],Table5[[#This Row],[Index Number]])=9,"",IF(INDEX(Table3[Order-code],Table5[[#This Row],[Index Number]])=0,"",INDEX(Table3[Order-code],Table5[[#This Row],[Index Number]])))</f>
        <v/>
      </c>
      <c r="I499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499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500" spans="2:10" x14ac:dyDescent="0.25">
      <c r="B500" s="12">
        <f t="shared" ca="1" si="7"/>
        <v>493</v>
      </c>
      <c r="C500" t="str">
        <f ca="1">IF(INDEX(Table3[Type Colour],Table5[[#This Row],[Index Number]])=9,"",IF(INDEX(Table3[Manufacturer],Table5[[#This Row],[Index Number]])=0,"",INDEX(Table3[Manufacturer],Table5[[#This Row],[Index Number]])))</f>
        <v/>
      </c>
      <c r="D500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500" t="str">
        <f ca="1">IF(INDEX(Table3[Type Colour],Table5[[#This Row],[Index Number]])=9,"",IF(INDEX(Table3[Footprint],Table5[[#This Row],[Index Number]])=0,"",INDEX(Table3[Footprint],Table5[[#This Row],[Index Number]])))</f>
        <v/>
      </c>
      <c r="F500" t="str">
        <f ca="1">IF(INDEX(Table3[Type Colour],Table5[[#This Row],[Index Number]])=9,"",IF(INDEX(Table3[Value],Table5[[#This Row],[Index Number]])=0,"",INDEX(Table3[Footprint],Table5[[#This Row],[Index Number]])))</f>
        <v/>
      </c>
      <c r="G500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500" t="str">
        <f ca="1">IF(INDEX(Table3[Type Colour],Table5[[#This Row],[Index Number]])=9,"",IF(INDEX(Table3[Order-code],Table5[[#This Row],[Index Number]])=0,"",INDEX(Table3[Order-code],Table5[[#This Row],[Index Number]])))</f>
        <v/>
      </c>
      <c r="I500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500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501" spans="2:10" x14ac:dyDescent="0.25">
      <c r="B501" s="12">
        <f t="shared" ca="1" si="7"/>
        <v>494</v>
      </c>
      <c r="C501" t="str">
        <f ca="1">IF(INDEX(Table3[Type Colour],Table5[[#This Row],[Index Number]])=9,"",IF(INDEX(Table3[Manufacturer],Table5[[#This Row],[Index Number]])=0,"",INDEX(Table3[Manufacturer],Table5[[#This Row],[Index Number]])))</f>
        <v/>
      </c>
      <c r="D501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501" t="str">
        <f ca="1">IF(INDEX(Table3[Type Colour],Table5[[#This Row],[Index Number]])=9,"",IF(INDEX(Table3[Footprint],Table5[[#This Row],[Index Number]])=0,"",INDEX(Table3[Footprint],Table5[[#This Row],[Index Number]])))</f>
        <v/>
      </c>
      <c r="F501" t="str">
        <f ca="1">IF(INDEX(Table3[Type Colour],Table5[[#This Row],[Index Number]])=9,"",IF(INDEX(Table3[Value],Table5[[#This Row],[Index Number]])=0,"",INDEX(Table3[Footprint],Table5[[#This Row],[Index Number]])))</f>
        <v/>
      </c>
      <c r="G501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501" t="str">
        <f ca="1">IF(INDEX(Table3[Type Colour],Table5[[#This Row],[Index Number]])=9,"",IF(INDEX(Table3[Order-code],Table5[[#This Row],[Index Number]])=0,"",INDEX(Table3[Order-code],Table5[[#This Row],[Index Number]])))</f>
        <v/>
      </c>
      <c r="I501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501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502" spans="2:10" x14ac:dyDescent="0.25">
      <c r="B502" s="12">
        <f t="shared" ca="1" si="7"/>
        <v>495</v>
      </c>
      <c r="C502" t="str">
        <f ca="1">IF(INDEX(Table3[Type Colour],Table5[[#This Row],[Index Number]])=9,"",IF(INDEX(Table3[Manufacturer],Table5[[#This Row],[Index Number]])=0,"",INDEX(Table3[Manufacturer],Table5[[#This Row],[Index Number]])))</f>
        <v/>
      </c>
      <c r="D502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502" t="str">
        <f ca="1">IF(INDEX(Table3[Type Colour],Table5[[#This Row],[Index Number]])=9,"",IF(INDEX(Table3[Footprint],Table5[[#This Row],[Index Number]])=0,"",INDEX(Table3[Footprint],Table5[[#This Row],[Index Number]])))</f>
        <v/>
      </c>
      <c r="F502" t="str">
        <f ca="1">IF(INDEX(Table3[Type Colour],Table5[[#This Row],[Index Number]])=9,"",IF(INDEX(Table3[Value],Table5[[#This Row],[Index Number]])=0,"",INDEX(Table3[Footprint],Table5[[#This Row],[Index Number]])))</f>
        <v/>
      </c>
      <c r="G502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502" t="str">
        <f ca="1">IF(INDEX(Table3[Type Colour],Table5[[#This Row],[Index Number]])=9,"",IF(INDEX(Table3[Order-code],Table5[[#This Row],[Index Number]])=0,"",INDEX(Table3[Order-code],Table5[[#This Row],[Index Number]])))</f>
        <v/>
      </c>
      <c r="I502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502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503" spans="2:10" x14ac:dyDescent="0.25">
      <c r="B503" s="12">
        <f t="shared" ca="1" si="7"/>
        <v>496</v>
      </c>
      <c r="C503" t="str">
        <f ca="1">IF(INDEX(Table3[Type Colour],Table5[[#This Row],[Index Number]])=9,"",IF(INDEX(Table3[Manufacturer],Table5[[#This Row],[Index Number]])=0,"",INDEX(Table3[Manufacturer],Table5[[#This Row],[Index Number]])))</f>
        <v/>
      </c>
      <c r="D503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503" t="str">
        <f ca="1">IF(INDEX(Table3[Type Colour],Table5[[#This Row],[Index Number]])=9,"",IF(INDEX(Table3[Footprint],Table5[[#This Row],[Index Number]])=0,"",INDEX(Table3[Footprint],Table5[[#This Row],[Index Number]])))</f>
        <v/>
      </c>
      <c r="F503" t="str">
        <f ca="1">IF(INDEX(Table3[Type Colour],Table5[[#This Row],[Index Number]])=9,"",IF(INDEX(Table3[Value],Table5[[#This Row],[Index Number]])=0,"",INDEX(Table3[Footprint],Table5[[#This Row],[Index Number]])))</f>
        <v/>
      </c>
      <c r="G503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503" t="str">
        <f ca="1">IF(INDEX(Table3[Type Colour],Table5[[#This Row],[Index Number]])=9,"",IF(INDEX(Table3[Order-code],Table5[[#This Row],[Index Number]])=0,"",INDEX(Table3[Order-code],Table5[[#This Row],[Index Number]])))</f>
        <v/>
      </c>
      <c r="I503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503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504" spans="2:10" x14ac:dyDescent="0.25">
      <c r="B504" s="12">
        <f t="shared" ca="1" si="7"/>
        <v>497</v>
      </c>
      <c r="C504" t="str">
        <f ca="1">IF(INDEX(Table3[Type Colour],Table5[[#This Row],[Index Number]])=9,"",IF(INDEX(Table3[Manufacturer],Table5[[#This Row],[Index Number]])=0,"",INDEX(Table3[Manufacturer],Table5[[#This Row],[Index Number]])))</f>
        <v/>
      </c>
      <c r="D504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504" t="str">
        <f ca="1">IF(INDEX(Table3[Type Colour],Table5[[#This Row],[Index Number]])=9,"",IF(INDEX(Table3[Footprint],Table5[[#This Row],[Index Number]])=0,"",INDEX(Table3[Footprint],Table5[[#This Row],[Index Number]])))</f>
        <v/>
      </c>
      <c r="F504" t="str">
        <f ca="1">IF(INDEX(Table3[Type Colour],Table5[[#This Row],[Index Number]])=9,"",IF(INDEX(Table3[Value],Table5[[#This Row],[Index Number]])=0,"",INDEX(Table3[Footprint],Table5[[#This Row],[Index Number]])))</f>
        <v/>
      </c>
      <c r="G504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504" t="str">
        <f ca="1">IF(INDEX(Table3[Type Colour],Table5[[#This Row],[Index Number]])=9,"",IF(INDEX(Table3[Order-code],Table5[[#This Row],[Index Number]])=0,"",INDEX(Table3[Order-code],Table5[[#This Row],[Index Number]])))</f>
        <v/>
      </c>
      <c r="I504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504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505" spans="2:10" x14ac:dyDescent="0.25">
      <c r="B505" s="12">
        <f t="shared" ca="1" si="7"/>
        <v>498</v>
      </c>
      <c r="C505" t="str">
        <f ca="1">IF(INDEX(Table3[Type Colour],Table5[[#This Row],[Index Number]])=9,"",IF(INDEX(Table3[Manufacturer],Table5[[#This Row],[Index Number]])=0,"",INDEX(Table3[Manufacturer],Table5[[#This Row],[Index Number]])))</f>
        <v/>
      </c>
      <c r="D505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505" t="str">
        <f ca="1">IF(INDEX(Table3[Type Colour],Table5[[#This Row],[Index Number]])=9,"",IF(INDEX(Table3[Footprint],Table5[[#This Row],[Index Number]])=0,"",INDEX(Table3[Footprint],Table5[[#This Row],[Index Number]])))</f>
        <v/>
      </c>
      <c r="F505" t="str">
        <f ca="1">IF(INDEX(Table3[Type Colour],Table5[[#This Row],[Index Number]])=9,"",IF(INDEX(Table3[Value],Table5[[#This Row],[Index Number]])=0,"",INDEX(Table3[Footprint],Table5[[#This Row],[Index Number]])))</f>
        <v/>
      </c>
      <c r="G505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505" t="str">
        <f ca="1">IF(INDEX(Table3[Type Colour],Table5[[#This Row],[Index Number]])=9,"",IF(INDEX(Table3[Order-code],Table5[[#This Row],[Index Number]])=0,"",INDEX(Table3[Order-code],Table5[[#This Row],[Index Number]])))</f>
        <v/>
      </c>
      <c r="I505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505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506" spans="2:10" x14ac:dyDescent="0.25">
      <c r="B506" s="12">
        <f t="shared" ca="1" si="7"/>
        <v>499</v>
      </c>
      <c r="C506" t="str">
        <f ca="1">IF(INDEX(Table3[Type Colour],Table5[[#This Row],[Index Number]])=9,"",IF(INDEX(Table3[Manufacturer],Table5[[#This Row],[Index Number]])=0,"",INDEX(Table3[Manufacturer],Table5[[#This Row],[Index Number]])))</f>
        <v/>
      </c>
      <c r="D506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506" t="str">
        <f ca="1">IF(INDEX(Table3[Type Colour],Table5[[#This Row],[Index Number]])=9,"",IF(INDEX(Table3[Footprint],Table5[[#This Row],[Index Number]])=0,"",INDEX(Table3[Footprint],Table5[[#This Row],[Index Number]])))</f>
        <v/>
      </c>
      <c r="F506" t="str">
        <f ca="1">IF(INDEX(Table3[Type Colour],Table5[[#This Row],[Index Number]])=9,"",IF(INDEX(Table3[Value],Table5[[#This Row],[Index Number]])=0,"",INDEX(Table3[Footprint],Table5[[#This Row],[Index Number]])))</f>
        <v/>
      </c>
      <c r="G506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506" t="str">
        <f ca="1">IF(INDEX(Table3[Type Colour],Table5[[#This Row],[Index Number]])=9,"",IF(INDEX(Table3[Order-code],Table5[[#This Row],[Index Number]])=0,"",INDEX(Table3[Order-code],Table5[[#This Row],[Index Number]])))</f>
        <v/>
      </c>
      <c r="I506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506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507" spans="2:10" x14ac:dyDescent="0.25">
      <c r="B507" s="12">
        <f t="shared" ca="1" si="7"/>
        <v>500</v>
      </c>
      <c r="C507" t="str">
        <f ca="1">IF(INDEX(Table3[Type Colour],Table5[[#This Row],[Index Number]])=9,"",IF(INDEX(Table3[Manufacturer],Table5[[#This Row],[Index Number]])=0,"",INDEX(Table3[Manufacturer],Table5[[#This Row],[Index Number]])))</f>
        <v/>
      </c>
      <c r="D507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507" t="str">
        <f ca="1">IF(INDEX(Table3[Type Colour],Table5[[#This Row],[Index Number]])=9,"",IF(INDEX(Table3[Footprint],Table5[[#This Row],[Index Number]])=0,"",INDEX(Table3[Footprint],Table5[[#This Row],[Index Number]])))</f>
        <v/>
      </c>
      <c r="F507" t="str">
        <f ca="1">IF(INDEX(Table3[Type Colour],Table5[[#This Row],[Index Number]])=9,"",IF(INDEX(Table3[Value],Table5[[#This Row],[Index Number]])=0,"",INDEX(Table3[Footprint],Table5[[#This Row],[Index Number]])))</f>
        <v/>
      </c>
      <c r="G507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507" t="str">
        <f ca="1">IF(INDEX(Table3[Type Colour],Table5[[#This Row],[Index Number]])=9,"",IF(INDEX(Table3[Order-code],Table5[[#This Row],[Index Number]])=0,"",INDEX(Table3[Order-code],Table5[[#This Row],[Index Number]])))</f>
        <v/>
      </c>
      <c r="I507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507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508" spans="2:10" x14ac:dyDescent="0.25">
      <c r="B508" s="12">
        <f t="shared" ca="1" si="7"/>
        <v>501</v>
      </c>
      <c r="C508" t="str">
        <f ca="1">IF(INDEX(Table3[Type Colour],Table5[[#This Row],[Index Number]])=9,"",IF(INDEX(Table3[Manufacturer],Table5[[#This Row],[Index Number]])=0,"",INDEX(Table3[Manufacturer],Table5[[#This Row],[Index Number]])))</f>
        <v/>
      </c>
      <c r="D508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508" t="str">
        <f ca="1">IF(INDEX(Table3[Type Colour],Table5[[#This Row],[Index Number]])=9,"",IF(INDEX(Table3[Footprint],Table5[[#This Row],[Index Number]])=0,"",INDEX(Table3[Footprint],Table5[[#This Row],[Index Number]])))</f>
        <v/>
      </c>
      <c r="F508" t="str">
        <f ca="1">IF(INDEX(Table3[Type Colour],Table5[[#This Row],[Index Number]])=9,"",IF(INDEX(Table3[Value],Table5[[#This Row],[Index Number]])=0,"",INDEX(Table3[Footprint],Table5[[#This Row],[Index Number]])))</f>
        <v/>
      </c>
      <c r="G508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508" t="str">
        <f ca="1">IF(INDEX(Table3[Type Colour],Table5[[#This Row],[Index Number]])=9,"",IF(INDEX(Table3[Order-code],Table5[[#This Row],[Index Number]])=0,"",INDEX(Table3[Order-code],Table5[[#This Row],[Index Number]])))</f>
        <v/>
      </c>
      <c r="I508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508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509" spans="2:10" x14ac:dyDescent="0.25">
      <c r="B509" s="12">
        <f t="shared" ca="1" si="7"/>
        <v>502</v>
      </c>
      <c r="C509" t="str">
        <f ca="1">IF(INDEX(Table3[Type Colour],Table5[[#This Row],[Index Number]])=9,"",IF(INDEX(Table3[Manufacturer],Table5[[#This Row],[Index Number]])=0,"",INDEX(Table3[Manufacturer],Table5[[#This Row],[Index Number]])))</f>
        <v/>
      </c>
      <c r="D509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509" t="str">
        <f ca="1">IF(INDEX(Table3[Type Colour],Table5[[#This Row],[Index Number]])=9,"",IF(INDEX(Table3[Footprint],Table5[[#This Row],[Index Number]])=0,"",INDEX(Table3[Footprint],Table5[[#This Row],[Index Number]])))</f>
        <v/>
      </c>
      <c r="F509" t="str">
        <f ca="1">IF(INDEX(Table3[Type Colour],Table5[[#This Row],[Index Number]])=9,"",IF(INDEX(Table3[Value],Table5[[#This Row],[Index Number]])=0,"",INDEX(Table3[Footprint],Table5[[#This Row],[Index Number]])))</f>
        <v/>
      </c>
      <c r="G509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509" t="str">
        <f ca="1">IF(INDEX(Table3[Type Colour],Table5[[#This Row],[Index Number]])=9,"",IF(INDEX(Table3[Order-code],Table5[[#This Row],[Index Number]])=0,"",INDEX(Table3[Order-code],Table5[[#This Row],[Index Number]])))</f>
        <v/>
      </c>
      <c r="I509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509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510" spans="2:10" x14ac:dyDescent="0.25">
      <c r="B510" s="12">
        <f t="shared" ca="1" si="7"/>
        <v>503</v>
      </c>
      <c r="C510" t="str">
        <f ca="1">IF(INDEX(Table3[Type Colour],Table5[[#This Row],[Index Number]])=9,"",IF(INDEX(Table3[Manufacturer],Table5[[#This Row],[Index Number]])=0,"",INDEX(Table3[Manufacturer],Table5[[#This Row],[Index Number]])))</f>
        <v/>
      </c>
      <c r="D510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510" t="str">
        <f ca="1">IF(INDEX(Table3[Type Colour],Table5[[#This Row],[Index Number]])=9,"",IF(INDEX(Table3[Footprint],Table5[[#This Row],[Index Number]])=0,"",INDEX(Table3[Footprint],Table5[[#This Row],[Index Number]])))</f>
        <v/>
      </c>
      <c r="F510" t="str">
        <f ca="1">IF(INDEX(Table3[Type Colour],Table5[[#This Row],[Index Number]])=9,"",IF(INDEX(Table3[Value],Table5[[#This Row],[Index Number]])=0,"",INDEX(Table3[Footprint],Table5[[#This Row],[Index Number]])))</f>
        <v/>
      </c>
      <c r="G510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510" t="str">
        <f ca="1">IF(INDEX(Table3[Type Colour],Table5[[#This Row],[Index Number]])=9,"",IF(INDEX(Table3[Order-code],Table5[[#This Row],[Index Number]])=0,"",INDEX(Table3[Order-code],Table5[[#This Row],[Index Number]])))</f>
        <v/>
      </c>
      <c r="I510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510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511" spans="2:10" x14ac:dyDescent="0.25">
      <c r="B511" s="12">
        <f t="shared" ca="1" si="7"/>
        <v>504</v>
      </c>
      <c r="C511" t="str">
        <f ca="1">IF(INDEX(Table3[Type Colour],Table5[[#This Row],[Index Number]])=9,"",IF(INDEX(Table3[Manufacturer],Table5[[#This Row],[Index Number]])=0,"",INDEX(Table3[Manufacturer],Table5[[#This Row],[Index Number]])))</f>
        <v/>
      </c>
      <c r="D511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511" t="str">
        <f ca="1">IF(INDEX(Table3[Type Colour],Table5[[#This Row],[Index Number]])=9,"",IF(INDEX(Table3[Footprint],Table5[[#This Row],[Index Number]])=0,"",INDEX(Table3[Footprint],Table5[[#This Row],[Index Number]])))</f>
        <v/>
      </c>
      <c r="F511" t="str">
        <f ca="1">IF(INDEX(Table3[Type Colour],Table5[[#This Row],[Index Number]])=9,"",IF(INDEX(Table3[Value],Table5[[#This Row],[Index Number]])=0,"",INDEX(Table3[Footprint],Table5[[#This Row],[Index Number]])))</f>
        <v/>
      </c>
      <c r="G511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511" t="str">
        <f ca="1">IF(INDEX(Table3[Type Colour],Table5[[#This Row],[Index Number]])=9,"",IF(INDEX(Table3[Order-code],Table5[[#This Row],[Index Number]])=0,"",INDEX(Table3[Order-code],Table5[[#This Row],[Index Number]])))</f>
        <v/>
      </c>
      <c r="I511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511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512" spans="2:10" x14ac:dyDescent="0.25">
      <c r="B512" s="12">
        <f t="shared" ca="1" si="7"/>
        <v>505</v>
      </c>
      <c r="C512" t="str">
        <f ca="1">IF(INDEX(Table3[Type Colour],Table5[[#This Row],[Index Number]])=9,"",IF(INDEX(Table3[Manufacturer],Table5[[#This Row],[Index Number]])=0,"",INDEX(Table3[Manufacturer],Table5[[#This Row],[Index Number]])))</f>
        <v/>
      </c>
      <c r="D512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512" t="str">
        <f ca="1">IF(INDEX(Table3[Type Colour],Table5[[#This Row],[Index Number]])=9,"",IF(INDEX(Table3[Footprint],Table5[[#This Row],[Index Number]])=0,"",INDEX(Table3[Footprint],Table5[[#This Row],[Index Number]])))</f>
        <v/>
      </c>
      <c r="F512" t="str">
        <f ca="1">IF(INDEX(Table3[Type Colour],Table5[[#This Row],[Index Number]])=9,"",IF(INDEX(Table3[Value],Table5[[#This Row],[Index Number]])=0,"",INDEX(Table3[Footprint],Table5[[#This Row],[Index Number]])))</f>
        <v/>
      </c>
      <c r="G512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512" t="str">
        <f ca="1">IF(INDEX(Table3[Type Colour],Table5[[#This Row],[Index Number]])=9,"",IF(INDEX(Table3[Order-code],Table5[[#This Row],[Index Number]])=0,"",INDEX(Table3[Order-code],Table5[[#This Row],[Index Number]])))</f>
        <v/>
      </c>
      <c r="I512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512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513" spans="2:10" x14ac:dyDescent="0.25">
      <c r="B513" s="12">
        <f t="shared" ca="1" si="7"/>
        <v>506</v>
      </c>
      <c r="C513" t="str">
        <f ca="1">IF(INDEX(Table3[Type Colour],Table5[[#This Row],[Index Number]])=9,"",IF(INDEX(Table3[Manufacturer],Table5[[#This Row],[Index Number]])=0,"",INDEX(Table3[Manufacturer],Table5[[#This Row],[Index Number]])))</f>
        <v/>
      </c>
      <c r="D513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513" t="str">
        <f ca="1">IF(INDEX(Table3[Type Colour],Table5[[#This Row],[Index Number]])=9,"",IF(INDEX(Table3[Footprint],Table5[[#This Row],[Index Number]])=0,"",INDEX(Table3[Footprint],Table5[[#This Row],[Index Number]])))</f>
        <v/>
      </c>
      <c r="F513" t="str">
        <f ca="1">IF(INDEX(Table3[Type Colour],Table5[[#This Row],[Index Number]])=9,"",IF(INDEX(Table3[Value],Table5[[#This Row],[Index Number]])=0,"",INDEX(Table3[Footprint],Table5[[#This Row],[Index Number]])))</f>
        <v/>
      </c>
      <c r="G513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513" t="str">
        <f ca="1">IF(INDEX(Table3[Type Colour],Table5[[#This Row],[Index Number]])=9,"",IF(INDEX(Table3[Order-code],Table5[[#This Row],[Index Number]])=0,"",INDEX(Table3[Order-code],Table5[[#This Row],[Index Number]])))</f>
        <v/>
      </c>
      <c r="I513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513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514" spans="2:10" x14ac:dyDescent="0.25">
      <c r="B514" s="12">
        <f t="shared" ca="1" si="7"/>
        <v>507</v>
      </c>
      <c r="C514" t="str">
        <f ca="1">IF(INDEX(Table3[Type Colour],Table5[[#This Row],[Index Number]])=9,"",IF(INDEX(Table3[Manufacturer],Table5[[#This Row],[Index Number]])=0,"",INDEX(Table3[Manufacturer],Table5[[#This Row],[Index Number]])))</f>
        <v/>
      </c>
      <c r="D514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514" t="str">
        <f ca="1">IF(INDEX(Table3[Type Colour],Table5[[#This Row],[Index Number]])=9,"",IF(INDEX(Table3[Footprint],Table5[[#This Row],[Index Number]])=0,"",INDEX(Table3[Footprint],Table5[[#This Row],[Index Number]])))</f>
        <v/>
      </c>
      <c r="F514" t="str">
        <f ca="1">IF(INDEX(Table3[Type Colour],Table5[[#This Row],[Index Number]])=9,"",IF(INDEX(Table3[Value],Table5[[#This Row],[Index Number]])=0,"",INDEX(Table3[Footprint],Table5[[#This Row],[Index Number]])))</f>
        <v/>
      </c>
      <c r="G514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514" t="str">
        <f ca="1">IF(INDEX(Table3[Type Colour],Table5[[#This Row],[Index Number]])=9,"",IF(INDEX(Table3[Order-code],Table5[[#This Row],[Index Number]])=0,"",INDEX(Table3[Order-code],Table5[[#This Row],[Index Number]])))</f>
        <v/>
      </c>
      <c r="I514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514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515" spans="2:10" x14ac:dyDescent="0.25">
      <c r="B515" s="12">
        <f t="shared" ref="B515:B578" ca="1" si="8">IF(ISNUMBER(INDIRECT("B"&amp;ROW()-1)),INDIRECT("B"&amp;ROW()-1)+1,1)</f>
        <v>508</v>
      </c>
      <c r="C515" t="str">
        <f ca="1">IF(INDEX(Table3[Type Colour],Table5[[#This Row],[Index Number]])=9,"",IF(INDEX(Table3[Manufacturer],Table5[[#This Row],[Index Number]])=0,"",INDEX(Table3[Manufacturer],Table5[[#This Row],[Index Number]])))</f>
        <v/>
      </c>
      <c r="D515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515" t="str">
        <f ca="1">IF(INDEX(Table3[Type Colour],Table5[[#This Row],[Index Number]])=9,"",IF(INDEX(Table3[Footprint],Table5[[#This Row],[Index Number]])=0,"",INDEX(Table3[Footprint],Table5[[#This Row],[Index Number]])))</f>
        <v/>
      </c>
      <c r="F515" t="str">
        <f ca="1">IF(INDEX(Table3[Type Colour],Table5[[#This Row],[Index Number]])=9,"",IF(INDEX(Table3[Value],Table5[[#This Row],[Index Number]])=0,"",INDEX(Table3[Footprint],Table5[[#This Row],[Index Number]])))</f>
        <v/>
      </c>
      <c r="G515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515" t="str">
        <f ca="1">IF(INDEX(Table3[Type Colour],Table5[[#This Row],[Index Number]])=9,"",IF(INDEX(Table3[Order-code],Table5[[#This Row],[Index Number]])=0,"",INDEX(Table3[Order-code],Table5[[#This Row],[Index Number]])))</f>
        <v/>
      </c>
      <c r="I515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515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516" spans="2:10" x14ac:dyDescent="0.25">
      <c r="B516" s="12">
        <f t="shared" ca="1" si="8"/>
        <v>509</v>
      </c>
      <c r="C516" t="str">
        <f ca="1">IF(INDEX(Table3[Type Colour],Table5[[#This Row],[Index Number]])=9,"",IF(INDEX(Table3[Manufacturer],Table5[[#This Row],[Index Number]])=0,"",INDEX(Table3[Manufacturer],Table5[[#This Row],[Index Number]])))</f>
        <v/>
      </c>
      <c r="D516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516" t="str">
        <f ca="1">IF(INDEX(Table3[Type Colour],Table5[[#This Row],[Index Number]])=9,"",IF(INDEX(Table3[Footprint],Table5[[#This Row],[Index Number]])=0,"",INDEX(Table3[Footprint],Table5[[#This Row],[Index Number]])))</f>
        <v/>
      </c>
      <c r="F516" t="str">
        <f ca="1">IF(INDEX(Table3[Type Colour],Table5[[#This Row],[Index Number]])=9,"",IF(INDEX(Table3[Value],Table5[[#This Row],[Index Number]])=0,"",INDEX(Table3[Footprint],Table5[[#This Row],[Index Number]])))</f>
        <v/>
      </c>
      <c r="G516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516" t="str">
        <f ca="1">IF(INDEX(Table3[Type Colour],Table5[[#This Row],[Index Number]])=9,"",IF(INDEX(Table3[Order-code],Table5[[#This Row],[Index Number]])=0,"",INDEX(Table3[Order-code],Table5[[#This Row],[Index Number]])))</f>
        <v/>
      </c>
      <c r="I516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516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517" spans="2:10" x14ac:dyDescent="0.25">
      <c r="B517" s="12">
        <f t="shared" ca="1" si="8"/>
        <v>510</v>
      </c>
      <c r="C517" t="str">
        <f ca="1">IF(INDEX(Table3[Type Colour],Table5[[#This Row],[Index Number]])=9,"",IF(INDEX(Table3[Manufacturer],Table5[[#This Row],[Index Number]])=0,"",INDEX(Table3[Manufacturer],Table5[[#This Row],[Index Number]])))</f>
        <v/>
      </c>
      <c r="D517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517" t="str">
        <f ca="1">IF(INDEX(Table3[Type Colour],Table5[[#This Row],[Index Number]])=9,"",IF(INDEX(Table3[Footprint],Table5[[#This Row],[Index Number]])=0,"",INDEX(Table3[Footprint],Table5[[#This Row],[Index Number]])))</f>
        <v/>
      </c>
      <c r="F517" t="str">
        <f ca="1">IF(INDEX(Table3[Type Colour],Table5[[#This Row],[Index Number]])=9,"",IF(INDEX(Table3[Value],Table5[[#This Row],[Index Number]])=0,"",INDEX(Table3[Footprint],Table5[[#This Row],[Index Number]])))</f>
        <v/>
      </c>
      <c r="G517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517" t="str">
        <f ca="1">IF(INDEX(Table3[Type Colour],Table5[[#This Row],[Index Number]])=9,"",IF(INDEX(Table3[Order-code],Table5[[#This Row],[Index Number]])=0,"",INDEX(Table3[Order-code],Table5[[#This Row],[Index Number]])))</f>
        <v/>
      </c>
      <c r="I517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517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518" spans="2:10" x14ac:dyDescent="0.25">
      <c r="B518" s="12">
        <f t="shared" ca="1" si="8"/>
        <v>511</v>
      </c>
      <c r="C518" t="str">
        <f ca="1">IF(INDEX(Table3[Type Colour],Table5[[#This Row],[Index Number]])=9,"",IF(INDEX(Table3[Manufacturer],Table5[[#This Row],[Index Number]])=0,"",INDEX(Table3[Manufacturer],Table5[[#This Row],[Index Number]])))</f>
        <v/>
      </c>
      <c r="D518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518" t="str">
        <f ca="1">IF(INDEX(Table3[Type Colour],Table5[[#This Row],[Index Number]])=9,"",IF(INDEX(Table3[Footprint],Table5[[#This Row],[Index Number]])=0,"",INDEX(Table3[Footprint],Table5[[#This Row],[Index Number]])))</f>
        <v/>
      </c>
      <c r="F518" t="str">
        <f ca="1">IF(INDEX(Table3[Type Colour],Table5[[#This Row],[Index Number]])=9,"",IF(INDEX(Table3[Value],Table5[[#This Row],[Index Number]])=0,"",INDEX(Table3[Footprint],Table5[[#This Row],[Index Number]])))</f>
        <v/>
      </c>
      <c r="G518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518" t="str">
        <f ca="1">IF(INDEX(Table3[Type Colour],Table5[[#This Row],[Index Number]])=9,"",IF(INDEX(Table3[Order-code],Table5[[#This Row],[Index Number]])=0,"",INDEX(Table3[Order-code],Table5[[#This Row],[Index Number]])))</f>
        <v/>
      </c>
      <c r="I518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518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519" spans="2:10" x14ac:dyDescent="0.25">
      <c r="B519" s="12">
        <f t="shared" ca="1" si="8"/>
        <v>512</v>
      </c>
      <c r="C519" t="str">
        <f ca="1">IF(INDEX(Table3[Type Colour],Table5[[#This Row],[Index Number]])=9,"",IF(INDEX(Table3[Manufacturer],Table5[[#This Row],[Index Number]])=0,"",INDEX(Table3[Manufacturer],Table5[[#This Row],[Index Number]])))</f>
        <v/>
      </c>
      <c r="D519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519" t="str">
        <f ca="1">IF(INDEX(Table3[Type Colour],Table5[[#This Row],[Index Number]])=9,"",IF(INDEX(Table3[Footprint],Table5[[#This Row],[Index Number]])=0,"",INDEX(Table3[Footprint],Table5[[#This Row],[Index Number]])))</f>
        <v/>
      </c>
      <c r="F519" t="str">
        <f ca="1">IF(INDEX(Table3[Type Colour],Table5[[#This Row],[Index Number]])=9,"",IF(INDEX(Table3[Value],Table5[[#This Row],[Index Number]])=0,"",INDEX(Table3[Footprint],Table5[[#This Row],[Index Number]])))</f>
        <v/>
      </c>
      <c r="G519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519" t="str">
        <f ca="1">IF(INDEX(Table3[Type Colour],Table5[[#This Row],[Index Number]])=9,"",IF(INDEX(Table3[Order-code],Table5[[#This Row],[Index Number]])=0,"",INDEX(Table3[Order-code],Table5[[#This Row],[Index Number]])))</f>
        <v/>
      </c>
      <c r="I519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519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520" spans="2:10" x14ac:dyDescent="0.25">
      <c r="B520" s="12">
        <f t="shared" ca="1" si="8"/>
        <v>513</v>
      </c>
      <c r="C520" t="str">
        <f ca="1">IF(INDEX(Table3[Type Colour],Table5[[#This Row],[Index Number]])=9,"",IF(INDEX(Table3[Manufacturer],Table5[[#This Row],[Index Number]])=0,"",INDEX(Table3[Manufacturer],Table5[[#This Row],[Index Number]])))</f>
        <v/>
      </c>
      <c r="D520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520" t="str">
        <f ca="1">IF(INDEX(Table3[Type Colour],Table5[[#This Row],[Index Number]])=9,"",IF(INDEX(Table3[Footprint],Table5[[#This Row],[Index Number]])=0,"",INDEX(Table3[Footprint],Table5[[#This Row],[Index Number]])))</f>
        <v/>
      </c>
      <c r="F520" t="str">
        <f ca="1">IF(INDEX(Table3[Type Colour],Table5[[#This Row],[Index Number]])=9,"",IF(INDEX(Table3[Value],Table5[[#This Row],[Index Number]])=0,"",INDEX(Table3[Footprint],Table5[[#This Row],[Index Number]])))</f>
        <v/>
      </c>
      <c r="G520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520" t="str">
        <f ca="1">IF(INDEX(Table3[Type Colour],Table5[[#This Row],[Index Number]])=9,"",IF(INDEX(Table3[Order-code],Table5[[#This Row],[Index Number]])=0,"",INDEX(Table3[Order-code],Table5[[#This Row],[Index Number]])))</f>
        <v/>
      </c>
      <c r="I520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520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521" spans="2:10" x14ac:dyDescent="0.25">
      <c r="B521" s="12">
        <f t="shared" ca="1" si="8"/>
        <v>514</v>
      </c>
      <c r="C521" t="str">
        <f ca="1">IF(INDEX(Table3[Type Colour],Table5[[#This Row],[Index Number]])=9,"",IF(INDEX(Table3[Manufacturer],Table5[[#This Row],[Index Number]])=0,"",INDEX(Table3[Manufacturer],Table5[[#This Row],[Index Number]])))</f>
        <v/>
      </c>
      <c r="D521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521" t="str">
        <f ca="1">IF(INDEX(Table3[Type Colour],Table5[[#This Row],[Index Number]])=9,"",IF(INDEX(Table3[Footprint],Table5[[#This Row],[Index Number]])=0,"",INDEX(Table3[Footprint],Table5[[#This Row],[Index Number]])))</f>
        <v/>
      </c>
      <c r="F521" t="str">
        <f ca="1">IF(INDEX(Table3[Type Colour],Table5[[#This Row],[Index Number]])=9,"",IF(INDEX(Table3[Value],Table5[[#This Row],[Index Number]])=0,"",INDEX(Table3[Footprint],Table5[[#This Row],[Index Number]])))</f>
        <v/>
      </c>
      <c r="G521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521" t="str">
        <f ca="1">IF(INDEX(Table3[Type Colour],Table5[[#This Row],[Index Number]])=9,"",IF(INDEX(Table3[Order-code],Table5[[#This Row],[Index Number]])=0,"",INDEX(Table3[Order-code],Table5[[#This Row],[Index Number]])))</f>
        <v/>
      </c>
      <c r="I521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521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522" spans="2:10" x14ac:dyDescent="0.25">
      <c r="B522" s="12">
        <f t="shared" ca="1" si="8"/>
        <v>515</v>
      </c>
      <c r="C522" t="str">
        <f ca="1">IF(INDEX(Table3[Type Colour],Table5[[#This Row],[Index Number]])=9,"",IF(INDEX(Table3[Manufacturer],Table5[[#This Row],[Index Number]])=0,"",INDEX(Table3[Manufacturer],Table5[[#This Row],[Index Number]])))</f>
        <v/>
      </c>
      <c r="D522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522" t="str">
        <f ca="1">IF(INDEX(Table3[Type Colour],Table5[[#This Row],[Index Number]])=9,"",IF(INDEX(Table3[Footprint],Table5[[#This Row],[Index Number]])=0,"",INDEX(Table3[Footprint],Table5[[#This Row],[Index Number]])))</f>
        <v/>
      </c>
      <c r="F522" t="str">
        <f ca="1">IF(INDEX(Table3[Type Colour],Table5[[#This Row],[Index Number]])=9,"",IF(INDEX(Table3[Value],Table5[[#This Row],[Index Number]])=0,"",INDEX(Table3[Footprint],Table5[[#This Row],[Index Number]])))</f>
        <v/>
      </c>
      <c r="G522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522" t="str">
        <f ca="1">IF(INDEX(Table3[Type Colour],Table5[[#This Row],[Index Number]])=9,"",IF(INDEX(Table3[Order-code],Table5[[#This Row],[Index Number]])=0,"",INDEX(Table3[Order-code],Table5[[#This Row],[Index Number]])))</f>
        <v/>
      </c>
      <c r="I522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522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523" spans="2:10" x14ac:dyDescent="0.25">
      <c r="B523" s="12">
        <f t="shared" ca="1" si="8"/>
        <v>516</v>
      </c>
      <c r="C523" t="str">
        <f ca="1">IF(INDEX(Table3[Type Colour],Table5[[#This Row],[Index Number]])=9,"",IF(INDEX(Table3[Manufacturer],Table5[[#This Row],[Index Number]])=0,"",INDEX(Table3[Manufacturer],Table5[[#This Row],[Index Number]])))</f>
        <v/>
      </c>
      <c r="D523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523" t="str">
        <f ca="1">IF(INDEX(Table3[Type Colour],Table5[[#This Row],[Index Number]])=9,"",IF(INDEX(Table3[Footprint],Table5[[#This Row],[Index Number]])=0,"",INDEX(Table3[Footprint],Table5[[#This Row],[Index Number]])))</f>
        <v/>
      </c>
      <c r="F523" t="str">
        <f ca="1">IF(INDEX(Table3[Type Colour],Table5[[#This Row],[Index Number]])=9,"",IF(INDEX(Table3[Value],Table5[[#This Row],[Index Number]])=0,"",INDEX(Table3[Footprint],Table5[[#This Row],[Index Number]])))</f>
        <v/>
      </c>
      <c r="G523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523" t="str">
        <f ca="1">IF(INDEX(Table3[Type Colour],Table5[[#This Row],[Index Number]])=9,"",IF(INDEX(Table3[Order-code],Table5[[#This Row],[Index Number]])=0,"",INDEX(Table3[Order-code],Table5[[#This Row],[Index Number]])))</f>
        <v/>
      </c>
      <c r="I523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523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524" spans="2:10" x14ac:dyDescent="0.25">
      <c r="B524" s="12">
        <f t="shared" ca="1" si="8"/>
        <v>517</v>
      </c>
      <c r="C524" t="str">
        <f ca="1">IF(INDEX(Table3[Type Colour],Table5[[#This Row],[Index Number]])=9,"",IF(INDEX(Table3[Manufacturer],Table5[[#This Row],[Index Number]])=0,"",INDEX(Table3[Manufacturer],Table5[[#This Row],[Index Number]])))</f>
        <v/>
      </c>
      <c r="D524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524" t="str">
        <f ca="1">IF(INDEX(Table3[Type Colour],Table5[[#This Row],[Index Number]])=9,"",IF(INDEX(Table3[Footprint],Table5[[#This Row],[Index Number]])=0,"",INDEX(Table3[Footprint],Table5[[#This Row],[Index Number]])))</f>
        <v/>
      </c>
      <c r="F524" t="str">
        <f ca="1">IF(INDEX(Table3[Type Colour],Table5[[#This Row],[Index Number]])=9,"",IF(INDEX(Table3[Value],Table5[[#This Row],[Index Number]])=0,"",INDEX(Table3[Footprint],Table5[[#This Row],[Index Number]])))</f>
        <v/>
      </c>
      <c r="G524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524" t="str">
        <f ca="1">IF(INDEX(Table3[Type Colour],Table5[[#This Row],[Index Number]])=9,"",IF(INDEX(Table3[Order-code],Table5[[#This Row],[Index Number]])=0,"",INDEX(Table3[Order-code],Table5[[#This Row],[Index Number]])))</f>
        <v/>
      </c>
      <c r="I524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524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525" spans="2:10" x14ac:dyDescent="0.25">
      <c r="B525" s="12">
        <f t="shared" ca="1" si="8"/>
        <v>518</v>
      </c>
      <c r="C525" t="str">
        <f ca="1">IF(INDEX(Table3[Type Colour],Table5[[#This Row],[Index Number]])=9,"",IF(INDEX(Table3[Manufacturer],Table5[[#This Row],[Index Number]])=0,"",INDEX(Table3[Manufacturer],Table5[[#This Row],[Index Number]])))</f>
        <v/>
      </c>
      <c r="D525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525" t="str">
        <f ca="1">IF(INDEX(Table3[Type Colour],Table5[[#This Row],[Index Number]])=9,"",IF(INDEX(Table3[Footprint],Table5[[#This Row],[Index Number]])=0,"",INDEX(Table3[Footprint],Table5[[#This Row],[Index Number]])))</f>
        <v/>
      </c>
      <c r="F525" t="str">
        <f ca="1">IF(INDEX(Table3[Type Colour],Table5[[#This Row],[Index Number]])=9,"",IF(INDEX(Table3[Value],Table5[[#This Row],[Index Number]])=0,"",INDEX(Table3[Footprint],Table5[[#This Row],[Index Number]])))</f>
        <v/>
      </c>
      <c r="G525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525" t="str">
        <f ca="1">IF(INDEX(Table3[Type Colour],Table5[[#This Row],[Index Number]])=9,"",IF(INDEX(Table3[Order-code],Table5[[#This Row],[Index Number]])=0,"",INDEX(Table3[Order-code],Table5[[#This Row],[Index Number]])))</f>
        <v/>
      </c>
      <c r="I525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525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526" spans="2:10" x14ac:dyDescent="0.25">
      <c r="B526" s="12">
        <f t="shared" ca="1" si="8"/>
        <v>519</v>
      </c>
      <c r="C526" t="str">
        <f ca="1">IF(INDEX(Table3[Type Colour],Table5[[#This Row],[Index Number]])=9,"",IF(INDEX(Table3[Manufacturer],Table5[[#This Row],[Index Number]])=0,"",INDEX(Table3[Manufacturer],Table5[[#This Row],[Index Number]])))</f>
        <v/>
      </c>
      <c r="D526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526" t="str">
        <f ca="1">IF(INDEX(Table3[Type Colour],Table5[[#This Row],[Index Number]])=9,"",IF(INDEX(Table3[Footprint],Table5[[#This Row],[Index Number]])=0,"",INDEX(Table3[Footprint],Table5[[#This Row],[Index Number]])))</f>
        <v/>
      </c>
      <c r="F526" t="str">
        <f ca="1">IF(INDEX(Table3[Type Colour],Table5[[#This Row],[Index Number]])=9,"",IF(INDEX(Table3[Value],Table5[[#This Row],[Index Number]])=0,"",INDEX(Table3[Footprint],Table5[[#This Row],[Index Number]])))</f>
        <v/>
      </c>
      <c r="G526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526" t="str">
        <f ca="1">IF(INDEX(Table3[Type Colour],Table5[[#This Row],[Index Number]])=9,"",IF(INDEX(Table3[Order-code],Table5[[#This Row],[Index Number]])=0,"",INDEX(Table3[Order-code],Table5[[#This Row],[Index Number]])))</f>
        <v/>
      </c>
      <c r="I526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526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527" spans="2:10" x14ac:dyDescent="0.25">
      <c r="B527" s="12">
        <f t="shared" ca="1" si="8"/>
        <v>520</v>
      </c>
      <c r="C527" t="str">
        <f ca="1">IF(INDEX(Table3[Type Colour],Table5[[#This Row],[Index Number]])=9,"",IF(INDEX(Table3[Manufacturer],Table5[[#This Row],[Index Number]])=0,"",INDEX(Table3[Manufacturer],Table5[[#This Row],[Index Number]])))</f>
        <v/>
      </c>
      <c r="D527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527" t="str">
        <f ca="1">IF(INDEX(Table3[Type Colour],Table5[[#This Row],[Index Number]])=9,"",IF(INDEX(Table3[Footprint],Table5[[#This Row],[Index Number]])=0,"",INDEX(Table3[Footprint],Table5[[#This Row],[Index Number]])))</f>
        <v/>
      </c>
      <c r="F527" t="str">
        <f ca="1">IF(INDEX(Table3[Type Colour],Table5[[#This Row],[Index Number]])=9,"",IF(INDEX(Table3[Value],Table5[[#This Row],[Index Number]])=0,"",INDEX(Table3[Footprint],Table5[[#This Row],[Index Number]])))</f>
        <v/>
      </c>
      <c r="G527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527" t="str">
        <f ca="1">IF(INDEX(Table3[Type Colour],Table5[[#This Row],[Index Number]])=9,"",IF(INDEX(Table3[Order-code],Table5[[#This Row],[Index Number]])=0,"",INDEX(Table3[Order-code],Table5[[#This Row],[Index Number]])))</f>
        <v/>
      </c>
      <c r="I527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527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528" spans="2:10" x14ac:dyDescent="0.25">
      <c r="B528" s="12">
        <f t="shared" ca="1" si="8"/>
        <v>521</v>
      </c>
      <c r="C528" t="str">
        <f ca="1">IF(INDEX(Table3[Type Colour],Table5[[#This Row],[Index Number]])=9,"",IF(INDEX(Table3[Manufacturer],Table5[[#This Row],[Index Number]])=0,"",INDEX(Table3[Manufacturer],Table5[[#This Row],[Index Number]])))</f>
        <v/>
      </c>
      <c r="D528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528" t="str">
        <f ca="1">IF(INDEX(Table3[Type Colour],Table5[[#This Row],[Index Number]])=9,"",IF(INDEX(Table3[Footprint],Table5[[#This Row],[Index Number]])=0,"",INDEX(Table3[Footprint],Table5[[#This Row],[Index Number]])))</f>
        <v/>
      </c>
      <c r="F528" t="str">
        <f ca="1">IF(INDEX(Table3[Type Colour],Table5[[#This Row],[Index Number]])=9,"",IF(INDEX(Table3[Value],Table5[[#This Row],[Index Number]])=0,"",INDEX(Table3[Footprint],Table5[[#This Row],[Index Number]])))</f>
        <v/>
      </c>
      <c r="G528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528" t="str">
        <f ca="1">IF(INDEX(Table3[Type Colour],Table5[[#This Row],[Index Number]])=9,"",IF(INDEX(Table3[Order-code],Table5[[#This Row],[Index Number]])=0,"",INDEX(Table3[Order-code],Table5[[#This Row],[Index Number]])))</f>
        <v/>
      </c>
      <c r="I528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528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529" spans="2:10" x14ac:dyDescent="0.25">
      <c r="B529" s="12">
        <f t="shared" ca="1" si="8"/>
        <v>522</v>
      </c>
      <c r="C529" t="str">
        <f ca="1">IF(INDEX(Table3[Type Colour],Table5[[#This Row],[Index Number]])=9,"",IF(INDEX(Table3[Manufacturer],Table5[[#This Row],[Index Number]])=0,"",INDEX(Table3[Manufacturer],Table5[[#This Row],[Index Number]])))</f>
        <v/>
      </c>
      <c r="D529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529" t="str">
        <f ca="1">IF(INDEX(Table3[Type Colour],Table5[[#This Row],[Index Number]])=9,"",IF(INDEX(Table3[Footprint],Table5[[#This Row],[Index Number]])=0,"",INDEX(Table3[Footprint],Table5[[#This Row],[Index Number]])))</f>
        <v/>
      </c>
      <c r="F529" t="str">
        <f ca="1">IF(INDEX(Table3[Type Colour],Table5[[#This Row],[Index Number]])=9,"",IF(INDEX(Table3[Value],Table5[[#This Row],[Index Number]])=0,"",INDEX(Table3[Footprint],Table5[[#This Row],[Index Number]])))</f>
        <v/>
      </c>
      <c r="G529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529" t="str">
        <f ca="1">IF(INDEX(Table3[Type Colour],Table5[[#This Row],[Index Number]])=9,"",IF(INDEX(Table3[Order-code],Table5[[#This Row],[Index Number]])=0,"",INDEX(Table3[Order-code],Table5[[#This Row],[Index Number]])))</f>
        <v/>
      </c>
      <c r="I529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529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530" spans="2:10" x14ac:dyDescent="0.25">
      <c r="B530" s="12">
        <f t="shared" ca="1" si="8"/>
        <v>523</v>
      </c>
      <c r="C530" t="str">
        <f ca="1">IF(INDEX(Table3[Type Colour],Table5[[#This Row],[Index Number]])=9,"",IF(INDEX(Table3[Manufacturer],Table5[[#This Row],[Index Number]])=0,"",INDEX(Table3[Manufacturer],Table5[[#This Row],[Index Number]])))</f>
        <v/>
      </c>
      <c r="D530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530" t="str">
        <f ca="1">IF(INDEX(Table3[Type Colour],Table5[[#This Row],[Index Number]])=9,"",IF(INDEX(Table3[Footprint],Table5[[#This Row],[Index Number]])=0,"",INDEX(Table3[Footprint],Table5[[#This Row],[Index Number]])))</f>
        <v/>
      </c>
      <c r="F530" t="str">
        <f ca="1">IF(INDEX(Table3[Type Colour],Table5[[#This Row],[Index Number]])=9,"",IF(INDEX(Table3[Value],Table5[[#This Row],[Index Number]])=0,"",INDEX(Table3[Footprint],Table5[[#This Row],[Index Number]])))</f>
        <v/>
      </c>
      <c r="G530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530" t="str">
        <f ca="1">IF(INDEX(Table3[Type Colour],Table5[[#This Row],[Index Number]])=9,"",IF(INDEX(Table3[Order-code],Table5[[#This Row],[Index Number]])=0,"",INDEX(Table3[Order-code],Table5[[#This Row],[Index Number]])))</f>
        <v/>
      </c>
      <c r="I530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530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531" spans="2:10" x14ac:dyDescent="0.25">
      <c r="B531" s="12">
        <f t="shared" ca="1" si="8"/>
        <v>524</v>
      </c>
      <c r="C531" t="str">
        <f ca="1">IF(INDEX(Table3[Type Colour],Table5[[#This Row],[Index Number]])=9,"",IF(INDEX(Table3[Manufacturer],Table5[[#This Row],[Index Number]])=0,"",INDEX(Table3[Manufacturer],Table5[[#This Row],[Index Number]])))</f>
        <v/>
      </c>
      <c r="D531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531" t="str">
        <f ca="1">IF(INDEX(Table3[Type Colour],Table5[[#This Row],[Index Number]])=9,"",IF(INDEX(Table3[Footprint],Table5[[#This Row],[Index Number]])=0,"",INDEX(Table3[Footprint],Table5[[#This Row],[Index Number]])))</f>
        <v/>
      </c>
      <c r="F531" t="str">
        <f ca="1">IF(INDEX(Table3[Type Colour],Table5[[#This Row],[Index Number]])=9,"",IF(INDEX(Table3[Value],Table5[[#This Row],[Index Number]])=0,"",INDEX(Table3[Footprint],Table5[[#This Row],[Index Number]])))</f>
        <v/>
      </c>
      <c r="G531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531" t="str">
        <f ca="1">IF(INDEX(Table3[Type Colour],Table5[[#This Row],[Index Number]])=9,"",IF(INDEX(Table3[Order-code],Table5[[#This Row],[Index Number]])=0,"",INDEX(Table3[Order-code],Table5[[#This Row],[Index Number]])))</f>
        <v/>
      </c>
      <c r="I531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531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532" spans="2:10" x14ac:dyDescent="0.25">
      <c r="B532" s="12">
        <f t="shared" ca="1" si="8"/>
        <v>525</v>
      </c>
      <c r="C532" t="str">
        <f ca="1">IF(INDEX(Table3[Type Colour],Table5[[#This Row],[Index Number]])=9,"",IF(INDEX(Table3[Manufacturer],Table5[[#This Row],[Index Number]])=0,"",INDEX(Table3[Manufacturer],Table5[[#This Row],[Index Number]])))</f>
        <v/>
      </c>
      <c r="D532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532" t="str">
        <f ca="1">IF(INDEX(Table3[Type Colour],Table5[[#This Row],[Index Number]])=9,"",IF(INDEX(Table3[Footprint],Table5[[#This Row],[Index Number]])=0,"",INDEX(Table3[Footprint],Table5[[#This Row],[Index Number]])))</f>
        <v/>
      </c>
      <c r="F532" t="str">
        <f ca="1">IF(INDEX(Table3[Type Colour],Table5[[#This Row],[Index Number]])=9,"",IF(INDEX(Table3[Value],Table5[[#This Row],[Index Number]])=0,"",INDEX(Table3[Footprint],Table5[[#This Row],[Index Number]])))</f>
        <v/>
      </c>
      <c r="G532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532" t="str">
        <f ca="1">IF(INDEX(Table3[Type Colour],Table5[[#This Row],[Index Number]])=9,"",IF(INDEX(Table3[Order-code],Table5[[#This Row],[Index Number]])=0,"",INDEX(Table3[Order-code],Table5[[#This Row],[Index Number]])))</f>
        <v/>
      </c>
      <c r="I532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532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533" spans="2:10" x14ac:dyDescent="0.25">
      <c r="B533" s="12">
        <f t="shared" ca="1" si="8"/>
        <v>526</v>
      </c>
      <c r="C533" t="str">
        <f ca="1">IF(INDEX(Table3[Type Colour],Table5[[#This Row],[Index Number]])=9,"",IF(INDEX(Table3[Manufacturer],Table5[[#This Row],[Index Number]])=0,"",INDEX(Table3[Manufacturer],Table5[[#This Row],[Index Number]])))</f>
        <v/>
      </c>
      <c r="D533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533" t="str">
        <f ca="1">IF(INDEX(Table3[Type Colour],Table5[[#This Row],[Index Number]])=9,"",IF(INDEX(Table3[Footprint],Table5[[#This Row],[Index Number]])=0,"",INDEX(Table3[Footprint],Table5[[#This Row],[Index Number]])))</f>
        <v/>
      </c>
      <c r="F533" t="str">
        <f ca="1">IF(INDEX(Table3[Type Colour],Table5[[#This Row],[Index Number]])=9,"",IF(INDEX(Table3[Value],Table5[[#This Row],[Index Number]])=0,"",INDEX(Table3[Footprint],Table5[[#This Row],[Index Number]])))</f>
        <v/>
      </c>
      <c r="G533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533" t="str">
        <f ca="1">IF(INDEX(Table3[Type Colour],Table5[[#This Row],[Index Number]])=9,"",IF(INDEX(Table3[Order-code],Table5[[#This Row],[Index Number]])=0,"",INDEX(Table3[Order-code],Table5[[#This Row],[Index Number]])))</f>
        <v/>
      </c>
      <c r="I533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533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534" spans="2:10" x14ac:dyDescent="0.25">
      <c r="B534" s="12">
        <f t="shared" ca="1" si="8"/>
        <v>527</v>
      </c>
      <c r="C534" t="str">
        <f ca="1">IF(INDEX(Table3[Type Colour],Table5[[#This Row],[Index Number]])=9,"",IF(INDEX(Table3[Manufacturer],Table5[[#This Row],[Index Number]])=0,"",INDEX(Table3[Manufacturer],Table5[[#This Row],[Index Number]])))</f>
        <v/>
      </c>
      <c r="D534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534" t="str">
        <f ca="1">IF(INDEX(Table3[Type Colour],Table5[[#This Row],[Index Number]])=9,"",IF(INDEX(Table3[Footprint],Table5[[#This Row],[Index Number]])=0,"",INDEX(Table3[Footprint],Table5[[#This Row],[Index Number]])))</f>
        <v/>
      </c>
      <c r="F534" t="str">
        <f ca="1">IF(INDEX(Table3[Type Colour],Table5[[#This Row],[Index Number]])=9,"",IF(INDEX(Table3[Value],Table5[[#This Row],[Index Number]])=0,"",INDEX(Table3[Footprint],Table5[[#This Row],[Index Number]])))</f>
        <v/>
      </c>
      <c r="G534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534" t="str">
        <f ca="1">IF(INDEX(Table3[Type Colour],Table5[[#This Row],[Index Number]])=9,"",IF(INDEX(Table3[Order-code],Table5[[#This Row],[Index Number]])=0,"",INDEX(Table3[Order-code],Table5[[#This Row],[Index Number]])))</f>
        <v/>
      </c>
      <c r="I534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534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535" spans="2:10" x14ac:dyDescent="0.25">
      <c r="B535" s="12">
        <f t="shared" ca="1" si="8"/>
        <v>528</v>
      </c>
      <c r="C535" t="str">
        <f ca="1">IF(INDEX(Table3[Type Colour],Table5[[#This Row],[Index Number]])=9,"",IF(INDEX(Table3[Manufacturer],Table5[[#This Row],[Index Number]])=0,"",INDEX(Table3[Manufacturer],Table5[[#This Row],[Index Number]])))</f>
        <v/>
      </c>
      <c r="D535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535" t="str">
        <f ca="1">IF(INDEX(Table3[Type Colour],Table5[[#This Row],[Index Number]])=9,"",IF(INDEX(Table3[Footprint],Table5[[#This Row],[Index Number]])=0,"",INDEX(Table3[Footprint],Table5[[#This Row],[Index Number]])))</f>
        <v/>
      </c>
      <c r="F535" t="str">
        <f ca="1">IF(INDEX(Table3[Type Colour],Table5[[#This Row],[Index Number]])=9,"",IF(INDEX(Table3[Value],Table5[[#This Row],[Index Number]])=0,"",INDEX(Table3[Footprint],Table5[[#This Row],[Index Number]])))</f>
        <v/>
      </c>
      <c r="G535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535" t="str">
        <f ca="1">IF(INDEX(Table3[Type Colour],Table5[[#This Row],[Index Number]])=9,"",IF(INDEX(Table3[Order-code],Table5[[#This Row],[Index Number]])=0,"",INDEX(Table3[Order-code],Table5[[#This Row],[Index Number]])))</f>
        <v/>
      </c>
      <c r="I535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535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536" spans="2:10" x14ac:dyDescent="0.25">
      <c r="B536" s="12">
        <f t="shared" ca="1" si="8"/>
        <v>529</v>
      </c>
      <c r="C536" t="str">
        <f ca="1">IF(INDEX(Table3[Type Colour],Table5[[#This Row],[Index Number]])=9,"",IF(INDEX(Table3[Manufacturer],Table5[[#This Row],[Index Number]])=0,"",INDEX(Table3[Manufacturer],Table5[[#This Row],[Index Number]])))</f>
        <v/>
      </c>
      <c r="D536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536" t="str">
        <f ca="1">IF(INDEX(Table3[Type Colour],Table5[[#This Row],[Index Number]])=9,"",IF(INDEX(Table3[Footprint],Table5[[#This Row],[Index Number]])=0,"",INDEX(Table3[Footprint],Table5[[#This Row],[Index Number]])))</f>
        <v/>
      </c>
      <c r="F536" t="str">
        <f ca="1">IF(INDEX(Table3[Type Colour],Table5[[#This Row],[Index Number]])=9,"",IF(INDEX(Table3[Value],Table5[[#This Row],[Index Number]])=0,"",INDEX(Table3[Footprint],Table5[[#This Row],[Index Number]])))</f>
        <v/>
      </c>
      <c r="G536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536" t="str">
        <f ca="1">IF(INDEX(Table3[Type Colour],Table5[[#This Row],[Index Number]])=9,"",IF(INDEX(Table3[Order-code],Table5[[#This Row],[Index Number]])=0,"",INDEX(Table3[Order-code],Table5[[#This Row],[Index Number]])))</f>
        <v/>
      </c>
      <c r="I536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536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537" spans="2:10" x14ac:dyDescent="0.25">
      <c r="B537" s="12">
        <f t="shared" ca="1" si="8"/>
        <v>530</v>
      </c>
      <c r="C537" t="str">
        <f ca="1">IF(INDEX(Table3[Type Colour],Table5[[#This Row],[Index Number]])=9,"",IF(INDEX(Table3[Manufacturer],Table5[[#This Row],[Index Number]])=0,"",INDEX(Table3[Manufacturer],Table5[[#This Row],[Index Number]])))</f>
        <v/>
      </c>
      <c r="D537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537" t="str">
        <f ca="1">IF(INDEX(Table3[Type Colour],Table5[[#This Row],[Index Number]])=9,"",IF(INDEX(Table3[Footprint],Table5[[#This Row],[Index Number]])=0,"",INDEX(Table3[Footprint],Table5[[#This Row],[Index Number]])))</f>
        <v/>
      </c>
      <c r="F537" t="str">
        <f ca="1">IF(INDEX(Table3[Type Colour],Table5[[#This Row],[Index Number]])=9,"",IF(INDEX(Table3[Value],Table5[[#This Row],[Index Number]])=0,"",INDEX(Table3[Footprint],Table5[[#This Row],[Index Number]])))</f>
        <v/>
      </c>
      <c r="G537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537" t="str">
        <f ca="1">IF(INDEX(Table3[Type Colour],Table5[[#This Row],[Index Number]])=9,"",IF(INDEX(Table3[Order-code],Table5[[#This Row],[Index Number]])=0,"",INDEX(Table3[Order-code],Table5[[#This Row],[Index Number]])))</f>
        <v/>
      </c>
      <c r="I537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537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538" spans="2:10" x14ac:dyDescent="0.25">
      <c r="B538" s="12">
        <f t="shared" ca="1" si="8"/>
        <v>531</v>
      </c>
      <c r="C538" t="str">
        <f ca="1">IF(INDEX(Table3[Type Colour],Table5[[#This Row],[Index Number]])=9,"",IF(INDEX(Table3[Manufacturer],Table5[[#This Row],[Index Number]])=0,"",INDEX(Table3[Manufacturer],Table5[[#This Row],[Index Number]])))</f>
        <v/>
      </c>
      <c r="D538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538" t="str">
        <f ca="1">IF(INDEX(Table3[Type Colour],Table5[[#This Row],[Index Number]])=9,"",IF(INDEX(Table3[Footprint],Table5[[#This Row],[Index Number]])=0,"",INDEX(Table3[Footprint],Table5[[#This Row],[Index Number]])))</f>
        <v/>
      </c>
      <c r="F538" t="str">
        <f ca="1">IF(INDEX(Table3[Type Colour],Table5[[#This Row],[Index Number]])=9,"",IF(INDEX(Table3[Value],Table5[[#This Row],[Index Number]])=0,"",INDEX(Table3[Footprint],Table5[[#This Row],[Index Number]])))</f>
        <v/>
      </c>
      <c r="G538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538" t="str">
        <f ca="1">IF(INDEX(Table3[Type Colour],Table5[[#This Row],[Index Number]])=9,"",IF(INDEX(Table3[Order-code],Table5[[#This Row],[Index Number]])=0,"",INDEX(Table3[Order-code],Table5[[#This Row],[Index Number]])))</f>
        <v/>
      </c>
      <c r="I538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538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539" spans="2:10" x14ac:dyDescent="0.25">
      <c r="B539" s="12">
        <f t="shared" ca="1" si="8"/>
        <v>532</v>
      </c>
      <c r="C539" t="str">
        <f ca="1">IF(INDEX(Table3[Type Colour],Table5[[#This Row],[Index Number]])=9,"",IF(INDEX(Table3[Manufacturer],Table5[[#This Row],[Index Number]])=0,"",INDEX(Table3[Manufacturer],Table5[[#This Row],[Index Number]])))</f>
        <v/>
      </c>
      <c r="D539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539" t="str">
        <f ca="1">IF(INDEX(Table3[Type Colour],Table5[[#This Row],[Index Number]])=9,"",IF(INDEX(Table3[Footprint],Table5[[#This Row],[Index Number]])=0,"",INDEX(Table3[Footprint],Table5[[#This Row],[Index Number]])))</f>
        <v/>
      </c>
      <c r="F539" t="str">
        <f ca="1">IF(INDEX(Table3[Type Colour],Table5[[#This Row],[Index Number]])=9,"",IF(INDEX(Table3[Value],Table5[[#This Row],[Index Number]])=0,"",INDEX(Table3[Footprint],Table5[[#This Row],[Index Number]])))</f>
        <v/>
      </c>
      <c r="G539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539" t="str">
        <f ca="1">IF(INDEX(Table3[Type Colour],Table5[[#This Row],[Index Number]])=9,"",IF(INDEX(Table3[Order-code],Table5[[#This Row],[Index Number]])=0,"",INDEX(Table3[Order-code],Table5[[#This Row],[Index Number]])))</f>
        <v/>
      </c>
      <c r="I539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539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540" spans="2:10" x14ac:dyDescent="0.25">
      <c r="B540" s="12">
        <f t="shared" ca="1" si="8"/>
        <v>533</v>
      </c>
      <c r="C540" t="str">
        <f ca="1">IF(INDEX(Table3[Type Colour],Table5[[#This Row],[Index Number]])=9,"",IF(INDEX(Table3[Manufacturer],Table5[[#This Row],[Index Number]])=0,"",INDEX(Table3[Manufacturer],Table5[[#This Row],[Index Number]])))</f>
        <v/>
      </c>
      <c r="D540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540" t="str">
        <f ca="1">IF(INDEX(Table3[Type Colour],Table5[[#This Row],[Index Number]])=9,"",IF(INDEX(Table3[Footprint],Table5[[#This Row],[Index Number]])=0,"",INDEX(Table3[Footprint],Table5[[#This Row],[Index Number]])))</f>
        <v/>
      </c>
      <c r="F540" t="str">
        <f ca="1">IF(INDEX(Table3[Type Colour],Table5[[#This Row],[Index Number]])=9,"",IF(INDEX(Table3[Value],Table5[[#This Row],[Index Number]])=0,"",INDEX(Table3[Footprint],Table5[[#This Row],[Index Number]])))</f>
        <v/>
      </c>
      <c r="G540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540" t="str">
        <f ca="1">IF(INDEX(Table3[Type Colour],Table5[[#This Row],[Index Number]])=9,"",IF(INDEX(Table3[Order-code],Table5[[#This Row],[Index Number]])=0,"",INDEX(Table3[Order-code],Table5[[#This Row],[Index Number]])))</f>
        <v/>
      </c>
      <c r="I540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540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541" spans="2:10" x14ac:dyDescent="0.25">
      <c r="B541" s="12">
        <f t="shared" ca="1" si="8"/>
        <v>534</v>
      </c>
      <c r="C541" t="str">
        <f ca="1">IF(INDEX(Table3[Type Colour],Table5[[#This Row],[Index Number]])=9,"",IF(INDEX(Table3[Manufacturer],Table5[[#This Row],[Index Number]])=0,"",INDEX(Table3[Manufacturer],Table5[[#This Row],[Index Number]])))</f>
        <v/>
      </c>
      <c r="D541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541" t="str">
        <f ca="1">IF(INDEX(Table3[Type Colour],Table5[[#This Row],[Index Number]])=9,"",IF(INDEX(Table3[Footprint],Table5[[#This Row],[Index Number]])=0,"",INDEX(Table3[Footprint],Table5[[#This Row],[Index Number]])))</f>
        <v/>
      </c>
      <c r="F541" t="str">
        <f ca="1">IF(INDEX(Table3[Type Colour],Table5[[#This Row],[Index Number]])=9,"",IF(INDEX(Table3[Value],Table5[[#This Row],[Index Number]])=0,"",INDEX(Table3[Footprint],Table5[[#This Row],[Index Number]])))</f>
        <v/>
      </c>
      <c r="G541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541" t="str">
        <f ca="1">IF(INDEX(Table3[Type Colour],Table5[[#This Row],[Index Number]])=9,"",IF(INDEX(Table3[Order-code],Table5[[#This Row],[Index Number]])=0,"",INDEX(Table3[Order-code],Table5[[#This Row],[Index Number]])))</f>
        <v/>
      </c>
      <c r="I541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541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542" spans="2:10" x14ac:dyDescent="0.25">
      <c r="B542" s="12">
        <f t="shared" ca="1" si="8"/>
        <v>535</v>
      </c>
      <c r="C542" t="str">
        <f ca="1">IF(INDEX(Table3[Type Colour],Table5[[#This Row],[Index Number]])=9,"",IF(INDEX(Table3[Manufacturer],Table5[[#This Row],[Index Number]])=0,"",INDEX(Table3[Manufacturer],Table5[[#This Row],[Index Number]])))</f>
        <v/>
      </c>
      <c r="D542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542" t="str">
        <f ca="1">IF(INDEX(Table3[Type Colour],Table5[[#This Row],[Index Number]])=9,"",IF(INDEX(Table3[Footprint],Table5[[#This Row],[Index Number]])=0,"",INDEX(Table3[Footprint],Table5[[#This Row],[Index Number]])))</f>
        <v/>
      </c>
      <c r="F542" t="str">
        <f ca="1">IF(INDEX(Table3[Type Colour],Table5[[#This Row],[Index Number]])=9,"",IF(INDEX(Table3[Value],Table5[[#This Row],[Index Number]])=0,"",INDEX(Table3[Footprint],Table5[[#This Row],[Index Number]])))</f>
        <v/>
      </c>
      <c r="G542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542" t="str">
        <f ca="1">IF(INDEX(Table3[Type Colour],Table5[[#This Row],[Index Number]])=9,"",IF(INDEX(Table3[Order-code],Table5[[#This Row],[Index Number]])=0,"",INDEX(Table3[Order-code],Table5[[#This Row],[Index Number]])))</f>
        <v/>
      </c>
      <c r="I542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542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543" spans="2:10" x14ac:dyDescent="0.25">
      <c r="B543" s="12">
        <f t="shared" ca="1" si="8"/>
        <v>536</v>
      </c>
      <c r="C543" t="str">
        <f ca="1">IF(INDEX(Table3[Type Colour],Table5[[#This Row],[Index Number]])=9,"",IF(INDEX(Table3[Manufacturer],Table5[[#This Row],[Index Number]])=0,"",INDEX(Table3[Manufacturer],Table5[[#This Row],[Index Number]])))</f>
        <v/>
      </c>
      <c r="D543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543" t="str">
        <f ca="1">IF(INDEX(Table3[Type Colour],Table5[[#This Row],[Index Number]])=9,"",IF(INDEX(Table3[Footprint],Table5[[#This Row],[Index Number]])=0,"",INDEX(Table3[Footprint],Table5[[#This Row],[Index Number]])))</f>
        <v/>
      </c>
      <c r="F543" t="str">
        <f ca="1">IF(INDEX(Table3[Type Colour],Table5[[#This Row],[Index Number]])=9,"",IF(INDEX(Table3[Value],Table5[[#This Row],[Index Number]])=0,"",INDEX(Table3[Footprint],Table5[[#This Row],[Index Number]])))</f>
        <v/>
      </c>
      <c r="G543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543" t="str">
        <f ca="1">IF(INDEX(Table3[Type Colour],Table5[[#This Row],[Index Number]])=9,"",IF(INDEX(Table3[Order-code],Table5[[#This Row],[Index Number]])=0,"",INDEX(Table3[Order-code],Table5[[#This Row],[Index Number]])))</f>
        <v/>
      </c>
      <c r="I543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543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544" spans="2:10" x14ac:dyDescent="0.25">
      <c r="B544" s="12">
        <f t="shared" ca="1" si="8"/>
        <v>537</v>
      </c>
      <c r="C544" t="str">
        <f ca="1">IF(INDEX(Table3[Type Colour],Table5[[#This Row],[Index Number]])=9,"",IF(INDEX(Table3[Manufacturer],Table5[[#This Row],[Index Number]])=0,"",INDEX(Table3[Manufacturer],Table5[[#This Row],[Index Number]])))</f>
        <v/>
      </c>
      <c r="D544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544" t="str">
        <f ca="1">IF(INDEX(Table3[Type Colour],Table5[[#This Row],[Index Number]])=9,"",IF(INDEX(Table3[Footprint],Table5[[#This Row],[Index Number]])=0,"",INDEX(Table3[Footprint],Table5[[#This Row],[Index Number]])))</f>
        <v/>
      </c>
      <c r="F544" t="str">
        <f ca="1">IF(INDEX(Table3[Type Colour],Table5[[#This Row],[Index Number]])=9,"",IF(INDEX(Table3[Value],Table5[[#This Row],[Index Number]])=0,"",INDEX(Table3[Footprint],Table5[[#This Row],[Index Number]])))</f>
        <v/>
      </c>
      <c r="G544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544" t="str">
        <f ca="1">IF(INDEX(Table3[Type Colour],Table5[[#This Row],[Index Number]])=9,"",IF(INDEX(Table3[Order-code],Table5[[#This Row],[Index Number]])=0,"",INDEX(Table3[Order-code],Table5[[#This Row],[Index Number]])))</f>
        <v/>
      </c>
      <c r="I544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544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545" spans="2:10" x14ac:dyDescent="0.25">
      <c r="B545" s="12">
        <f t="shared" ca="1" si="8"/>
        <v>538</v>
      </c>
      <c r="C545" t="str">
        <f ca="1">IF(INDEX(Table3[Type Colour],Table5[[#This Row],[Index Number]])=9,"",IF(INDEX(Table3[Manufacturer],Table5[[#This Row],[Index Number]])=0,"",INDEX(Table3[Manufacturer],Table5[[#This Row],[Index Number]])))</f>
        <v/>
      </c>
      <c r="D545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545" t="str">
        <f ca="1">IF(INDEX(Table3[Type Colour],Table5[[#This Row],[Index Number]])=9,"",IF(INDEX(Table3[Footprint],Table5[[#This Row],[Index Number]])=0,"",INDEX(Table3[Footprint],Table5[[#This Row],[Index Number]])))</f>
        <v/>
      </c>
      <c r="F545" t="str">
        <f ca="1">IF(INDEX(Table3[Type Colour],Table5[[#This Row],[Index Number]])=9,"",IF(INDEX(Table3[Value],Table5[[#This Row],[Index Number]])=0,"",INDEX(Table3[Footprint],Table5[[#This Row],[Index Number]])))</f>
        <v/>
      </c>
      <c r="G545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545" t="str">
        <f ca="1">IF(INDEX(Table3[Type Colour],Table5[[#This Row],[Index Number]])=9,"",IF(INDEX(Table3[Order-code],Table5[[#This Row],[Index Number]])=0,"",INDEX(Table3[Order-code],Table5[[#This Row],[Index Number]])))</f>
        <v/>
      </c>
      <c r="I545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545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546" spans="2:10" x14ac:dyDescent="0.25">
      <c r="B546" s="12">
        <f t="shared" ca="1" si="8"/>
        <v>539</v>
      </c>
      <c r="C546" t="str">
        <f ca="1">IF(INDEX(Table3[Type Colour],Table5[[#This Row],[Index Number]])=9,"",IF(INDEX(Table3[Manufacturer],Table5[[#This Row],[Index Number]])=0,"",INDEX(Table3[Manufacturer],Table5[[#This Row],[Index Number]])))</f>
        <v/>
      </c>
      <c r="D546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546" t="str">
        <f ca="1">IF(INDEX(Table3[Type Colour],Table5[[#This Row],[Index Number]])=9,"",IF(INDEX(Table3[Footprint],Table5[[#This Row],[Index Number]])=0,"",INDEX(Table3[Footprint],Table5[[#This Row],[Index Number]])))</f>
        <v/>
      </c>
      <c r="F546" t="str">
        <f ca="1">IF(INDEX(Table3[Type Colour],Table5[[#This Row],[Index Number]])=9,"",IF(INDEX(Table3[Value],Table5[[#This Row],[Index Number]])=0,"",INDEX(Table3[Footprint],Table5[[#This Row],[Index Number]])))</f>
        <v/>
      </c>
      <c r="G546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546" t="str">
        <f ca="1">IF(INDEX(Table3[Type Colour],Table5[[#This Row],[Index Number]])=9,"",IF(INDEX(Table3[Order-code],Table5[[#This Row],[Index Number]])=0,"",INDEX(Table3[Order-code],Table5[[#This Row],[Index Number]])))</f>
        <v/>
      </c>
      <c r="I546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546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547" spans="2:10" x14ac:dyDescent="0.25">
      <c r="B547" s="12">
        <f t="shared" ca="1" si="8"/>
        <v>540</v>
      </c>
      <c r="C547" t="str">
        <f ca="1">IF(INDEX(Table3[Type Colour],Table5[[#This Row],[Index Number]])=9,"",IF(INDEX(Table3[Manufacturer],Table5[[#This Row],[Index Number]])=0,"",INDEX(Table3[Manufacturer],Table5[[#This Row],[Index Number]])))</f>
        <v/>
      </c>
      <c r="D547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547" t="str">
        <f ca="1">IF(INDEX(Table3[Type Colour],Table5[[#This Row],[Index Number]])=9,"",IF(INDEX(Table3[Footprint],Table5[[#This Row],[Index Number]])=0,"",INDEX(Table3[Footprint],Table5[[#This Row],[Index Number]])))</f>
        <v/>
      </c>
      <c r="F547" t="str">
        <f ca="1">IF(INDEX(Table3[Type Colour],Table5[[#This Row],[Index Number]])=9,"",IF(INDEX(Table3[Value],Table5[[#This Row],[Index Number]])=0,"",INDEX(Table3[Footprint],Table5[[#This Row],[Index Number]])))</f>
        <v/>
      </c>
      <c r="G547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547" t="str">
        <f ca="1">IF(INDEX(Table3[Type Colour],Table5[[#This Row],[Index Number]])=9,"",IF(INDEX(Table3[Order-code],Table5[[#This Row],[Index Number]])=0,"",INDEX(Table3[Order-code],Table5[[#This Row],[Index Number]])))</f>
        <v/>
      </c>
      <c r="I547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547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548" spans="2:10" x14ac:dyDescent="0.25">
      <c r="B548" s="12">
        <f t="shared" ca="1" si="8"/>
        <v>541</v>
      </c>
      <c r="C548" t="str">
        <f ca="1">IF(INDEX(Table3[Type Colour],Table5[[#This Row],[Index Number]])=9,"",IF(INDEX(Table3[Manufacturer],Table5[[#This Row],[Index Number]])=0,"",INDEX(Table3[Manufacturer],Table5[[#This Row],[Index Number]])))</f>
        <v/>
      </c>
      <c r="D548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548" t="str">
        <f ca="1">IF(INDEX(Table3[Type Colour],Table5[[#This Row],[Index Number]])=9,"",IF(INDEX(Table3[Footprint],Table5[[#This Row],[Index Number]])=0,"",INDEX(Table3[Footprint],Table5[[#This Row],[Index Number]])))</f>
        <v/>
      </c>
      <c r="F548" t="str">
        <f ca="1">IF(INDEX(Table3[Type Colour],Table5[[#This Row],[Index Number]])=9,"",IF(INDEX(Table3[Value],Table5[[#This Row],[Index Number]])=0,"",INDEX(Table3[Footprint],Table5[[#This Row],[Index Number]])))</f>
        <v/>
      </c>
      <c r="G548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548" t="str">
        <f ca="1">IF(INDEX(Table3[Type Colour],Table5[[#This Row],[Index Number]])=9,"",IF(INDEX(Table3[Order-code],Table5[[#This Row],[Index Number]])=0,"",INDEX(Table3[Order-code],Table5[[#This Row],[Index Number]])))</f>
        <v/>
      </c>
      <c r="I548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548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549" spans="2:10" x14ac:dyDescent="0.25">
      <c r="B549" s="12">
        <f t="shared" ca="1" si="8"/>
        <v>542</v>
      </c>
      <c r="C549" t="str">
        <f ca="1">IF(INDEX(Table3[Type Colour],Table5[[#This Row],[Index Number]])=9,"",IF(INDEX(Table3[Manufacturer],Table5[[#This Row],[Index Number]])=0,"",INDEX(Table3[Manufacturer],Table5[[#This Row],[Index Number]])))</f>
        <v/>
      </c>
      <c r="D549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549" t="str">
        <f ca="1">IF(INDEX(Table3[Type Colour],Table5[[#This Row],[Index Number]])=9,"",IF(INDEX(Table3[Footprint],Table5[[#This Row],[Index Number]])=0,"",INDEX(Table3[Footprint],Table5[[#This Row],[Index Number]])))</f>
        <v/>
      </c>
      <c r="F549" t="str">
        <f ca="1">IF(INDEX(Table3[Type Colour],Table5[[#This Row],[Index Number]])=9,"",IF(INDEX(Table3[Value],Table5[[#This Row],[Index Number]])=0,"",INDEX(Table3[Footprint],Table5[[#This Row],[Index Number]])))</f>
        <v/>
      </c>
      <c r="G549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549" t="str">
        <f ca="1">IF(INDEX(Table3[Type Colour],Table5[[#This Row],[Index Number]])=9,"",IF(INDEX(Table3[Order-code],Table5[[#This Row],[Index Number]])=0,"",INDEX(Table3[Order-code],Table5[[#This Row],[Index Number]])))</f>
        <v/>
      </c>
      <c r="I549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549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550" spans="2:10" x14ac:dyDescent="0.25">
      <c r="B550" s="12">
        <f t="shared" ca="1" si="8"/>
        <v>543</v>
      </c>
      <c r="C550" t="str">
        <f ca="1">IF(INDEX(Table3[Type Colour],Table5[[#This Row],[Index Number]])=9,"",IF(INDEX(Table3[Manufacturer],Table5[[#This Row],[Index Number]])=0,"",INDEX(Table3[Manufacturer],Table5[[#This Row],[Index Number]])))</f>
        <v/>
      </c>
      <c r="D550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550" t="str">
        <f ca="1">IF(INDEX(Table3[Type Colour],Table5[[#This Row],[Index Number]])=9,"",IF(INDEX(Table3[Footprint],Table5[[#This Row],[Index Number]])=0,"",INDEX(Table3[Footprint],Table5[[#This Row],[Index Number]])))</f>
        <v/>
      </c>
      <c r="F550" t="str">
        <f ca="1">IF(INDEX(Table3[Type Colour],Table5[[#This Row],[Index Number]])=9,"",IF(INDEX(Table3[Value],Table5[[#This Row],[Index Number]])=0,"",INDEX(Table3[Footprint],Table5[[#This Row],[Index Number]])))</f>
        <v/>
      </c>
      <c r="G550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550" t="str">
        <f ca="1">IF(INDEX(Table3[Type Colour],Table5[[#This Row],[Index Number]])=9,"",IF(INDEX(Table3[Order-code],Table5[[#This Row],[Index Number]])=0,"",INDEX(Table3[Order-code],Table5[[#This Row],[Index Number]])))</f>
        <v/>
      </c>
      <c r="I550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550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551" spans="2:10" x14ac:dyDescent="0.25">
      <c r="B551" s="12">
        <f t="shared" ca="1" si="8"/>
        <v>544</v>
      </c>
      <c r="C551" t="str">
        <f ca="1">IF(INDEX(Table3[Type Colour],Table5[[#This Row],[Index Number]])=9,"",IF(INDEX(Table3[Manufacturer],Table5[[#This Row],[Index Number]])=0,"",INDEX(Table3[Manufacturer],Table5[[#This Row],[Index Number]])))</f>
        <v/>
      </c>
      <c r="D551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551" t="str">
        <f ca="1">IF(INDEX(Table3[Type Colour],Table5[[#This Row],[Index Number]])=9,"",IF(INDEX(Table3[Footprint],Table5[[#This Row],[Index Number]])=0,"",INDEX(Table3[Footprint],Table5[[#This Row],[Index Number]])))</f>
        <v/>
      </c>
      <c r="F551" t="str">
        <f ca="1">IF(INDEX(Table3[Type Colour],Table5[[#This Row],[Index Number]])=9,"",IF(INDEX(Table3[Value],Table5[[#This Row],[Index Number]])=0,"",INDEX(Table3[Footprint],Table5[[#This Row],[Index Number]])))</f>
        <v/>
      </c>
      <c r="G551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551" t="str">
        <f ca="1">IF(INDEX(Table3[Type Colour],Table5[[#This Row],[Index Number]])=9,"",IF(INDEX(Table3[Order-code],Table5[[#This Row],[Index Number]])=0,"",INDEX(Table3[Order-code],Table5[[#This Row],[Index Number]])))</f>
        <v/>
      </c>
      <c r="I551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551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552" spans="2:10" x14ac:dyDescent="0.25">
      <c r="B552" s="12">
        <f t="shared" ca="1" si="8"/>
        <v>545</v>
      </c>
      <c r="C552" t="str">
        <f ca="1">IF(INDEX(Table3[Type Colour],Table5[[#This Row],[Index Number]])=9,"",IF(INDEX(Table3[Manufacturer],Table5[[#This Row],[Index Number]])=0,"",INDEX(Table3[Manufacturer],Table5[[#This Row],[Index Number]])))</f>
        <v/>
      </c>
      <c r="D552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552" t="str">
        <f ca="1">IF(INDEX(Table3[Type Colour],Table5[[#This Row],[Index Number]])=9,"",IF(INDEX(Table3[Footprint],Table5[[#This Row],[Index Number]])=0,"",INDEX(Table3[Footprint],Table5[[#This Row],[Index Number]])))</f>
        <v/>
      </c>
      <c r="F552" t="str">
        <f ca="1">IF(INDEX(Table3[Type Colour],Table5[[#This Row],[Index Number]])=9,"",IF(INDEX(Table3[Value],Table5[[#This Row],[Index Number]])=0,"",INDEX(Table3[Footprint],Table5[[#This Row],[Index Number]])))</f>
        <v/>
      </c>
      <c r="G552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552" t="str">
        <f ca="1">IF(INDEX(Table3[Type Colour],Table5[[#This Row],[Index Number]])=9,"",IF(INDEX(Table3[Order-code],Table5[[#This Row],[Index Number]])=0,"",INDEX(Table3[Order-code],Table5[[#This Row],[Index Number]])))</f>
        <v/>
      </c>
      <c r="I552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552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553" spans="2:10" x14ac:dyDescent="0.25">
      <c r="B553" s="12">
        <f t="shared" ca="1" si="8"/>
        <v>546</v>
      </c>
      <c r="C553" t="str">
        <f ca="1">IF(INDEX(Table3[Type Colour],Table5[[#This Row],[Index Number]])=9,"",IF(INDEX(Table3[Manufacturer],Table5[[#This Row],[Index Number]])=0,"",INDEX(Table3[Manufacturer],Table5[[#This Row],[Index Number]])))</f>
        <v/>
      </c>
      <c r="D553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553" t="str">
        <f ca="1">IF(INDEX(Table3[Type Colour],Table5[[#This Row],[Index Number]])=9,"",IF(INDEX(Table3[Footprint],Table5[[#This Row],[Index Number]])=0,"",INDEX(Table3[Footprint],Table5[[#This Row],[Index Number]])))</f>
        <v/>
      </c>
      <c r="F553" t="str">
        <f ca="1">IF(INDEX(Table3[Type Colour],Table5[[#This Row],[Index Number]])=9,"",IF(INDEX(Table3[Value],Table5[[#This Row],[Index Number]])=0,"",INDEX(Table3[Footprint],Table5[[#This Row],[Index Number]])))</f>
        <v/>
      </c>
      <c r="G553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553" t="str">
        <f ca="1">IF(INDEX(Table3[Type Colour],Table5[[#This Row],[Index Number]])=9,"",IF(INDEX(Table3[Order-code],Table5[[#This Row],[Index Number]])=0,"",INDEX(Table3[Order-code],Table5[[#This Row],[Index Number]])))</f>
        <v/>
      </c>
      <c r="I553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553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554" spans="2:10" x14ac:dyDescent="0.25">
      <c r="B554" s="12">
        <f t="shared" ca="1" si="8"/>
        <v>547</v>
      </c>
      <c r="C554" t="str">
        <f ca="1">IF(INDEX(Table3[Type Colour],Table5[[#This Row],[Index Number]])=9,"",IF(INDEX(Table3[Manufacturer],Table5[[#This Row],[Index Number]])=0,"",INDEX(Table3[Manufacturer],Table5[[#This Row],[Index Number]])))</f>
        <v/>
      </c>
      <c r="D554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554" t="str">
        <f ca="1">IF(INDEX(Table3[Type Colour],Table5[[#This Row],[Index Number]])=9,"",IF(INDEX(Table3[Footprint],Table5[[#This Row],[Index Number]])=0,"",INDEX(Table3[Footprint],Table5[[#This Row],[Index Number]])))</f>
        <v/>
      </c>
      <c r="F554" t="str">
        <f ca="1">IF(INDEX(Table3[Type Colour],Table5[[#This Row],[Index Number]])=9,"",IF(INDEX(Table3[Value],Table5[[#This Row],[Index Number]])=0,"",INDEX(Table3[Footprint],Table5[[#This Row],[Index Number]])))</f>
        <v/>
      </c>
      <c r="G554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554" t="str">
        <f ca="1">IF(INDEX(Table3[Type Colour],Table5[[#This Row],[Index Number]])=9,"",IF(INDEX(Table3[Order-code],Table5[[#This Row],[Index Number]])=0,"",INDEX(Table3[Order-code],Table5[[#This Row],[Index Number]])))</f>
        <v/>
      </c>
      <c r="I554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554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555" spans="2:10" x14ac:dyDescent="0.25">
      <c r="B555" s="12">
        <f t="shared" ca="1" si="8"/>
        <v>548</v>
      </c>
      <c r="C555" t="str">
        <f ca="1">IF(INDEX(Table3[Type Colour],Table5[[#This Row],[Index Number]])=9,"",IF(INDEX(Table3[Manufacturer],Table5[[#This Row],[Index Number]])=0,"",INDEX(Table3[Manufacturer],Table5[[#This Row],[Index Number]])))</f>
        <v/>
      </c>
      <c r="D555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555" t="str">
        <f ca="1">IF(INDEX(Table3[Type Colour],Table5[[#This Row],[Index Number]])=9,"",IF(INDEX(Table3[Footprint],Table5[[#This Row],[Index Number]])=0,"",INDEX(Table3[Footprint],Table5[[#This Row],[Index Number]])))</f>
        <v/>
      </c>
      <c r="F555" t="str">
        <f ca="1">IF(INDEX(Table3[Type Colour],Table5[[#This Row],[Index Number]])=9,"",IF(INDEX(Table3[Value],Table5[[#This Row],[Index Number]])=0,"",INDEX(Table3[Footprint],Table5[[#This Row],[Index Number]])))</f>
        <v/>
      </c>
      <c r="G555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555" t="str">
        <f ca="1">IF(INDEX(Table3[Type Colour],Table5[[#This Row],[Index Number]])=9,"",IF(INDEX(Table3[Order-code],Table5[[#This Row],[Index Number]])=0,"",INDEX(Table3[Order-code],Table5[[#This Row],[Index Number]])))</f>
        <v/>
      </c>
      <c r="I555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555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556" spans="2:10" x14ac:dyDescent="0.25">
      <c r="B556" s="12">
        <f t="shared" ca="1" si="8"/>
        <v>549</v>
      </c>
      <c r="C556" t="str">
        <f ca="1">IF(INDEX(Table3[Type Colour],Table5[[#This Row],[Index Number]])=9,"",IF(INDEX(Table3[Manufacturer],Table5[[#This Row],[Index Number]])=0,"",INDEX(Table3[Manufacturer],Table5[[#This Row],[Index Number]])))</f>
        <v/>
      </c>
      <c r="D556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556" t="str">
        <f ca="1">IF(INDEX(Table3[Type Colour],Table5[[#This Row],[Index Number]])=9,"",IF(INDEX(Table3[Footprint],Table5[[#This Row],[Index Number]])=0,"",INDEX(Table3[Footprint],Table5[[#This Row],[Index Number]])))</f>
        <v/>
      </c>
      <c r="F556" t="str">
        <f ca="1">IF(INDEX(Table3[Type Colour],Table5[[#This Row],[Index Number]])=9,"",IF(INDEX(Table3[Value],Table5[[#This Row],[Index Number]])=0,"",INDEX(Table3[Footprint],Table5[[#This Row],[Index Number]])))</f>
        <v/>
      </c>
      <c r="G556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556" t="str">
        <f ca="1">IF(INDEX(Table3[Type Colour],Table5[[#This Row],[Index Number]])=9,"",IF(INDEX(Table3[Order-code],Table5[[#This Row],[Index Number]])=0,"",INDEX(Table3[Order-code],Table5[[#This Row],[Index Number]])))</f>
        <v/>
      </c>
      <c r="I556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556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557" spans="2:10" x14ac:dyDescent="0.25">
      <c r="B557" s="12">
        <f t="shared" ca="1" si="8"/>
        <v>550</v>
      </c>
      <c r="C557" t="str">
        <f ca="1">IF(INDEX(Table3[Type Colour],Table5[[#This Row],[Index Number]])=9,"",IF(INDEX(Table3[Manufacturer],Table5[[#This Row],[Index Number]])=0,"",INDEX(Table3[Manufacturer],Table5[[#This Row],[Index Number]])))</f>
        <v/>
      </c>
      <c r="D557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557" t="str">
        <f ca="1">IF(INDEX(Table3[Type Colour],Table5[[#This Row],[Index Number]])=9,"",IF(INDEX(Table3[Footprint],Table5[[#This Row],[Index Number]])=0,"",INDEX(Table3[Footprint],Table5[[#This Row],[Index Number]])))</f>
        <v/>
      </c>
      <c r="F557" t="str">
        <f ca="1">IF(INDEX(Table3[Type Colour],Table5[[#This Row],[Index Number]])=9,"",IF(INDEX(Table3[Value],Table5[[#This Row],[Index Number]])=0,"",INDEX(Table3[Footprint],Table5[[#This Row],[Index Number]])))</f>
        <v/>
      </c>
      <c r="G557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557" t="str">
        <f ca="1">IF(INDEX(Table3[Type Colour],Table5[[#This Row],[Index Number]])=9,"",IF(INDEX(Table3[Order-code],Table5[[#This Row],[Index Number]])=0,"",INDEX(Table3[Order-code],Table5[[#This Row],[Index Number]])))</f>
        <v/>
      </c>
      <c r="I557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557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558" spans="2:10" x14ac:dyDescent="0.25">
      <c r="B558" s="12">
        <f t="shared" ca="1" si="8"/>
        <v>551</v>
      </c>
      <c r="C558" t="str">
        <f ca="1">IF(INDEX(Table3[Type Colour],Table5[[#This Row],[Index Number]])=9,"",IF(INDEX(Table3[Manufacturer],Table5[[#This Row],[Index Number]])=0,"",INDEX(Table3[Manufacturer],Table5[[#This Row],[Index Number]])))</f>
        <v/>
      </c>
      <c r="D558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558" t="str">
        <f ca="1">IF(INDEX(Table3[Type Colour],Table5[[#This Row],[Index Number]])=9,"",IF(INDEX(Table3[Footprint],Table5[[#This Row],[Index Number]])=0,"",INDEX(Table3[Footprint],Table5[[#This Row],[Index Number]])))</f>
        <v/>
      </c>
      <c r="F558" t="str">
        <f ca="1">IF(INDEX(Table3[Type Colour],Table5[[#This Row],[Index Number]])=9,"",IF(INDEX(Table3[Value],Table5[[#This Row],[Index Number]])=0,"",INDEX(Table3[Footprint],Table5[[#This Row],[Index Number]])))</f>
        <v/>
      </c>
      <c r="G558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558" t="str">
        <f ca="1">IF(INDEX(Table3[Type Colour],Table5[[#This Row],[Index Number]])=9,"",IF(INDEX(Table3[Order-code],Table5[[#This Row],[Index Number]])=0,"",INDEX(Table3[Order-code],Table5[[#This Row],[Index Number]])))</f>
        <v/>
      </c>
      <c r="I558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558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559" spans="2:10" x14ac:dyDescent="0.25">
      <c r="B559" s="12">
        <f t="shared" ca="1" si="8"/>
        <v>552</v>
      </c>
      <c r="C559" t="str">
        <f ca="1">IF(INDEX(Table3[Type Colour],Table5[[#This Row],[Index Number]])=9,"",IF(INDEX(Table3[Manufacturer],Table5[[#This Row],[Index Number]])=0,"",INDEX(Table3[Manufacturer],Table5[[#This Row],[Index Number]])))</f>
        <v/>
      </c>
      <c r="D559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559" t="str">
        <f ca="1">IF(INDEX(Table3[Type Colour],Table5[[#This Row],[Index Number]])=9,"",IF(INDEX(Table3[Footprint],Table5[[#This Row],[Index Number]])=0,"",INDEX(Table3[Footprint],Table5[[#This Row],[Index Number]])))</f>
        <v/>
      </c>
      <c r="F559" t="str">
        <f ca="1">IF(INDEX(Table3[Type Colour],Table5[[#This Row],[Index Number]])=9,"",IF(INDEX(Table3[Value],Table5[[#This Row],[Index Number]])=0,"",INDEX(Table3[Footprint],Table5[[#This Row],[Index Number]])))</f>
        <v/>
      </c>
      <c r="G559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559" t="str">
        <f ca="1">IF(INDEX(Table3[Type Colour],Table5[[#This Row],[Index Number]])=9,"",IF(INDEX(Table3[Order-code],Table5[[#This Row],[Index Number]])=0,"",INDEX(Table3[Order-code],Table5[[#This Row],[Index Number]])))</f>
        <v/>
      </c>
      <c r="I559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559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560" spans="2:10" x14ac:dyDescent="0.25">
      <c r="B560" s="12">
        <f t="shared" ca="1" si="8"/>
        <v>553</v>
      </c>
      <c r="C560" t="str">
        <f ca="1">IF(INDEX(Table3[Type Colour],Table5[[#This Row],[Index Number]])=9,"",IF(INDEX(Table3[Manufacturer],Table5[[#This Row],[Index Number]])=0,"",INDEX(Table3[Manufacturer],Table5[[#This Row],[Index Number]])))</f>
        <v/>
      </c>
      <c r="D560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560" t="str">
        <f ca="1">IF(INDEX(Table3[Type Colour],Table5[[#This Row],[Index Number]])=9,"",IF(INDEX(Table3[Footprint],Table5[[#This Row],[Index Number]])=0,"",INDEX(Table3[Footprint],Table5[[#This Row],[Index Number]])))</f>
        <v/>
      </c>
      <c r="F560" t="str">
        <f ca="1">IF(INDEX(Table3[Type Colour],Table5[[#This Row],[Index Number]])=9,"",IF(INDEX(Table3[Value],Table5[[#This Row],[Index Number]])=0,"",INDEX(Table3[Footprint],Table5[[#This Row],[Index Number]])))</f>
        <v/>
      </c>
      <c r="G560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560" t="str">
        <f ca="1">IF(INDEX(Table3[Type Colour],Table5[[#This Row],[Index Number]])=9,"",IF(INDEX(Table3[Order-code],Table5[[#This Row],[Index Number]])=0,"",INDEX(Table3[Order-code],Table5[[#This Row],[Index Number]])))</f>
        <v/>
      </c>
      <c r="I560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560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561" spans="2:10" x14ac:dyDescent="0.25">
      <c r="B561" s="12">
        <f t="shared" ca="1" si="8"/>
        <v>554</v>
      </c>
      <c r="C561" t="str">
        <f ca="1">IF(INDEX(Table3[Type Colour],Table5[[#This Row],[Index Number]])=9,"",IF(INDEX(Table3[Manufacturer],Table5[[#This Row],[Index Number]])=0,"",INDEX(Table3[Manufacturer],Table5[[#This Row],[Index Number]])))</f>
        <v/>
      </c>
      <c r="D561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561" t="str">
        <f ca="1">IF(INDEX(Table3[Type Colour],Table5[[#This Row],[Index Number]])=9,"",IF(INDEX(Table3[Footprint],Table5[[#This Row],[Index Number]])=0,"",INDEX(Table3[Footprint],Table5[[#This Row],[Index Number]])))</f>
        <v/>
      </c>
      <c r="F561" t="str">
        <f ca="1">IF(INDEX(Table3[Type Colour],Table5[[#This Row],[Index Number]])=9,"",IF(INDEX(Table3[Value],Table5[[#This Row],[Index Number]])=0,"",INDEX(Table3[Footprint],Table5[[#This Row],[Index Number]])))</f>
        <v/>
      </c>
      <c r="G561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561" t="str">
        <f ca="1">IF(INDEX(Table3[Type Colour],Table5[[#This Row],[Index Number]])=9,"",IF(INDEX(Table3[Order-code],Table5[[#This Row],[Index Number]])=0,"",INDEX(Table3[Order-code],Table5[[#This Row],[Index Number]])))</f>
        <v/>
      </c>
      <c r="I561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561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562" spans="2:10" x14ac:dyDescent="0.25">
      <c r="B562" s="12">
        <f t="shared" ca="1" si="8"/>
        <v>555</v>
      </c>
      <c r="C562" t="str">
        <f ca="1">IF(INDEX(Table3[Type Colour],Table5[[#This Row],[Index Number]])=9,"",IF(INDEX(Table3[Manufacturer],Table5[[#This Row],[Index Number]])=0,"",INDEX(Table3[Manufacturer],Table5[[#This Row],[Index Number]])))</f>
        <v/>
      </c>
      <c r="D562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562" t="str">
        <f ca="1">IF(INDEX(Table3[Type Colour],Table5[[#This Row],[Index Number]])=9,"",IF(INDEX(Table3[Footprint],Table5[[#This Row],[Index Number]])=0,"",INDEX(Table3[Footprint],Table5[[#This Row],[Index Number]])))</f>
        <v/>
      </c>
      <c r="F562" t="str">
        <f ca="1">IF(INDEX(Table3[Type Colour],Table5[[#This Row],[Index Number]])=9,"",IF(INDEX(Table3[Value],Table5[[#This Row],[Index Number]])=0,"",INDEX(Table3[Footprint],Table5[[#This Row],[Index Number]])))</f>
        <v/>
      </c>
      <c r="G562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562" t="str">
        <f ca="1">IF(INDEX(Table3[Type Colour],Table5[[#This Row],[Index Number]])=9,"",IF(INDEX(Table3[Order-code],Table5[[#This Row],[Index Number]])=0,"",INDEX(Table3[Order-code],Table5[[#This Row],[Index Number]])))</f>
        <v/>
      </c>
      <c r="I562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562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563" spans="2:10" x14ac:dyDescent="0.25">
      <c r="B563" s="12">
        <f t="shared" ca="1" si="8"/>
        <v>556</v>
      </c>
      <c r="C563" t="str">
        <f ca="1">IF(INDEX(Table3[Type Colour],Table5[[#This Row],[Index Number]])=9,"",IF(INDEX(Table3[Manufacturer],Table5[[#This Row],[Index Number]])=0,"",INDEX(Table3[Manufacturer],Table5[[#This Row],[Index Number]])))</f>
        <v/>
      </c>
      <c r="D563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563" t="str">
        <f ca="1">IF(INDEX(Table3[Type Colour],Table5[[#This Row],[Index Number]])=9,"",IF(INDEX(Table3[Footprint],Table5[[#This Row],[Index Number]])=0,"",INDEX(Table3[Footprint],Table5[[#This Row],[Index Number]])))</f>
        <v/>
      </c>
      <c r="F563" t="str">
        <f ca="1">IF(INDEX(Table3[Type Colour],Table5[[#This Row],[Index Number]])=9,"",IF(INDEX(Table3[Value],Table5[[#This Row],[Index Number]])=0,"",INDEX(Table3[Footprint],Table5[[#This Row],[Index Number]])))</f>
        <v/>
      </c>
      <c r="G563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563" t="str">
        <f ca="1">IF(INDEX(Table3[Type Colour],Table5[[#This Row],[Index Number]])=9,"",IF(INDEX(Table3[Order-code],Table5[[#This Row],[Index Number]])=0,"",INDEX(Table3[Order-code],Table5[[#This Row],[Index Number]])))</f>
        <v/>
      </c>
      <c r="I563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563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564" spans="2:10" x14ac:dyDescent="0.25">
      <c r="B564" s="12">
        <f t="shared" ca="1" si="8"/>
        <v>557</v>
      </c>
      <c r="C564" t="str">
        <f ca="1">IF(INDEX(Table3[Type Colour],Table5[[#This Row],[Index Number]])=9,"",IF(INDEX(Table3[Manufacturer],Table5[[#This Row],[Index Number]])=0,"",INDEX(Table3[Manufacturer],Table5[[#This Row],[Index Number]])))</f>
        <v/>
      </c>
      <c r="D564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564" t="str">
        <f ca="1">IF(INDEX(Table3[Type Colour],Table5[[#This Row],[Index Number]])=9,"",IF(INDEX(Table3[Footprint],Table5[[#This Row],[Index Number]])=0,"",INDEX(Table3[Footprint],Table5[[#This Row],[Index Number]])))</f>
        <v/>
      </c>
      <c r="F564" t="str">
        <f ca="1">IF(INDEX(Table3[Type Colour],Table5[[#This Row],[Index Number]])=9,"",IF(INDEX(Table3[Value],Table5[[#This Row],[Index Number]])=0,"",INDEX(Table3[Footprint],Table5[[#This Row],[Index Number]])))</f>
        <v/>
      </c>
      <c r="G564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564" t="str">
        <f ca="1">IF(INDEX(Table3[Type Colour],Table5[[#This Row],[Index Number]])=9,"",IF(INDEX(Table3[Order-code],Table5[[#This Row],[Index Number]])=0,"",INDEX(Table3[Order-code],Table5[[#This Row],[Index Number]])))</f>
        <v/>
      </c>
      <c r="I564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564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565" spans="2:10" x14ac:dyDescent="0.25">
      <c r="B565" s="12">
        <f t="shared" ca="1" si="8"/>
        <v>558</v>
      </c>
      <c r="C565" t="str">
        <f ca="1">IF(INDEX(Table3[Type Colour],Table5[[#This Row],[Index Number]])=9,"",IF(INDEX(Table3[Manufacturer],Table5[[#This Row],[Index Number]])=0,"",INDEX(Table3[Manufacturer],Table5[[#This Row],[Index Number]])))</f>
        <v/>
      </c>
      <c r="D565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565" t="str">
        <f ca="1">IF(INDEX(Table3[Type Colour],Table5[[#This Row],[Index Number]])=9,"",IF(INDEX(Table3[Footprint],Table5[[#This Row],[Index Number]])=0,"",INDEX(Table3[Footprint],Table5[[#This Row],[Index Number]])))</f>
        <v/>
      </c>
      <c r="F565" t="str">
        <f ca="1">IF(INDEX(Table3[Type Colour],Table5[[#This Row],[Index Number]])=9,"",IF(INDEX(Table3[Value],Table5[[#This Row],[Index Number]])=0,"",INDEX(Table3[Footprint],Table5[[#This Row],[Index Number]])))</f>
        <v/>
      </c>
      <c r="G565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565" t="str">
        <f ca="1">IF(INDEX(Table3[Type Colour],Table5[[#This Row],[Index Number]])=9,"",IF(INDEX(Table3[Order-code],Table5[[#This Row],[Index Number]])=0,"",INDEX(Table3[Order-code],Table5[[#This Row],[Index Number]])))</f>
        <v/>
      </c>
      <c r="I565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565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566" spans="2:10" x14ac:dyDescent="0.25">
      <c r="B566" s="12">
        <f t="shared" ca="1" si="8"/>
        <v>559</v>
      </c>
      <c r="C566" t="str">
        <f ca="1">IF(INDEX(Table3[Type Colour],Table5[[#This Row],[Index Number]])=9,"",IF(INDEX(Table3[Manufacturer],Table5[[#This Row],[Index Number]])=0,"",INDEX(Table3[Manufacturer],Table5[[#This Row],[Index Number]])))</f>
        <v/>
      </c>
      <c r="D566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566" t="str">
        <f ca="1">IF(INDEX(Table3[Type Colour],Table5[[#This Row],[Index Number]])=9,"",IF(INDEX(Table3[Footprint],Table5[[#This Row],[Index Number]])=0,"",INDEX(Table3[Footprint],Table5[[#This Row],[Index Number]])))</f>
        <v/>
      </c>
      <c r="F566" t="str">
        <f ca="1">IF(INDEX(Table3[Type Colour],Table5[[#This Row],[Index Number]])=9,"",IF(INDEX(Table3[Value],Table5[[#This Row],[Index Number]])=0,"",INDEX(Table3[Footprint],Table5[[#This Row],[Index Number]])))</f>
        <v/>
      </c>
      <c r="G566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566" t="str">
        <f ca="1">IF(INDEX(Table3[Type Colour],Table5[[#This Row],[Index Number]])=9,"",IF(INDEX(Table3[Order-code],Table5[[#This Row],[Index Number]])=0,"",INDEX(Table3[Order-code],Table5[[#This Row],[Index Number]])))</f>
        <v/>
      </c>
      <c r="I566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566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567" spans="2:10" x14ac:dyDescent="0.25">
      <c r="B567" s="12">
        <f t="shared" ca="1" si="8"/>
        <v>560</v>
      </c>
      <c r="C567" t="str">
        <f ca="1">IF(INDEX(Table3[Type Colour],Table5[[#This Row],[Index Number]])=9,"",IF(INDEX(Table3[Manufacturer],Table5[[#This Row],[Index Number]])=0,"",INDEX(Table3[Manufacturer],Table5[[#This Row],[Index Number]])))</f>
        <v/>
      </c>
      <c r="D567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567" t="str">
        <f ca="1">IF(INDEX(Table3[Type Colour],Table5[[#This Row],[Index Number]])=9,"",IF(INDEX(Table3[Footprint],Table5[[#This Row],[Index Number]])=0,"",INDEX(Table3[Footprint],Table5[[#This Row],[Index Number]])))</f>
        <v/>
      </c>
      <c r="F567" t="str">
        <f ca="1">IF(INDEX(Table3[Type Colour],Table5[[#This Row],[Index Number]])=9,"",IF(INDEX(Table3[Value],Table5[[#This Row],[Index Number]])=0,"",INDEX(Table3[Footprint],Table5[[#This Row],[Index Number]])))</f>
        <v/>
      </c>
      <c r="G567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567" t="str">
        <f ca="1">IF(INDEX(Table3[Type Colour],Table5[[#This Row],[Index Number]])=9,"",IF(INDEX(Table3[Order-code],Table5[[#This Row],[Index Number]])=0,"",INDEX(Table3[Order-code],Table5[[#This Row],[Index Number]])))</f>
        <v/>
      </c>
      <c r="I567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567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568" spans="2:10" x14ac:dyDescent="0.25">
      <c r="B568" s="12">
        <f t="shared" ca="1" si="8"/>
        <v>561</v>
      </c>
      <c r="C568" t="str">
        <f ca="1">IF(INDEX(Table3[Type Colour],Table5[[#This Row],[Index Number]])=9,"",IF(INDEX(Table3[Manufacturer],Table5[[#This Row],[Index Number]])=0,"",INDEX(Table3[Manufacturer],Table5[[#This Row],[Index Number]])))</f>
        <v/>
      </c>
      <c r="D568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568" t="str">
        <f ca="1">IF(INDEX(Table3[Type Colour],Table5[[#This Row],[Index Number]])=9,"",IF(INDEX(Table3[Footprint],Table5[[#This Row],[Index Number]])=0,"",INDEX(Table3[Footprint],Table5[[#This Row],[Index Number]])))</f>
        <v/>
      </c>
      <c r="F568" t="str">
        <f ca="1">IF(INDEX(Table3[Type Colour],Table5[[#This Row],[Index Number]])=9,"",IF(INDEX(Table3[Value],Table5[[#This Row],[Index Number]])=0,"",INDEX(Table3[Footprint],Table5[[#This Row],[Index Number]])))</f>
        <v/>
      </c>
      <c r="G568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568" t="str">
        <f ca="1">IF(INDEX(Table3[Type Colour],Table5[[#This Row],[Index Number]])=9,"",IF(INDEX(Table3[Order-code],Table5[[#This Row],[Index Number]])=0,"",INDEX(Table3[Order-code],Table5[[#This Row],[Index Number]])))</f>
        <v/>
      </c>
      <c r="I568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568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569" spans="2:10" x14ac:dyDescent="0.25">
      <c r="B569" s="12">
        <f t="shared" ca="1" si="8"/>
        <v>562</v>
      </c>
      <c r="C569" t="str">
        <f ca="1">IF(INDEX(Table3[Type Colour],Table5[[#This Row],[Index Number]])=9,"",IF(INDEX(Table3[Manufacturer],Table5[[#This Row],[Index Number]])=0,"",INDEX(Table3[Manufacturer],Table5[[#This Row],[Index Number]])))</f>
        <v/>
      </c>
      <c r="D569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569" t="str">
        <f ca="1">IF(INDEX(Table3[Type Colour],Table5[[#This Row],[Index Number]])=9,"",IF(INDEX(Table3[Footprint],Table5[[#This Row],[Index Number]])=0,"",INDEX(Table3[Footprint],Table5[[#This Row],[Index Number]])))</f>
        <v/>
      </c>
      <c r="F569" t="str">
        <f ca="1">IF(INDEX(Table3[Type Colour],Table5[[#This Row],[Index Number]])=9,"",IF(INDEX(Table3[Value],Table5[[#This Row],[Index Number]])=0,"",INDEX(Table3[Footprint],Table5[[#This Row],[Index Number]])))</f>
        <v/>
      </c>
      <c r="G569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569" t="str">
        <f ca="1">IF(INDEX(Table3[Type Colour],Table5[[#This Row],[Index Number]])=9,"",IF(INDEX(Table3[Order-code],Table5[[#This Row],[Index Number]])=0,"",INDEX(Table3[Order-code],Table5[[#This Row],[Index Number]])))</f>
        <v/>
      </c>
      <c r="I569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569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570" spans="2:10" x14ac:dyDescent="0.25">
      <c r="B570" s="12">
        <f t="shared" ca="1" si="8"/>
        <v>563</v>
      </c>
      <c r="C570" t="str">
        <f ca="1">IF(INDEX(Table3[Type Colour],Table5[[#This Row],[Index Number]])=9,"",IF(INDEX(Table3[Manufacturer],Table5[[#This Row],[Index Number]])=0,"",INDEX(Table3[Manufacturer],Table5[[#This Row],[Index Number]])))</f>
        <v/>
      </c>
      <c r="D570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570" t="str">
        <f ca="1">IF(INDEX(Table3[Type Colour],Table5[[#This Row],[Index Number]])=9,"",IF(INDEX(Table3[Footprint],Table5[[#This Row],[Index Number]])=0,"",INDEX(Table3[Footprint],Table5[[#This Row],[Index Number]])))</f>
        <v/>
      </c>
      <c r="F570" t="str">
        <f ca="1">IF(INDEX(Table3[Type Colour],Table5[[#This Row],[Index Number]])=9,"",IF(INDEX(Table3[Value],Table5[[#This Row],[Index Number]])=0,"",INDEX(Table3[Footprint],Table5[[#This Row],[Index Number]])))</f>
        <v/>
      </c>
      <c r="G570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570" t="str">
        <f ca="1">IF(INDEX(Table3[Type Colour],Table5[[#This Row],[Index Number]])=9,"",IF(INDEX(Table3[Order-code],Table5[[#This Row],[Index Number]])=0,"",INDEX(Table3[Order-code],Table5[[#This Row],[Index Number]])))</f>
        <v/>
      </c>
      <c r="I570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570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571" spans="2:10" x14ac:dyDescent="0.25">
      <c r="B571" s="12">
        <f t="shared" ca="1" si="8"/>
        <v>564</v>
      </c>
      <c r="C571" t="str">
        <f ca="1">IF(INDEX(Table3[Type Colour],Table5[[#This Row],[Index Number]])=9,"",IF(INDEX(Table3[Manufacturer],Table5[[#This Row],[Index Number]])=0,"",INDEX(Table3[Manufacturer],Table5[[#This Row],[Index Number]])))</f>
        <v/>
      </c>
      <c r="D571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571" t="str">
        <f ca="1">IF(INDEX(Table3[Type Colour],Table5[[#This Row],[Index Number]])=9,"",IF(INDEX(Table3[Footprint],Table5[[#This Row],[Index Number]])=0,"",INDEX(Table3[Footprint],Table5[[#This Row],[Index Number]])))</f>
        <v/>
      </c>
      <c r="F571" t="str">
        <f ca="1">IF(INDEX(Table3[Type Colour],Table5[[#This Row],[Index Number]])=9,"",IF(INDEX(Table3[Value],Table5[[#This Row],[Index Number]])=0,"",INDEX(Table3[Footprint],Table5[[#This Row],[Index Number]])))</f>
        <v/>
      </c>
      <c r="G571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571" t="str">
        <f ca="1">IF(INDEX(Table3[Type Colour],Table5[[#This Row],[Index Number]])=9,"",IF(INDEX(Table3[Order-code],Table5[[#This Row],[Index Number]])=0,"",INDEX(Table3[Order-code],Table5[[#This Row],[Index Number]])))</f>
        <v/>
      </c>
      <c r="I571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571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572" spans="2:10" x14ac:dyDescent="0.25">
      <c r="B572" s="12">
        <f t="shared" ca="1" si="8"/>
        <v>565</v>
      </c>
      <c r="C572" t="str">
        <f ca="1">IF(INDEX(Table3[Type Colour],Table5[[#This Row],[Index Number]])=9,"",IF(INDEX(Table3[Manufacturer],Table5[[#This Row],[Index Number]])=0,"",INDEX(Table3[Manufacturer],Table5[[#This Row],[Index Number]])))</f>
        <v/>
      </c>
      <c r="D572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572" t="str">
        <f ca="1">IF(INDEX(Table3[Type Colour],Table5[[#This Row],[Index Number]])=9,"",IF(INDEX(Table3[Footprint],Table5[[#This Row],[Index Number]])=0,"",INDEX(Table3[Footprint],Table5[[#This Row],[Index Number]])))</f>
        <v/>
      </c>
      <c r="F572" t="str">
        <f ca="1">IF(INDEX(Table3[Type Colour],Table5[[#This Row],[Index Number]])=9,"",IF(INDEX(Table3[Value],Table5[[#This Row],[Index Number]])=0,"",INDEX(Table3[Footprint],Table5[[#This Row],[Index Number]])))</f>
        <v/>
      </c>
      <c r="G572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572" t="str">
        <f ca="1">IF(INDEX(Table3[Type Colour],Table5[[#This Row],[Index Number]])=9,"",IF(INDEX(Table3[Order-code],Table5[[#This Row],[Index Number]])=0,"",INDEX(Table3[Order-code],Table5[[#This Row],[Index Number]])))</f>
        <v/>
      </c>
      <c r="I572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572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573" spans="2:10" x14ac:dyDescent="0.25">
      <c r="B573" s="12">
        <f t="shared" ca="1" si="8"/>
        <v>566</v>
      </c>
      <c r="C573" t="str">
        <f ca="1">IF(INDEX(Table3[Type Colour],Table5[[#This Row],[Index Number]])=9,"",IF(INDEX(Table3[Manufacturer],Table5[[#This Row],[Index Number]])=0,"",INDEX(Table3[Manufacturer],Table5[[#This Row],[Index Number]])))</f>
        <v/>
      </c>
      <c r="D573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573" t="str">
        <f ca="1">IF(INDEX(Table3[Type Colour],Table5[[#This Row],[Index Number]])=9,"",IF(INDEX(Table3[Footprint],Table5[[#This Row],[Index Number]])=0,"",INDEX(Table3[Footprint],Table5[[#This Row],[Index Number]])))</f>
        <v/>
      </c>
      <c r="F573" t="str">
        <f ca="1">IF(INDEX(Table3[Type Colour],Table5[[#This Row],[Index Number]])=9,"",IF(INDEX(Table3[Value],Table5[[#This Row],[Index Number]])=0,"",INDEX(Table3[Footprint],Table5[[#This Row],[Index Number]])))</f>
        <v/>
      </c>
      <c r="G573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573" t="str">
        <f ca="1">IF(INDEX(Table3[Type Colour],Table5[[#This Row],[Index Number]])=9,"",IF(INDEX(Table3[Order-code],Table5[[#This Row],[Index Number]])=0,"",INDEX(Table3[Order-code],Table5[[#This Row],[Index Number]])))</f>
        <v/>
      </c>
      <c r="I573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573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574" spans="2:10" x14ac:dyDescent="0.25">
      <c r="B574" s="12">
        <f t="shared" ca="1" si="8"/>
        <v>567</v>
      </c>
      <c r="C574" t="str">
        <f ca="1">IF(INDEX(Table3[Type Colour],Table5[[#This Row],[Index Number]])=9,"",IF(INDEX(Table3[Manufacturer],Table5[[#This Row],[Index Number]])=0,"",INDEX(Table3[Manufacturer],Table5[[#This Row],[Index Number]])))</f>
        <v/>
      </c>
      <c r="D574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574" t="str">
        <f ca="1">IF(INDEX(Table3[Type Colour],Table5[[#This Row],[Index Number]])=9,"",IF(INDEX(Table3[Footprint],Table5[[#This Row],[Index Number]])=0,"",INDEX(Table3[Footprint],Table5[[#This Row],[Index Number]])))</f>
        <v/>
      </c>
      <c r="F574" t="str">
        <f ca="1">IF(INDEX(Table3[Type Colour],Table5[[#This Row],[Index Number]])=9,"",IF(INDEX(Table3[Value],Table5[[#This Row],[Index Number]])=0,"",INDEX(Table3[Footprint],Table5[[#This Row],[Index Number]])))</f>
        <v/>
      </c>
      <c r="G574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574" t="str">
        <f ca="1">IF(INDEX(Table3[Type Colour],Table5[[#This Row],[Index Number]])=9,"",IF(INDEX(Table3[Order-code],Table5[[#This Row],[Index Number]])=0,"",INDEX(Table3[Order-code],Table5[[#This Row],[Index Number]])))</f>
        <v/>
      </c>
      <c r="I574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574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575" spans="2:10" x14ac:dyDescent="0.25">
      <c r="B575" s="12">
        <f t="shared" ca="1" si="8"/>
        <v>568</v>
      </c>
      <c r="C575" t="str">
        <f ca="1">IF(INDEX(Table3[Type Colour],Table5[[#This Row],[Index Number]])=9,"",IF(INDEX(Table3[Manufacturer],Table5[[#This Row],[Index Number]])=0,"",INDEX(Table3[Manufacturer],Table5[[#This Row],[Index Number]])))</f>
        <v/>
      </c>
      <c r="D575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575" t="str">
        <f ca="1">IF(INDEX(Table3[Type Colour],Table5[[#This Row],[Index Number]])=9,"",IF(INDEX(Table3[Footprint],Table5[[#This Row],[Index Number]])=0,"",INDEX(Table3[Footprint],Table5[[#This Row],[Index Number]])))</f>
        <v/>
      </c>
      <c r="F575" t="str">
        <f ca="1">IF(INDEX(Table3[Type Colour],Table5[[#This Row],[Index Number]])=9,"",IF(INDEX(Table3[Value],Table5[[#This Row],[Index Number]])=0,"",INDEX(Table3[Footprint],Table5[[#This Row],[Index Number]])))</f>
        <v/>
      </c>
      <c r="G575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575" t="str">
        <f ca="1">IF(INDEX(Table3[Type Colour],Table5[[#This Row],[Index Number]])=9,"",IF(INDEX(Table3[Order-code],Table5[[#This Row],[Index Number]])=0,"",INDEX(Table3[Order-code],Table5[[#This Row],[Index Number]])))</f>
        <v/>
      </c>
      <c r="I575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575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576" spans="2:10" x14ac:dyDescent="0.25">
      <c r="B576" s="12">
        <f t="shared" ca="1" si="8"/>
        <v>569</v>
      </c>
      <c r="C576" t="str">
        <f ca="1">IF(INDEX(Table3[Type Colour],Table5[[#This Row],[Index Number]])=9,"",IF(INDEX(Table3[Manufacturer],Table5[[#This Row],[Index Number]])=0,"",INDEX(Table3[Manufacturer],Table5[[#This Row],[Index Number]])))</f>
        <v/>
      </c>
      <c r="D576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576" t="str">
        <f ca="1">IF(INDEX(Table3[Type Colour],Table5[[#This Row],[Index Number]])=9,"",IF(INDEX(Table3[Footprint],Table5[[#This Row],[Index Number]])=0,"",INDEX(Table3[Footprint],Table5[[#This Row],[Index Number]])))</f>
        <v/>
      </c>
      <c r="F576" t="str">
        <f ca="1">IF(INDEX(Table3[Type Colour],Table5[[#This Row],[Index Number]])=9,"",IF(INDEX(Table3[Value],Table5[[#This Row],[Index Number]])=0,"",INDEX(Table3[Footprint],Table5[[#This Row],[Index Number]])))</f>
        <v/>
      </c>
      <c r="G576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576" t="str">
        <f ca="1">IF(INDEX(Table3[Type Colour],Table5[[#This Row],[Index Number]])=9,"",IF(INDEX(Table3[Order-code],Table5[[#This Row],[Index Number]])=0,"",INDEX(Table3[Order-code],Table5[[#This Row],[Index Number]])))</f>
        <v/>
      </c>
      <c r="I576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576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577" spans="2:10" x14ac:dyDescent="0.25">
      <c r="B577" s="12">
        <f t="shared" ca="1" si="8"/>
        <v>570</v>
      </c>
      <c r="C577" t="str">
        <f ca="1">IF(INDEX(Table3[Type Colour],Table5[[#This Row],[Index Number]])=9,"",IF(INDEX(Table3[Manufacturer],Table5[[#This Row],[Index Number]])=0,"",INDEX(Table3[Manufacturer],Table5[[#This Row],[Index Number]])))</f>
        <v/>
      </c>
      <c r="D577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577" t="str">
        <f ca="1">IF(INDEX(Table3[Type Colour],Table5[[#This Row],[Index Number]])=9,"",IF(INDEX(Table3[Footprint],Table5[[#This Row],[Index Number]])=0,"",INDEX(Table3[Footprint],Table5[[#This Row],[Index Number]])))</f>
        <v/>
      </c>
      <c r="F577" t="str">
        <f ca="1">IF(INDEX(Table3[Type Colour],Table5[[#This Row],[Index Number]])=9,"",IF(INDEX(Table3[Value],Table5[[#This Row],[Index Number]])=0,"",INDEX(Table3[Footprint],Table5[[#This Row],[Index Number]])))</f>
        <v/>
      </c>
      <c r="G577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577" t="str">
        <f ca="1">IF(INDEX(Table3[Type Colour],Table5[[#This Row],[Index Number]])=9,"",IF(INDEX(Table3[Order-code],Table5[[#This Row],[Index Number]])=0,"",INDEX(Table3[Order-code],Table5[[#This Row],[Index Number]])))</f>
        <v/>
      </c>
      <c r="I577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577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578" spans="2:10" x14ac:dyDescent="0.25">
      <c r="B578" s="12">
        <f t="shared" ca="1" si="8"/>
        <v>571</v>
      </c>
      <c r="C578" t="str">
        <f ca="1">IF(INDEX(Table3[Type Colour],Table5[[#This Row],[Index Number]])=9,"",IF(INDEX(Table3[Manufacturer],Table5[[#This Row],[Index Number]])=0,"",INDEX(Table3[Manufacturer],Table5[[#This Row],[Index Number]])))</f>
        <v/>
      </c>
      <c r="D578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578" t="str">
        <f ca="1">IF(INDEX(Table3[Type Colour],Table5[[#This Row],[Index Number]])=9,"",IF(INDEX(Table3[Footprint],Table5[[#This Row],[Index Number]])=0,"",INDEX(Table3[Footprint],Table5[[#This Row],[Index Number]])))</f>
        <v/>
      </c>
      <c r="F578" t="str">
        <f ca="1">IF(INDEX(Table3[Type Colour],Table5[[#This Row],[Index Number]])=9,"",IF(INDEX(Table3[Value],Table5[[#This Row],[Index Number]])=0,"",INDEX(Table3[Footprint],Table5[[#This Row],[Index Number]])))</f>
        <v/>
      </c>
      <c r="G578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578" t="str">
        <f ca="1">IF(INDEX(Table3[Type Colour],Table5[[#This Row],[Index Number]])=9,"",IF(INDEX(Table3[Order-code],Table5[[#This Row],[Index Number]])=0,"",INDEX(Table3[Order-code],Table5[[#This Row],[Index Number]])))</f>
        <v/>
      </c>
      <c r="I578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578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579" spans="2:10" x14ac:dyDescent="0.25">
      <c r="B579" s="12">
        <f t="shared" ref="B579:B642" ca="1" si="9">IF(ISNUMBER(INDIRECT("B"&amp;ROW()-1)),INDIRECT("B"&amp;ROW()-1)+1,1)</f>
        <v>572</v>
      </c>
      <c r="C579" t="str">
        <f ca="1">IF(INDEX(Table3[Type Colour],Table5[[#This Row],[Index Number]])=9,"",IF(INDEX(Table3[Manufacturer],Table5[[#This Row],[Index Number]])=0,"",INDEX(Table3[Manufacturer],Table5[[#This Row],[Index Number]])))</f>
        <v/>
      </c>
      <c r="D579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579" t="str">
        <f ca="1">IF(INDEX(Table3[Type Colour],Table5[[#This Row],[Index Number]])=9,"",IF(INDEX(Table3[Footprint],Table5[[#This Row],[Index Number]])=0,"",INDEX(Table3[Footprint],Table5[[#This Row],[Index Number]])))</f>
        <v/>
      </c>
      <c r="F579" t="str">
        <f ca="1">IF(INDEX(Table3[Type Colour],Table5[[#This Row],[Index Number]])=9,"",IF(INDEX(Table3[Value],Table5[[#This Row],[Index Number]])=0,"",INDEX(Table3[Footprint],Table5[[#This Row],[Index Number]])))</f>
        <v/>
      </c>
      <c r="G579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579" t="str">
        <f ca="1">IF(INDEX(Table3[Type Colour],Table5[[#This Row],[Index Number]])=9,"",IF(INDEX(Table3[Order-code],Table5[[#This Row],[Index Number]])=0,"",INDEX(Table3[Order-code],Table5[[#This Row],[Index Number]])))</f>
        <v/>
      </c>
      <c r="I579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579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580" spans="2:10" x14ac:dyDescent="0.25">
      <c r="B580" s="12">
        <f t="shared" ca="1" si="9"/>
        <v>573</v>
      </c>
      <c r="C580" t="str">
        <f ca="1">IF(INDEX(Table3[Type Colour],Table5[[#This Row],[Index Number]])=9,"",IF(INDEX(Table3[Manufacturer],Table5[[#This Row],[Index Number]])=0,"",INDEX(Table3[Manufacturer],Table5[[#This Row],[Index Number]])))</f>
        <v/>
      </c>
      <c r="D580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580" t="str">
        <f ca="1">IF(INDEX(Table3[Type Colour],Table5[[#This Row],[Index Number]])=9,"",IF(INDEX(Table3[Footprint],Table5[[#This Row],[Index Number]])=0,"",INDEX(Table3[Footprint],Table5[[#This Row],[Index Number]])))</f>
        <v/>
      </c>
      <c r="F580" t="str">
        <f ca="1">IF(INDEX(Table3[Type Colour],Table5[[#This Row],[Index Number]])=9,"",IF(INDEX(Table3[Value],Table5[[#This Row],[Index Number]])=0,"",INDEX(Table3[Footprint],Table5[[#This Row],[Index Number]])))</f>
        <v/>
      </c>
      <c r="G580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580" t="str">
        <f ca="1">IF(INDEX(Table3[Type Colour],Table5[[#This Row],[Index Number]])=9,"",IF(INDEX(Table3[Order-code],Table5[[#This Row],[Index Number]])=0,"",INDEX(Table3[Order-code],Table5[[#This Row],[Index Number]])))</f>
        <v/>
      </c>
      <c r="I580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580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581" spans="2:10" x14ac:dyDescent="0.25">
      <c r="B581" s="12">
        <f t="shared" ca="1" si="9"/>
        <v>574</v>
      </c>
      <c r="C581" t="str">
        <f ca="1">IF(INDEX(Table3[Type Colour],Table5[[#This Row],[Index Number]])=9,"",IF(INDEX(Table3[Manufacturer],Table5[[#This Row],[Index Number]])=0,"",INDEX(Table3[Manufacturer],Table5[[#This Row],[Index Number]])))</f>
        <v/>
      </c>
      <c r="D581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581" t="str">
        <f ca="1">IF(INDEX(Table3[Type Colour],Table5[[#This Row],[Index Number]])=9,"",IF(INDEX(Table3[Footprint],Table5[[#This Row],[Index Number]])=0,"",INDEX(Table3[Footprint],Table5[[#This Row],[Index Number]])))</f>
        <v/>
      </c>
      <c r="F581" t="str">
        <f ca="1">IF(INDEX(Table3[Type Colour],Table5[[#This Row],[Index Number]])=9,"",IF(INDEX(Table3[Value],Table5[[#This Row],[Index Number]])=0,"",INDEX(Table3[Footprint],Table5[[#This Row],[Index Number]])))</f>
        <v/>
      </c>
      <c r="G581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581" t="str">
        <f ca="1">IF(INDEX(Table3[Type Colour],Table5[[#This Row],[Index Number]])=9,"",IF(INDEX(Table3[Order-code],Table5[[#This Row],[Index Number]])=0,"",INDEX(Table3[Order-code],Table5[[#This Row],[Index Number]])))</f>
        <v/>
      </c>
      <c r="I581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581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582" spans="2:10" x14ac:dyDescent="0.25">
      <c r="B582" s="12">
        <f t="shared" ca="1" si="9"/>
        <v>575</v>
      </c>
      <c r="C582" t="str">
        <f ca="1">IF(INDEX(Table3[Type Colour],Table5[[#This Row],[Index Number]])=9,"",IF(INDEX(Table3[Manufacturer],Table5[[#This Row],[Index Number]])=0,"",INDEX(Table3[Manufacturer],Table5[[#This Row],[Index Number]])))</f>
        <v/>
      </c>
      <c r="D582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582" t="str">
        <f ca="1">IF(INDEX(Table3[Type Colour],Table5[[#This Row],[Index Number]])=9,"",IF(INDEX(Table3[Footprint],Table5[[#This Row],[Index Number]])=0,"",INDEX(Table3[Footprint],Table5[[#This Row],[Index Number]])))</f>
        <v/>
      </c>
      <c r="F582" t="str">
        <f ca="1">IF(INDEX(Table3[Type Colour],Table5[[#This Row],[Index Number]])=9,"",IF(INDEX(Table3[Value],Table5[[#This Row],[Index Number]])=0,"",INDEX(Table3[Footprint],Table5[[#This Row],[Index Number]])))</f>
        <v/>
      </c>
      <c r="G582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582" t="str">
        <f ca="1">IF(INDEX(Table3[Type Colour],Table5[[#This Row],[Index Number]])=9,"",IF(INDEX(Table3[Order-code],Table5[[#This Row],[Index Number]])=0,"",INDEX(Table3[Order-code],Table5[[#This Row],[Index Number]])))</f>
        <v/>
      </c>
      <c r="I582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582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583" spans="2:10" x14ac:dyDescent="0.25">
      <c r="B583" s="12">
        <f t="shared" ca="1" si="9"/>
        <v>576</v>
      </c>
      <c r="C583" t="str">
        <f ca="1">IF(INDEX(Table3[Type Colour],Table5[[#This Row],[Index Number]])=9,"",IF(INDEX(Table3[Manufacturer],Table5[[#This Row],[Index Number]])=0,"",INDEX(Table3[Manufacturer],Table5[[#This Row],[Index Number]])))</f>
        <v/>
      </c>
      <c r="D583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583" t="str">
        <f ca="1">IF(INDEX(Table3[Type Colour],Table5[[#This Row],[Index Number]])=9,"",IF(INDEX(Table3[Footprint],Table5[[#This Row],[Index Number]])=0,"",INDEX(Table3[Footprint],Table5[[#This Row],[Index Number]])))</f>
        <v/>
      </c>
      <c r="F583" t="str">
        <f ca="1">IF(INDEX(Table3[Type Colour],Table5[[#This Row],[Index Number]])=9,"",IF(INDEX(Table3[Value],Table5[[#This Row],[Index Number]])=0,"",INDEX(Table3[Footprint],Table5[[#This Row],[Index Number]])))</f>
        <v/>
      </c>
      <c r="G583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583" t="str">
        <f ca="1">IF(INDEX(Table3[Type Colour],Table5[[#This Row],[Index Number]])=9,"",IF(INDEX(Table3[Order-code],Table5[[#This Row],[Index Number]])=0,"",INDEX(Table3[Order-code],Table5[[#This Row],[Index Number]])))</f>
        <v/>
      </c>
      <c r="I583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583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584" spans="2:10" x14ac:dyDescent="0.25">
      <c r="B584" s="12">
        <f t="shared" ca="1" si="9"/>
        <v>577</v>
      </c>
      <c r="C584" t="str">
        <f ca="1">IF(INDEX(Table3[Type Colour],Table5[[#This Row],[Index Number]])=9,"",IF(INDEX(Table3[Manufacturer],Table5[[#This Row],[Index Number]])=0,"",INDEX(Table3[Manufacturer],Table5[[#This Row],[Index Number]])))</f>
        <v/>
      </c>
      <c r="D584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584" t="str">
        <f ca="1">IF(INDEX(Table3[Type Colour],Table5[[#This Row],[Index Number]])=9,"",IF(INDEX(Table3[Footprint],Table5[[#This Row],[Index Number]])=0,"",INDEX(Table3[Footprint],Table5[[#This Row],[Index Number]])))</f>
        <v/>
      </c>
      <c r="F584" t="str">
        <f ca="1">IF(INDEX(Table3[Type Colour],Table5[[#This Row],[Index Number]])=9,"",IF(INDEX(Table3[Value],Table5[[#This Row],[Index Number]])=0,"",INDEX(Table3[Footprint],Table5[[#This Row],[Index Number]])))</f>
        <v/>
      </c>
      <c r="G584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584" t="str">
        <f ca="1">IF(INDEX(Table3[Type Colour],Table5[[#This Row],[Index Number]])=9,"",IF(INDEX(Table3[Order-code],Table5[[#This Row],[Index Number]])=0,"",INDEX(Table3[Order-code],Table5[[#This Row],[Index Number]])))</f>
        <v/>
      </c>
      <c r="I584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584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585" spans="2:10" x14ac:dyDescent="0.25">
      <c r="B585" s="12">
        <f t="shared" ca="1" si="9"/>
        <v>578</v>
      </c>
      <c r="C585" t="str">
        <f ca="1">IF(INDEX(Table3[Type Colour],Table5[[#This Row],[Index Number]])=9,"",IF(INDEX(Table3[Manufacturer],Table5[[#This Row],[Index Number]])=0,"",INDEX(Table3[Manufacturer],Table5[[#This Row],[Index Number]])))</f>
        <v/>
      </c>
      <c r="D585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585" t="str">
        <f ca="1">IF(INDEX(Table3[Type Colour],Table5[[#This Row],[Index Number]])=9,"",IF(INDEX(Table3[Footprint],Table5[[#This Row],[Index Number]])=0,"",INDEX(Table3[Footprint],Table5[[#This Row],[Index Number]])))</f>
        <v/>
      </c>
      <c r="F585" t="str">
        <f ca="1">IF(INDEX(Table3[Type Colour],Table5[[#This Row],[Index Number]])=9,"",IF(INDEX(Table3[Value],Table5[[#This Row],[Index Number]])=0,"",INDEX(Table3[Footprint],Table5[[#This Row],[Index Number]])))</f>
        <v/>
      </c>
      <c r="G585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585" t="str">
        <f ca="1">IF(INDEX(Table3[Type Colour],Table5[[#This Row],[Index Number]])=9,"",IF(INDEX(Table3[Order-code],Table5[[#This Row],[Index Number]])=0,"",INDEX(Table3[Order-code],Table5[[#This Row],[Index Number]])))</f>
        <v/>
      </c>
      <c r="I585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585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586" spans="2:10" x14ac:dyDescent="0.25">
      <c r="B586" s="12">
        <f t="shared" ca="1" si="9"/>
        <v>579</v>
      </c>
      <c r="C586" t="str">
        <f ca="1">IF(INDEX(Table3[Type Colour],Table5[[#This Row],[Index Number]])=9,"",IF(INDEX(Table3[Manufacturer],Table5[[#This Row],[Index Number]])=0,"",INDEX(Table3[Manufacturer],Table5[[#This Row],[Index Number]])))</f>
        <v/>
      </c>
      <c r="D586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586" t="str">
        <f ca="1">IF(INDEX(Table3[Type Colour],Table5[[#This Row],[Index Number]])=9,"",IF(INDEX(Table3[Footprint],Table5[[#This Row],[Index Number]])=0,"",INDEX(Table3[Footprint],Table5[[#This Row],[Index Number]])))</f>
        <v/>
      </c>
      <c r="F586" t="str">
        <f ca="1">IF(INDEX(Table3[Type Colour],Table5[[#This Row],[Index Number]])=9,"",IF(INDEX(Table3[Value],Table5[[#This Row],[Index Number]])=0,"",INDEX(Table3[Footprint],Table5[[#This Row],[Index Number]])))</f>
        <v/>
      </c>
      <c r="G586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586" t="str">
        <f ca="1">IF(INDEX(Table3[Type Colour],Table5[[#This Row],[Index Number]])=9,"",IF(INDEX(Table3[Order-code],Table5[[#This Row],[Index Number]])=0,"",INDEX(Table3[Order-code],Table5[[#This Row],[Index Number]])))</f>
        <v/>
      </c>
      <c r="I586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586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587" spans="2:10" x14ac:dyDescent="0.25">
      <c r="B587" s="12">
        <f t="shared" ca="1" si="9"/>
        <v>580</v>
      </c>
      <c r="C587" t="str">
        <f ca="1">IF(INDEX(Table3[Type Colour],Table5[[#This Row],[Index Number]])=9,"",IF(INDEX(Table3[Manufacturer],Table5[[#This Row],[Index Number]])=0,"",INDEX(Table3[Manufacturer],Table5[[#This Row],[Index Number]])))</f>
        <v/>
      </c>
      <c r="D587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587" t="str">
        <f ca="1">IF(INDEX(Table3[Type Colour],Table5[[#This Row],[Index Number]])=9,"",IF(INDEX(Table3[Footprint],Table5[[#This Row],[Index Number]])=0,"",INDEX(Table3[Footprint],Table5[[#This Row],[Index Number]])))</f>
        <v/>
      </c>
      <c r="F587" t="str">
        <f ca="1">IF(INDEX(Table3[Type Colour],Table5[[#This Row],[Index Number]])=9,"",IF(INDEX(Table3[Value],Table5[[#This Row],[Index Number]])=0,"",INDEX(Table3[Footprint],Table5[[#This Row],[Index Number]])))</f>
        <v/>
      </c>
      <c r="G587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587" t="str">
        <f ca="1">IF(INDEX(Table3[Type Colour],Table5[[#This Row],[Index Number]])=9,"",IF(INDEX(Table3[Order-code],Table5[[#This Row],[Index Number]])=0,"",INDEX(Table3[Order-code],Table5[[#This Row],[Index Number]])))</f>
        <v/>
      </c>
      <c r="I587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587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588" spans="2:10" x14ac:dyDescent="0.25">
      <c r="B588" s="12">
        <f t="shared" ca="1" si="9"/>
        <v>581</v>
      </c>
      <c r="C588" t="str">
        <f ca="1">IF(INDEX(Table3[Type Colour],Table5[[#This Row],[Index Number]])=9,"",IF(INDEX(Table3[Manufacturer],Table5[[#This Row],[Index Number]])=0,"",INDEX(Table3[Manufacturer],Table5[[#This Row],[Index Number]])))</f>
        <v/>
      </c>
      <c r="D588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588" t="str">
        <f ca="1">IF(INDEX(Table3[Type Colour],Table5[[#This Row],[Index Number]])=9,"",IF(INDEX(Table3[Footprint],Table5[[#This Row],[Index Number]])=0,"",INDEX(Table3[Footprint],Table5[[#This Row],[Index Number]])))</f>
        <v/>
      </c>
      <c r="F588" t="str">
        <f ca="1">IF(INDEX(Table3[Type Colour],Table5[[#This Row],[Index Number]])=9,"",IF(INDEX(Table3[Value],Table5[[#This Row],[Index Number]])=0,"",INDEX(Table3[Footprint],Table5[[#This Row],[Index Number]])))</f>
        <v/>
      </c>
      <c r="G588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588" t="str">
        <f ca="1">IF(INDEX(Table3[Type Colour],Table5[[#This Row],[Index Number]])=9,"",IF(INDEX(Table3[Order-code],Table5[[#This Row],[Index Number]])=0,"",INDEX(Table3[Order-code],Table5[[#This Row],[Index Number]])))</f>
        <v/>
      </c>
      <c r="I588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588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589" spans="2:10" x14ac:dyDescent="0.25">
      <c r="B589" s="12">
        <f t="shared" ca="1" si="9"/>
        <v>582</v>
      </c>
      <c r="C589" t="str">
        <f ca="1">IF(INDEX(Table3[Type Colour],Table5[[#This Row],[Index Number]])=9,"",IF(INDEX(Table3[Manufacturer],Table5[[#This Row],[Index Number]])=0,"",INDEX(Table3[Manufacturer],Table5[[#This Row],[Index Number]])))</f>
        <v/>
      </c>
      <c r="D589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589" t="str">
        <f ca="1">IF(INDEX(Table3[Type Colour],Table5[[#This Row],[Index Number]])=9,"",IF(INDEX(Table3[Footprint],Table5[[#This Row],[Index Number]])=0,"",INDEX(Table3[Footprint],Table5[[#This Row],[Index Number]])))</f>
        <v/>
      </c>
      <c r="F589" t="str">
        <f ca="1">IF(INDEX(Table3[Type Colour],Table5[[#This Row],[Index Number]])=9,"",IF(INDEX(Table3[Value],Table5[[#This Row],[Index Number]])=0,"",INDEX(Table3[Footprint],Table5[[#This Row],[Index Number]])))</f>
        <v/>
      </c>
      <c r="G589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589" t="str">
        <f ca="1">IF(INDEX(Table3[Type Colour],Table5[[#This Row],[Index Number]])=9,"",IF(INDEX(Table3[Order-code],Table5[[#This Row],[Index Number]])=0,"",INDEX(Table3[Order-code],Table5[[#This Row],[Index Number]])))</f>
        <v/>
      </c>
      <c r="I589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589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590" spans="2:10" x14ac:dyDescent="0.25">
      <c r="B590" s="12">
        <f t="shared" ca="1" si="9"/>
        <v>583</v>
      </c>
      <c r="C590" t="str">
        <f ca="1">IF(INDEX(Table3[Type Colour],Table5[[#This Row],[Index Number]])=9,"",IF(INDEX(Table3[Manufacturer],Table5[[#This Row],[Index Number]])=0,"",INDEX(Table3[Manufacturer],Table5[[#This Row],[Index Number]])))</f>
        <v/>
      </c>
      <c r="D590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590" t="str">
        <f ca="1">IF(INDEX(Table3[Type Colour],Table5[[#This Row],[Index Number]])=9,"",IF(INDEX(Table3[Footprint],Table5[[#This Row],[Index Number]])=0,"",INDEX(Table3[Footprint],Table5[[#This Row],[Index Number]])))</f>
        <v/>
      </c>
      <c r="F590" t="str">
        <f ca="1">IF(INDEX(Table3[Type Colour],Table5[[#This Row],[Index Number]])=9,"",IF(INDEX(Table3[Value],Table5[[#This Row],[Index Number]])=0,"",INDEX(Table3[Footprint],Table5[[#This Row],[Index Number]])))</f>
        <v/>
      </c>
      <c r="G590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590" t="str">
        <f ca="1">IF(INDEX(Table3[Type Colour],Table5[[#This Row],[Index Number]])=9,"",IF(INDEX(Table3[Order-code],Table5[[#This Row],[Index Number]])=0,"",INDEX(Table3[Order-code],Table5[[#This Row],[Index Number]])))</f>
        <v/>
      </c>
      <c r="I590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590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591" spans="2:10" x14ac:dyDescent="0.25">
      <c r="B591" s="12">
        <f t="shared" ca="1" si="9"/>
        <v>584</v>
      </c>
      <c r="C591" t="str">
        <f ca="1">IF(INDEX(Table3[Type Colour],Table5[[#This Row],[Index Number]])=9,"",IF(INDEX(Table3[Manufacturer],Table5[[#This Row],[Index Number]])=0,"",INDEX(Table3[Manufacturer],Table5[[#This Row],[Index Number]])))</f>
        <v/>
      </c>
      <c r="D591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591" t="str">
        <f ca="1">IF(INDEX(Table3[Type Colour],Table5[[#This Row],[Index Number]])=9,"",IF(INDEX(Table3[Footprint],Table5[[#This Row],[Index Number]])=0,"",INDEX(Table3[Footprint],Table5[[#This Row],[Index Number]])))</f>
        <v/>
      </c>
      <c r="F591" t="str">
        <f ca="1">IF(INDEX(Table3[Type Colour],Table5[[#This Row],[Index Number]])=9,"",IF(INDEX(Table3[Value],Table5[[#This Row],[Index Number]])=0,"",INDEX(Table3[Footprint],Table5[[#This Row],[Index Number]])))</f>
        <v/>
      </c>
      <c r="G591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591" t="str">
        <f ca="1">IF(INDEX(Table3[Type Colour],Table5[[#This Row],[Index Number]])=9,"",IF(INDEX(Table3[Order-code],Table5[[#This Row],[Index Number]])=0,"",INDEX(Table3[Order-code],Table5[[#This Row],[Index Number]])))</f>
        <v/>
      </c>
      <c r="I591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591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592" spans="2:10" x14ac:dyDescent="0.25">
      <c r="B592" s="12">
        <f t="shared" ca="1" si="9"/>
        <v>585</v>
      </c>
      <c r="C592" t="str">
        <f ca="1">IF(INDEX(Table3[Type Colour],Table5[[#This Row],[Index Number]])=9,"",IF(INDEX(Table3[Manufacturer],Table5[[#This Row],[Index Number]])=0,"",INDEX(Table3[Manufacturer],Table5[[#This Row],[Index Number]])))</f>
        <v/>
      </c>
      <c r="D592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592" t="str">
        <f ca="1">IF(INDEX(Table3[Type Colour],Table5[[#This Row],[Index Number]])=9,"",IF(INDEX(Table3[Footprint],Table5[[#This Row],[Index Number]])=0,"",INDEX(Table3[Footprint],Table5[[#This Row],[Index Number]])))</f>
        <v/>
      </c>
      <c r="F592" t="str">
        <f ca="1">IF(INDEX(Table3[Type Colour],Table5[[#This Row],[Index Number]])=9,"",IF(INDEX(Table3[Value],Table5[[#This Row],[Index Number]])=0,"",INDEX(Table3[Footprint],Table5[[#This Row],[Index Number]])))</f>
        <v/>
      </c>
      <c r="G592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592" t="str">
        <f ca="1">IF(INDEX(Table3[Type Colour],Table5[[#This Row],[Index Number]])=9,"",IF(INDEX(Table3[Order-code],Table5[[#This Row],[Index Number]])=0,"",INDEX(Table3[Order-code],Table5[[#This Row],[Index Number]])))</f>
        <v/>
      </c>
      <c r="I592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592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593" spans="2:10" x14ac:dyDescent="0.25">
      <c r="B593" s="12">
        <f t="shared" ca="1" si="9"/>
        <v>586</v>
      </c>
      <c r="C593" t="str">
        <f ca="1">IF(INDEX(Table3[Type Colour],Table5[[#This Row],[Index Number]])=9,"",IF(INDEX(Table3[Manufacturer],Table5[[#This Row],[Index Number]])=0,"",INDEX(Table3[Manufacturer],Table5[[#This Row],[Index Number]])))</f>
        <v/>
      </c>
      <c r="D593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593" t="str">
        <f ca="1">IF(INDEX(Table3[Type Colour],Table5[[#This Row],[Index Number]])=9,"",IF(INDEX(Table3[Footprint],Table5[[#This Row],[Index Number]])=0,"",INDEX(Table3[Footprint],Table5[[#This Row],[Index Number]])))</f>
        <v/>
      </c>
      <c r="F593" t="str">
        <f ca="1">IF(INDEX(Table3[Type Colour],Table5[[#This Row],[Index Number]])=9,"",IF(INDEX(Table3[Value],Table5[[#This Row],[Index Number]])=0,"",INDEX(Table3[Footprint],Table5[[#This Row],[Index Number]])))</f>
        <v/>
      </c>
      <c r="G593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593" t="str">
        <f ca="1">IF(INDEX(Table3[Type Colour],Table5[[#This Row],[Index Number]])=9,"",IF(INDEX(Table3[Order-code],Table5[[#This Row],[Index Number]])=0,"",INDEX(Table3[Order-code],Table5[[#This Row],[Index Number]])))</f>
        <v/>
      </c>
      <c r="I593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593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594" spans="2:10" x14ac:dyDescent="0.25">
      <c r="B594" s="12">
        <f t="shared" ca="1" si="9"/>
        <v>587</v>
      </c>
      <c r="C594" t="str">
        <f ca="1">IF(INDEX(Table3[Type Colour],Table5[[#This Row],[Index Number]])=9,"",IF(INDEX(Table3[Manufacturer],Table5[[#This Row],[Index Number]])=0,"",INDEX(Table3[Manufacturer],Table5[[#This Row],[Index Number]])))</f>
        <v/>
      </c>
      <c r="D594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594" t="str">
        <f ca="1">IF(INDEX(Table3[Type Colour],Table5[[#This Row],[Index Number]])=9,"",IF(INDEX(Table3[Footprint],Table5[[#This Row],[Index Number]])=0,"",INDEX(Table3[Footprint],Table5[[#This Row],[Index Number]])))</f>
        <v/>
      </c>
      <c r="F594" t="str">
        <f ca="1">IF(INDEX(Table3[Type Colour],Table5[[#This Row],[Index Number]])=9,"",IF(INDEX(Table3[Value],Table5[[#This Row],[Index Number]])=0,"",INDEX(Table3[Footprint],Table5[[#This Row],[Index Number]])))</f>
        <v/>
      </c>
      <c r="G594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594" t="str">
        <f ca="1">IF(INDEX(Table3[Type Colour],Table5[[#This Row],[Index Number]])=9,"",IF(INDEX(Table3[Order-code],Table5[[#This Row],[Index Number]])=0,"",INDEX(Table3[Order-code],Table5[[#This Row],[Index Number]])))</f>
        <v/>
      </c>
      <c r="I594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594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595" spans="2:10" x14ac:dyDescent="0.25">
      <c r="B595" s="12">
        <f t="shared" ca="1" si="9"/>
        <v>588</v>
      </c>
      <c r="C595" t="str">
        <f ca="1">IF(INDEX(Table3[Type Colour],Table5[[#This Row],[Index Number]])=9,"",IF(INDEX(Table3[Manufacturer],Table5[[#This Row],[Index Number]])=0,"",INDEX(Table3[Manufacturer],Table5[[#This Row],[Index Number]])))</f>
        <v/>
      </c>
      <c r="D595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595" t="str">
        <f ca="1">IF(INDEX(Table3[Type Colour],Table5[[#This Row],[Index Number]])=9,"",IF(INDEX(Table3[Footprint],Table5[[#This Row],[Index Number]])=0,"",INDEX(Table3[Footprint],Table5[[#This Row],[Index Number]])))</f>
        <v/>
      </c>
      <c r="F595" t="str">
        <f ca="1">IF(INDEX(Table3[Type Colour],Table5[[#This Row],[Index Number]])=9,"",IF(INDEX(Table3[Value],Table5[[#This Row],[Index Number]])=0,"",INDEX(Table3[Footprint],Table5[[#This Row],[Index Number]])))</f>
        <v/>
      </c>
      <c r="G595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595" t="str">
        <f ca="1">IF(INDEX(Table3[Type Colour],Table5[[#This Row],[Index Number]])=9,"",IF(INDEX(Table3[Order-code],Table5[[#This Row],[Index Number]])=0,"",INDEX(Table3[Order-code],Table5[[#This Row],[Index Number]])))</f>
        <v/>
      </c>
      <c r="I595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595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596" spans="2:10" x14ac:dyDescent="0.25">
      <c r="B596" s="12">
        <f t="shared" ca="1" si="9"/>
        <v>589</v>
      </c>
      <c r="C596" t="str">
        <f ca="1">IF(INDEX(Table3[Type Colour],Table5[[#This Row],[Index Number]])=9,"",IF(INDEX(Table3[Manufacturer],Table5[[#This Row],[Index Number]])=0,"",INDEX(Table3[Manufacturer],Table5[[#This Row],[Index Number]])))</f>
        <v/>
      </c>
      <c r="D596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596" t="str">
        <f ca="1">IF(INDEX(Table3[Type Colour],Table5[[#This Row],[Index Number]])=9,"",IF(INDEX(Table3[Footprint],Table5[[#This Row],[Index Number]])=0,"",INDEX(Table3[Footprint],Table5[[#This Row],[Index Number]])))</f>
        <v/>
      </c>
      <c r="F596" t="str">
        <f ca="1">IF(INDEX(Table3[Type Colour],Table5[[#This Row],[Index Number]])=9,"",IF(INDEX(Table3[Value],Table5[[#This Row],[Index Number]])=0,"",INDEX(Table3[Footprint],Table5[[#This Row],[Index Number]])))</f>
        <v/>
      </c>
      <c r="G596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596" t="str">
        <f ca="1">IF(INDEX(Table3[Type Colour],Table5[[#This Row],[Index Number]])=9,"",IF(INDEX(Table3[Order-code],Table5[[#This Row],[Index Number]])=0,"",INDEX(Table3[Order-code],Table5[[#This Row],[Index Number]])))</f>
        <v/>
      </c>
      <c r="I596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596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597" spans="2:10" x14ac:dyDescent="0.25">
      <c r="B597" s="12">
        <f t="shared" ca="1" si="9"/>
        <v>590</v>
      </c>
      <c r="C597" t="str">
        <f ca="1">IF(INDEX(Table3[Type Colour],Table5[[#This Row],[Index Number]])=9,"",IF(INDEX(Table3[Manufacturer],Table5[[#This Row],[Index Number]])=0,"",INDEX(Table3[Manufacturer],Table5[[#This Row],[Index Number]])))</f>
        <v/>
      </c>
      <c r="D597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597" t="str">
        <f ca="1">IF(INDEX(Table3[Type Colour],Table5[[#This Row],[Index Number]])=9,"",IF(INDEX(Table3[Footprint],Table5[[#This Row],[Index Number]])=0,"",INDEX(Table3[Footprint],Table5[[#This Row],[Index Number]])))</f>
        <v/>
      </c>
      <c r="F597" t="str">
        <f ca="1">IF(INDEX(Table3[Type Colour],Table5[[#This Row],[Index Number]])=9,"",IF(INDEX(Table3[Value],Table5[[#This Row],[Index Number]])=0,"",INDEX(Table3[Footprint],Table5[[#This Row],[Index Number]])))</f>
        <v/>
      </c>
      <c r="G597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597" t="str">
        <f ca="1">IF(INDEX(Table3[Type Colour],Table5[[#This Row],[Index Number]])=9,"",IF(INDEX(Table3[Order-code],Table5[[#This Row],[Index Number]])=0,"",INDEX(Table3[Order-code],Table5[[#This Row],[Index Number]])))</f>
        <v/>
      </c>
      <c r="I597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597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598" spans="2:10" x14ac:dyDescent="0.25">
      <c r="B598" s="12">
        <f t="shared" ca="1" si="9"/>
        <v>591</v>
      </c>
      <c r="C598" t="str">
        <f ca="1">IF(INDEX(Table3[Type Colour],Table5[[#This Row],[Index Number]])=9,"",IF(INDEX(Table3[Manufacturer],Table5[[#This Row],[Index Number]])=0,"",INDEX(Table3[Manufacturer],Table5[[#This Row],[Index Number]])))</f>
        <v/>
      </c>
      <c r="D598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598" t="str">
        <f ca="1">IF(INDEX(Table3[Type Colour],Table5[[#This Row],[Index Number]])=9,"",IF(INDEX(Table3[Footprint],Table5[[#This Row],[Index Number]])=0,"",INDEX(Table3[Footprint],Table5[[#This Row],[Index Number]])))</f>
        <v/>
      </c>
      <c r="F598" t="str">
        <f ca="1">IF(INDEX(Table3[Type Colour],Table5[[#This Row],[Index Number]])=9,"",IF(INDEX(Table3[Value],Table5[[#This Row],[Index Number]])=0,"",INDEX(Table3[Footprint],Table5[[#This Row],[Index Number]])))</f>
        <v/>
      </c>
      <c r="G598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598" t="str">
        <f ca="1">IF(INDEX(Table3[Type Colour],Table5[[#This Row],[Index Number]])=9,"",IF(INDEX(Table3[Order-code],Table5[[#This Row],[Index Number]])=0,"",INDEX(Table3[Order-code],Table5[[#This Row],[Index Number]])))</f>
        <v/>
      </c>
      <c r="I598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598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599" spans="2:10" x14ac:dyDescent="0.25">
      <c r="B599" s="12">
        <f t="shared" ca="1" si="9"/>
        <v>592</v>
      </c>
      <c r="C599" t="str">
        <f ca="1">IF(INDEX(Table3[Type Colour],Table5[[#This Row],[Index Number]])=9,"",IF(INDEX(Table3[Manufacturer],Table5[[#This Row],[Index Number]])=0,"",INDEX(Table3[Manufacturer],Table5[[#This Row],[Index Number]])))</f>
        <v/>
      </c>
      <c r="D599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599" t="str">
        <f ca="1">IF(INDEX(Table3[Type Colour],Table5[[#This Row],[Index Number]])=9,"",IF(INDEX(Table3[Footprint],Table5[[#This Row],[Index Number]])=0,"",INDEX(Table3[Footprint],Table5[[#This Row],[Index Number]])))</f>
        <v/>
      </c>
      <c r="F599" t="str">
        <f ca="1">IF(INDEX(Table3[Type Colour],Table5[[#This Row],[Index Number]])=9,"",IF(INDEX(Table3[Value],Table5[[#This Row],[Index Number]])=0,"",INDEX(Table3[Footprint],Table5[[#This Row],[Index Number]])))</f>
        <v/>
      </c>
      <c r="G599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599" t="str">
        <f ca="1">IF(INDEX(Table3[Type Colour],Table5[[#This Row],[Index Number]])=9,"",IF(INDEX(Table3[Order-code],Table5[[#This Row],[Index Number]])=0,"",INDEX(Table3[Order-code],Table5[[#This Row],[Index Number]])))</f>
        <v/>
      </c>
      <c r="I599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599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600" spans="2:10" x14ac:dyDescent="0.25">
      <c r="B600" s="12">
        <f t="shared" ca="1" si="9"/>
        <v>593</v>
      </c>
      <c r="C600" t="str">
        <f ca="1">IF(INDEX(Table3[Type Colour],Table5[[#This Row],[Index Number]])=9,"",IF(INDEX(Table3[Manufacturer],Table5[[#This Row],[Index Number]])=0,"",INDEX(Table3[Manufacturer],Table5[[#This Row],[Index Number]])))</f>
        <v/>
      </c>
      <c r="D600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600" t="str">
        <f ca="1">IF(INDEX(Table3[Type Colour],Table5[[#This Row],[Index Number]])=9,"",IF(INDEX(Table3[Footprint],Table5[[#This Row],[Index Number]])=0,"",INDEX(Table3[Footprint],Table5[[#This Row],[Index Number]])))</f>
        <v/>
      </c>
      <c r="F600" t="str">
        <f ca="1">IF(INDEX(Table3[Type Colour],Table5[[#This Row],[Index Number]])=9,"",IF(INDEX(Table3[Value],Table5[[#This Row],[Index Number]])=0,"",INDEX(Table3[Footprint],Table5[[#This Row],[Index Number]])))</f>
        <v/>
      </c>
      <c r="G600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600" t="str">
        <f ca="1">IF(INDEX(Table3[Type Colour],Table5[[#This Row],[Index Number]])=9,"",IF(INDEX(Table3[Order-code],Table5[[#This Row],[Index Number]])=0,"",INDEX(Table3[Order-code],Table5[[#This Row],[Index Number]])))</f>
        <v/>
      </c>
      <c r="I600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600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601" spans="2:10" x14ac:dyDescent="0.25">
      <c r="B601" s="12">
        <f t="shared" ca="1" si="9"/>
        <v>594</v>
      </c>
      <c r="C601" t="str">
        <f ca="1">IF(INDEX(Table3[Type Colour],Table5[[#This Row],[Index Number]])=9,"",IF(INDEX(Table3[Manufacturer],Table5[[#This Row],[Index Number]])=0,"",INDEX(Table3[Manufacturer],Table5[[#This Row],[Index Number]])))</f>
        <v/>
      </c>
      <c r="D601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601" t="str">
        <f ca="1">IF(INDEX(Table3[Type Colour],Table5[[#This Row],[Index Number]])=9,"",IF(INDEX(Table3[Footprint],Table5[[#This Row],[Index Number]])=0,"",INDEX(Table3[Footprint],Table5[[#This Row],[Index Number]])))</f>
        <v/>
      </c>
      <c r="F601" t="str">
        <f ca="1">IF(INDEX(Table3[Type Colour],Table5[[#This Row],[Index Number]])=9,"",IF(INDEX(Table3[Value],Table5[[#This Row],[Index Number]])=0,"",INDEX(Table3[Footprint],Table5[[#This Row],[Index Number]])))</f>
        <v/>
      </c>
      <c r="G601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601" t="str">
        <f ca="1">IF(INDEX(Table3[Type Colour],Table5[[#This Row],[Index Number]])=9,"",IF(INDEX(Table3[Order-code],Table5[[#This Row],[Index Number]])=0,"",INDEX(Table3[Order-code],Table5[[#This Row],[Index Number]])))</f>
        <v/>
      </c>
      <c r="I601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601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602" spans="2:10" x14ac:dyDescent="0.25">
      <c r="B602" s="12">
        <f t="shared" ca="1" si="9"/>
        <v>595</v>
      </c>
      <c r="C602" t="str">
        <f ca="1">IF(INDEX(Table3[Type Colour],Table5[[#This Row],[Index Number]])=9,"",IF(INDEX(Table3[Manufacturer],Table5[[#This Row],[Index Number]])=0,"",INDEX(Table3[Manufacturer],Table5[[#This Row],[Index Number]])))</f>
        <v/>
      </c>
      <c r="D602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602" t="str">
        <f ca="1">IF(INDEX(Table3[Type Colour],Table5[[#This Row],[Index Number]])=9,"",IF(INDEX(Table3[Footprint],Table5[[#This Row],[Index Number]])=0,"",INDEX(Table3[Footprint],Table5[[#This Row],[Index Number]])))</f>
        <v/>
      </c>
      <c r="F602" t="str">
        <f ca="1">IF(INDEX(Table3[Type Colour],Table5[[#This Row],[Index Number]])=9,"",IF(INDEX(Table3[Value],Table5[[#This Row],[Index Number]])=0,"",INDEX(Table3[Footprint],Table5[[#This Row],[Index Number]])))</f>
        <v/>
      </c>
      <c r="G602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602" t="str">
        <f ca="1">IF(INDEX(Table3[Type Colour],Table5[[#This Row],[Index Number]])=9,"",IF(INDEX(Table3[Order-code],Table5[[#This Row],[Index Number]])=0,"",INDEX(Table3[Order-code],Table5[[#This Row],[Index Number]])))</f>
        <v/>
      </c>
      <c r="I602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602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603" spans="2:10" x14ac:dyDescent="0.25">
      <c r="B603" s="12">
        <f t="shared" ca="1" si="9"/>
        <v>596</v>
      </c>
      <c r="C603" t="str">
        <f ca="1">IF(INDEX(Table3[Type Colour],Table5[[#This Row],[Index Number]])=9,"",IF(INDEX(Table3[Manufacturer],Table5[[#This Row],[Index Number]])=0,"",INDEX(Table3[Manufacturer],Table5[[#This Row],[Index Number]])))</f>
        <v/>
      </c>
      <c r="D603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603" t="str">
        <f ca="1">IF(INDEX(Table3[Type Colour],Table5[[#This Row],[Index Number]])=9,"",IF(INDEX(Table3[Footprint],Table5[[#This Row],[Index Number]])=0,"",INDEX(Table3[Footprint],Table5[[#This Row],[Index Number]])))</f>
        <v/>
      </c>
      <c r="F603" t="str">
        <f ca="1">IF(INDEX(Table3[Type Colour],Table5[[#This Row],[Index Number]])=9,"",IF(INDEX(Table3[Value],Table5[[#This Row],[Index Number]])=0,"",INDEX(Table3[Footprint],Table5[[#This Row],[Index Number]])))</f>
        <v/>
      </c>
      <c r="G603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603" t="str">
        <f ca="1">IF(INDEX(Table3[Type Colour],Table5[[#This Row],[Index Number]])=9,"",IF(INDEX(Table3[Order-code],Table5[[#This Row],[Index Number]])=0,"",INDEX(Table3[Order-code],Table5[[#This Row],[Index Number]])))</f>
        <v/>
      </c>
      <c r="I603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603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604" spans="2:10" x14ac:dyDescent="0.25">
      <c r="B604" s="12">
        <f t="shared" ca="1" si="9"/>
        <v>597</v>
      </c>
      <c r="C604" t="str">
        <f ca="1">IF(INDEX(Table3[Type Colour],Table5[[#This Row],[Index Number]])=9,"",IF(INDEX(Table3[Manufacturer],Table5[[#This Row],[Index Number]])=0,"",INDEX(Table3[Manufacturer],Table5[[#This Row],[Index Number]])))</f>
        <v/>
      </c>
      <c r="D604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604" t="str">
        <f ca="1">IF(INDEX(Table3[Type Colour],Table5[[#This Row],[Index Number]])=9,"",IF(INDEX(Table3[Footprint],Table5[[#This Row],[Index Number]])=0,"",INDEX(Table3[Footprint],Table5[[#This Row],[Index Number]])))</f>
        <v/>
      </c>
      <c r="F604" t="str">
        <f ca="1">IF(INDEX(Table3[Type Colour],Table5[[#This Row],[Index Number]])=9,"",IF(INDEX(Table3[Value],Table5[[#This Row],[Index Number]])=0,"",INDEX(Table3[Footprint],Table5[[#This Row],[Index Number]])))</f>
        <v/>
      </c>
      <c r="G604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604" t="str">
        <f ca="1">IF(INDEX(Table3[Type Colour],Table5[[#This Row],[Index Number]])=9,"",IF(INDEX(Table3[Order-code],Table5[[#This Row],[Index Number]])=0,"",INDEX(Table3[Order-code],Table5[[#This Row],[Index Number]])))</f>
        <v/>
      </c>
      <c r="I604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604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605" spans="2:10" x14ac:dyDescent="0.25">
      <c r="B605" s="12">
        <f t="shared" ca="1" si="9"/>
        <v>598</v>
      </c>
      <c r="C605" t="str">
        <f ca="1">IF(INDEX(Table3[Type Colour],Table5[[#This Row],[Index Number]])=9,"",IF(INDEX(Table3[Manufacturer],Table5[[#This Row],[Index Number]])=0,"",INDEX(Table3[Manufacturer],Table5[[#This Row],[Index Number]])))</f>
        <v/>
      </c>
      <c r="D605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605" t="str">
        <f ca="1">IF(INDEX(Table3[Type Colour],Table5[[#This Row],[Index Number]])=9,"",IF(INDEX(Table3[Footprint],Table5[[#This Row],[Index Number]])=0,"",INDEX(Table3[Footprint],Table5[[#This Row],[Index Number]])))</f>
        <v/>
      </c>
      <c r="F605" t="str">
        <f ca="1">IF(INDEX(Table3[Type Colour],Table5[[#This Row],[Index Number]])=9,"",IF(INDEX(Table3[Value],Table5[[#This Row],[Index Number]])=0,"",INDEX(Table3[Footprint],Table5[[#This Row],[Index Number]])))</f>
        <v/>
      </c>
      <c r="G605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605" t="str">
        <f ca="1">IF(INDEX(Table3[Type Colour],Table5[[#This Row],[Index Number]])=9,"",IF(INDEX(Table3[Order-code],Table5[[#This Row],[Index Number]])=0,"",INDEX(Table3[Order-code],Table5[[#This Row],[Index Number]])))</f>
        <v/>
      </c>
      <c r="I605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605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606" spans="2:10" x14ac:dyDescent="0.25">
      <c r="B606" s="12">
        <f t="shared" ca="1" si="9"/>
        <v>599</v>
      </c>
      <c r="C606" t="str">
        <f ca="1">IF(INDEX(Table3[Type Colour],Table5[[#This Row],[Index Number]])=9,"",IF(INDEX(Table3[Manufacturer],Table5[[#This Row],[Index Number]])=0,"",INDEX(Table3[Manufacturer],Table5[[#This Row],[Index Number]])))</f>
        <v/>
      </c>
      <c r="D606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606" t="str">
        <f ca="1">IF(INDEX(Table3[Type Colour],Table5[[#This Row],[Index Number]])=9,"",IF(INDEX(Table3[Footprint],Table5[[#This Row],[Index Number]])=0,"",INDEX(Table3[Footprint],Table5[[#This Row],[Index Number]])))</f>
        <v/>
      </c>
      <c r="F606" t="str">
        <f ca="1">IF(INDEX(Table3[Type Colour],Table5[[#This Row],[Index Number]])=9,"",IF(INDEX(Table3[Value],Table5[[#This Row],[Index Number]])=0,"",INDEX(Table3[Footprint],Table5[[#This Row],[Index Number]])))</f>
        <v/>
      </c>
      <c r="G606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606" t="str">
        <f ca="1">IF(INDEX(Table3[Type Colour],Table5[[#This Row],[Index Number]])=9,"",IF(INDEX(Table3[Order-code],Table5[[#This Row],[Index Number]])=0,"",INDEX(Table3[Order-code],Table5[[#This Row],[Index Number]])))</f>
        <v/>
      </c>
      <c r="I606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606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607" spans="2:10" x14ac:dyDescent="0.25">
      <c r="B607" s="12">
        <f t="shared" ca="1" si="9"/>
        <v>600</v>
      </c>
      <c r="C607" t="str">
        <f ca="1">IF(INDEX(Table3[Type Colour],Table5[[#This Row],[Index Number]])=9,"",IF(INDEX(Table3[Manufacturer],Table5[[#This Row],[Index Number]])=0,"",INDEX(Table3[Manufacturer],Table5[[#This Row],[Index Number]])))</f>
        <v/>
      </c>
      <c r="D607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607" t="str">
        <f ca="1">IF(INDEX(Table3[Type Colour],Table5[[#This Row],[Index Number]])=9,"",IF(INDEX(Table3[Footprint],Table5[[#This Row],[Index Number]])=0,"",INDEX(Table3[Footprint],Table5[[#This Row],[Index Number]])))</f>
        <v/>
      </c>
      <c r="F607" t="str">
        <f ca="1">IF(INDEX(Table3[Type Colour],Table5[[#This Row],[Index Number]])=9,"",IF(INDEX(Table3[Value],Table5[[#This Row],[Index Number]])=0,"",INDEX(Table3[Footprint],Table5[[#This Row],[Index Number]])))</f>
        <v/>
      </c>
      <c r="G607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607" t="str">
        <f ca="1">IF(INDEX(Table3[Type Colour],Table5[[#This Row],[Index Number]])=9,"",IF(INDEX(Table3[Order-code],Table5[[#This Row],[Index Number]])=0,"",INDEX(Table3[Order-code],Table5[[#This Row],[Index Number]])))</f>
        <v/>
      </c>
      <c r="I607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607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608" spans="2:10" x14ac:dyDescent="0.25">
      <c r="B608" s="12">
        <f t="shared" ca="1" si="9"/>
        <v>601</v>
      </c>
      <c r="C608" t="str">
        <f ca="1">IF(INDEX(Table3[Type Colour],Table5[[#This Row],[Index Number]])=9,"",IF(INDEX(Table3[Manufacturer],Table5[[#This Row],[Index Number]])=0,"",INDEX(Table3[Manufacturer],Table5[[#This Row],[Index Number]])))</f>
        <v/>
      </c>
      <c r="D608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608" t="str">
        <f ca="1">IF(INDEX(Table3[Type Colour],Table5[[#This Row],[Index Number]])=9,"",IF(INDEX(Table3[Footprint],Table5[[#This Row],[Index Number]])=0,"",INDEX(Table3[Footprint],Table5[[#This Row],[Index Number]])))</f>
        <v/>
      </c>
      <c r="F608" t="str">
        <f ca="1">IF(INDEX(Table3[Type Colour],Table5[[#This Row],[Index Number]])=9,"",IF(INDEX(Table3[Value],Table5[[#This Row],[Index Number]])=0,"",INDEX(Table3[Footprint],Table5[[#This Row],[Index Number]])))</f>
        <v/>
      </c>
      <c r="G608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608" t="str">
        <f ca="1">IF(INDEX(Table3[Type Colour],Table5[[#This Row],[Index Number]])=9,"",IF(INDEX(Table3[Order-code],Table5[[#This Row],[Index Number]])=0,"",INDEX(Table3[Order-code],Table5[[#This Row],[Index Number]])))</f>
        <v/>
      </c>
      <c r="I608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608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609" spans="2:10" x14ac:dyDescent="0.25">
      <c r="B609" s="12">
        <f t="shared" ca="1" si="9"/>
        <v>602</v>
      </c>
      <c r="C609" t="str">
        <f ca="1">IF(INDEX(Table3[Type Colour],Table5[[#This Row],[Index Number]])=9,"",IF(INDEX(Table3[Manufacturer],Table5[[#This Row],[Index Number]])=0,"",INDEX(Table3[Manufacturer],Table5[[#This Row],[Index Number]])))</f>
        <v/>
      </c>
      <c r="D609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609" t="str">
        <f ca="1">IF(INDEX(Table3[Type Colour],Table5[[#This Row],[Index Number]])=9,"",IF(INDEX(Table3[Footprint],Table5[[#This Row],[Index Number]])=0,"",INDEX(Table3[Footprint],Table5[[#This Row],[Index Number]])))</f>
        <v/>
      </c>
      <c r="F609" t="str">
        <f ca="1">IF(INDEX(Table3[Type Colour],Table5[[#This Row],[Index Number]])=9,"",IF(INDEX(Table3[Value],Table5[[#This Row],[Index Number]])=0,"",INDEX(Table3[Footprint],Table5[[#This Row],[Index Number]])))</f>
        <v/>
      </c>
      <c r="G609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609" t="str">
        <f ca="1">IF(INDEX(Table3[Type Colour],Table5[[#This Row],[Index Number]])=9,"",IF(INDEX(Table3[Order-code],Table5[[#This Row],[Index Number]])=0,"",INDEX(Table3[Order-code],Table5[[#This Row],[Index Number]])))</f>
        <v/>
      </c>
      <c r="I609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609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610" spans="2:10" x14ac:dyDescent="0.25">
      <c r="B610" s="12">
        <f t="shared" ca="1" si="9"/>
        <v>603</v>
      </c>
      <c r="C610" t="str">
        <f ca="1">IF(INDEX(Table3[Type Colour],Table5[[#This Row],[Index Number]])=9,"",IF(INDEX(Table3[Manufacturer],Table5[[#This Row],[Index Number]])=0,"",INDEX(Table3[Manufacturer],Table5[[#This Row],[Index Number]])))</f>
        <v/>
      </c>
      <c r="D610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610" t="str">
        <f ca="1">IF(INDEX(Table3[Type Colour],Table5[[#This Row],[Index Number]])=9,"",IF(INDEX(Table3[Footprint],Table5[[#This Row],[Index Number]])=0,"",INDEX(Table3[Footprint],Table5[[#This Row],[Index Number]])))</f>
        <v/>
      </c>
      <c r="F610" t="str">
        <f ca="1">IF(INDEX(Table3[Type Colour],Table5[[#This Row],[Index Number]])=9,"",IF(INDEX(Table3[Value],Table5[[#This Row],[Index Number]])=0,"",INDEX(Table3[Footprint],Table5[[#This Row],[Index Number]])))</f>
        <v/>
      </c>
      <c r="G610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610" t="str">
        <f ca="1">IF(INDEX(Table3[Type Colour],Table5[[#This Row],[Index Number]])=9,"",IF(INDEX(Table3[Order-code],Table5[[#This Row],[Index Number]])=0,"",INDEX(Table3[Order-code],Table5[[#This Row],[Index Number]])))</f>
        <v/>
      </c>
      <c r="I610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610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611" spans="2:10" x14ac:dyDescent="0.25">
      <c r="B611" s="12">
        <f t="shared" ca="1" si="9"/>
        <v>604</v>
      </c>
      <c r="C611" t="str">
        <f ca="1">IF(INDEX(Table3[Type Colour],Table5[[#This Row],[Index Number]])=9,"",IF(INDEX(Table3[Manufacturer],Table5[[#This Row],[Index Number]])=0,"",INDEX(Table3[Manufacturer],Table5[[#This Row],[Index Number]])))</f>
        <v/>
      </c>
      <c r="D611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611" t="str">
        <f ca="1">IF(INDEX(Table3[Type Colour],Table5[[#This Row],[Index Number]])=9,"",IF(INDEX(Table3[Footprint],Table5[[#This Row],[Index Number]])=0,"",INDEX(Table3[Footprint],Table5[[#This Row],[Index Number]])))</f>
        <v/>
      </c>
      <c r="F611" t="str">
        <f ca="1">IF(INDEX(Table3[Type Colour],Table5[[#This Row],[Index Number]])=9,"",IF(INDEX(Table3[Value],Table5[[#This Row],[Index Number]])=0,"",INDEX(Table3[Footprint],Table5[[#This Row],[Index Number]])))</f>
        <v/>
      </c>
      <c r="G611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611" t="str">
        <f ca="1">IF(INDEX(Table3[Type Colour],Table5[[#This Row],[Index Number]])=9,"",IF(INDEX(Table3[Order-code],Table5[[#This Row],[Index Number]])=0,"",INDEX(Table3[Order-code],Table5[[#This Row],[Index Number]])))</f>
        <v/>
      </c>
      <c r="I611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611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612" spans="2:10" x14ac:dyDescent="0.25">
      <c r="B612" s="12">
        <f t="shared" ca="1" si="9"/>
        <v>605</v>
      </c>
      <c r="C612" t="str">
        <f ca="1">IF(INDEX(Table3[Type Colour],Table5[[#This Row],[Index Number]])=9,"",IF(INDEX(Table3[Manufacturer],Table5[[#This Row],[Index Number]])=0,"",INDEX(Table3[Manufacturer],Table5[[#This Row],[Index Number]])))</f>
        <v/>
      </c>
      <c r="D612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612" t="str">
        <f ca="1">IF(INDEX(Table3[Type Colour],Table5[[#This Row],[Index Number]])=9,"",IF(INDEX(Table3[Footprint],Table5[[#This Row],[Index Number]])=0,"",INDEX(Table3[Footprint],Table5[[#This Row],[Index Number]])))</f>
        <v/>
      </c>
      <c r="F612" t="str">
        <f ca="1">IF(INDEX(Table3[Type Colour],Table5[[#This Row],[Index Number]])=9,"",IF(INDEX(Table3[Value],Table5[[#This Row],[Index Number]])=0,"",INDEX(Table3[Footprint],Table5[[#This Row],[Index Number]])))</f>
        <v/>
      </c>
      <c r="G612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612" t="str">
        <f ca="1">IF(INDEX(Table3[Type Colour],Table5[[#This Row],[Index Number]])=9,"",IF(INDEX(Table3[Order-code],Table5[[#This Row],[Index Number]])=0,"",INDEX(Table3[Order-code],Table5[[#This Row],[Index Number]])))</f>
        <v/>
      </c>
      <c r="I612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612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613" spans="2:10" x14ac:dyDescent="0.25">
      <c r="B613" s="12">
        <f t="shared" ca="1" si="9"/>
        <v>606</v>
      </c>
      <c r="C613" t="str">
        <f ca="1">IF(INDEX(Table3[Type Colour],Table5[[#This Row],[Index Number]])=9,"",IF(INDEX(Table3[Manufacturer],Table5[[#This Row],[Index Number]])=0,"",INDEX(Table3[Manufacturer],Table5[[#This Row],[Index Number]])))</f>
        <v/>
      </c>
      <c r="D613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613" t="str">
        <f ca="1">IF(INDEX(Table3[Type Colour],Table5[[#This Row],[Index Number]])=9,"",IF(INDEX(Table3[Footprint],Table5[[#This Row],[Index Number]])=0,"",INDEX(Table3[Footprint],Table5[[#This Row],[Index Number]])))</f>
        <v/>
      </c>
      <c r="F613" t="str">
        <f ca="1">IF(INDEX(Table3[Type Colour],Table5[[#This Row],[Index Number]])=9,"",IF(INDEX(Table3[Value],Table5[[#This Row],[Index Number]])=0,"",INDEX(Table3[Footprint],Table5[[#This Row],[Index Number]])))</f>
        <v/>
      </c>
      <c r="G613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613" t="str">
        <f ca="1">IF(INDEX(Table3[Type Colour],Table5[[#This Row],[Index Number]])=9,"",IF(INDEX(Table3[Order-code],Table5[[#This Row],[Index Number]])=0,"",INDEX(Table3[Order-code],Table5[[#This Row],[Index Number]])))</f>
        <v/>
      </c>
      <c r="I613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613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614" spans="2:10" x14ac:dyDescent="0.25">
      <c r="B614" s="12">
        <f t="shared" ca="1" si="9"/>
        <v>607</v>
      </c>
      <c r="C614" t="str">
        <f ca="1">IF(INDEX(Table3[Type Colour],Table5[[#This Row],[Index Number]])=9,"",IF(INDEX(Table3[Manufacturer],Table5[[#This Row],[Index Number]])=0,"",INDEX(Table3[Manufacturer],Table5[[#This Row],[Index Number]])))</f>
        <v/>
      </c>
      <c r="D614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614" t="str">
        <f ca="1">IF(INDEX(Table3[Type Colour],Table5[[#This Row],[Index Number]])=9,"",IF(INDEX(Table3[Footprint],Table5[[#This Row],[Index Number]])=0,"",INDEX(Table3[Footprint],Table5[[#This Row],[Index Number]])))</f>
        <v/>
      </c>
      <c r="F614" t="str">
        <f ca="1">IF(INDEX(Table3[Type Colour],Table5[[#This Row],[Index Number]])=9,"",IF(INDEX(Table3[Value],Table5[[#This Row],[Index Number]])=0,"",INDEX(Table3[Footprint],Table5[[#This Row],[Index Number]])))</f>
        <v/>
      </c>
      <c r="G614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614" t="str">
        <f ca="1">IF(INDEX(Table3[Type Colour],Table5[[#This Row],[Index Number]])=9,"",IF(INDEX(Table3[Order-code],Table5[[#This Row],[Index Number]])=0,"",INDEX(Table3[Order-code],Table5[[#This Row],[Index Number]])))</f>
        <v/>
      </c>
      <c r="I614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614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615" spans="2:10" x14ac:dyDescent="0.25">
      <c r="B615" s="12">
        <f t="shared" ca="1" si="9"/>
        <v>608</v>
      </c>
      <c r="C615" t="str">
        <f ca="1">IF(INDEX(Table3[Type Colour],Table5[[#This Row],[Index Number]])=9,"",IF(INDEX(Table3[Manufacturer],Table5[[#This Row],[Index Number]])=0,"",INDEX(Table3[Manufacturer],Table5[[#This Row],[Index Number]])))</f>
        <v/>
      </c>
      <c r="D615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615" t="str">
        <f ca="1">IF(INDEX(Table3[Type Colour],Table5[[#This Row],[Index Number]])=9,"",IF(INDEX(Table3[Footprint],Table5[[#This Row],[Index Number]])=0,"",INDEX(Table3[Footprint],Table5[[#This Row],[Index Number]])))</f>
        <v/>
      </c>
      <c r="F615" t="str">
        <f ca="1">IF(INDEX(Table3[Type Colour],Table5[[#This Row],[Index Number]])=9,"",IF(INDEX(Table3[Value],Table5[[#This Row],[Index Number]])=0,"",INDEX(Table3[Footprint],Table5[[#This Row],[Index Number]])))</f>
        <v/>
      </c>
      <c r="G615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615" t="str">
        <f ca="1">IF(INDEX(Table3[Type Colour],Table5[[#This Row],[Index Number]])=9,"",IF(INDEX(Table3[Order-code],Table5[[#This Row],[Index Number]])=0,"",INDEX(Table3[Order-code],Table5[[#This Row],[Index Number]])))</f>
        <v/>
      </c>
      <c r="I615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615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616" spans="2:10" x14ac:dyDescent="0.25">
      <c r="B616" s="12">
        <f t="shared" ca="1" si="9"/>
        <v>609</v>
      </c>
      <c r="C616" t="str">
        <f ca="1">IF(INDEX(Table3[Type Colour],Table5[[#This Row],[Index Number]])=9,"",IF(INDEX(Table3[Manufacturer],Table5[[#This Row],[Index Number]])=0,"",INDEX(Table3[Manufacturer],Table5[[#This Row],[Index Number]])))</f>
        <v/>
      </c>
      <c r="D616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616" t="str">
        <f ca="1">IF(INDEX(Table3[Type Colour],Table5[[#This Row],[Index Number]])=9,"",IF(INDEX(Table3[Footprint],Table5[[#This Row],[Index Number]])=0,"",INDEX(Table3[Footprint],Table5[[#This Row],[Index Number]])))</f>
        <v/>
      </c>
      <c r="F616" t="str">
        <f ca="1">IF(INDEX(Table3[Type Colour],Table5[[#This Row],[Index Number]])=9,"",IF(INDEX(Table3[Value],Table5[[#This Row],[Index Number]])=0,"",INDEX(Table3[Footprint],Table5[[#This Row],[Index Number]])))</f>
        <v/>
      </c>
      <c r="G616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616" t="str">
        <f ca="1">IF(INDEX(Table3[Type Colour],Table5[[#This Row],[Index Number]])=9,"",IF(INDEX(Table3[Order-code],Table5[[#This Row],[Index Number]])=0,"",INDEX(Table3[Order-code],Table5[[#This Row],[Index Number]])))</f>
        <v/>
      </c>
      <c r="I616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616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617" spans="2:10" x14ac:dyDescent="0.25">
      <c r="B617" s="12">
        <f t="shared" ca="1" si="9"/>
        <v>610</v>
      </c>
      <c r="C617" t="str">
        <f ca="1">IF(INDEX(Table3[Type Colour],Table5[[#This Row],[Index Number]])=9,"",IF(INDEX(Table3[Manufacturer],Table5[[#This Row],[Index Number]])=0,"",INDEX(Table3[Manufacturer],Table5[[#This Row],[Index Number]])))</f>
        <v/>
      </c>
      <c r="D617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617" t="str">
        <f ca="1">IF(INDEX(Table3[Type Colour],Table5[[#This Row],[Index Number]])=9,"",IF(INDEX(Table3[Footprint],Table5[[#This Row],[Index Number]])=0,"",INDEX(Table3[Footprint],Table5[[#This Row],[Index Number]])))</f>
        <v/>
      </c>
      <c r="F617" t="str">
        <f ca="1">IF(INDEX(Table3[Type Colour],Table5[[#This Row],[Index Number]])=9,"",IF(INDEX(Table3[Value],Table5[[#This Row],[Index Number]])=0,"",INDEX(Table3[Footprint],Table5[[#This Row],[Index Number]])))</f>
        <v/>
      </c>
      <c r="G617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617" t="str">
        <f ca="1">IF(INDEX(Table3[Type Colour],Table5[[#This Row],[Index Number]])=9,"",IF(INDEX(Table3[Order-code],Table5[[#This Row],[Index Number]])=0,"",INDEX(Table3[Order-code],Table5[[#This Row],[Index Number]])))</f>
        <v/>
      </c>
      <c r="I617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617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618" spans="2:10" x14ac:dyDescent="0.25">
      <c r="B618" s="12">
        <f t="shared" ca="1" si="9"/>
        <v>611</v>
      </c>
      <c r="C618" t="str">
        <f ca="1">IF(INDEX(Table3[Type Colour],Table5[[#This Row],[Index Number]])=9,"",IF(INDEX(Table3[Manufacturer],Table5[[#This Row],[Index Number]])=0,"",INDEX(Table3[Manufacturer],Table5[[#This Row],[Index Number]])))</f>
        <v/>
      </c>
      <c r="D618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618" t="str">
        <f ca="1">IF(INDEX(Table3[Type Colour],Table5[[#This Row],[Index Number]])=9,"",IF(INDEX(Table3[Footprint],Table5[[#This Row],[Index Number]])=0,"",INDEX(Table3[Footprint],Table5[[#This Row],[Index Number]])))</f>
        <v/>
      </c>
      <c r="F618" t="str">
        <f ca="1">IF(INDEX(Table3[Type Colour],Table5[[#This Row],[Index Number]])=9,"",IF(INDEX(Table3[Value],Table5[[#This Row],[Index Number]])=0,"",INDEX(Table3[Footprint],Table5[[#This Row],[Index Number]])))</f>
        <v/>
      </c>
      <c r="G618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618" t="str">
        <f ca="1">IF(INDEX(Table3[Type Colour],Table5[[#This Row],[Index Number]])=9,"",IF(INDEX(Table3[Order-code],Table5[[#This Row],[Index Number]])=0,"",INDEX(Table3[Order-code],Table5[[#This Row],[Index Number]])))</f>
        <v/>
      </c>
      <c r="I618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618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619" spans="2:10" x14ac:dyDescent="0.25">
      <c r="B619" s="12">
        <f t="shared" ca="1" si="9"/>
        <v>612</v>
      </c>
      <c r="C619" t="str">
        <f ca="1">IF(INDEX(Table3[Type Colour],Table5[[#This Row],[Index Number]])=9,"",IF(INDEX(Table3[Manufacturer],Table5[[#This Row],[Index Number]])=0,"",INDEX(Table3[Manufacturer],Table5[[#This Row],[Index Number]])))</f>
        <v/>
      </c>
      <c r="D619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619" t="str">
        <f ca="1">IF(INDEX(Table3[Type Colour],Table5[[#This Row],[Index Number]])=9,"",IF(INDEX(Table3[Footprint],Table5[[#This Row],[Index Number]])=0,"",INDEX(Table3[Footprint],Table5[[#This Row],[Index Number]])))</f>
        <v/>
      </c>
      <c r="F619" t="str">
        <f ca="1">IF(INDEX(Table3[Type Colour],Table5[[#This Row],[Index Number]])=9,"",IF(INDEX(Table3[Value],Table5[[#This Row],[Index Number]])=0,"",INDEX(Table3[Footprint],Table5[[#This Row],[Index Number]])))</f>
        <v/>
      </c>
      <c r="G619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619" t="str">
        <f ca="1">IF(INDEX(Table3[Type Colour],Table5[[#This Row],[Index Number]])=9,"",IF(INDEX(Table3[Order-code],Table5[[#This Row],[Index Number]])=0,"",INDEX(Table3[Order-code],Table5[[#This Row],[Index Number]])))</f>
        <v/>
      </c>
      <c r="I619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619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620" spans="2:10" x14ac:dyDescent="0.25">
      <c r="B620" s="12">
        <f t="shared" ca="1" si="9"/>
        <v>613</v>
      </c>
      <c r="C620" t="str">
        <f ca="1">IF(INDEX(Table3[Type Colour],Table5[[#This Row],[Index Number]])=9,"",IF(INDEX(Table3[Manufacturer],Table5[[#This Row],[Index Number]])=0,"",INDEX(Table3[Manufacturer],Table5[[#This Row],[Index Number]])))</f>
        <v/>
      </c>
      <c r="D620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620" t="str">
        <f ca="1">IF(INDEX(Table3[Type Colour],Table5[[#This Row],[Index Number]])=9,"",IF(INDEX(Table3[Footprint],Table5[[#This Row],[Index Number]])=0,"",INDEX(Table3[Footprint],Table5[[#This Row],[Index Number]])))</f>
        <v/>
      </c>
      <c r="F620" t="str">
        <f ca="1">IF(INDEX(Table3[Type Colour],Table5[[#This Row],[Index Number]])=9,"",IF(INDEX(Table3[Value],Table5[[#This Row],[Index Number]])=0,"",INDEX(Table3[Footprint],Table5[[#This Row],[Index Number]])))</f>
        <v/>
      </c>
      <c r="G620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620" t="str">
        <f ca="1">IF(INDEX(Table3[Type Colour],Table5[[#This Row],[Index Number]])=9,"",IF(INDEX(Table3[Order-code],Table5[[#This Row],[Index Number]])=0,"",INDEX(Table3[Order-code],Table5[[#This Row],[Index Number]])))</f>
        <v/>
      </c>
      <c r="I620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620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621" spans="2:10" x14ac:dyDescent="0.25">
      <c r="B621" s="12">
        <f t="shared" ca="1" si="9"/>
        <v>614</v>
      </c>
      <c r="C621" t="str">
        <f ca="1">IF(INDEX(Table3[Type Colour],Table5[[#This Row],[Index Number]])=9,"",IF(INDEX(Table3[Manufacturer],Table5[[#This Row],[Index Number]])=0,"",INDEX(Table3[Manufacturer],Table5[[#This Row],[Index Number]])))</f>
        <v/>
      </c>
      <c r="D621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621" t="str">
        <f ca="1">IF(INDEX(Table3[Type Colour],Table5[[#This Row],[Index Number]])=9,"",IF(INDEX(Table3[Footprint],Table5[[#This Row],[Index Number]])=0,"",INDEX(Table3[Footprint],Table5[[#This Row],[Index Number]])))</f>
        <v/>
      </c>
      <c r="F621" t="str">
        <f ca="1">IF(INDEX(Table3[Type Colour],Table5[[#This Row],[Index Number]])=9,"",IF(INDEX(Table3[Value],Table5[[#This Row],[Index Number]])=0,"",INDEX(Table3[Footprint],Table5[[#This Row],[Index Number]])))</f>
        <v/>
      </c>
      <c r="G621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621" t="str">
        <f ca="1">IF(INDEX(Table3[Type Colour],Table5[[#This Row],[Index Number]])=9,"",IF(INDEX(Table3[Order-code],Table5[[#This Row],[Index Number]])=0,"",INDEX(Table3[Order-code],Table5[[#This Row],[Index Number]])))</f>
        <v/>
      </c>
      <c r="I621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621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622" spans="2:10" x14ac:dyDescent="0.25">
      <c r="B622" s="12">
        <f t="shared" ca="1" si="9"/>
        <v>615</v>
      </c>
      <c r="C622" t="str">
        <f ca="1">IF(INDEX(Table3[Type Colour],Table5[[#This Row],[Index Number]])=9,"",IF(INDEX(Table3[Manufacturer],Table5[[#This Row],[Index Number]])=0,"",INDEX(Table3[Manufacturer],Table5[[#This Row],[Index Number]])))</f>
        <v/>
      </c>
      <c r="D622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622" t="str">
        <f ca="1">IF(INDEX(Table3[Type Colour],Table5[[#This Row],[Index Number]])=9,"",IF(INDEX(Table3[Footprint],Table5[[#This Row],[Index Number]])=0,"",INDEX(Table3[Footprint],Table5[[#This Row],[Index Number]])))</f>
        <v/>
      </c>
      <c r="F622" t="str">
        <f ca="1">IF(INDEX(Table3[Type Colour],Table5[[#This Row],[Index Number]])=9,"",IF(INDEX(Table3[Value],Table5[[#This Row],[Index Number]])=0,"",INDEX(Table3[Footprint],Table5[[#This Row],[Index Number]])))</f>
        <v/>
      </c>
      <c r="G622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622" t="str">
        <f ca="1">IF(INDEX(Table3[Type Colour],Table5[[#This Row],[Index Number]])=9,"",IF(INDEX(Table3[Order-code],Table5[[#This Row],[Index Number]])=0,"",INDEX(Table3[Order-code],Table5[[#This Row],[Index Number]])))</f>
        <v/>
      </c>
      <c r="I622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622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623" spans="2:10" x14ac:dyDescent="0.25">
      <c r="B623" s="12">
        <f t="shared" ca="1" si="9"/>
        <v>616</v>
      </c>
      <c r="C623" t="str">
        <f ca="1">IF(INDEX(Table3[Type Colour],Table5[[#This Row],[Index Number]])=9,"",IF(INDEX(Table3[Manufacturer],Table5[[#This Row],[Index Number]])=0,"",INDEX(Table3[Manufacturer],Table5[[#This Row],[Index Number]])))</f>
        <v/>
      </c>
      <c r="D623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623" t="str">
        <f ca="1">IF(INDEX(Table3[Type Colour],Table5[[#This Row],[Index Number]])=9,"",IF(INDEX(Table3[Footprint],Table5[[#This Row],[Index Number]])=0,"",INDEX(Table3[Footprint],Table5[[#This Row],[Index Number]])))</f>
        <v/>
      </c>
      <c r="F623" t="str">
        <f ca="1">IF(INDEX(Table3[Type Colour],Table5[[#This Row],[Index Number]])=9,"",IF(INDEX(Table3[Value],Table5[[#This Row],[Index Number]])=0,"",INDEX(Table3[Footprint],Table5[[#This Row],[Index Number]])))</f>
        <v/>
      </c>
      <c r="G623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623" t="str">
        <f ca="1">IF(INDEX(Table3[Type Colour],Table5[[#This Row],[Index Number]])=9,"",IF(INDEX(Table3[Order-code],Table5[[#This Row],[Index Number]])=0,"",INDEX(Table3[Order-code],Table5[[#This Row],[Index Number]])))</f>
        <v/>
      </c>
      <c r="I623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623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624" spans="2:10" x14ac:dyDescent="0.25">
      <c r="B624" s="12">
        <f t="shared" ca="1" si="9"/>
        <v>617</v>
      </c>
      <c r="C624" t="str">
        <f ca="1">IF(INDEX(Table3[Type Colour],Table5[[#This Row],[Index Number]])=9,"",IF(INDEX(Table3[Manufacturer],Table5[[#This Row],[Index Number]])=0,"",INDEX(Table3[Manufacturer],Table5[[#This Row],[Index Number]])))</f>
        <v/>
      </c>
      <c r="D624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624" t="str">
        <f ca="1">IF(INDEX(Table3[Type Colour],Table5[[#This Row],[Index Number]])=9,"",IF(INDEX(Table3[Footprint],Table5[[#This Row],[Index Number]])=0,"",INDEX(Table3[Footprint],Table5[[#This Row],[Index Number]])))</f>
        <v/>
      </c>
      <c r="F624" t="str">
        <f ca="1">IF(INDEX(Table3[Type Colour],Table5[[#This Row],[Index Number]])=9,"",IF(INDEX(Table3[Value],Table5[[#This Row],[Index Number]])=0,"",INDEX(Table3[Footprint],Table5[[#This Row],[Index Number]])))</f>
        <v/>
      </c>
      <c r="G624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624" t="str">
        <f ca="1">IF(INDEX(Table3[Type Colour],Table5[[#This Row],[Index Number]])=9,"",IF(INDEX(Table3[Order-code],Table5[[#This Row],[Index Number]])=0,"",INDEX(Table3[Order-code],Table5[[#This Row],[Index Number]])))</f>
        <v/>
      </c>
      <c r="I624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624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625" spans="2:10" x14ac:dyDescent="0.25">
      <c r="B625" s="12">
        <f t="shared" ca="1" si="9"/>
        <v>618</v>
      </c>
      <c r="C625" t="str">
        <f ca="1">IF(INDEX(Table3[Type Colour],Table5[[#This Row],[Index Number]])=9,"",IF(INDEX(Table3[Manufacturer],Table5[[#This Row],[Index Number]])=0,"",INDEX(Table3[Manufacturer],Table5[[#This Row],[Index Number]])))</f>
        <v/>
      </c>
      <c r="D625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625" t="str">
        <f ca="1">IF(INDEX(Table3[Type Colour],Table5[[#This Row],[Index Number]])=9,"",IF(INDEX(Table3[Footprint],Table5[[#This Row],[Index Number]])=0,"",INDEX(Table3[Footprint],Table5[[#This Row],[Index Number]])))</f>
        <v/>
      </c>
      <c r="F625" t="str">
        <f ca="1">IF(INDEX(Table3[Type Colour],Table5[[#This Row],[Index Number]])=9,"",IF(INDEX(Table3[Value],Table5[[#This Row],[Index Number]])=0,"",INDEX(Table3[Footprint],Table5[[#This Row],[Index Number]])))</f>
        <v/>
      </c>
      <c r="G625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625" t="str">
        <f ca="1">IF(INDEX(Table3[Type Colour],Table5[[#This Row],[Index Number]])=9,"",IF(INDEX(Table3[Order-code],Table5[[#This Row],[Index Number]])=0,"",INDEX(Table3[Order-code],Table5[[#This Row],[Index Number]])))</f>
        <v/>
      </c>
      <c r="I625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625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626" spans="2:10" x14ac:dyDescent="0.25">
      <c r="B626" s="12">
        <f t="shared" ca="1" si="9"/>
        <v>619</v>
      </c>
      <c r="C626" t="str">
        <f ca="1">IF(INDEX(Table3[Type Colour],Table5[[#This Row],[Index Number]])=9,"",IF(INDEX(Table3[Manufacturer],Table5[[#This Row],[Index Number]])=0,"",INDEX(Table3[Manufacturer],Table5[[#This Row],[Index Number]])))</f>
        <v/>
      </c>
      <c r="D626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626" t="str">
        <f ca="1">IF(INDEX(Table3[Type Colour],Table5[[#This Row],[Index Number]])=9,"",IF(INDEX(Table3[Footprint],Table5[[#This Row],[Index Number]])=0,"",INDEX(Table3[Footprint],Table5[[#This Row],[Index Number]])))</f>
        <v/>
      </c>
      <c r="F626" t="str">
        <f ca="1">IF(INDEX(Table3[Type Colour],Table5[[#This Row],[Index Number]])=9,"",IF(INDEX(Table3[Value],Table5[[#This Row],[Index Number]])=0,"",INDEX(Table3[Footprint],Table5[[#This Row],[Index Number]])))</f>
        <v/>
      </c>
      <c r="G626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626" t="str">
        <f ca="1">IF(INDEX(Table3[Type Colour],Table5[[#This Row],[Index Number]])=9,"",IF(INDEX(Table3[Order-code],Table5[[#This Row],[Index Number]])=0,"",INDEX(Table3[Order-code],Table5[[#This Row],[Index Number]])))</f>
        <v/>
      </c>
      <c r="I626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626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627" spans="2:10" x14ac:dyDescent="0.25">
      <c r="B627" s="12">
        <f t="shared" ca="1" si="9"/>
        <v>620</v>
      </c>
      <c r="C627" t="str">
        <f ca="1">IF(INDEX(Table3[Type Colour],Table5[[#This Row],[Index Number]])=9,"",IF(INDEX(Table3[Manufacturer],Table5[[#This Row],[Index Number]])=0,"",INDEX(Table3[Manufacturer],Table5[[#This Row],[Index Number]])))</f>
        <v/>
      </c>
      <c r="D627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627" t="str">
        <f ca="1">IF(INDEX(Table3[Type Colour],Table5[[#This Row],[Index Number]])=9,"",IF(INDEX(Table3[Footprint],Table5[[#This Row],[Index Number]])=0,"",INDEX(Table3[Footprint],Table5[[#This Row],[Index Number]])))</f>
        <v/>
      </c>
      <c r="F627" t="str">
        <f ca="1">IF(INDEX(Table3[Type Colour],Table5[[#This Row],[Index Number]])=9,"",IF(INDEX(Table3[Value],Table5[[#This Row],[Index Number]])=0,"",INDEX(Table3[Footprint],Table5[[#This Row],[Index Number]])))</f>
        <v/>
      </c>
      <c r="G627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627" t="str">
        <f ca="1">IF(INDEX(Table3[Type Colour],Table5[[#This Row],[Index Number]])=9,"",IF(INDEX(Table3[Order-code],Table5[[#This Row],[Index Number]])=0,"",INDEX(Table3[Order-code],Table5[[#This Row],[Index Number]])))</f>
        <v/>
      </c>
      <c r="I627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627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628" spans="2:10" x14ac:dyDescent="0.25">
      <c r="B628" s="12">
        <f t="shared" ca="1" si="9"/>
        <v>621</v>
      </c>
      <c r="C628" t="str">
        <f ca="1">IF(INDEX(Table3[Type Colour],Table5[[#This Row],[Index Number]])=9,"",IF(INDEX(Table3[Manufacturer],Table5[[#This Row],[Index Number]])=0,"",INDEX(Table3[Manufacturer],Table5[[#This Row],[Index Number]])))</f>
        <v/>
      </c>
      <c r="D628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628" t="str">
        <f ca="1">IF(INDEX(Table3[Type Colour],Table5[[#This Row],[Index Number]])=9,"",IF(INDEX(Table3[Footprint],Table5[[#This Row],[Index Number]])=0,"",INDEX(Table3[Footprint],Table5[[#This Row],[Index Number]])))</f>
        <v/>
      </c>
      <c r="F628" t="str">
        <f ca="1">IF(INDEX(Table3[Type Colour],Table5[[#This Row],[Index Number]])=9,"",IF(INDEX(Table3[Value],Table5[[#This Row],[Index Number]])=0,"",INDEX(Table3[Footprint],Table5[[#This Row],[Index Number]])))</f>
        <v/>
      </c>
      <c r="G628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628" t="str">
        <f ca="1">IF(INDEX(Table3[Type Colour],Table5[[#This Row],[Index Number]])=9,"",IF(INDEX(Table3[Order-code],Table5[[#This Row],[Index Number]])=0,"",INDEX(Table3[Order-code],Table5[[#This Row],[Index Number]])))</f>
        <v/>
      </c>
      <c r="I628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628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629" spans="2:10" x14ac:dyDescent="0.25">
      <c r="B629" s="12">
        <f t="shared" ca="1" si="9"/>
        <v>622</v>
      </c>
      <c r="C629" t="str">
        <f ca="1">IF(INDEX(Table3[Type Colour],Table5[[#This Row],[Index Number]])=9,"",IF(INDEX(Table3[Manufacturer],Table5[[#This Row],[Index Number]])=0,"",INDEX(Table3[Manufacturer],Table5[[#This Row],[Index Number]])))</f>
        <v/>
      </c>
      <c r="D629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629" t="str">
        <f ca="1">IF(INDEX(Table3[Type Colour],Table5[[#This Row],[Index Number]])=9,"",IF(INDEX(Table3[Footprint],Table5[[#This Row],[Index Number]])=0,"",INDEX(Table3[Footprint],Table5[[#This Row],[Index Number]])))</f>
        <v/>
      </c>
      <c r="F629" t="str">
        <f ca="1">IF(INDEX(Table3[Type Colour],Table5[[#This Row],[Index Number]])=9,"",IF(INDEX(Table3[Value],Table5[[#This Row],[Index Number]])=0,"",INDEX(Table3[Footprint],Table5[[#This Row],[Index Number]])))</f>
        <v/>
      </c>
      <c r="G629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629" t="str">
        <f ca="1">IF(INDEX(Table3[Type Colour],Table5[[#This Row],[Index Number]])=9,"",IF(INDEX(Table3[Order-code],Table5[[#This Row],[Index Number]])=0,"",INDEX(Table3[Order-code],Table5[[#This Row],[Index Number]])))</f>
        <v/>
      </c>
      <c r="I629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629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630" spans="2:10" x14ac:dyDescent="0.25">
      <c r="B630" s="12">
        <f t="shared" ca="1" si="9"/>
        <v>623</v>
      </c>
      <c r="C630" t="str">
        <f ca="1">IF(INDEX(Table3[Type Colour],Table5[[#This Row],[Index Number]])=9,"",IF(INDEX(Table3[Manufacturer],Table5[[#This Row],[Index Number]])=0,"",INDEX(Table3[Manufacturer],Table5[[#This Row],[Index Number]])))</f>
        <v/>
      </c>
      <c r="D630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630" t="str">
        <f ca="1">IF(INDEX(Table3[Type Colour],Table5[[#This Row],[Index Number]])=9,"",IF(INDEX(Table3[Footprint],Table5[[#This Row],[Index Number]])=0,"",INDEX(Table3[Footprint],Table5[[#This Row],[Index Number]])))</f>
        <v/>
      </c>
      <c r="F630" t="str">
        <f ca="1">IF(INDEX(Table3[Type Colour],Table5[[#This Row],[Index Number]])=9,"",IF(INDEX(Table3[Value],Table5[[#This Row],[Index Number]])=0,"",INDEX(Table3[Footprint],Table5[[#This Row],[Index Number]])))</f>
        <v/>
      </c>
      <c r="G630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630" t="str">
        <f ca="1">IF(INDEX(Table3[Type Colour],Table5[[#This Row],[Index Number]])=9,"",IF(INDEX(Table3[Order-code],Table5[[#This Row],[Index Number]])=0,"",INDEX(Table3[Order-code],Table5[[#This Row],[Index Number]])))</f>
        <v/>
      </c>
      <c r="I630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630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631" spans="2:10" x14ac:dyDescent="0.25">
      <c r="B631" s="12">
        <f t="shared" ca="1" si="9"/>
        <v>624</v>
      </c>
      <c r="C631" t="str">
        <f ca="1">IF(INDEX(Table3[Type Colour],Table5[[#This Row],[Index Number]])=9,"",IF(INDEX(Table3[Manufacturer],Table5[[#This Row],[Index Number]])=0,"",INDEX(Table3[Manufacturer],Table5[[#This Row],[Index Number]])))</f>
        <v/>
      </c>
      <c r="D631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631" t="str">
        <f ca="1">IF(INDEX(Table3[Type Colour],Table5[[#This Row],[Index Number]])=9,"",IF(INDEX(Table3[Footprint],Table5[[#This Row],[Index Number]])=0,"",INDEX(Table3[Footprint],Table5[[#This Row],[Index Number]])))</f>
        <v/>
      </c>
      <c r="F631" t="str">
        <f ca="1">IF(INDEX(Table3[Type Colour],Table5[[#This Row],[Index Number]])=9,"",IF(INDEX(Table3[Value],Table5[[#This Row],[Index Number]])=0,"",INDEX(Table3[Footprint],Table5[[#This Row],[Index Number]])))</f>
        <v/>
      </c>
      <c r="G631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631" t="str">
        <f ca="1">IF(INDEX(Table3[Type Colour],Table5[[#This Row],[Index Number]])=9,"",IF(INDEX(Table3[Order-code],Table5[[#This Row],[Index Number]])=0,"",INDEX(Table3[Order-code],Table5[[#This Row],[Index Number]])))</f>
        <v/>
      </c>
      <c r="I631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631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632" spans="2:10" x14ac:dyDescent="0.25">
      <c r="B632" s="12">
        <f t="shared" ca="1" si="9"/>
        <v>625</v>
      </c>
      <c r="C632" t="str">
        <f ca="1">IF(INDEX(Table3[Type Colour],Table5[[#This Row],[Index Number]])=9,"",IF(INDEX(Table3[Manufacturer],Table5[[#This Row],[Index Number]])=0,"",INDEX(Table3[Manufacturer],Table5[[#This Row],[Index Number]])))</f>
        <v/>
      </c>
      <c r="D632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632" t="str">
        <f ca="1">IF(INDEX(Table3[Type Colour],Table5[[#This Row],[Index Number]])=9,"",IF(INDEX(Table3[Footprint],Table5[[#This Row],[Index Number]])=0,"",INDEX(Table3[Footprint],Table5[[#This Row],[Index Number]])))</f>
        <v/>
      </c>
      <c r="F632" t="str">
        <f ca="1">IF(INDEX(Table3[Type Colour],Table5[[#This Row],[Index Number]])=9,"",IF(INDEX(Table3[Value],Table5[[#This Row],[Index Number]])=0,"",INDEX(Table3[Footprint],Table5[[#This Row],[Index Number]])))</f>
        <v/>
      </c>
      <c r="G632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632" t="str">
        <f ca="1">IF(INDEX(Table3[Type Colour],Table5[[#This Row],[Index Number]])=9,"",IF(INDEX(Table3[Order-code],Table5[[#This Row],[Index Number]])=0,"",INDEX(Table3[Order-code],Table5[[#This Row],[Index Number]])))</f>
        <v/>
      </c>
      <c r="I632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632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633" spans="2:10" x14ac:dyDescent="0.25">
      <c r="B633" s="12">
        <f t="shared" ca="1" si="9"/>
        <v>626</v>
      </c>
      <c r="C633" t="str">
        <f ca="1">IF(INDEX(Table3[Type Colour],Table5[[#This Row],[Index Number]])=9,"",IF(INDEX(Table3[Manufacturer],Table5[[#This Row],[Index Number]])=0,"",INDEX(Table3[Manufacturer],Table5[[#This Row],[Index Number]])))</f>
        <v/>
      </c>
      <c r="D633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633" t="str">
        <f ca="1">IF(INDEX(Table3[Type Colour],Table5[[#This Row],[Index Number]])=9,"",IF(INDEX(Table3[Footprint],Table5[[#This Row],[Index Number]])=0,"",INDEX(Table3[Footprint],Table5[[#This Row],[Index Number]])))</f>
        <v/>
      </c>
      <c r="F633" t="str">
        <f ca="1">IF(INDEX(Table3[Type Colour],Table5[[#This Row],[Index Number]])=9,"",IF(INDEX(Table3[Value],Table5[[#This Row],[Index Number]])=0,"",INDEX(Table3[Footprint],Table5[[#This Row],[Index Number]])))</f>
        <v/>
      </c>
      <c r="G633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633" t="str">
        <f ca="1">IF(INDEX(Table3[Type Colour],Table5[[#This Row],[Index Number]])=9,"",IF(INDEX(Table3[Order-code],Table5[[#This Row],[Index Number]])=0,"",INDEX(Table3[Order-code],Table5[[#This Row],[Index Number]])))</f>
        <v/>
      </c>
      <c r="I633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633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634" spans="2:10" x14ac:dyDescent="0.25">
      <c r="B634" s="12">
        <f t="shared" ca="1" si="9"/>
        <v>627</v>
      </c>
      <c r="C634" t="str">
        <f ca="1">IF(INDEX(Table3[Type Colour],Table5[[#This Row],[Index Number]])=9,"",IF(INDEX(Table3[Manufacturer],Table5[[#This Row],[Index Number]])=0,"",INDEX(Table3[Manufacturer],Table5[[#This Row],[Index Number]])))</f>
        <v/>
      </c>
      <c r="D634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634" t="str">
        <f ca="1">IF(INDEX(Table3[Type Colour],Table5[[#This Row],[Index Number]])=9,"",IF(INDEX(Table3[Footprint],Table5[[#This Row],[Index Number]])=0,"",INDEX(Table3[Footprint],Table5[[#This Row],[Index Number]])))</f>
        <v/>
      </c>
      <c r="F634" t="str">
        <f ca="1">IF(INDEX(Table3[Type Colour],Table5[[#This Row],[Index Number]])=9,"",IF(INDEX(Table3[Value],Table5[[#This Row],[Index Number]])=0,"",INDEX(Table3[Footprint],Table5[[#This Row],[Index Number]])))</f>
        <v/>
      </c>
      <c r="G634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634" t="str">
        <f ca="1">IF(INDEX(Table3[Type Colour],Table5[[#This Row],[Index Number]])=9,"",IF(INDEX(Table3[Order-code],Table5[[#This Row],[Index Number]])=0,"",INDEX(Table3[Order-code],Table5[[#This Row],[Index Number]])))</f>
        <v/>
      </c>
      <c r="I634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634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635" spans="2:10" x14ac:dyDescent="0.25">
      <c r="B635" s="12">
        <f t="shared" ca="1" si="9"/>
        <v>628</v>
      </c>
      <c r="C635" t="str">
        <f ca="1">IF(INDEX(Table3[Type Colour],Table5[[#This Row],[Index Number]])=9,"",IF(INDEX(Table3[Manufacturer],Table5[[#This Row],[Index Number]])=0,"",INDEX(Table3[Manufacturer],Table5[[#This Row],[Index Number]])))</f>
        <v/>
      </c>
      <c r="D635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635" t="str">
        <f ca="1">IF(INDEX(Table3[Type Colour],Table5[[#This Row],[Index Number]])=9,"",IF(INDEX(Table3[Footprint],Table5[[#This Row],[Index Number]])=0,"",INDEX(Table3[Footprint],Table5[[#This Row],[Index Number]])))</f>
        <v/>
      </c>
      <c r="F635" t="str">
        <f ca="1">IF(INDEX(Table3[Type Colour],Table5[[#This Row],[Index Number]])=9,"",IF(INDEX(Table3[Value],Table5[[#This Row],[Index Number]])=0,"",INDEX(Table3[Footprint],Table5[[#This Row],[Index Number]])))</f>
        <v/>
      </c>
      <c r="G635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635" t="str">
        <f ca="1">IF(INDEX(Table3[Type Colour],Table5[[#This Row],[Index Number]])=9,"",IF(INDEX(Table3[Order-code],Table5[[#This Row],[Index Number]])=0,"",INDEX(Table3[Order-code],Table5[[#This Row],[Index Number]])))</f>
        <v/>
      </c>
      <c r="I635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635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636" spans="2:10" x14ac:dyDescent="0.25">
      <c r="B636" s="12">
        <f t="shared" ca="1" si="9"/>
        <v>629</v>
      </c>
      <c r="C636" t="str">
        <f ca="1">IF(INDEX(Table3[Type Colour],Table5[[#This Row],[Index Number]])=9,"",IF(INDEX(Table3[Manufacturer],Table5[[#This Row],[Index Number]])=0,"",INDEX(Table3[Manufacturer],Table5[[#This Row],[Index Number]])))</f>
        <v/>
      </c>
      <c r="D636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636" t="str">
        <f ca="1">IF(INDEX(Table3[Type Colour],Table5[[#This Row],[Index Number]])=9,"",IF(INDEX(Table3[Footprint],Table5[[#This Row],[Index Number]])=0,"",INDEX(Table3[Footprint],Table5[[#This Row],[Index Number]])))</f>
        <v/>
      </c>
      <c r="F636" t="str">
        <f ca="1">IF(INDEX(Table3[Type Colour],Table5[[#This Row],[Index Number]])=9,"",IF(INDEX(Table3[Value],Table5[[#This Row],[Index Number]])=0,"",INDEX(Table3[Footprint],Table5[[#This Row],[Index Number]])))</f>
        <v/>
      </c>
      <c r="G636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636" t="str">
        <f ca="1">IF(INDEX(Table3[Type Colour],Table5[[#This Row],[Index Number]])=9,"",IF(INDEX(Table3[Order-code],Table5[[#This Row],[Index Number]])=0,"",INDEX(Table3[Order-code],Table5[[#This Row],[Index Number]])))</f>
        <v/>
      </c>
      <c r="I636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636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637" spans="2:10" x14ac:dyDescent="0.25">
      <c r="B637" s="12">
        <f t="shared" ca="1" si="9"/>
        <v>630</v>
      </c>
      <c r="C637" t="str">
        <f ca="1">IF(INDEX(Table3[Type Colour],Table5[[#This Row],[Index Number]])=9,"",IF(INDEX(Table3[Manufacturer],Table5[[#This Row],[Index Number]])=0,"",INDEX(Table3[Manufacturer],Table5[[#This Row],[Index Number]])))</f>
        <v/>
      </c>
      <c r="D637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637" t="str">
        <f ca="1">IF(INDEX(Table3[Type Colour],Table5[[#This Row],[Index Number]])=9,"",IF(INDEX(Table3[Footprint],Table5[[#This Row],[Index Number]])=0,"",INDEX(Table3[Footprint],Table5[[#This Row],[Index Number]])))</f>
        <v/>
      </c>
      <c r="F637" t="str">
        <f ca="1">IF(INDEX(Table3[Type Colour],Table5[[#This Row],[Index Number]])=9,"",IF(INDEX(Table3[Value],Table5[[#This Row],[Index Number]])=0,"",INDEX(Table3[Footprint],Table5[[#This Row],[Index Number]])))</f>
        <v/>
      </c>
      <c r="G637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637" t="str">
        <f ca="1">IF(INDEX(Table3[Type Colour],Table5[[#This Row],[Index Number]])=9,"",IF(INDEX(Table3[Order-code],Table5[[#This Row],[Index Number]])=0,"",INDEX(Table3[Order-code],Table5[[#This Row],[Index Number]])))</f>
        <v/>
      </c>
      <c r="I637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637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638" spans="2:10" x14ac:dyDescent="0.25">
      <c r="B638" s="12">
        <f t="shared" ca="1" si="9"/>
        <v>631</v>
      </c>
      <c r="C638" t="str">
        <f ca="1">IF(INDEX(Table3[Type Colour],Table5[[#This Row],[Index Number]])=9,"",IF(INDEX(Table3[Manufacturer],Table5[[#This Row],[Index Number]])=0,"",INDEX(Table3[Manufacturer],Table5[[#This Row],[Index Number]])))</f>
        <v/>
      </c>
      <c r="D638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638" t="str">
        <f ca="1">IF(INDEX(Table3[Type Colour],Table5[[#This Row],[Index Number]])=9,"",IF(INDEX(Table3[Footprint],Table5[[#This Row],[Index Number]])=0,"",INDEX(Table3[Footprint],Table5[[#This Row],[Index Number]])))</f>
        <v/>
      </c>
      <c r="F638" t="str">
        <f ca="1">IF(INDEX(Table3[Type Colour],Table5[[#This Row],[Index Number]])=9,"",IF(INDEX(Table3[Value],Table5[[#This Row],[Index Number]])=0,"",INDEX(Table3[Footprint],Table5[[#This Row],[Index Number]])))</f>
        <v/>
      </c>
      <c r="G638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638" t="str">
        <f ca="1">IF(INDEX(Table3[Type Colour],Table5[[#This Row],[Index Number]])=9,"",IF(INDEX(Table3[Order-code],Table5[[#This Row],[Index Number]])=0,"",INDEX(Table3[Order-code],Table5[[#This Row],[Index Number]])))</f>
        <v/>
      </c>
      <c r="I638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638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639" spans="2:10" x14ac:dyDescent="0.25">
      <c r="B639" s="12">
        <f t="shared" ca="1" si="9"/>
        <v>632</v>
      </c>
      <c r="C639" t="str">
        <f ca="1">IF(INDEX(Table3[Type Colour],Table5[[#This Row],[Index Number]])=9,"",IF(INDEX(Table3[Manufacturer],Table5[[#This Row],[Index Number]])=0,"",INDEX(Table3[Manufacturer],Table5[[#This Row],[Index Number]])))</f>
        <v/>
      </c>
      <c r="D639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639" t="str">
        <f ca="1">IF(INDEX(Table3[Type Colour],Table5[[#This Row],[Index Number]])=9,"",IF(INDEX(Table3[Footprint],Table5[[#This Row],[Index Number]])=0,"",INDEX(Table3[Footprint],Table5[[#This Row],[Index Number]])))</f>
        <v/>
      </c>
      <c r="F639" t="str">
        <f ca="1">IF(INDEX(Table3[Type Colour],Table5[[#This Row],[Index Number]])=9,"",IF(INDEX(Table3[Value],Table5[[#This Row],[Index Number]])=0,"",INDEX(Table3[Footprint],Table5[[#This Row],[Index Number]])))</f>
        <v/>
      </c>
      <c r="G639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639" t="str">
        <f ca="1">IF(INDEX(Table3[Type Colour],Table5[[#This Row],[Index Number]])=9,"",IF(INDEX(Table3[Order-code],Table5[[#This Row],[Index Number]])=0,"",INDEX(Table3[Order-code],Table5[[#This Row],[Index Number]])))</f>
        <v/>
      </c>
      <c r="I639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639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640" spans="2:10" x14ac:dyDescent="0.25">
      <c r="B640" s="12">
        <f t="shared" ca="1" si="9"/>
        <v>633</v>
      </c>
      <c r="C640" t="str">
        <f ca="1">IF(INDEX(Table3[Type Colour],Table5[[#This Row],[Index Number]])=9,"",IF(INDEX(Table3[Manufacturer],Table5[[#This Row],[Index Number]])=0,"",INDEX(Table3[Manufacturer],Table5[[#This Row],[Index Number]])))</f>
        <v/>
      </c>
      <c r="D640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640" t="str">
        <f ca="1">IF(INDEX(Table3[Type Colour],Table5[[#This Row],[Index Number]])=9,"",IF(INDEX(Table3[Footprint],Table5[[#This Row],[Index Number]])=0,"",INDEX(Table3[Footprint],Table5[[#This Row],[Index Number]])))</f>
        <v/>
      </c>
      <c r="F640" t="str">
        <f ca="1">IF(INDEX(Table3[Type Colour],Table5[[#This Row],[Index Number]])=9,"",IF(INDEX(Table3[Value],Table5[[#This Row],[Index Number]])=0,"",INDEX(Table3[Footprint],Table5[[#This Row],[Index Number]])))</f>
        <v/>
      </c>
      <c r="G640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640" t="str">
        <f ca="1">IF(INDEX(Table3[Type Colour],Table5[[#This Row],[Index Number]])=9,"",IF(INDEX(Table3[Order-code],Table5[[#This Row],[Index Number]])=0,"",INDEX(Table3[Order-code],Table5[[#This Row],[Index Number]])))</f>
        <v/>
      </c>
      <c r="I640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640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641" spans="2:10" x14ac:dyDescent="0.25">
      <c r="B641" s="12">
        <f t="shared" ca="1" si="9"/>
        <v>634</v>
      </c>
      <c r="C641" t="str">
        <f ca="1">IF(INDEX(Table3[Type Colour],Table5[[#This Row],[Index Number]])=9,"",IF(INDEX(Table3[Manufacturer],Table5[[#This Row],[Index Number]])=0,"",INDEX(Table3[Manufacturer],Table5[[#This Row],[Index Number]])))</f>
        <v/>
      </c>
      <c r="D641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641" t="str">
        <f ca="1">IF(INDEX(Table3[Type Colour],Table5[[#This Row],[Index Number]])=9,"",IF(INDEX(Table3[Footprint],Table5[[#This Row],[Index Number]])=0,"",INDEX(Table3[Footprint],Table5[[#This Row],[Index Number]])))</f>
        <v/>
      </c>
      <c r="F641" t="str">
        <f ca="1">IF(INDEX(Table3[Type Colour],Table5[[#This Row],[Index Number]])=9,"",IF(INDEX(Table3[Value],Table5[[#This Row],[Index Number]])=0,"",INDEX(Table3[Footprint],Table5[[#This Row],[Index Number]])))</f>
        <v/>
      </c>
      <c r="G641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641" t="str">
        <f ca="1">IF(INDEX(Table3[Type Colour],Table5[[#This Row],[Index Number]])=9,"",IF(INDEX(Table3[Order-code],Table5[[#This Row],[Index Number]])=0,"",INDEX(Table3[Order-code],Table5[[#This Row],[Index Number]])))</f>
        <v/>
      </c>
      <c r="I641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641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642" spans="2:10" x14ac:dyDescent="0.25">
      <c r="B642" s="12">
        <f t="shared" ca="1" si="9"/>
        <v>635</v>
      </c>
      <c r="C642" t="str">
        <f ca="1">IF(INDEX(Table3[Type Colour],Table5[[#This Row],[Index Number]])=9,"",IF(INDEX(Table3[Manufacturer],Table5[[#This Row],[Index Number]])=0,"",INDEX(Table3[Manufacturer],Table5[[#This Row],[Index Number]])))</f>
        <v/>
      </c>
      <c r="D642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642" t="str">
        <f ca="1">IF(INDEX(Table3[Type Colour],Table5[[#This Row],[Index Number]])=9,"",IF(INDEX(Table3[Footprint],Table5[[#This Row],[Index Number]])=0,"",INDEX(Table3[Footprint],Table5[[#This Row],[Index Number]])))</f>
        <v/>
      </c>
      <c r="F642" t="str">
        <f ca="1">IF(INDEX(Table3[Type Colour],Table5[[#This Row],[Index Number]])=9,"",IF(INDEX(Table3[Value],Table5[[#This Row],[Index Number]])=0,"",INDEX(Table3[Footprint],Table5[[#This Row],[Index Number]])))</f>
        <v/>
      </c>
      <c r="G642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642" t="str">
        <f ca="1">IF(INDEX(Table3[Type Colour],Table5[[#This Row],[Index Number]])=9,"",IF(INDEX(Table3[Order-code],Table5[[#This Row],[Index Number]])=0,"",INDEX(Table3[Order-code],Table5[[#This Row],[Index Number]])))</f>
        <v/>
      </c>
      <c r="I642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642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643" spans="2:10" x14ac:dyDescent="0.25">
      <c r="B643" s="12">
        <f t="shared" ref="B643:B706" ca="1" si="10">IF(ISNUMBER(INDIRECT("B"&amp;ROW()-1)),INDIRECT("B"&amp;ROW()-1)+1,1)</f>
        <v>636</v>
      </c>
      <c r="C643" t="str">
        <f ca="1">IF(INDEX(Table3[Type Colour],Table5[[#This Row],[Index Number]])=9,"",IF(INDEX(Table3[Manufacturer],Table5[[#This Row],[Index Number]])=0,"",INDEX(Table3[Manufacturer],Table5[[#This Row],[Index Number]])))</f>
        <v/>
      </c>
      <c r="D643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643" t="str">
        <f ca="1">IF(INDEX(Table3[Type Colour],Table5[[#This Row],[Index Number]])=9,"",IF(INDEX(Table3[Footprint],Table5[[#This Row],[Index Number]])=0,"",INDEX(Table3[Footprint],Table5[[#This Row],[Index Number]])))</f>
        <v/>
      </c>
      <c r="F643" t="str">
        <f ca="1">IF(INDEX(Table3[Type Colour],Table5[[#This Row],[Index Number]])=9,"",IF(INDEX(Table3[Value],Table5[[#This Row],[Index Number]])=0,"",INDEX(Table3[Footprint],Table5[[#This Row],[Index Number]])))</f>
        <v/>
      </c>
      <c r="G643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643" t="str">
        <f ca="1">IF(INDEX(Table3[Type Colour],Table5[[#This Row],[Index Number]])=9,"",IF(INDEX(Table3[Order-code],Table5[[#This Row],[Index Number]])=0,"",INDEX(Table3[Order-code],Table5[[#This Row],[Index Number]])))</f>
        <v/>
      </c>
      <c r="I643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643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644" spans="2:10" x14ac:dyDescent="0.25">
      <c r="B644" s="12">
        <f t="shared" ca="1" si="10"/>
        <v>637</v>
      </c>
      <c r="C644" t="str">
        <f ca="1">IF(INDEX(Table3[Type Colour],Table5[[#This Row],[Index Number]])=9,"",IF(INDEX(Table3[Manufacturer],Table5[[#This Row],[Index Number]])=0,"",INDEX(Table3[Manufacturer],Table5[[#This Row],[Index Number]])))</f>
        <v/>
      </c>
      <c r="D644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644" t="str">
        <f ca="1">IF(INDEX(Table3[Type Colour],Table5[[#This Row],[Index Number]])=9,"",IF(INDEX(Table3[Footprint],Table5[[#This Row],[Index Number]])=0,"",INDEX(Table3[Footprint],Table5[[#This Row],[Index Number]])))</f>
        <v/>
      </c>
      <c r="F644" t="str">
        <f ca="1">IF(INDEX(Table3[Type Colour],Table5[[#This Row],[Index Number]])=9,"",IF(INDEX(Table3[Value],Table5[[#This Row],[Index Number]])=0,"",INDEX(Table3[Footprint],Table5[[#This Row],[Index Number]])))</f>
        <v/>
      </c>
      <c r="G644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644" t="str">
        <f ca="1">IF(INDEX(Table3[Type Colour],Table5[[#This Row],[Index Number]])=9,"",IF(INDEX(Table3[Order-code],Table5[[#This Row],[Index Number]])=0,"",INDEX(Table3[Order-code],Table5[[#This Row],[Index Number]])))</f>
        <v/>
      </c>
      <c r="I644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644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645" spans="2:10" x14ac:dyDescent="0.25">
      <c r="B645" s="12">
        <f t="shared" ca="1" si="10"/>
        <v>638</v>
      </c>
      <c r="C645" t="str">
        <f ca="1">IF(INDEX(Table3[Type Colour],Table5[[#This Row],[Index Number]])=9,"",IF(INDEX(Table3[Manufacturer],Table5[[#This Row],[Index Number]])=0,"",INDEX(Table3[Manufacturer],Table5[[#This Row],[Index Number]])))</f>
        <v/>
      </c>
      <c r="D645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645" t="str">
        <f ca="1">IF(INDEX(Table3[Type Colour],Table5[[#This Row],[Index Number]])=9,"",IF(INDEX(Table3[Footprint],Table5[[#This Row],[Index Number]])=0,"",INDEX(Table3[Footprint],Table5[[#This Row],[Index Number]])))</f>
        <v/>
      </c>
      <c r="F645" t="str">
        <f ca="1">IF(INDEX(Table3[Type Colour],Table5[[#This Row],[Index Number]])=9,"",IF(INDEX(Table3[Value],Table5[[#This Row],[Index Number]])=0,"",INDEX(Table3[Footprint],Table5[[#This Row],[Index Number]])))</f>
        <v/>
      </c>
      <c r="G645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645" t="str">
        <f ca="1">IF(INDEX(Table3[Type Colour],Table5[[#This Row],[Index Number]])=9,"",IF(INDEX(Table3[Order-code],Table5[[#This Row],[Index Number]])=0,"",INDEX(Table3[Order-code],Table5[[#This Row],[Index Number]])))</f>
        <v/>
      </c>
      <c r="I645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645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646" spans="2:10" x14ac:dyDescent="0.25">
      <c r="B646" s="12">
        <f t="shared" ca="1" si="10"/>
        <v>639</v>
      </c>
      <c r="C646" t="str">
        <f ca="1">IF(INDEX(Table3[Type Colour],Table5[[#This Row],[Index Number]])=9,"",IF(INDEX(Table3[Manufacturer],Table5[[#This Row],[Index Number]])=0,"",INDEX(Table3[Manufacturer],Table5[[#This Row],[Index Number]])))</f>
        <v/>
      </c>
      <c r="D646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646" t="str">
        <f ca="1">IF(INDEX(Table3[Type Colour],Table5[[#This Row],[Index Number]])=9,"",IF(INDEX(Table3[Footprint],Table5[[#This Row],[Index Number]])=0,"",INDEX(Table3[Footprint],Table5[[#This Row],[Index Number]])))</f>
        <v/>
      </c>
      <c r="F646" t="str">
        <f ca="1">IF(INDEX(Table3[Type Colour],Table5[[#This Row],[Index Number]])=9,"",IF(INDEX(Table3[Value],Table5[[#This Row],[Index Number]])=0,"",INDEX(Table3[Footprint],Table5[[#This Row],[Index Number]])))</f>
        <v/>
      </c>
      <c r="G646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646" t="str">
        <f ca="1">IF(INDEX(Table3[Type Colour],Table5[[#This Row],[Index Number]])=9,"",IF(INDEX(Table3[Order-code],Table5[[#This Row],[Index Number]])=0,"",INDEX(Table3[Order-code],Table5[[#This Row],[Index Number]])))</f>
        <v/>
      </c>
      <c r="I646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646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647" spans="2:10" x14ac:dyDescent="0.25">
      <c r="B647" s="12">
        <f t="shared" ca="1" si="10"/>
        <v>640</v>
      </c>
      <c r="C647" t="str">
        <f ca="1">IF(INDEX(Table3[Type Colour],Table5[[#This Row],[Index Number]])=9,"",IF(INDEX(Table3[Manufacturer],Table5[[#This Row],[Index Number]])=0,"",INDEX(Table3[Manufacturer],Table5[[#This Row],[Index Number]])))</f>
        <v/>
      </c>
      <c r="D647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647" t="str">
        <f ca="1">IF(INDEX(Table3[Type Colour],Table5[[#This Row],[Index Number]])=9,"",IF(INDEX(Table3[Footprint],Table5[[#This Row],[Index Number]])=0,"",INDEX(Table3[Footprint],Table5[[#This Row],[Index Number]])))</f>
        <v/>
      </c>
      <c r="F647" t="str">
        <f ca="1">IF(INDEX(Table3[Type Colour],Table5[[#This Row],[Index Number]])=9,"",IF(INDEX(Table3[Value],Table5[[#This Row],[Index Number]])=0,"",INDEX(Table3[Footprint],Table5[[#This Row],[Index Number]])))</f>
        <v/>
      </c>
      <c r="G647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647" t="str">
        <f ca="1">IF(INDEX(Table3[Type Colour],Table5[[#This Row],[Index Number]])=9,"",IF(INDEX(Table3[Order-code],Table5[[#This Row],[Index Number]])=0,"",INDEX(Table3[Order-code],Table5[[#This Row],[Index Number]])))</f>
        <v/>
      </c>
      <c r="I647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647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648" spans="2:10" x14ac:dyDescent="0.25">
      <c r="B648" s="12">
        <f t="shared" ca="1" si="10"/>
        <v>641</v>
      </c>
      <c r="C648" t="str">
        <f ca="1">IF(INDEX(Table3[Type Colour],Table5[[#This Row],[Index Number]])=9,"",IF(INDEX(Table3[Manufacturer],Table5[[#This Row],[Index Number]])=0,"",INDEX(Table3[Manufacturer],Table5[[#This Row],[Index Number]])))</f>
        <v/>
      </c>
      <c r="D648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648" t="str">
        <f ca="1">IF(INDEX(Table3[Type Colour],Table5[[#This Row],[Index Number]])=9,"",IF(INDEX(Table3[Footprint],Table5[[#This Row],[Index Number]])=0,"",INDEX(Table3[Footprint],Table5[[#This Row],[Index Number]])))</f>
        <v/>
      </c>
      <c r="F648" t="str">
        <f ca="1">IF(INDEX(Table3[Type Colour],Table5[[#This Row],[Index Number]])=9,"",IF(INDEX(Table3[Value],Table5[[#This Row],[Index Number]])=0,"",INDEX(Table3[Footprint],Table5[[#This Row],[Index Number]])))</f>
        <v/>
      </c>
      <c r="G648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648" t="str">
        <f ca="1">IF(INDEX(Table3[Type Colour],Table5[[#This Row],[Index Number]])=9,"",IF(INDEX(Table3[Order-code],Table5[[#This Row],[Index Number]])=0,"",INDEX(Table3[Order-code],Table5[[#This Row],[Index Number]])))</f>
        <v/>
      </c>
      <c r="I648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648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649" spans="2:10" x14ac:dyDescent="0.25">
      <c r="B649" s="12">
        <f t="shared" ca="1" si="10"/>
        <v>642</v>
      </c>
      <c r="C649" t="str">
        <f ca="1">IF(INDEX(Table3[Type Colour],Table5[[#This Row],[Index Number]])=9,"",IF(INDEX(Table3[Manufacturer],Table5[[#This Row],[Index Number]])=0,"",INDEX(Table3[Manufacturer],Table5[[#This Row],[Index Number]])))</f>
        <v/>
      </c>
      <c r="D649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649" t="str">
        <f ca="1">IF(INDEX(Table3[Type Colour],Table5[[#This Row],[Index Number]])=9,"",IF(INDEX(Table3[Footprint],Table5[[#This Row],[Index Number]])=0,"",INDEX(Table3[Footprint],Table5[[#This Row],[Index Number]])))</f>
        <v/>
      </c>
      <c r="F649" t="str">
        <f ca="1">IF(INDEX(Table3[Type Colour],Table5[[#This Row],[Index Number]])=9,"",IF(INDEX(Table3[Value],Table5[[#This Row],[Index Number]])=0,"",INDEX(Table3[Footprint],Table5[[#This Row],[Index Number]])))</f>
        <v/>
      </c>
      <c r="G649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649" t="str">
        <f ca="1">IF(INDEX(Table3[Type Colour],Table5[[#This Row],[Index Number]])=9,"",IF(INDEX(Table3[Order-code],Table5[[#This Row],[Index Number]])=0,"",INDEX(Table3[Order-code],Table5[[#This Row],[Index Number]])))</f>
        <v/>
      </c>
      <c r="I649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649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650" spans="2:10" x14ac:dyDescent="0.25">
      <c r="B650" s="12">
        <f t="shared" ca="1" si="10"/>
        <v>643</v>
      </c>
      <c r="C650" t="str">
        <f ca="1">IF(INDEX(Table3[Type Colour],Table5[[#This Row],[Index Number]])=9,"",IF(INDEX(Table3[Manufacturer],Table5[[#This Row],[Index Number]])=0,"",INDEX(Table3[Manufacturer],Table5[[#This Row],[Index Number]])))</f>
        <v/>
      </c>
      <c r="D650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650" t="str">
        <f ca="1">IF(INDEX(Table3[Type Colour],Table5[[#This Row],[Index Number]])=9,"",IF(INDEX(Table3[Footprint],Table5[[#This Row],[Index Number]])=0,"",INDEX(Table3[Footprint],Table5[[#This Row],[Index Number]])))</f>
        <v/>
      </c>
      <c r="F650" t="str">
        <f ca="1">IF(INDEX(Table3[Type Colour],Table5[[#This Row],[Index Number]])=9,"",IF(INDEX(Table3[Value],Table5[[#This Row],[Index Number]])=0,"",INDEX(Table3[Footprint],Table5[[#This Row],[Index Number]])))</f>
        <v/>
      </c>
      <c r="G650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650" t="str">
        <f ca="1">IF(INDEX(Table3[Type Colour],Table5[[#This Row],[Index Number]])=9,"",IF(INDEX(Table3[Order-code],Table5[[#This Row],[Index Number]])=0,"",INDEX(Table3[Order-code],Table5[[#This Row],[Index Number]])))</f>
        <v/>
      </c>
      <c r="I650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650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651" spans="2:10" x14ac:dyDescent="0.25">
      <c r="B651" s="12">
        <f t="shared" ca="1" si="10"/>
        <v>644</v>
      </c>
      <c r="C651" t="str">
        <f ca="1">IF(INDEX(Table3[Type Colour],Table5[[#This Row],[Index Number]])=9,"",IF(INDEX(Table3[Manufacturer],Table5[[#This Row],[Index Number]])=0,"",INDEX(Table3[Manufacturer],Table5[[#This Row],[Index Number]])))</f>
        <v/>
      </c>
      <c r="D651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651" t="str">
        <f ca="1">IF(INDEX(Table3[Type Colour],Table5[[#This Row],[Index Number]])=9,"",IF(INDEX(Table3[Footprint],Table5[[#This Row],[Index Number]])=0,"",INDEX(Table3[Footprint],Table5[[#This Row],[Index Number]])))</f>
        <v/>
      </c>
      <c r="F651" t="str">
        <f ca="1">IF(INDEX(Table3[Type Colour],Table5[[#This Row],[Index Number]])=9,"",IF(INDEX(Table3[Value],Table5[[#This Row],[Index Number]])=0,"",INDEX(Table3[Footprint],Table5[[#This Row],[Index Number]])))</f>
        <v/>
      </c>
      <c r="G651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651" t="str">
        <f ca="1">IF(INDEX(Table3[Type Colour],Table5[[#This Row],[Index Number]])=9,"",IF(INDEX(Table3[Order-code],Table5[[#This Row],[Index Number]])=0,"",INDEX(Table3[Order-code],Table5[[#This Row],[Index Number]])))</f>
        <v/>
      </c>
      <c r="I651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651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652" spans="2:10" x14ac:dyDescent="0.25">
      <c r="B652" s="12">
        <f t="shared" ca="1" si="10"/>
        <v>645</v>
      </c>
      <c r="C652" t="str">
        <f ca="1">IF(INDEX(Table3[Type Colour],Table5[[#This Row],[Index Number]])=9,"",IF(INDEX(Table3[Manufacturer],Table5[[#This Row],[Index Number]])=0,"",INDEX(Table3[Manufacturer],Table5[[#This Row],[Index Number]])))</f>
        <v/>
      </c>
      <c r="D652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652" t="str">
        <f ca="1">IF(INDEX(Table3[Type Colour],Table5[[#This Row],[Index Number]])=9,"",IF(INDEX(Table3[Footprint],Table5[[#This Row],[Index Number]])=0,"",INDEX(Table3[Footprint],Table5[[#This Row],[Index Number]])))</f>
        <v/>
      </c>
      <c r="F652" t="str">
        <f ca="1">IF(INDEX(Table3[Type Colour],Table5[[#This Row],[Index Number]])=9,"",IF(INDEX(Table3[Value],Table5[[#This Row],[Index Number]])=0,"",INDEX(Table3[Footprint],Table5[[#This Row],[Index Number]])))</f>
        <v/>
      </c>
      <c r="G652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652" t="str">
        <f ca="1">IF(INDEX(Table3[Type Colour],Table5[[#This Row],[Index Number]])=9,"",IF(INDEX(Table3[Order-code],Table5[[#This Row],[Index Number]])=0,"",INDEX(Table3[Order-code],Table5[[#This Row],[Index Number]])))</f>
        <v/>
      </c>
      <c r="I652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652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653" spans="2:10" x14ac:dyDescent="0.25">
      <c r="B653" s="12">
        <f t="shared" ca="1" si="10"/>
        <v>646</v>
      </c>
      <c r="C653" t="str">
        <f ca="1">IF(INDEX(Table3[Type Colour],Table5[[#This Row],[Index Number]])=9,"",IF(INDEX(Table3[Manufacturer],Table5[[#This Row],[Index Number]])=0,"",INDEX(Table3[Manufacturer],Table5[[#This Row],[Index Number]])))</f>
        <v/>
      </c>
      <c r="D653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653" t="str">
        <f ca="1">IF(INDEX(Table3[Type Colour],Table5[[#This Row],[Index Number]])=9,"",IF(INDEX(Table3[Footprint],Table5[[#This Row],[Index Number]])=0,"",INDEX(Table3[Footprint],Table5[[#This Row],[Index Number]])))</f>
        <v/>
      </c>
      <c r="F653" t="str">
        <f ca="1">IF(INDEX(Table3[Type Colour],Table5[[#This Row],[Index Number]])=9,"",IF(INDEX(Table3[Value],Table5[[#This Row],[Index Number]])=0,"",INDEX(Table3[Footprint],Table5[[#This Row],[Index Number]])))</f>
        <v/>
      </c>
      <c r="G653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653" t="str">
        <f ca="1">IF(INDEX(Table3[Type Colour],Table5[[#This Row],[Index Number]])=9,"",IF(INDEX(Table3[Order-code],Table5[[#This Row],[Index Number]])=0,"",INDEX(Table3[Order-code],Table5[[#This Row],[Index Number]])))</f>
        <v/>
      </c>
      <c r="I653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653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654" spans="2:10" x14ac:dyDescent="0.25">
      <c r="B654" s="12">
        <f t="shared" ca="1" si="10"/>
        <v>647</v>
      </c>
      <c r="C654" t="str">
        <f ca="1">IF(INDEX(Table3[Type Colour],Table5[[#This Row],[Index Number]])=9,"",IF(INDEX(Table3[Manufacturer],Table5[[#This Row],[Index Number]])=0,"",INDEX(Table3[Manufacturer],Table5[[#This Row],[Index Number]])))</f>
        <v/>
      </c>
      <c r="D654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654" t="str">
        <f ca="1">IF(INDEX(Table3[Type Colour],Table5[[#This Row],[Index Number]])=9,"",IF(INDEX(Table3[Footprint],Table5[[#This Row],[Index Number]])=0,"",INDEX(Table3[Footprint],Table5[[#This Row],[Index Number]])))</f>
        <v/>
      </c>
      <c r="F654" t="str">
        <f ca="1">IF(INDEX(Table3[Type Colour],Table5[[#This Row],[Index Number]])=9,"",IF(INDEX(Table3[Value],Table5[[#This Row],[Index Number]])=0,"",INDEX(Table3[Footprint],Table5[[#This Row],[Index Number]])))</f>
        <v/>
      </c>
      <c r="G654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654" t="str">
        <f ca="1">IF(INDEX(Table3[Type Colour],Table5[[#This Row],[Index Number]])=9,"",IF(INDEX(Table3[Order-code],Table5[[#This Row],[Index Number]])=0,"",INDEX(Table3[Order-code],Table5[[#This Row],[Index Number]])))</f>
        <v/>
      </c>
      <c r="I654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654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655" spans="2:10" x14ac:dyDescent="0.25">
      <c r="B655" s="12">
        <f t="shared" ca="1" si="10"/>
        <v>648</v>
      </c>
      <c r="C655" t="str">
        <f ca="1">IF(INDEX(Table3[Type Colour],Table5[[#This Row],[Index Number]])=9,"",IF(INDEX(Table3[Manufacturer],Table5[[#This Row],[Index Number]])=0,"",INDEX(Table3[Manufacturer],Table5[[#This Row],[Index Number]])))</f>
        <v/>
      </c>
      <c r="D655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655" t="str">
        <f ca="1">IF(INDEX(Table3[Type Colour],Table5[[#This Row],[Index Number]])=9,"",IF(INDEX(Table3[Footprint],Table5[[#This Row],[Index Number]])=0,"",INDEX(Table3[Footprint],Table5[[#This Row],[Index Number]])))</f>
        <v/>
      </c>
      <c r="F655" t="str">
        <f ca="1">IF(INDEX(Table3[Type Colour],Table5[[#This Row],[Index Number]])=9,"",IF(INDEX(Table3[Value],Table5[[#This Row],[Index Number]])=0,"",INDEX(Table3[Footprint],Table5[[#This Row],[Index Number]])))</f>
        <v/>
      </c>
      <c r="G655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655" t="str">
        <f ca="1">IF(INDEX(Table3[Type Colour],Table5[[#This Row],[Index Number]])=9,"",IF(INDEX(Table3[Order-code],Table5[[#This Row],[Index Number]])=0,"",INDEX(Table3[Order-code],Table5[[#This Row],[Index Number]])))</f>
        <v/>
      </c>
      <c r="I655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655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656" spans="2:10" x14ac:dyDescent="0.25">
      <c r="B656" s="12">
        <f t="shared" ca="1" si="10"/>
        <v>649</v>
      </c>
      <c r="C656" t="str">
        <f ca="1">IF(INDEX(Table3[Type Colour],Table5[[#This Row],[Index Number]])=9,"",IF(INDEX(Table3[Manufacturer],Table5[[#This Row],[Index Number]])=0,"",INDEX(Table3[Manufacturer],Table5[[#This Row],[Index Number]])))</f>
        <v/>
      </c>
      <c r="D656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656" t="str">
        <f ca="1">IF(INDEX(Table3[Type Colour],Table5[[#This Row],[Index Number]])=9,"",IF(INDEX(Table3[Footprint],Table5[[#This Row],[Index Number]])=0,"",INDEX(Table3[Footprint],Table5[[#This Row],[Index Number]])))</f>
        <v/>
      </c>
      <c r="F656" t="str">
        <f ca="1">IF(INDEX(Table3[Type Colour],Table5[[#This Row],[Index Number]])=9,"",IF(INDEX(Table3[Value],Table5[[#This Row],[Index Number]])=0,"",INDEX(Table3[Footprint],Table5[[#This Row],[Index Number]])))</f>
        <v/>
      </c>
      <c r="G656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656" t="str">
        <f ca="1">IF(INDEX(Table3[Type Colour],Table5[[#This Row],[Index Number]])=9,"",IF(INDEX(Table3[Order-code],Table5[[#This Row],[Index Number]])=0,"",INDEX(Table3[Order-code],Table5[[#This Row],[Index Number]])))</f>
        <v/>
      </c>
      <c r="I656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656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657" spans="2:10" x14ac:dyDescent="0.25">
      <c r="B657" s="12">
        <f t="shared" ca="1" si="10"/>
        <v>650</v>
      </c>
      <c r="C657" t="str">
        <f ca="1">IF(INDEX(Table3[Type Colour],Table5[[#This Row],[Index Number]])=9,"",IF(INDEX(Table3[Manufacturer],Table5[[#This Row],[Index Number]])=0,"",INDEX(Table3[Manufacturer],Table5[[#This Row],[Index Number]])))</f>
        <v/>
      </c>
      <c r="D657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657" t="str">
        <f ca="1">IF(INDEX(Table3[Type Colour],Table5[[#This Row],[Index Number]])=9,"",IF(INDEX(Table3[Footprint],Table5[[#This Row],[Index Number]])=0,"",INDEX(Table3[Footprint],Table5[[#This Row],[Index Number]])))</f>
        <v/>
      </c>
      <c r="F657" t="str">
        <f ca="1">IF(INDEX(Table3[Type Colour],Table5[[#This Row],[Index Number]])=9,"",IF(INDEX(Table3[Value],Table5[[#This Row],[Index Number]])=0,"",INDEX(Table3[Footprint],Table5[[#This Row],[Index Number]])))</f>
        <v/>
      </c>
      <c r="G657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657" t="str">
        <f ca="1">IF(INDEX(Table3[Type Colour],Table5[[#This Row],[Index Number]])=9,"",IF(INDEX(Table3[Order-code],Table5[[#This Row],[Index Number]])=0,"",INDEX(Table3[Order-code],Table5[[#This Row],[Index Number]])))</f>
        <v/>
      </c>
      <c r="I657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657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658" spans="2:10" x14ac:dyDescent="0.25">
      <c r="B658" s="12">
        <f t="shared" ca="1" si="10"/>
        <v>651</v>
      </c>
      <c r="C658" t="str">
        <f ca="1">IF(INDEX(Table3[Type Colour],Table5[[#This Row],[Index Number]])=9,"",IF(INDEX(Table3[Manufacturer],Table5[[#This Row],[Index Number]])=0,"",INDEX(Table3[Manufacturer],Table5[[#This Row],[Index Number]])))</f>
        <v/>
      </c>
      <c r="D658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658" t="str">
        <f ca="1">IF(INDEX(Table3[Type Colour],Table5[[#This Row],[Index Number]])=9,"",IF(INDEX(Table3[Footprint],Table5[[#This Row],[Index Number]])=0,"",INDEX(Table3[Footprint],Table5[[#This Row],[Index Number]])))</f>
        <v/>
      </c>
      <c r="F658" t="str">
        <f ca="1">IF(INDEX(Table3[Type Colour],Table5[[#This Row],[Index Number]])=9,"",IF(INDEX(Table3[Value],Table5[[#This Row],[Index Number]])=0,"",INDEX(Table3[Footprint],Table5[[#This Row],[Index Number]])))</f>
        <v/>
      </c>
      <c r="G658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658" t="str">
        <f ca="1">IF(INDEX(Table3[Type Colour],Table5[[#This Row],[Index Number]])=9,"",IF(INDEX(Table3[Order-code],Table5[[#This Row],[Index Number]])=0,"",INDEX(Table3[Order-code],Table5[[#This Row],[Index Number]])))</f>
        <v/>
      </c>
      <c r="I658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658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659" spans="2:10" x14ac:dyDescent="0.25">
      <c r="B659" s="12">
        <f t="shared" ca="1" si="10"/>
        <v>652</v>
      </c>
      <c r="C659" t="str">
        <f ca="1">IF(INDEX(Table3[Type Colour],Table5[[#This Row],[Index Number]])=9,"",IF(INDEX(Table3[Manufacturer],Table5[[#This Row],[Index Number]])=0,"",INDEX(Table3[Manufacturer],Table5[[#This Row],[Index Number]])))</f>
        <v/>
      </c>
      <c r="D659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659" t="str">
        <f ca="1">IF(INDEX(Table3[Type Colour],Table5[[#This Row],[Index Number]])=9,"",IF(INDEX(Table3[Footprint],Table5[[#This Row],[Index Number]])=0,"",INDEX(Table3[Footprint],Table5[[#This Row],[Index Number]])))</f>
        <v/>
      </c>
      <c r="F659" t="str">
        <f ca="1">IF(INDEX(Table3[Type Colour],Table5[[#This Row],[Index Number]])=9,"",IF(INDEX(Table3[Value],Table5[[#This Row],[Index Number]])=0,"",INDEX(Table3[Footprint],Table5[[#This Row],[Index Number]])))</f>
        <v/>
      </c>
      <c r="G659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659" t="str">
        <f ca="1">IF(INDEX(Table3[Type Colour],Table5[[#This Row],[Index Number]])=9,"",IF(INDEX(Table3[Order-code],Table5[[#This Row],[Index Number]])=0,"",INDEX(Table3[Order-code],Table5[[#This Row],[Index Number]])))</f>
        <v/>
      </c>
      <c r="I659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659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660" spans="2:10" x14ac:dyDescent="0.25">
      <c r="B660" s="12">
        <f t="shared" ca="1" si="10"/>
        <v>653</v>
      </c>
      <c r="C660" t="str">
        <f ca="1">IF(INDEX(Table3[Type Colour],Table5[[#This Row],[Index Number]])=9,"",IF(INDEX(Table3[Manufacturer],Table5[[#This Row],[Index Number]])=0,"",INDEX(Table3[Manufacturer],Table5[[#This Row],[Index Number]])))</f>
        <v/>
      </c>
      <c r="D660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660" t="str">
        <f ca="1">IF(INDEX(Table3[Type Colour],Table5[[#This Row],[Index Number]])=9,"",IF(INDEX(Table3[Footprint],Table5[[#This Row],[Index Number]])=0,"",INDEX(Table3[Footprint],Table5[[#This Row],[Index Number]])))</f>
        <v/>
      </c>
      <c r="F660" t="str">
        <f ca="1">IF(INDEX(Table3[Type Colour],Table5[[#This Row],[Index Number]])=9,"",IF(INDEX(Table3[Value],Table5[[#This Row],[Index Number]])=0,"",INDEX(Table3[Footprint],Table5[[#This Row],[Index Number]])))</f>
        <v/>
      </c>
      <c r="G660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660" t="str">
        <f ca="1">IF(INDEX(Table3[Type Colour],Table5[[#This Row],[Index Number]])=9,"",IF(INDEX(Table3[Order-code],Table5[[#This Row],[Index Number]])=0,"",INDEX(Table3[Order-code],Table5[[#This Row],[Index Number]])))</f>
        <v/>
      </c>
      <c r="I660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660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661" spans="2:10" x14ac:dyDescent="0.25">
      <c r="B661" s="12">
        <f t="shared" ca="1" si="10"/>
        <v>654</v>
      </c>
      <c r="C661" t="str">
        <f ca="1">IF(INDEX(Table3[Type Colour],Table5[[#This Row],[Index Number]])=9,"",IF(INDEX(Table3[Manufacturer],Table5[[#This Row],[Index Number]])=0,"",INDEX(Table3[Manufacturer],Table5[[#This Row],[Index Number]])))</f>
        <v/>
      </c>
      <c r="D661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661" t="str">
        <f ca="1">IF(INDEX(Table3[Type Colour],Table5[[#This Row],[Index Number]])=9,"",IF(INDEX(Table3[Footprint],Table5[[#This Row],[Index Number]])=0,"",INDEX(Table3[Footprint],Table5[[#This Row],[Index Number]])))</f>
        <v/>
      </c>
      <c r="F661" t="str">
        <f ca="1">IF(INDEX(Table3[Type Colour],Table5[[#This Row],[Index Number]])=9,"",IF(INDEX(Table3[Value],Table5[[#This Row],[Index Number]])=0,"",INDEX(Table3[Footprint],Table5[[#This Row],[Index Number]])))</f>
        <v/>
      </c>
      <c r="G661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661" t="str">
        <f ca="1">IF(INDEX(Table3[Type Colour],Table5[[#This Row],[Index Number]])=9,"",IF(INDEX(Table3[Order-code],Table5[[#This Row],[Index Number]])=0,"",INDEX(Table3[Order-code],Table5[[#This Row],[Index Number]])))</f>
        <v/>
      </c>
      <c r="I661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661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662" spans="2:10" x14ac:dyDescent="0.25">
      <c r="B662" s="12">
        <f t="shared" ca="1" si="10"/>
        <v>655</v>
      </c>
      <c r="C662" t="str">
        <f ca="1">IF(INDEX(Table3[Type Colour],Table5[[#This Row],[Index Number]])=9,"",IF(INDEX(Table3[Manufacturer],Table5[[#This Row],[Index Number]])=0,"",INDEX(Table3[Manufacturer],Table5[[#This Row],[Index Number]])))</f>
        <v/>
      </c>
      <c r="D662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662" t="str">
        <f ca="1">IF(INDEX(Table3[Type Colour],Table5[[#This Row],[Index Number]])=9,"",IF(INDEX(Table3[Footprint],Table5[[#This Row],[Index Number]])=0,"",INDEX(Table3[Footprint],Table5[[#This Row],[Index Number]])))</f>
        <v/>
      </c>
      <c r="F662" t="str">
        <f ca="1">IF(INDEX(Table3[Type Colour],Table5[[#This Row],[Index Number]])=9,"",IF(INDEX(Table3[Value],Table5[[#This Row],[Index Number]])=0,"",INDEX(Table3[Footprint],Table5[[#This Row],[Index Number]])))</f>
        <v/>
      </c>
      <c r="G662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662" t="str">
        <f ca="1">IF(INDEX(Table3[Type Colour],Table5[[#This Row],[Index Number]])=9,"",IF(INDEX(Table3[Order-code],Table5[[#This Row],[Index Number]])=0,"",INDEX(Table3[Order-code],Table5[[#This Row],[Index Number]])))</f>
        <v/>
      </c>
      <c r="I662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662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663" spans="2:10" x14ac:dyDescent="0.25">
      <c r="B663" s="12">
        <f t="shared" ca="1" si="10"/>
        <v>656</v>
      </c>
      <c r="C663" t="str">
        <f ca="1">IF(INDEX(Table3[Type Colour],Table5[[#This Row],[Index Number]])=9,"",IF(INDEX(Table3[Manufacturer],Table5[[#This Row],[Index Number]])=0,"",INDEX(Table3[Manufacturer],Table5[[#This Row],[Index Number]])))</f>
        <v/>
      </c>
      <c r="D663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663" t="str">
        <f ca="1">IF(INDEX(Table3[Type Colour],Table5[[#This Row],[Index Number]])=9,"",IF(INDEX(Table3[Footprint],Table5[[#This Row],[Index Number]])=0,"",INDEX(Table3[Footprint],Table5[[#This Row],[Index Number]])))</f>
        <v/>
      </c>
      <c r="F663" t="str">
        <f ca="1">IF(INDEX(Table3[Type Colour],Table5[[#This Row],[Index Number]])=9,"",IF(INDEX(Table3[Value],Table5[[#This Row],[Index Number]])=0,"",INDEX(Table3[Footprint],Table5[[#This Row],[Index Number]])))</f>
        <v/>
      </c>
      <c r="G663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663" t="str">
        <f ca="1">IF(INDEX(Table3[Type Colour],Table5[[#This Row],[Index Number]])=9,"",IF(INDEX(Table3[Order-code],Table5[[#This Row],[Index Number]])=0,"",INDEX(Table3[Order-code],Table5[[#This Row],[Index Number]])))</f>
        <v/>
      </c>
      <c r="I663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663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664" spans="2:10" x14ac:dyDescent="0.25">
      <c r="B664" s="12">
        <f t="shared" ca="1" si="10"/>
        <v>657</v>
      </c>
      <c r="C664" t="str">
        <f ca="1">IF(INDEX(Table3[Type Colour],Table5[[#This Row],[Index Number]])=9,"",IF(INDEX(Table3[Manufacturer],Table5[[#This Row],[Index Number]])=0,"",INDEX(Table3[Manufacturer],Table5[[#This Row],[Index Number]])))</f>
        <v/>
      </c>
      <c r="D664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664" t="str">
        <f ca="1">IF(INDEX(Table3[Type Colour],Table5[[#This Row],[Index Number]])=9,"",IF(INDEX(Table3[Footprint],Table5[[#This Row],[Index Number]])=0,"",INDEX(Table3[Footprint],Table5[[#This Row],[Index Number]])))</f>
        <v/>
      </c>
      <c r="F664" t="str">
        <f ca="1">IF(INDEX(Table3[Type Colour],Table5[[#This Row],[Index Number]])=9,"",IF(INDEX(Table3[Value],Table5[[#This Row],[Index Number]])=0,"",INDEX(Table3[Footprint],Table5[[#This Row],[Index Number]])))</f>
        <v/>
      </c>
      <c r="G664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664" t="str">
        <f ca="1">IF(INDEX(Table3[Type Colour],Table5[[#This Row],[Index Number]])=9,"",IF(INDEX(Table3[Order-code],Table5[[#This Row],[Index Number]])=0,"",INDEX(Table3[Order-code],Table5[[#This Row],[Index Number]])))</f>
        <v/>
      </c>
      <c r="I664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664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665" spans="2:10" x14ac:dyDescent="0.25">
      <c r="B665" s="12">
        <f t="shared" ca="1" si="10"/>
        <v>658</v>
      </c>
      <c r="C665" t="str">
        <f ca="1">IF(INDEX(Table3[Type Colour],Table5[[#This Row],[Index Number]])=9,"",IF(INDEX(Table3[Manufacturer],Table5[[#This Row],[Index Number]])=0,"",INDEX(Table3[Manufacturer],Table5[[#This Row],[Index Number]])))</f>
        <v/>
      </c>
      <c r="D665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665" t="str">
        <f ca="1">IF(INDEX(Table3[Type Colour],Table5[[#This Row],[Index Number]])=9,"",IF(INDEX(Table3[Footprint],Table5[[#This Row],[Index Number]])=0,"",INDEX(Table3[Footprint],Table5[[#This Row],[Index Number]])))</f>
        <v/>
      </c>
      <c r="F665" t="str">
        <f ca="1">IF(INDEX(Table3[Type Colour],Table5[[#This Row],[Index Number]])=9,"",IF(INDEX(Table3[Value],Table5[[#This Row],[Index Number]])=0,"",INDEX(Table3[Footprint],Table5[[#This Row],[Index Number]])))</f>
        <v/>
      </c>
      <c r="G665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665" t="str">
        <f ca="1">IF(INDEX(Table3[Type Colour],Table5[[#This Row],[Index Number]])=9,"",IF(INDEX(Table3[Order-code],Table5[[#This Row],[Index Number]])=0,"",INDEX(Table3[Order-code],Table5[[#This Row],[Index Number]])))</f>
        <v/>
      </c>
      <c r="I665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665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666" spans="2:10" x14ac:dyDescent="0.25">
      <c r="B666" s="12">
        <f t="shared" ca="1" si="10"/>
        <v>659</v>
      </c>
      <c r="C666" t="str">
        <f ca="1">IF(INDEX(Table3[Type Colour],Table5[[#This Row],[Index Number]])=9,"",IF(INDEX(Table3[Manufacturer],Table5[[#This Row],[Index Number]])=0,"",INDEX(Table3[Manufacturer],Table5[[#This Row],[Index Number]])))</f>
        <v/>
      </c>
      <c r="D666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666" t="str">
        <f ca="1">IF(INDEX(Table3[Type Colour],Table5[[#This Row],[Index Number]])=9,"",IF(INDEX(Table3[Footprint],Table5[[#This Row],[Index Number]])=0,"",INDEX(Table3[Footprint],Table5[[#This Row],[Index Number]])))</f>
        <v/>
      </c>
      <c r="F666" t="str">
        <f ca="1">IF(INDEX(Table3[Type Colour],Table5[[#This Row],[Index Number]])=9,"",IF(INDEX(Table3[Value],Table5[[#This Row],[Index Number]])=0,"",INDEX(Table3[Footprint],Table5[[#This Row],[Index Number]])))</f>
        <v/>
      </c>
      <c r="G666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666" t="str">
        <f ca="1">IF(INDEX(Table3[Type Colour],Table5[[#This Row],[Index Number]])=9,"",IF(INDEX(Table3[Order-code],Table5[[#This Row],[Index Number]])=0,"",INDEX(Table3[Order-code],Table5[[#This Row],[Index Number]])))</f>
        <v/>
      </c>
      <c r="I666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666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667" spans="2:10" x14ac:dyDescent="0.25">
      <c r="B667" s="12">
        <f t="shared" ca="1" si="10"/>
        <v>660</v>
      </c>
      <c r="C667" t="str">
        <f ca="1">IF(INDEX(Table3[Type Colour],Table5[[#This Row],[Index Number]])=9,"",IF(INDEX(Table3[Manufacturer],Table5[[#This Row],[Index Number]])=0,"",INDEX(Table3[Manufacturer],Table5[[#This Row],[Index Number]])))</f>
        <v/>
      </c>
      <c r="D667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667" t="str">
        <f ca="1">IF(INDEX(Table3[Type Colour],Table5[[#This Row],[Index Number]])=9,"",IF(INDEX(Table3[Footprint],Table5[[#This Row],[Index Number]])=0,"",INDEX(Table3[Footprint],Table5[[#This Row],[Index Number]])))</f>
        <v/>
      </c>
      <c r="F667" t="str">
        <f ca="1">IF(INDEX(Table3[Type Colour],Table5[[#This Row],[Index Number]])=9,"",IF(INDEX(Table3[Value],Table5[[#This Row],[Index Number]])=0,"",INDEX(Table3[Footprint],Table5[[#This Row],[Index Number]])))</f>
        <v/>
      </c>
      <c r="G667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667" t="str">
        <f ca="1">IF(INDEX(Table3[Type Colour],Table5[[#This Row],[Index Number]])=9,"",IF(INDEX(Table3[Order-code],Table5[[#This Row],[Index Number]])=0,"",INDEX(Table3[Order-code],Table5[[#This Row],[Index Number]])))</f>
        <v/>
      </c>
      <c r="I667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667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668" spans="2:10" x14ac:dyDescent="0.25">
      <c r="B668" s="12">
        <f t="shared" ca="1" si="10"/>
        <v>661</v>
      </c>
      <c r="C668" t="str">
        <f ca="1">IF(INDEX(Table3[Type Colour],Table5[[#This Row],[Index Number]])=9,"",IF(INDEX(Table3[Manufacturer],Table5[[#This Row],[Index Number]])=0,"",INDEX(Table3[Manufacturer],Table5[[#This Row],[Index Number]])))</f>
        <v/>
      </c>
      <c r="D668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668" t="str">
        <f ca="1">IF(INDEX(Table3[Type Colour],Table5[[#This Row],[Index Number]])=9,"",IF(INDEX(Table3[Footprint],Table5[[#This Row],[Index Number]])=0,"",INDEX(Table3[Footprint],Table5[[#This Row],[Index Number]])))</f>
        <v/>
      </c>
      <c r="F668" t="str">
        <f ca="1">IF(INDEX(Table3[Type Colour],Table5[[#This Row],[Index Number]])=9,"",IF(INDEX(Table3[Value],Table5[[#This Row],[Index Number]])=0,"",INDEX(Table3[Footprint],Table5[[#This Row],[Index Number]])))</f>
        <v/>
      </c>
      <c r="G668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668" t="str">
        <f ca="1">IF(INDEX(Table3[Type Colour],Table5[[#This Row],[Index Number]])=9,"",IF(INDEX(Table3[Order-code],Table5[[#This Row],[Index Number]])=0,"",INDEX(Table3[Order-code],Table5[[#This Row],[Index Number]])))</f>
        <v/>
      </c>
      <c r="I668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668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669" spans="2:10" x14ac:dyDescent="0.25">
      <c r="B669" s="12">
        <f t="shared" ca="1" si="10"/>
        <v>662</v>
      </c>
      <c r="C669" t="str">
        <f ca="1">IF(INDEX(Table3[Type Colour],Table5[[#This Row],[Index Number]])=9,"",IF(INDEX(Table3[Manufacturer],Table5[[#This Row],[Index Number]])=0,"",INDEX(Table3[Manufacturer],Table5[[#This Row],[Index Number]])))</f>
        <v/>
      </c>
      <c r="D669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669" t="str">
        <f ca="1">IF(INDEX(Table3[Type Colour],Table5[[#This Row],[Index Number]])=9,"",IF(INDEX(Table3[Footprint],Table5[[#This Row],[Index Number]])=0,"",INDEX(Table3[Footprint],Table5[[#This Row],[Index Number]])))</f>
        <v/>
      </c>
      <c r="F669" t="str">
        <f ca="1">IF(INDEX(Table3[Type Colour],Table5[[#This Row],[Index Number]])=9,"",IF(INDEX(Table3[Value],Table5[[#This Row],[Index Number]])=0,"",INDEX(Table3[Footprint],Table5[[#This Row],[Index Number]])))</f>
        <v/>
      </c>
      <c r="G669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669" t="str">
        <f ca="1">IF(INDEX(Table3[Type Colour],Table5[[#This Row],[Index Number]])=9,"",IF(INDEX(Table3[Order-code],Table5[[#This Row],[Index Number]])=0,"",INDEX(Table3[Order-code],Table5[[#This Row],[Index Number]])))</f>
        <v/>
      </c>
      <c r="I669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669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670" spans="2:10" x14ac:dyDescent="0.25">
      <c r="B670" s="12">
        <f t="shared" ca="1" si="10"/>
        <v>663</v>
      </c>
      <c r="C670" t="str">
        <f ca="1">IF(INDEX(Table3[Type Colour],Table5[[#This Row],[Index Number]])=9,"",IF(INDEX(Table3[Manufacturer],Table5[[#This Row],[Index Number]])=0,"",INDEX(Table3[Manufacturer],Table5[[#This Row],[Index Number]])))</f>
        <v/>
      </c>
      <c r="D670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670" t="str">
        <f ca="1">IF(INDEX(Table3[Type Colour],Table5[[#This Row],[Index Number]])=9,"",IF(INDEX(Table3[Footprint],Table5[[#This Row],[Index Number]])=0,"",INDEX(Table3[Footprint],Table5[[#This Row],[Index Number]])))</f>
        <v/>
      </c>
      <c r="F670" t="str">
        <f ca="1">IF(INDEX(Table3[Type Colour],Table5[[#This Row],[Index Number]])=9,"",IF(INDEX(Table3[Value],Table5[[#This Row],[Index Number]])=0,"",INDEX(Table3[Footprint],Table5[[#This Row],[Index Number]])))</f>
        <v/>
      </c>
      <c r="G670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670" t="str">
        <f ca="1">IF(INDEX(Table3[Type Colour],Table5[[#This Row],[Index Number]])=9,"",IF(INDEX(Table3[Order-code],Table5[[#This Row],[Index Number]])=0,"",INDEX(Table3[Order-code],Table5[[#This Row],[Index Number]])))</f>
        <v/>
      </c>
      <c r="I670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670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671" spans="2:10" x14ac:dyDescent="0.25">
      <c r="B671" s="12">
        <f t="shared" ca="1" si="10"/>
        <v>664</v>
      </c>
      <c r="C671" t="str">
        <f ca="1">IF(INDEX(Table3[Type Colour],Table5[[#This Row],[Index Number]])=9,"",IF(INDEX(Table3[Manufacturer],Table5[[#This Row],[Index Number]])=0,"",INDEX(Table3[Manufacturer],Table5[[#This Row],[Index Number]])))</f>
        <v/>
      </c>
      <c r="D671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671" t="str">
        <f ca="1">IF(INDEX(Table3[Type Colour],Table5[[#This Row],[Index Number]])=9,"",IF(INDEX(Table3[Footprint],Table5[[#This Row],[Index Number]])=0,"",INDEX(Table3[Footprint],Table5[[#This Row],[Index Number]])))</f>
        <v/>
      </c>
      <c r="F671" t="str">
        <f ca="1">IF(INDEX(Table3[Type Colour],Table5[[#This Row],[Index Number]])=9,"",IF(INDEX(Table3[Value],Table5[[#This Row],[Index Number]])=0,"",INDEX(Table3[Footprint],Table5[[#This Row],[Index Number]])))</f>
        <v/>
      </c>
      <c r="G671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671" t="str">
        <f ca="1">IF(INDEX(Table3[Type Colour],Table5[[#This Row],[Index Number]])=9,"",IF(INDEX(Table3[Order-code],Table5[[#This Row],[Index Number]])=0,"",INDEX(Table3[Order-code],Table5[[#This Row],[Index Number]])))</f>
        <v/>
      </c>
      <c r="I671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671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672" spans="2:10" x14ac:dyDescent="0.25">
      <c r="B672" s="12">
        <f t="shared" ca="1" si="10"/>
        <v>665</v>
      </c>
      <c r="C672" t="str">
        <f ca="1">IF(INDEX(Table3[Type Colour],Table5[[#This Row],[Index Number]])=9,"",IF(INDEX(Table3[Manufacturer],Table5[[#This Row],[Index Number]])=0,"",INDEX(Table3[Manufacturer],Table5[[#This Row],[Index Number]])))</f>
        <v/>
      </c>
      <c r="D672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672" t="str">
        <f ca="1">IF(INDEX(Table3[Type Colour],Table5[[#This Row],[Index Number]])=9,"",IF(INDEX(Table3[Footprint],Table5[[#This Row],[Index Number]])=0,"",INDEX(Table3[Footprint],Table5[[#This Row],[Index Number]])))</f>
        <v/>
      </c>
      <c r="F672" t="str">
        <f ca="1">IF(INDEX(Table3[Type Colour],Table5[[#This Row],[Index Number]])=9,"",IF(INDEX(Table3[Value],Table5[[#This Row],[Index Number]])=0,"",INDEX(Table3[Footprint],Table5[[#This Row],[Index Number]])))</f>
        <v/>
      </c>
      <c r="G672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672" t="str">
        <f ca="1">IF(INDEX(Table3[Type Colour],Table5[[#This Row],[Index Number]])=9,"",IF(INDEX(Table3[Order-code],Table5[[#This Row],[Index Number]])=0,"",INDEX(Table3[Order-code],Table5[[#This Row],[Index Number]])))</f>
        <v/>
      </c>
      <c r="I672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672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673" spans="2:10" x14ac:dyDescent="0.25">
      <c r="B673" s="12">
        <f t="shared" ca="1" si="10"/>
        <v>666</v>
      </c>
      <c r="C673" t="str">
        <f ca="1">IF(INDEX(Table3[Type Colour],Table5[[#This Row],[Index Number]])=9,"",IF(INDEX(Table3[Manufacturer],Table5[[#This Row],[Index Number]])=0,"",INDEX(Table3[Manufacturer],Table5[[#This Row],[Index Number]])))</f>
        <v/>
      </c>
      <c r="D673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673" t="str">
        <f ca="1">IF(INDEX(Table3[Type Colour],Table5[[#This Row],[Index Number]])=9,"",IF(INDEX(Table3[Footprint],Table5[[#This Row],[Index Number]])=0,"",INDEX(Table3[Footprint],Table5[[#This Row],[Index Number]])))</f>
        <v/>
      </c>
      <c r="F673" t="str">
        <f ca="1">IF(INDEX(Table3[Type Colour],Table5[[#This Row],[Index Number]])=9,"",IF(INDEX(Table3[Value],Table5[[#This Row],[Index Number]])=0,"",INDEX(Table3[Footprint],Table5[[#This Row],[Index Number]])))</f>
        <v/>
      </c>
      <c r="G673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673" t="str">
        <f ca="1">IF(INDEX(Table3[Type Colour],Table5[[#This Row],[Index Number]])=9,"",IF(INDEX(Table3[Order-code],Table5[[#This Row],[Index Number]])=0,"",INDEX(Table3[Order-code],Table5[[#This Row],[Index Number]])))</f>
        <v/>
      </c>
      <c r="I673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673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674" spans="2:10" x14ac:dyDescent="0.25">
      <c r="B674" s="12">
        <f t="shared" ca="1" si="10"/>
        <v>667</v>
      </c>
      <c r="C674" t="str">
        <f ca="1">IF(INDEX(Table3[Type Colour],Table5[[#This Row],[Index Number]])=9,"",IF(INDEX(Table3[Manufacturer],Table5[[#This Row],[Index Number]])=0,"",INDEX(Table3[Manufacturer],Table5[[#This Row],[Index Number]])))</f>
        <v/>
      </c>
      <c r="D674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674" t="str">
        <f ca="1">IF(INDEX(Table3[Type Colour],Table5[[#This Row],[Index Number]])=9,"",IF(INDEX(Table3[Footprint],Table5[[#This Row],[Index Number]])=0,"",INDEX(Table3[Footprint],Table5[[#This Row],[Index Number]])))</f>
        <v/>
      </c>
      <c r="F674" t="str">
        <f ca="1">IF(INDEX(Table3[Type Colour],Table5[[#This Row],[Index Number]])=9,"",IF(INDEX(Table3[Value],Table5[[#This Row],[Index Number]])=0,"",INDEX(Table3[Footprint],Table5[[#This Row],[Index Number]])))</f>
        <v/>
      </c>
      <c r="G674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674" t="str">
        <f ca="1">IF(INDEX(Table3[Type Colour],Table5[[#This Row],[Index Number]])=9,"",IF(INDEX(Table3[Order-code],Table5[[#This Row],[Index Number]])=0,"",INDEX(Table3[Order-code],Table5[[#This Row],[Index Number]])))</f>
        <v/>
      </c>
      <c r="I674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674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675" spans="2:10" x14ac:dyDescent="0.25">
      <c r="B675" s="12">
        <f t="shared" ca="1" si="10"/>
        <v>668</v>
      </c>
      <c r="C675" t="str">
        <f ca="1">IF(INDEX(Table3[Type Colour],Table5[[#This Row],[Index Number]])=9,"",IF(INDEX(Table3[Manufacturer],Table5[[#This Row],[Index Number]])=0,"",INDEX(Table3[Manufacturer],Table5[[#This Row],[Index Number]])))</f>
        <v/>
      </c>
      <c r="D675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675" t="str">
        <f ca="1">IF(INDEX(Table3[Type Colour],Table5[[#This Row],[Index Number]])=9,"",IF(INDEX(Table3[Footprint],Table5[[#This Row],[Index Number]])=0,"",INDEX(Table3[Footprint],Table5[[#This Row],[Index Number]])))</f>
        <v/>
      </c>
      <c r="F675" t="str">
        <f ca="1">IF(INDEX(Table3[Type Colour],Table5[[#This Row],[Index Number]])=9,"",IF(INDEX(Table3[Value],Table5[[#This Row],[Index Number]])=0,"",INDEX(Table3[Footprint],Table5[[#This Row],[Index Number]])))</f>
        <v/>
      </c>
      <c r="G675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675" t="str">
        <f ca="1">IF(INDEX(Table3[Type Colour],Table5[[#This Row],[Index Number]])=9,"",IF(INDEX(Table3[Order-code],Table5[[#This Row],[Index Number]])=0,"",INDEX(Table3[Order-code],Table5[[#This Row],[Index Number]])))</f>
        <v/>
      </c>
      <c r="I675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675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676" spans="2:10" x14ac:dyDescent="0.25">
      <c r="B676" s="12">
        <f t="shared" ca="1" si="10"/>
        <v>669</v>
      </c>
      <c r="C676" t="str">
        <f ca="1">IF(INDEX(Table3[Type Colour],Table5[[#This Row],[Index Number]])=9,"",IF(INDEX(Table3[Manufacturer],Table5[[#This Row],[Index Number]])=0,"",INDEX(Table3[Manufacturer],Table5[[#This Row],[Index Number]])))</f>
        <v/>
      </c>
      <c r="D676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676" t="str">
        <f ca="1">IF(INDEX(Table3[Type Colour],Table5[[#This Row],[Index Number]])=9,"",IF(INDEX(Table3[Footprint],Table5[[#This Row],[Index Number]])=0,"",INDEX(Table3[Footprint],Table5[[#This Row],[Index Number]])))</f>
        <v/>
      </c>
      <c r="F676" t="str">
        <f ca="1">IF(INDEX(Table3[Type Colour],Table5[[#This Row],[Index Number]])=9,"",IF(INDEX(Table3[Value],Table5[[#This Row],[Index Number]])=0,"",INDEX(Table3[Footprint],Table5[[#This Row],[Index Number]])))</f>
        <v/>
      </c>
      <c r="G676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676" t="str">
        <f ca="1">IF(INDEX(Table3[Type Colour],Table5[[#This Row],[Index Number]])=9,"",IF(INDEX(Table3[Order-code],Table5[[#This Row],[Index Number]])=0,"",INDEX(Table3[Order-code],Table5[[#This Row],[Index Number]])))</f>
        <v/>
      </c>
      <c r="I676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676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677" spans="2:10" x14ac:dyDescent="0.25">
      <c r="B677" s="12">
        <f t="shared" ca="1" si="10"/>
        <v>670</v>
      </c>
      <c r="C677" t="str">
        <f ca="1">IF(INDEX(Table3[Type Colour],Table5[[#This Row],[Index Number]])=9,"",IF(INDEX(Table3[Manufacturer],Table5[[#This Row],[Index Number]])=0,"",INDEX(Table3[Manufacturer],Table5[[#This Row],[Index Number]])))</f>
        <v/>
      </c>
      <c r="D677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677" t="str">
        <f ca="1">IF(INDEX(Table3[Type Colour],Table5[[#This Row],[Index Number]])=9,"",IF(INDEX(Table3[Footprint],Table5[[#This Row],[Index Number]])=0,"",INDEX(Table3[Footprint],Table5[[#This Row],[Index Number]])))</f>
        <v/>
      </c>
      <c r="F677" t="str">
        <f ca="1">IF(INDEX(Table3[Type Colour],Table5[[#This Row],[Index Number]])=9,"",IF(INDEX(Table3[Value],Table5[[#This Row],[Index Number]])=0,"",INDEX(Table3[Footprint],Table5[[#This Row],[Index Number]])))</f>
        <v/>
      </c>
      <c r="G677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677" t="str">
        <f ca="1">IF(INDEX(Table3[Type Colour],Table5[[#This Row],[Index Number]])=9,"",IF(INDEX(Table3[Order-code],Table5[[#This Row],[Index Number]])=0,"",INDEX(Table3[Order-code],Table5[[#This Row],[Index Number]])))</f>
        <v/>
      </c>
      <c r="I677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677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678" spans="2:10" x14ac:dyDescent="0.25">
      <c r="B678" s="12">
        <f t="shared" ca="1" si="10"/>
        <v>671</v>
      </c>
      <c r="C678" t="str">
        <f ca="1">IF(INDEX(Table3[Type Colour],Table5[[#This Row],[Index Number]])=9,"",IF(INDEX(Table3[Manufacturer],Table5[[#This Row],[Index Number]])=0,"",INDEX(Table3[Manufacturer],Table5[[#This Row],[Index Number]])))</f>
        <v/>
      </c>
      <c r="D678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678" t="str">
        <f ca="1">IF(INDEX(Table3[Type Colour],Table5[[#This Row],[Index Number]])=9,"",IF(INDEX(Table3[Footprint],Table5[[#This Row],[Index Number]])=0,"",INDEX(Table3[Footprint],Table5[[#This Row],[Index Number]])))</f>
        <v/>
      </c>
      <c r="F678" t="str">
        <f ca="1">IF(INDEX(Table3[Type Colour],Table5[[#This Row],[Index Number]])=9,"",IF(INDEX(Table3[Value],Table5[[#This Row],[Index Number]])=0,"",INDEX(Table3[Footprint],Table5[[#This Row],[Index Number]])))</f>
        <v/>
      </c>
      <c r="G678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678" t="str">
        <f ca="1">IF(INDEX(Table3[Type Colour],Table5[[#This Row],[Index Number]])=9,"",IF(INDEX(Table3[Order-code],Table5[[#This Row],[Index Number]])=0,"",INDEX(Table3[Order-code],Table5[[#This Row],[Index Number]])))</f>
        <v/>
      </c>
      <c r="I678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678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679" spans="2:10" x14ac:dyDescent="0.25">
      <c r="B679" s="12">
        <f t="shared" ca="1" si="10"/>
        <v>672</v>
      </c>
      <c r="C679" t="str">
        <f ca="1">IF(INDEX(Table3[Type Colour],Table5[[#This Row],[Index Number]])=9,"",IF(INDEX(Table3[Manufacturer],Table5[[#This Row],[Index Number]])=0,"",INDEX(Table3[Manufacturer],Table5[[#This Row],[Index Number]])))</f>
        <v/>
      </c>
      <c r="D679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679" t="str">
        <f ca="1">IF(INDEX(Table3[Type Colour],Table5[[#This Row],[Index Number]])=9,"",IF(INDEX(Table3[Footprint],Table5[[#This Row],[Index Number]])=0,"",INDEX(Table3[Footprint],Table5[[#This Row],[Index Number]])))</f>
        <v/>
      </c>
      <c r="F679" t="str">
        <f ca="1">IF(INDEX(Table3[Type Colour],Table5[[#This Row],[Index Number]])=9,"",IF(INDEX(Table3[Value],Table5[[#This Row],[Index Number]])=0,"",INDEX(Table3[Footprint],Table5[[#This Row],[Index Number]])))</f>
        <v/>
      </c>
      <c r="G679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679" t="str">
        <f ca="1">IF(INDEX(Table3[Type Colour],Table5[[#This Row],[Index Number]])=9,"",IF(INDEX(Table3[Order-code],Table5[[#This Row],[Index Number]])=0,"",INDEX(Table3[Order-code],Table5[[#This Row],[Index Number]])))</f>
        <v/>
      </c>
      <c r="I679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679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680" spans="2:10" x14ac:dyDescent="0.25">
      <c r="B680" s="12">
        <f t="shared" ca="1" si="10"/>
        <v>673</v>
      </c>
      <c r="C680" t="str">
        <f ca="1">IF(INDEX(Table3[Type Colour],Table5[[#This Row],[Index Number]])=9,"",IF(INDEX(Table3[Manufacturer],Table5[[#This Row],[Index Number]])=0,"",INDEX(Table3[Manufacturer],Table5[[#This Row],[Index Number]])))</f>
        <v/>
      </c>
      <c r="D680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680" t="str">
        <f ca="1">IF(INDEX(Table3[Type Colour],Table5[[#This Row],[Index Number]])=9,"",IF(INDEX(Table3[Footprint],Table5[[#This Row],[Index Number]])=0,"",INDEX(Table3[Footprint],Table5[[#This Row],[Index Number]])))</f>
        <v/>
      </c>
      <c r="F680" t="str">
        <f ca="1">IF(INDEX(Table3[Type Colour],Table5[[#This Row],[Index Number]])=9,"",IF(INDEX(Table3[Value],Table5[[#This Row],[Index Number]])=0,"",INDEX(Table3[Footprint],Table5[[#This Row],[Index Number]])))</f>
        <v/>
      </c>
      <c r="G680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680" t="str">
        <f ca="1">IF(INDEX(Table3[Type Colour],Table5[[#This Row],[Index Number]])=9,"",IF(INDEX(Table3[Order-code],Table5[[#This Row],[Index Number]])=0,"",INDEX(Table3[Order-code],Table5[[#This Row],[Index Number]])))</f>
        <v/>
      </c>
      <c r="I680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680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681" spans="2:10" x14ac:dyDescent="0.25">
      <c r="B681" s="12">
        <f t="shared" ca="1" si="10"/>
        <v>674</v>
      </c>
      <c r="C681" t="str">
        <f ca="1">IF(INDEX(Table3[Type Colour],Table5[[#This Row],[Index Number]])=9,"",IF(INDEX(Table3[Manufacturer],Table5[[#This Row],[Index Number]])=0,"",INDEX(Table3[Manufacturer],Table5[[#This Row],[Index Number]])))</f>
        <v/>
      </c>
      <c r="D681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681" t="str">
        <f ca="1">IF(INDEX(Table3[Type Colour],Table5[[#This Row],[Index Number]])=9,"",IF(INDEX(Table3[Footprint],Table5[[#This Row],[Index Number]])=0,"",INDEX(Table3[Footprint],Table5[[#This Row],[Index Number]])))</f>
        <v/>
      </c>
      <c r="F681" t="str">
        <f ca="1">IF(INDEX(Table3[Type Colour],Table5[[#This Row],[Index Number]])=9,"",IF(INDEX(Table3[Value],Table5[[#This Row],[Index Number]])=0,"",INDEX(Table3[Footprint],Table5[[#This Row],[Index Number]])))</f>
        <v/>
      </c>
      <c r="G681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681" t="str">
        <f ca="1">IF(INDEX(Table3[Type Colour],Table5[[#This Row],[Index Number]])=9,"",IF(INDEX(Table3[Order-code],Table5[[#This Row],[Index Number]])=0,"",INDEX(Table3[Order-code],Table5[[#This Row],[Index Number]])))</f>
        <v/>
      </c>
      <c r="I681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681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682" spans="2:10" x14ac:dyDescent="0.25">
      <c r="B682" s="12">
        <f t="shared" ca="1" si="10"/>
        <v>675</v>
      </c>
      <c r="C682" t="str">
        <f ca="1">IF(INDEX(Table3[Type Colour],Table5[[#This Row],[Index Number]])=9,"",IF(INDEX(Table3[Manufacturer],Table5[[#This Row],[Index Number]])=0,"",INDEX(Table3[Manufacturer],Table5[[#This Row],[Index Number]])))</f>
        <v/>
      </c>
      <c r="D682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682" t="str">
        <f ca="1">IF(INDEX(Table3[Type Colour],Table5[[#This Row],[Index Number]])=9,"",IF(INDEX(Table3[Footprint],Table5[[#This Row],[Index Number]])=0,"",INDEX(Table3[Footprint],Table5[[#This Row],[Index Number]])))</f>
        <v/>
      </c>
      <c r="F682" t="str">
        <f ca="1">IF(INDEX(Table3[Type Colour],Table5[[#This Row],[Index Number]])=9,"",IF(INDEX(Table3[Value],Table5[[#This Row],[Index Number]])=0,"",INDEX(Table3[Footprint],Table5[[#This Row],[Index Number]])))</f>
        <v/>
      </c>
      <c r="G682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682" t="str">
        <f ca="1">IF(INDEX(Table3[Type Colour],Table5[[#This Row],[Index Number]])=9,"",IF(INDEX(Table3[Order-code],Table5[[#This Row],[Index Number]])=0,"",INDEX(Table3[Order-code],Table5[[#This Row],[Index Number]])))</f>
        <v/>
      </c>
      <c r="I682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682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683" spans="2:10" x14ac:dyDescent="0.25">
      <c r="B683" s="12">
        <f t="shared" ca="1" si="10"/>
        <v>676</v>
      </c>
      <c r="C683" t="str">
        <f ca="1">IF(INDEX(Table3[Type Colour],Table5[[#This Row],[Index Number]])=9,"",IF(INDEX(Table3[Manufacturer],Table5[[#This Row],[Index Number]])=0,"",INDEX(Table3[Manufacturer],Table5[[#This Row],[Index Number]])))</f>
        <v/>
      </c>
      <c r="D683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683" t="str">
        <f ca="1">IF(INDEX(Table3[Type Colour],Table5[[#This Row],[Index Number]])=9,"",IF(INDEX(Table3[Footprint],Table5[[#This Row],[Index Number]])=0,"",INDEX(Table3[Footprint],Table5[[#This Row],[Index Number]])))</f>
        <v/>
      </c>
      <c r="F683" t="str">
        <f ca="1">IF(INDEX(Table3[Type Colour],Table5[[#This Row],[Index Number]])=9,"",IF(INDEX(Table3[Value],Table5[[#This Row],[Index Number]])=0,"",INDEX(Table3[Footprint],Table5[[#This Row],[Index Number]])))</f>
        <v/>
      </c>
      <c r="G683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683" t="str">
        <f ca="1">IF(INDEX(Table3[Type Colour],Table5[[#This Row],[Index Number]])=9,"",IF(INDEX(Table3[Order-code],Table5[[#This Row],[Index Number]])=0,"",INDEX(Table3[Order-code],Table5[[#This Row],[Index Number]])))</f>
        <v/>
      </c>
      <c r="I683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683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684" spans="2:10" x14ac:dyDescent="0.25">
      <c r="B684" s="12">
        <f t="shared" ca="1" si="10"/>
        <v>677</v>
      </c>
      <c r="C684" t="str">
        <f ca="1">IF(INDEX(Table3[Type Colour],Table5[[#This Row],[Index Number]])=9,"",IF(INDEX(Table3[Manufacturer],Table5[[#This Row],[Index Number]])=0,"",INDEX(Table3[Manufacturer],Table5[[#This Row],[Index Number]])))</f>
        <v/>
      </c>
      <c r="D684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684" t="str">
        <f ca="1">IF(INDEX(Table3[Type Colour],Table5[[#This Row],[Index Number]])=9,"",IF(INDEX(Table3[Footprint],Table5[[#This Row],[Index Number]])=0,"",INDEX(Table3[Footprint],Table5[[#This Row],[Index Number]])))</f>
        <v/>
      </c>
      <c r="F684" t="str">
        <f ca="1">IF(INDEX(Table3[Type Colour],Table5[[#This Row],[Index Number]])=9,"",IF(INDEX(Table3[Value],Table5[[#This Row],[Index Number]])=0,"",INDEX(Table3[Footprint],Table5[[#This Row],[Index Number]])))</f>
        <v/>
      </c>
      <c r="G684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684" t="str">
        <f ca="1">IF(INDEX(Table3[Type Colour],Table5[[#This Row],[Index Number]])=9,"",IF(INDEX(Table3[Order-code],Table5[[#This Row],[Index Number]])=0,"",INDEX(Table3[Order-code],Table5[[#This Row],[Index Number]])))</f>
        <v/>
      </c>
      <c r="I684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684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685" spans="2:10" x14ac:dyDescent="0.25">
      <c r="B685" s="12">
        <f t="shared" ca="1" si="10"/>
        <v>678</v>
      </c>
      <c r="C685" t="str">
        <f ca="1">IF(INDEX(Table3[Type Colour],Table5[[#This Row],[Index Number]])=9,"",IF(INDEX(Table3[Manufacturer],Table5[[#This Row],[Index Number]])=0,"",INDEX(Table3[Manufacturer],Table5[[#This Row],[Index Number]])))</f>
        <v/>
      </c>
      <c r="D685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685" t="str">
        <f ca="1">IF(INDEX(Table3[Type Colour],Table5[[#This Row],[Index Number]])=9,"",IF(INDEX(Table3[Footprint],Table5[[#This Row],[Index Number]])=0,"",INDEX(Table3[Footprint],Table5[[#This Row],[Index Number]])))</f>
        <v/>
      </c>
      <c r="F685" t="str">
        <f ca="1">IF(INDEX(Table3[Type Colour],Table5[[#This Row],[Index Number]])=9,"",IF(INDEX(Table3[Value],Table5[[#This Row],[Index Number]])=0,"",INDEX(Table3[Footprint],Table5[[#This Row],[Index Number]])))</f>
        <v/>
      </c>
      <c r="G685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685" t="str">
        <f ca="1">IF(INDEX(Table3[Type Colour],Table5[[#This Row],[Index Number]])=9,"",IF(INDEX(Table3[Order-code],Table5[[#This Row],[Index Number]])=0,"",INDEX(Table3[Order-code],Table5[[#This Row],[Index Number]])))</f>
        <v/>
      </c>
      <c r="I685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685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686" spans="2:10" x14ac:dyDescent="0.25">
      <c r="B686" s="12">
        <f t="shared" ca="1" si="10"/>
        <v>679</v>
      </c>
      <c r="C686" t="str">
        <f ca="1">IF(INDEX(Table3[Type Colour],Table5[[#This Row],[Index Number]])=9,"",IF(INDEX(Table3[Manufacturer],Table5[[#This Row],[Index Number]])=0,"",INDEX(Table3[Manufacturer],Table5[[#This Row],[Index Number]])))</f>
        <v/>
      </c>
      <c r="D686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686" t="str">
        <f ca="1">IF(INDEX(Table3[Type Colour],Table5[[#This Row],[Index Number]])=9,"",IF(INDEX(Table3[Footprint],Table5[[#This Row],[Index Number]])=0,"",INDEX(Table3[Footprint],Table5[[#This Row],[Index Number]])))</f>
        <v/>
      </c>
      <c r="F686" t="str">
        <f ca="1">IF(INDEX(Table3[Type Colour],Table5[[#This Row],[Index Number]])=9,"",IF(INDEX(Table3[Value],Table5[[#This Row],[Index Number]])=0,"",INDEX(Table3[Footprint],Table5[[#This Row],[Index Number]])))</f>
        <v/>
      </c>
      <c r="G686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686" t="str">
        <f ca="1">IF(INDEX(Table3[Type Colour],Table5[[#This Row],[Index Number]])=9,"",IF(INDEX(Table3[Order-code],Table5[[#This Row],[Index Number]])=0,"",INDEX(Table3[Order-code],Table5[[#This Row],[Index Number]])))</f>
        <v/>
      </c>
      <c r="I686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686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687" spans="2:10" x14ac:dyDescent="0.25">
      <c r="B687" s="12">
        <f t="shared" ca="1" si="10"/>
        <v>680</v>
      </c>
      <c r="C687" t="str">
        <f ca="1">IF(INDEX(Table3[Type Colour],Table5[[#This Row],[Index Number]])=9,"",IF(INDEX(Table3[Manufacturer],Table5[[#This Row],[Index Number]])=0,"",INDEX(Table3[Manufacturer],Table5[[#This Row],[Index Number]])))</f>
        <v/>
      </c>
      <c r="D687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687" t="str">
        <f ca="1">IF(INDEX(Table3[Type Colour],Table5[[#This Row],[Index Number]])=9,"",IF(INDEX(Table3[Footprint],Table5[[#This Row],[Index Number]])=0,"",INDEX(Table3[Footprint],Table5[[#This Row],[Index Number]])))</f>
        <v/>
      </c>
      <c r="F687" t="str">
        <f ca="1">IF(INDEX(Table3[Type Colour],Table5[[#This Row],[Index Number]])=9,"",IF(INDEX(Table3[Value],Table5[[#This Row],[Index Number]])=0,"",INDEX(Table3[Footprint],Table5[[#This Row],[Index Number]])))</f>
        <v/>
      </c>
      <c r="G687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687" t="str">
        <f ca="1">IF(INDEX(Table3[Type Colour],Table5[[#This Row],[Index Number]])=9,"",IF(INDEX(Table3[Order-code],Table5[[#This Row],[Index Number]])=0,"",INDEX(Table3[Order-code],Table5[[#This Row],[Index Number]])))</f>
        <v/>
      </c>
      <c r="I687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687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688" spans="2:10" x14ac:dyDescent="0.25">
      <c r="B688" s="12">
        <f t="shared" ca="1" si="10"/>
        <v>681</v>
      </c>
      <c r="C688" t="str">
        <f ca="1">IF(INDEX(Table3[Type Colour],Table5[[#This Row],[Index Number]])=9,"",IF(INDEX(Table3[Manufacturer],Table5[[#This Row],[Index Number]])=0,"",INDEX(Table3[Manufacturer],Table5[[#This Row],[Index Number]])))</f>
        <v/>
      </c>
      <c r="D688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688" t="str">
        <f ca="1">IF(INDEX(Table3[Type Colour],Table5[[#This Row],[Index Number]])=9,"",IF(INDEX(Table3[Footprint],Table5[[#This Row],[Index Number]])=0,"",INDEX(Table3[Footprint],Table5[[#This Row],[Index Number]])))</f>
        <v/>
      </c>
      <c r="F688" t="str">
        <f ca="1">IF(INDEX(Table3[Type Colour],Table5[[#This Row],[Index Number]])=9,"",IF(INDEX(Table3[Value],Table5[[#This Row],[Index Number]])=0,"",INDEX(Table3[Footprint],Table5[[#This Row],[Index Number]])))</f>
        <v/>
      </c>
      <c r="G688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688" t="str">
        <f ca="1">IF(INDEX(Table3[Type Colour],Table5[[#This Row],[Index Number]])=9,"",IF(INDEX(Table3[Order-code],Table5[[#This Row],[Index Number]])=0,"",INDEX(Table3[Order-code],Table5[[#This Row],[Index Number]])))</f>
        <v/>
      </c>
      <c r="I688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688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689" spans="2:10" x14ac:dyDescent="0.25">
      <c r="B689" s="12">
        <f t="shared" ca="1" si="10"/>
        <v>682</v>
      </c>
      <c r="C689" t="str">
        <f ca="1">IF(INDEX(Table3[Type Colour],Table5[[#This Row],[Index Number]])=9,"",IF(INDEX(Table3[Manufacturer],Table5[[#This Row],[Index Number]])=0,"",INDEX(Table3[Manufacturer],Table5[[#This Row],[Index Number]])))</f>
        <v/>
      </c>
      <c r="D689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689" t="str">
        <f ca="1">IF(INDEX(Table3[Type Colour],Table5[[#This Row],[Index Number]])=9,"",IF(INDEX(Table3[Footprint],Table5[[#This Row],[Index Number]])=0,"",INDEX(Table3[Footprint],Table5[[#This Row],[Index Number]])))</f>
        <v/>
      </c>
      <c r="F689" t="str">
        <f ca="1">IF(INDEX(Table3[Type Colour],Table5[[#This Row],[Index Number]])=9,"",IF(INDEX(Table3[Value],Table5[[#This Row],[Index Number]])=0,"",INDEX(Table3[Footprint],Table5[[#This Row],[Index Number]])))</f>
        <v/>
      </c>
      <c r="G689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689" t="str">
        <f ca="1">IF(INDEX(Table3[Type Colour],Table5[[#This Row],[Index Number]])=9,"",IF(INDEX(Table3[Order-code],Table5[[#This Row],[Index Number]])=0,"",INDEX(Table3[Order-code],Table5[[#This Row],[Index Number]])))</f>
        <v/>
      </c>
      <c r="I689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689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690" spans="2:10" x14ac:dyDescent="0.25">
      <c r="B690" s="12">
        <f t="shared" ca="1" si="10"/>
        <v>683</v>
      </c>
      <c r="C690" t="str">
        <f ca="1">IF(INDEX(Table3[Type Colour],Table5[[#This Row],[Index Number]])=9,"",IF(INDEX(Table3[Manufacturer],Table5[[#This Row],[Index Number]])=0,"",INDEX(Table3[Manufacturer],Table5[[#This Row],[Index Number]])))</f>
        <v/>
      </c>
      <c r="D690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690" t="str">
        <f ca="1">IF(INDEX(Table3[Type Colour],Table5[[#This Row],[Index Number]])=9,"",IF(INDEX(Table3[Footprint],Table5[[#This Row],[Index Number]])=0,"",INDEX(Table3[Footprint],Table5[[#This Row],[Index Number]])))</f>
        <v/>
      </c>
      <c r="F690" t="str">
        <f ca="1">IF(INDEX(Table3[Type Colour],Table5[[#This Row],[Index Number]])=9,"",IF(INDEX(Table3[Value],Table5[[#This Row],[Index Number]])=0,"",INDEX(Table3[Footprint],Table5[[#This Row],[Index Number]])))</f>
        <v/>
      </c>
      <c r="G690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690" t="str">
        <f ca="1">IF(INDEX(Table3[Type Colour],Table5[[#This Row],[Index Number]])=9,"",IF(INDEX(Table3[Order-code],Table5[[#This Row],[Index Number]])=0,"",INDEX(Table3[Order-code],Table5[[#This Row],[Index Number]])))</f>
        <v/>
      </c>
      <c r="I690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690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691" spans="2:10" x14ac:dyDescent="0.25">
      <c r="B691" s="12">
        <f t="shared" ca="1" si="10"/>
        <v>684</v>
      </c>
      <c r="C691" t="str">
        <f ca="1">IF(INDEX(Table3[Type Colour],Table5[[#This Row],[Index Number]])=9,"",IF(INDEX(Table3[Manufacturer],Table5[[#This Row],[Index Number]])=0,"",INDEX(Table3[Manufacturer],Table5[[#This Row],[Index Number]])))</f>
        <v/>
      </c>
      <c r="D691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691" t="str">
        <f ca="1">IF(INDEX(Table3[Type Colour],Table5[[#This Row],[Index Number]])=9,"",IF(INDEX(Table3[Footprint],Table5[[#This Row],[Index Number]])=0,"",INDEX(Table3[Footprint],Table5[[#This Row],[Index Number]])))</f>
        <v/>
      </c>
      <c r="F691" t="str">
        <f ca="1">IF(INDEX(Table3[Type Colour],Table5[[#This Row],[Index Number]])=9,"",IF(INDEX(Table3[Value],Table5[[#This Row],[Index Number]])=0,"",INDEX(Table3[Footprint],Table5[[#This Row],[Index Number]])))</f>
        <v/>
      </c>
      <c r="G691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691" t="str">
        <f ca="1">IF(INDEX(Table3[Type Colour],Table5[[#This Row],[Index Number]])=9,"",IF(INDEX(Table3[Order-code],Table5[[#This Row],[Index Number]])=0,"",INDEX(Table3[Order-code],Table5[[#This Row],[Index Number]])))</f>
        <v/>
      </c>
      <c r="I691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691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692" spans="2:10" x14ac:dyDescent="0.25">
      <c r="B692" s="12">
        <f t="shared" ca="1" si="10"/>
        <v>685</v>
      </c>
      <c r="C692" t="str">
        <f ca="1">IF(INDEX(Table3[Type Colour],Table5[[#This Row],[Index Number]])=9,"",IF(INDEX(Table3[Manufacturer],Table5[[#This Row],[Index Number]])=0,"",INDEX(Table3[Manufacturer],Table5[[#This Row],[Index Number]])))</f>
        <v/>
      </c>
      <c r="D692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692" t="str">
        <f ca="1">IF(INDEX(Table3[Type Colour],Table5[[#This Row],[Index Number]])=9,"",IF(INDEX(Table3[Footprint],Table5[[#This Row],[Index Number]])=0,"",INDEX(Table3[Footprint],Table5[[#This Row],[Index Number]])))</f>
        <v/>
      </c>
      <c r="F692" t="str">
        <f ca="1">IF(INDEX(Table3[Type Colour],Table5[[#This Row],[Index Number]])=9,"",IF(INDEX(Table3[Value],Table5[[#This Row],[Index Number]])=0,"",INDEX(Table3[Footprint],Table5[[#This Row],[Index Number]])))</f>
        <v/>
      </c>
      <c r="G692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692" t="str">
        <f ca="1">IF(INDEX(Table3[Type Colour],Table5[[#This Row],[Index Number]])=9,"",IF(INDEX(Table3[Order-code],Table5[[#This Row],[Index Number]])=0,"",INDEX(Table3[Order-code],Table5[[#This Row],[Index Number]])))</f>
        <v/>
      </c>
      <c r="I692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692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693" spans="2:10" x14ac:dyDescent="0.25">
      <c r="B693" s="12">
        <f t="shared" ca="1" si="10"/>
        <v>686</v>
      </c>
      <c r="C693" t="str">
        <f ca="1">IF(INDEX(Table3[Type Colour],Table5[[#This Row],[Index Number]])=9,"",IF(INDEX(Table3[Manufacturer],Table5[[#This Row],[Index Number]])=0,"",INDEX(Table3[Manufacturer],Table5[[#This Row],[Index Number]])))</f>
        <v/>
      </c>
      <c r="D693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693" t="str">
        <f ca="1">IF(INDEX(Table3[Type Colour],Table5[[#This Row],[Index Number]])=9,"",IF(INDEX(Table3[Footprint],Table5[[#This Row],[Index Number]])=0,"",INDEX(Table3[Footprint],Table5[[#This Row],[Index Number]])))</f>
        <v/>
      </c>
      <c r="F693" t="str">
        <f ca="1">IF(INDEX(Table3[Type Colour],Table5[[#This Row],[Index Number]])=9,"",IF(INDEX(Table3[Value],Table5[[#This Row],[Index Number]])=0,"",INDEX(Table3[Footprint],Table5[[#This Row],[Index Number]])))</f>
        <v/>
      </c>
      <c r="G693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693" t="str">
        <f ca="1">IF(INDEX(Table3[Type Colour],Table5[[#This Row],[Index Number]])=9,"",IF(INDEX(Table3[Order-code],Table5[[#This Row],[Index Number]])=0,"",INDEX(Table3[Order-code],Table5[[#This Row],[Index Number]])))</f>
        <v/>
      </c>
      <c r="I693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693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694" spans="2:10" x14ac:dyDescent="0.25">
      <c r="B694" s="12">
        <f t="shared" ca="1" si="10"/>
        <v>687</v>
      </c>
      <c r="C694" t="str">
        <f ca="1">IF(INDEX(Table3[Type Colour],Table5[[#This Row],[Index Number]])=9,"",IF(INDEX(Table3[Manufacturer],Table5[[#This Row],[Index Number]])=0,"",INDEX(Table3[Manufacturer],Table5[[#This Row],[Index Number]])))</f>
        <v/>
      </c>
      <c r="D694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694" t="str">
        <f ca="1">IF(INDEX(Table3[Type Colour],Table5[[#This Row],[Index Number]])=9,"",IF(INDEX(Table3[Footprint],Table5[[#This Row],[Index Number]])=0,"",INDEX(Table3[Footprint],Table5[[#This Row],[Index Number]])))</f>
        <v/>
      </c>
      <c r="F694" t="str">
        <f ca="1">IF(INDEX(Table3[Type Colour],Table5[[#This Row],[Index Number]])=9,"",IF(INDEX(Table3[Value],Table5[[#This Row],[Index Number]])=0,"",INDEX(Table3[Footprint],Table5[[#This Row],[Index Number]])))</f>
        <v/>
      </c>
      <c r="G694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694" t="str">
        <f ca="1">IF(INDEX(Table3[Type Colour],Table5[[#This Row],[Index Number]])=9,"",IF(INDEX(Table3[Order-code],Table5[[#This Row],[Index Number]])=0,"",INDEX(Table3[Order-code],Table5[[#This Row],[Index Number]])))</f>
        <v/>
      </c>
      <c r="I694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694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695" spans="2:10" x14ac:dyDescent="0.25">
      <c r="B695" s="12">
        <f t="shared" ca="1" si="10"/>
        <v>688</v>
      </c>
      <c r="C695" t="str">
        <f ca="1">IF(INDEX(Table3[Type Colour],Table5[[#This Row],[Index Number]])=9,"",IF(INDEX(Table3[Manufacturer],Table5[[#This Row],[Index Number]])=0,"",INDEX(Table3[Manufacturer],Table5[[#This Row],[Index Number]])))</f>
        <v/>
      </c>
      <c r="D695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695" t="str">
        <f ca="1">IF(INDEX(Table3[Type Colour],Table5[[#This Row],[Index Number]])=9,"",IF(INDEX(Table3[Footprint],Table5[[#This Row],[Index Number]])=0,"",INDEX(Table3[Footprint],Table5[[#This Row],[Index Number]])))</f>
        <v/>
      </c>
      <c r="F695" t="str">
        <f ca="1">IF(INDEX(Table3[Type Colour],Table5[[#This Row],[Index Number]])=9,"",IF(INDEX(Table3[Value],Table5[[#This Row],[Index Number]])=0,"",INDEX(Table3[Footprint],Table5[[#This Row],[Index Number]])))</f>
        <v/>
      </c>
      <c r="G695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695" t="str">
        <f ca="1">IF(INDEX(Table3[Type Colour],Table5[[#This Row],[Index Number]])=9,"",IF(INDEX(Table3[Order-code],Table5[[#This Row],[Index Number]])=0,"",INDEX(Table3[Order-code],Table5[[#This Row],[Index Number]])))</f>
        <v/>
      </c>
      <c r="I695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695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696" spans="2:10" x14ac:dyDescent="0.25">
      <c r="B696" s="12">
        <f t="shared" ca="1" si="10"/>
        <v>689</v>
      </c>
      <c r="C696" t="str">
        <f ca="1">IF(INDEX(Table3[Type Colour],Table5[[#This Row],[Index Number]])=9,"",IF(INDEX(Table3[Manufacturer],Table5[[#This Row],[Index Number]])=0,"",INDEX(Table3[Manufacturer],Table5[[#This Row],[Index Number]])))</f>
        <v/>
      </c>
      <c r="D696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696" t="str">
        <f ca="1">IF(INDEX(Table3[Type Colour],Table5[[#This Row],[Index Number]])=9,"",IF(INDEX(Table3[Footprint],Table5[[#This Row],[Index Number]])=0,"",INDEX(Table3[Footprint],Table5[[#This Row],[Index Number]])))</f>
        <v/>
      </c>
      <c r="F696" t="str">
        <f ca="1">IF(INDEX(Table3[Type Colour],Table5[[#This Row],[Index Number]])=9,"",IF(INDEX(Table3[Value],Table5[[#This Row],[Index Number]])=0,"",INDEX(Table3[Footprint],Table5[[#This Row],[Index Number]])))</f>
        <v/>
      </c>
      <c r="G696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696" t="str">
        <f ca="1">IF(INDEX(Table3[Type Colour],Table5[[#This Row],[Index Number]])=9,"",IF(INDEX(Table3[Order-code],Table5[[#This Row],[Index Number]])=0,"",INDEX(Table3[Order-code],Table5[[#This Row],[Index Number]])))</f>
        <v/>
      </c>
      <c r="I696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696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697" spans="2:10" x14ac:dyDescent="0.25">
      <c r="B697" s="12">
        <f t="shared" ca="1" si="10"/>
        <v>690</v>
      </c>
      <c r="C697" t="str">
        <f ca="1">IF(INDEX(Table3[Type Colour],Table5[[#This Row],[Index Number]])=9,"",IF(INDEX(Table3[Manufacturer],Table5[[#This Row],[Index Number]])=0,"",INDEX(Table3[Manufacturer],Table5[[#This Row],[Index Number]])))</f>
        <v/>
      </c>
      <c r="D697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697" t="str">
        <f ca="1">IF(INDEX(Table3[Type Colour],Table5[[#This Row],[Index Number]])=9,"",IF(INDEX(Table3[Footprint],Table5[[#This Row],[Index Number]])=0,"",INDEX(Table3[Footprint],Table5[[#This Row],[Index Number]])))</f>
        <v/>
      </c>
      <c r="F697" t="str">
        <f ca="1">IF(INDEX(Table3[Type Colour],Table5[[#This Row],[Index Number]])=9,"",IF(INDEX(Table3[Value],Table5[[#This Row],[Index Number]])=0,"",INDEX(Table3[Footprint],Table5[[#This Row],[Index Number]])))</f>
        <v/>
      </c>
      <c r="G697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697" t="str">
        <f ca="1">IF(INDEX(Table3[Type Colour],Table5[[#This Row],[Index Number]])=9,"",IF(INDEX(Table3[Order-code],Table5[[#This Row],[Index Number]])=0,"",INDEX(Table3[Order-code],Table5[[#This Row],[Index Number]])))</f>
        <v/>
      </c>
      <c r="I697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697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698" spans="2:10" x14ac:dyDescent="0.25">
      <c r="B698" s="12">
        <f t="shared" ca="1" si="10"/>
        <v>691</v>
      </c>
      <c r="C698" t="str">
        <f ca="1">IF(INDEX(Table3[Type Colour],Table5[[#This Row],[Index Number]])=9,"",IF(INDEX(Table3[Manufacturer],Table5[[#This Row],[Index Number]])=0,"",INDEX(Table3[Manufacturer],Table5[[#This Row],[Index Number]])))</f>
        <v/>
      </c>
      <c r="D698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698" t="str">
        <f ca="1">IF(INDEX(Table3[Type Colour],Table5[[#This Row],[Index Number]])=9,"",IF(INDEX(Table3[Footprint],Table5[[#This Row],[Index Number]])=0,"",INDEX(Table3[Footprint],Table5[[#This Row],[Index Number]])))</f>
        <v/>
      </c>
      <c r="F698" t="str">
        <f ca="1">IF(INDEX(Table3[Type Colour],Table5[[#This Row],[Index Number]])=9,"",IF(INDEX(Table3[Value],Table5[[#This Row],[Index Number]])=0,"",INDEX(Table3[Footprint],Table5[[#This Row],[Index Number]])))</f>
        <v/>
      </c>
      <c r="G698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698" t="str">
        <f ca="1">IF(INDEX(Table3[Type Colour],Table5[[#This Row],[Index Number]])=9,"",IF(INDEX(Table3[Order-code],Table5[[#This Row],[Index Number]])=0,"",INDEX(Table3[Order-code],Table5[[#This Row],[Index Number]])))</f>
        <v/>
      </c>
      <c r="I698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698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699" spans="2:10" x14ac:dyDescent="0.25">
      <c r="B699" s="12">
        <f t="shared" ca="1" si="10"/>
        <v>692</v>
      </c>
      <c r="C699" t="str">
        <f ca="1">IF(INDEX(Table3[Type Colour],Table5[[#This Row],[Index Number]])=9,"",IF(INDEX(Table3[Manufacturer],Table5[[#This Row],[Index Number]])=0,"",INDEX(Table3[Manufacturer],Table5[[#This Row],[Index Number]])))</f>
        <v/>
      </c>
      <c r="D699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699" t="str">
        <f ca="1">IF(INDEX(Table3[Type Colour],Table5[[#This Row],[Index Number]])=9,"",IF(INDEX(Table3[Footprint],Table5[[#This Row],[Index Number]])=0,"",INDEX(Table3[Footprint],Table5[[#This Row],[Index Number]])))</f>
        <v/>
      </c>
      <c r="F699" t="str">
        <f ca="1">IF(INDEX(Table3[Type Colour],Table5[[#This Row],[Index Number]])=9,"",IF(INDEX(Table3[Value],Table5[[#This Row],[Index Number]])=0,"",INDEX(Table3[Footprint],Table5[[#This Row],[Index Number]])))</f>
        <v/>
      </c>
      <c r="G699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699" t="str">
        <f ca="1">IF(INDEX(Table3[Type Colour],Table5[[#This Row],[Index Number]])=9,"",IF(INDEX(Table3[Order-code],Table5[[#This Row],[Index Number]])=0,"",INDEX(Table3[Order-code],Table5[[#This Row],[Index Number]])))</f>
        <v/>
      </c>
      <c r="I699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699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700" spans="2:10" x14ac:dyDescent="0.25">
      <c r="B700" s="12">
        <f t="shared" ca="1" si="10"/>
        <v>693</v>
      </c>
      <c r="C700" t="str">
        <f ca="1">IF(INDEX(Table3[Type Colour],Table5[[#This Row],[Index Number]])=9,"",IF(INDEX(Table3[Manufacturer],Table5[[#This Row],[Index Number]])=0,"",INDEX(Table3[Manufacturer],Table5[[#This Row],[Index Number]])))</f>
        <v/>
      </c>
      <c r="D700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700" t="str">
        <f ca="1">IF(INDEX(Table3[Type Colour],Table5[[#This Row],[Index Number]])=9,"",IF(INDEX(Table3[Footprint],Table5[[#This Row],[Index Number]])=0,"",INDEX(Table3[Footprint],Table5[[#This Row],[Index Number]])))</f>
        <v/>
      </c>
      <c r="F700" t="str">
        <f ca="1">IF(INDEX(Table3[Type Colour],Table5[[#This Row],[Index Number]])=9,"",IF(INDEX(Table3[Value],Table5[[#This Row],[Index Number]])=0,"",INDEX(Table3[Footprint],Table5[[#This Row],[Index Number]])))</f>
        <v/>
      </c>
      <c r="G700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700" t="str">
        <f ca="1">IF(INDEX(Table3[Type Colour],Table5[[#This Row],[Index Number]])=9,"",IF(INDEX(Table3[Order-code],Table5[[#This Row],[Index Number]])=0,"",INDEX(Table3[Order-code],Table5[[#This Row],[Index Number]])))</f>
        <v/>
      </c>
      <c r="I700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700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701" spans="2:10" x14ac:dyDescent="0.25">
      <c r="B701" s="12">
        <f t="shared" ca="1" si="10"/>
        <v>694</v>
      </c>
      <c r="C701" t="str">
        <f ca="1">IF(INDEX(Table3[Type Colour],Table5[[#This Row],[Index Number]])=9,"",IF(INDEX(Table3[Manufacturer],Table5[[#This Row],[Index Number]])=0,"",INDEX(Table3[Manufacturer],Table5[[#This Row],[Index Number]])))</f>
        <v/>
      </c>
      <c r="D701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701" t="str">
        <f ca="1">IF(INDEX(Table3[Type Colour],Table5[[#This Row],[Index Number]])=9,"",IF(INDEX(Table3[Footprint],Table5[[#This Row],[Index Number]])=0,"",INDEX(Table3[Footprint],Table5[[#This Row],[Index Number]])))</f>
        <v/>
      </c>
      <c r="F701" t="str">
        <f ca="1">IF(INDEX(Table3[Type Colour],Table5[[#This Row],[Index Number]])=9,"",IF(INDEX(Table3[Value],Table5[[#This Row],[Index Number]])=0,"",INDEX(Table3[Footprint],Table5[[#This Row],[Index Number]])))</f>
        <v/>
      </c>
      <c r="G701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701" t="str">
        <f ca="1">IF(INDEX(Table3[Type Colour],Table5[[#This Row],[Index Number]])=9,"",IF(INDEX(Table3[Order-code],Table5[[#This Row],[Index Number]])=0,"",INDEX(Table3[Order-code],Table5[[#This Row],[Index Number]])))</f>
        <v/>
      </c>
      <c r="I701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701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702" spans="2:10" x14ac:dyDescent="0.25">
      <c r="B702" s="12">
        <f t="shared" ca="1" si="10"/>
        <v>695</v>
      </c>
      <c r="C702" t="str">
        <f ca="1">IF(INDEX(Table3[Type Colour],Table5[[#This Row],[Index Number]])=9,"",IF(INDEX(Table3[Manufacturer],Table5[[#This Row],[Index Number]])=0,"",INDEX(Table3[Manufacturer],Table5[[#This Row],[Index Number]])))</f>
        <v/>
      </c>
      <c r="D702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702" t="str">
        <f ca="1">IF(INDEX(Table3[Type Colour],Table5[[#This Row],[Index Number]])=9,"",IF(INDEX(Table3[Footprint],Table5[[#This Row],[Index Number]])=0,"",INDEX(Table3[Footprint],Table5[[#This Row],[Index Number]])))</f>
        <v/>
      </c>
      <c r="F702" t="str">
        <f ca="1">IF(INDEX(Table3[Type Colour],Table5[[#This Row],[Index Number]])=9,"",IF(INDEX(Table3[Value],Table5[[#This Row],[Index Number]])=0,"",INDEX(Table3[Footprint],Table5[[#This Row],[Index Number]])))</f>
        <v/>
      </c>
      <c r="G702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702" t="str">
        <f ca="1">IF(INDEX(Table3[Type Colour],Table5[[#This Row],[Index Number]])=9,"",IF(INDEX(Table3[Order-code],Table5[[#This Row],[Index Number]])=0,"",INDEX(Table3[Order-code],Table5[[#This Row],[Index Number]])))</f>
        <v/>
      </c>
      <c r="I702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702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703" spans="2:10" x14ac:dyDescent="0.25">
      <c r="B703" s="12">
        <f t="shared" ca="1" si="10"/>
        <v>696</v>
      </c>
      <c r="C703" t="str">
        <f ca="1">IF(INDEX(Table3[Type Colour],Table5[[#This Row],[Index Number]])=9,"",IF(INDEX(Table3[Manufacturer],Table5[[#This Row],[Index Number]])=0,"",INDEX(Table3[Manufacturer],Table5[[#This Row],[Index Number]])))</f>
        <v/>
      </c>
      <c r="D703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703" t="str">
        <f ca="1">IF(INDEX(Table3[Type Colour],Table5[[#This Row],[Index Number]])=9,"",IF(INDEX(Table3[Footprint],Table5[[#This Row],[Index Number]])=0,"",INDEX(Table3[Footprint],Table5[[#This Row],[Index Number]])))</f>
        <v/>
      </c>
      <c r="F703" t="str">
        <f ca="1">IF(INDEX(Table3[Type Colour],Table5[[#This Row],[Index Number]])=9,"",IF(INDEX(Table3[Value],Table5[[#This Row],[Index Number]])=0,"",INDEX(Table3[Footprint],Table5[[#This Row],[Index Number]])))</f>
        <v/>
      </c>
      <c r="G703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703" t="str">
        <f ca="1">IF(INDEX(Table3[Type Colour],Table5[[#This Row],[Index Number]])=9,"",IF(INDEX(Table3[Order-code],Table5[[#This Row],[Index Number]])=0,"",INDEX(Table3[Order-code],Table5[[#This Row],[Index Number]])))</f>
        <v/>
      </c>
      <c r="I703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703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704" spans="2:10" x14ac:dyDescent="0.25">
      <c r="B704" s="12">
        <f t="shared" ca="1" si="10"/>
        <v>697</v>
      </c>
      <c r="C704" t="str">
        <f ca="1">IF(INDEX(Table3[Type Colour],Table5[[#This Row],[Index Number]])=9,"",IF(INDEX(Table3[Manufacturer],Table5[[#This Row],[Index Number]])=0,"",INDEX(Table3[Manufacturer],Table5[[#This Row],[Index Number]])))</f>
        <v/>
      </c>
      <c r="D704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704" t="str">
        <f ca="1">IF(INDEX(Table3[Type Colour],Table5[[#This Row],[Index Number]])=9,"",IF(INDEX(Table3[Footprint],Table5[[#This Row],[Index Number]])=0,"",INDEX(Table3[Footprint],Table5[[#This Row],[Index Number]])))</f>
        <v/>
      </c>
      <c r="F704" t="str">
        <f ca="1">IF(INDEX(Table3[Type Colour],Table5[[#This Row],[Index Number]])=9,"",IF(INDEX(Table3[Value],Table5[[#This Row],[Index Number]])=0,"",INDEX(Table3[Footprint],Table5[[#This Row],[Index Number]])))</f>
        <v/>
      </c>
      <c r="G704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704" t="str">
        <f ca="1">IF(INDEX(Table3[Type Colour],Table5[[#This Row],[Index Number]])=9,"",IF(INDEX(Table3[Order-code],Table5[[#This Row],[Index Number]])=0,"",INDEX(Table3[Order-code],Table5[[#This Row],[Index Number]])))</f>
        <v/>
      </c>
      <c r="I704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704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705" spans="2:10" x14ac:dyDescent="0.25">
      <c r="B705" s="12">
        <f t="shared" ca="1" si="10"/>
        <v>698</v>
      </c>
      <c r="C705" t="str">
        <f ca="1">IF(INDEX(Table3[Type Colour],Table5[[#This Row],[Index Number]])=9,"",IF(INDEX(Table3[Manufacturer],Table5[[#This Row],[Index Number]])=0,"",INDEX(Table3[Manufacturer],Table5[[#This Row],[Index Number]])))</f>
        <v/>
      </c>
      <c r="D705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705" t="str">
        <f ca="1">IF(INDEX(Table3[Type Colour],Table5[[#This Row],[Index Number]])=9,"",IF(INDEX(Table3[Footprint],Table5[[#This Row],[Index Number]])=0,"",INDEX(Table3[Footprint],Table5[[#This Row],[Index Number]])))</f>
        <v/>
      </c>
      <c r="F705" t="str">
        <f ca="1">IF(INDEX(Table3[Type Colour],Table5[[#This Row],[Index Number]])=9,"",IF(INDEX(Table3[Value],Table5[[#This Row],[Index Number]])=0,"",INDEX(Table3[Footprint],Table5[[#This Row],[Index Number]])))</f>
        <v/>
      </c>
      <c r="G705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705" t="str">
        <f ca="1">IF(INDEX(Table3[Type Colour],Table5[[#This Row],[Index Number]])=9,"",IF(INDEX(Table3[Order-code],Table5[[#This Row],[Index Number]])=0,"",INDEX(Table3[Order-code],Table5[[#This Row],[Index Number]])))</f>
        <v/>
      </c>
      <c r="I705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705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706" spans="2:10" x14ac:dyDescent="0.25">
      <c r="B706" s="12">
        <f t="shared" ca="1" si="10"/>
        <v>699</v>
      </c>
      <c r="C706" t="str">
        <f ca="1">IF(INDEX(Table3[Type Colour],Table5[[#This Row],[Index Number]])=9,"",IF(INDEX(Table3[Manufacturer],Table5[[#This Row],[Index Number]])=0,"",INDEX(Table3[Manufacturer],Table5[[#This Row],[Index Number]])))</f>
        <v/>
      </c>
      <c r="D706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706" t="str">
        <f ca="1">IF(INDEX(Table3[Type Colour],Table5[[#This Row],[Index Number]])=9,"",IF(INDEX(Table3[Footprint],Table5[[#This Row],[Index Number]])=0,"",INDEX(Table3[Footprint],Table5[[#This Row],[Index Number]])))</f>
        <v/>
      </c>
      <c r="F706" t="str">
        <f ca="1">IF(INDEX(Table3[Type Colour],Table5[[#This Row],[Index Number]])=9,"",IF(INDEX(Table3[Value],Table5[[#This Row],[Index Number]])=0,"",INDEX(Table3[Footprint],Table5[[#This Row],[Index Number]])))</f>
        <v/>
      </c>
      <c r="G706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706" t="str">
        <f ca="1">IF(INDEX(Table3[Type Colour],Table5[[#This Row],[Index Number]])=9,"",IF(INDEX(Table3[Order-code],Table5[[#This Row],[Index Number]])=0,"",INDEX(Table3[Order-code],Table5[[#This Row],[Index Number]])))</f>
        <v/>
      </c>
      <c r="I706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706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707" spans="2:10" x14ac:dyDescent="0.25">
      <c r="B707" s="12">
        <f t="shared" ref="B707:B770" ca="1" si="11">IF(ISNUMBER(INDIRECT("B"&amp;ROW()-1)),INDIRECT("B"&amp;ROW()-1)+1,1)</f>
        <v>700</v>
      </c>
      <c r="C707" t="str">
        <f ca="1">IF(INDEX(Table3[Type Colour],Table5[[#This Row],[Index Number]])=9,"",IF(INDEX(Table3[Manufacturer],Table5[[#This Row],[Index Number]])=0,"",INDEX(Table3[Manufacturer],Table5[[#This Row],[Index Number]])))</f>
        <v/>
      </c>
      <c r="D707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707" t="str">
        <f ca="1">IF(INDEX(Table3[Type Colour],Table5[[#This Row],[Index Number]])=9,"",IF(INDEX(Table3[Footprint],Table5[[#This Row],[Index Number]])=0,"",INDEX(Table3[Footprint],Table5[[#This Row],[Index Number]])))</f>
        <v/>
      </c>
      <c r="F707" t="str">
        <f ca="1">IF(INDEX(Table3[Type Colour],Table5[[#This Row],[Index Number]])=9,"",IF(INDEX(Table3[Value],Table5[[#This Row],[Index Number]])=0,"",INDEX(Table3[Footprint],Table5[[#This Row],[Index Number]])))</f>
        <v/>
      </c>
      <c r="G707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707" t="str">
        <f ca="1">IF(INDEX(Table3[Type Colour],Table5[[#This Row],[Index Number]])=9,"",IF(INDEX(Table3[Order-code],Table5[[#This Row],[Index Number]])=0,"",INDEX(Table3[Order-code],Table5[[#This Row],[Index Number]])))</f>
        <v/>
      </c>
      <c r="I707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707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708" spans="2:10" x14ac:dyDescent="0.25">
      <c r="B708" s="12">
        <f t="shared" ca="1" si="11"/>
        <v>701</v>
      </c>
      <c r="C708" t="str">
        <f ca="1">IF(INDEX(Table3[Type Colour],Table5[[#This Row],[Index Number]])=9,"",IF(INDEX(Table3[Manufacturer],Table5[[#This Row],[Index Number]])=0,"",INDEX(Table3[Manufacturer],Table5[[#This Row],[Index Number]])))</f>
        <v/>
      </c>
      <c r="D708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708" t="str">
        <f ca="1">IF(INDEX(Table3[Type Colour],Table5[[#This Row],[Index Number]])=9,"",IF(INDEX(Table3[Footprint],Table5[[#This Row],[Index Number]])=0,"",INDEX(Table3[Footprint],Table5[[#This Row],[Index Number]])))</f>
        <v/>
      </c>
      <c r="F708" t="str">
        <f ca="1">IF(INDEX(Table3[Type Colour],Table5[[#This Row],[Index Number]])=9,"",IF(INDEX(Table3[Value],Table5[[#This Row],[Index Number]])=0,"",INDEX(Table3[Footprint],Table5[[#This Row],[Index Number]])))</f>
        <v/>
      </c>
      <c r="G708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708" t="str">
        <f ca="1">IF(INDEX(Table3[Type Colour],Table5[[#This Row],[Index Number]])=9,"",IF(INDEX(Table3[Order-code],Table5[[#This Row],[Index Number]])=0,"",INDEX(Table3[Order-code],Table5[[#This Row],[Index Number]])))</f>
        <v/>
      </c>
      <c r="I708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708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709" spans="2:10" x14ac:dyDescent="0.25">
      <c r="B709" s="12">
        <f t="shared" ca="1" si="11"/>
        <v>702</v>
      </c>
      <c r="C709" t="str">
        <f ca="1">IF(INDEX(Table3[Type Colour],Table5[[#This Row],[Index Number]])=9,"",IF(INDEX(Table3[Manufacturer],Table5[[#This Row],[Index Number]])=0,"",INDEX(Table3[Manufacturer],Table5[[#This Row],[Index Number]])))</f>
        <v/>
      </c>
      <c r="D709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709" t="str">
        <f ca="1">IF(INDEX(Table3[Type Colour],Table5[[#This Row],[Index Number]])=9,"",IF(INDEX(Table3[Footprint],Table5[[#This Row],[Index Number]])=0,"",INDEX(Table3[Footprint],Table5[[#This Row],[Index Number]])))</f>
        <v/>
      </c>
      <c r="F709" t="str">
        <f ca="1">IF(INDEX(Table3[Type Colour],Table5[[#This Row],[Index Number]])=9,"",IF(INDEX(Table3[Value],Table5[[#This Row],[Index Number]])=0,"",INDEX(Table3[Footprint],Table5[[#This Row],[Index Number]])))</f>
        <v/>
      </c>
      <c r="G709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709" t="str">
        <f ca="1">IF(INDEX(Table3[Type Colour],Table5[[#This Row],[Index Number]])=9,"",IF(INDEX(Table3[Order-code],Table5[[#This Row],[Index Number]])=0,"",INDEX(Table3[Order-code],Table5[[#This Row],[Index Number]])))</f>
        <v/>
      </c>
      <c r="I709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709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710" spans="2:10" x14ac:dyDescent="0.25">
      <c r="B710" s="12">
        <f t="shared" ca="1" si="11"/>
        <v>703</v>
      </c>
      <c r="C710" t="str">
        <f ca="1">IF(INDEX(Table3[Type Colour],Table5[[#This Row],[Index Number]])=9,"",IF(INDEX(Table3[Manufacturer],Table5[[#This Row],[Index Number]])=0,"",INDEX(Table3[Manufacturer],Table5[[#This Row],[Index Number]])))</f>
        <v/>
      </c>
      <c r="D710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710" t="str">
        <f ca="1">IF(INDEX(Table3[Type Colour],Table5[[#This Row],[Index Number]])=9,"",IF(INDEX(Table3[Footprint],Table5[[#This Row],[Index Number]])=0,"",INDEX(Table3[Footprint],Table5[[#This Row],[Index Number]])))</f>
        <v/>
      </c>
      <c r="F710" t="str">
        <f ca="1">IF(INDEX(Table3[Type Colour],Table5[[#This Row],[Index Number]])=9,"",IF(INDEX(Table3[Value],Table5[[#This Row],[Index Number]])=0,"",INDEX(Table3[Footprint],Table5[[#This Row],[Index Number]])))</f>
        <v/>
      </c>
      <c r="G710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710" t="str">
        <f ca="1">IF(INDEX(Table3[Type Colour],Table5[[#This Row],[Index Number]])=9,"",IF(INDEX(Table3[Order-code],Table5[[#This Row],[Index Number]])=0,"",INDEX(Table3[Order-code],Table5[[#This Row],[Index Number]])))</f>
        <v/>
      </c>
      <c r="I710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710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711" spans="2:10" x14ac:dyDescent="0.25">
      <c r="B711" s="12">
        <f t="shared" ca="1" si="11"/>
        <v>704</v>
      </c>
      <c r="C711" t="str">
        <f ca="1">IF(INDEX(Table3[Type Colour],Table5[[#This Row],[Index Number]])=9,"",IF(INDEX(Table3[Manufacturer],Table5[[#This Row],[Index Number]])=0,"",INDEX(Table3[Manufacturer],Table5[[#This Row],[Index Number]])))</f>
        <v/>
      </c>
      <c r="D711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711" t="str">
        <f ca="1">IF(INDEX(Table3[Type Colour],Table5[[#This Row],[Index Number]])=9,"",IF(INDEX(Table3[Footprint],Table5[[#This Row],[Index Number]])=0,"",INDEX(Table3[Footprint],Table5[[#This Row],[Index Number]])))</f>
        <v/>
      </c>
      <c r="F711" t="str">
        <f ca="1">IF(INDEX(Table3[Type Colour],Table5[[#This Row],[Index Number]])=9,"",IF(INDEX(Table3[Value],Table5[[#This Row],[Index Number]])=0,"",INDEX(Table3[Footprint],Table5[[#This Row],[Index Number]])))</f>
        <v/>
      </c>
      <c r="G711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711" t="str">
        <f ca="1">IF(INDEX(Table3[Type Colour],Table5[[#This Row],[Index Number]])=9,"",IF(INDEX(Table3[Order-code],Table5[[#This Row],[Index Number]])=0,"",INDEX(Table3[Order-code],Table5[[#This Row],[Index Number]])))</f>
        <v/>
      </c>
      <c r="I711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711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712" spans="2:10" x14ac:dyDescent="0.25">
      <c r="B712" s="12">
        <f t="shared" ca="1" si="11"/>
        <v>705</v>
      </c>
      <c r="C712" t="str">
        <f ca="1">IF(INDEX(Table3[Type Colour],Table5[[#This Row],[Index Number]])=9,"",IF(INDEX(Table3[Manufacturer],Table5[[#This Row],[Index Number]])=0,"",INDEX(Table3[Manufacturer],Table5[[#This Row],[Index Number]])))</f>
        <v/>
      </c>
      <c r="D712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712" t="str">
        <f ca="1">IF(INDEX(Table3[Type Colour],Table5[[#This Row],[Index Number]])=9,"",IF(INDEX(Table3[Footprint],Table5[[#This Row],[Index Number]])=0,"",INDEX(Table3[Footprint],Table5[[#This Row],[Index Number]])))</f>
        <v/>
      </c>
      <c r="F712" t="str">
        <f ca="1">IF(INDEX(Table3[Type Colour],Table5[[#This Row],[Index Number]])=9,"",IF(INDEX(Table3[Value],Table5[[#This Row],[Index Number]])=0,"",INDEX(Table3[Footprint],Table5[[#This Row],[Index Number]])))</f>
        <v/>
      </c>
      <c r="G712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712" t="str">
        <f ca="1">IF(INDEX(Table3[Type Colour],Table5[[#This Row],[Index Number]])=9,"",IF(INDEX(Table3[Order-code],Table5[[#This Row],[Index Number]])=0,"",INDEX(Table3[Order-code],Table5[[#This Row],[Index Number]])))</f>
        <v/>
      </c>
      <c r="I712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712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713" spans="2:10" x14ac:dyDescent="0.25">
      <c r="B713" s="12">
        <f t="shared" ca="1" si="11"/>
        <v>706</v>
      </c>
      <c r="C713" t="str">
        <f ca="1">IF(INDEX(Table3[Type Colour],Table5[[#This Row],[Index Number]])=9,"",IF(INDEX(Table3[Manufacturer],Table5[[#This Row],[Index Number]])=0,"",INDEX(Table3[Manufacturer],Table5[[#This Row],[Index Number]])))</f>
        <v/>
      </c>
      <c r="D713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713" t="str">
        <f ca="1">IF(INDEX(Table3[Type Colour],Table5[[#This Row],[Index Number]])=9,"",IF(INDEX(Table3[Footprint],Table5[[#This Row],[Index Number]])=0,"",INDEX(Table3[Footprint],Table5[[#This Row],[Index Number]])))</f>
        <v/>
      </c>
      <c r="F713" t="str">
        <f ca="1">IF(INDEX(Table3[Type Colour],Table5[[#This Row],[Index Number]])=9,"",IF(INDEX(Table3[Value],Table5[[#This Row],[Index Number]])=0,"",INDEX(Table3[Footprint],Table5[[#This Row],[Index Number]])))</f>
        <v/>
      </c>
      <c r="G713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713" t="str">
        <f ca="1">IF(INDEX(Table3[Type Colour],Table5[[#This Row],[Index Number]])=9,"",IF(INDEX(Table3[Order-code],Table5[[#This Row],[Index Number]])=0,"",INDEX(Table3[Order-code],Table5[[#This Row],[Index Number]])))</f>
        <v/>
      </c>
      <c r="I713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713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714" spans="2:10" x14ac:dyDescent="0.25">
      <c r="B714" s="12">
        <f t="shared" ca="1" si="11"/>
        <v>707</v>
      </c>
      <c r="C714" t="str">
        <f ca="1">IF(INDEX(Table3[Type Colour],Table5[[#This Row],[Index Number]])=9,"",IF(INDEX(Table3[Manufacturer],Table5[[#This Row],[Index Number]])=0,"",INDEX(Table3[Manufacturer],Table5[[#This Row],[Index Number]])))</f>
        <v/>
      </c>
      <c r="D714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714" t="str">
        <f ca="1">IF(INDEX(Table3[Type Colour],Table5[[#This Row],[Index Number]])=9,"",IF(INDEX(Table3[Footprint],Table5[[#This Row],[Index Number]])=0,"",INDEX(Table3[Footprint],Table5[[#This Row],[Index Number]])))</f>
        <v/>
      </c>
      <c r="F714" t="str">
        <f ca="1">IF(INDEX(Table3[Type Colour],Table5[[#This Row],[Index Number]])=9,"",IF(INDEX(Table3[Value],Table5[[#This Row],[Index Number]])=0,"",INDEX(Table3[Footprint],Table5[[#This Row],[Index Number]])))</f>
        <v/>
      </c>
      <c r="G714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714" t="str">
        <f ca="1">IF(INDEX(Table3[Type Colour],Table5[[#This Row],[Index Number]])=9,"",IF(INDEX(Table3[Order-code],Table5[[#This Row],[Index Number]])=0,"",INDEX(Table3[Order-code],Table5[[#This Row],[Index Number]])))</f>
        <v/>
      </c>
      <c r="I714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714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715" spans="2:10" x14ac:dyDescent="0.25">
      <c r="B715" s="12">
        <f t="shared" ca="1" si="11"/>
        <v>708</v>
      </c>
      <c r="C715" t="str">
        <f ca="1">IF(INDEX(Table3[Type Colour],Table5[[#This Row],[Index Number]])=9,"",IF(INDEX(Table3[Manufacturer],Table5[[#This Row],[Index Number]])=0,"",INDEX(Table3[Manufacturer],Table5[[#This Row],[Index Number]])))</f>
        <v/>
      </c>
      <c r="D715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715" t="str">
        <f ca="1">IF(INDEX(Table3[Type Colour],Table5[[#This Row],[Index Number]])=9,"",IF(INDEX(Table3[Footprint],Table5[[#This Row],[Index Number]])=0,"",INDEX(Table3[Footprint],Table5[[#This Row],[Index Number]])))</f>
        <v/>
      </c>
      <c r="F715" t="str">
        <f ca="1">IF(INDEX(Table3[Type Colour],Table5[[#This Row],[Index Number]])=9,"",IF(INDEX(Table3[Value],Table5[[#This Row],[Index Number]])=0,"",INDEX(Table3[Footprint],Table5[[#This Row],[Index Number]])))</f>
        <v/>
      </c>
      <c r="G715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715" t="str">
        <f ca="1">IF(INDEX(Table3[Type Colour],Table5[[#This Row],[Index Number]])=9,"",IF(INDEX(Table3[Order-code],Table5[[#This Row],[Index Number]])=0,"",INDEX(Table3[Order-code],Table5[[#This Row],[Index Number]])))</f>
        <v/>
      </c>
      <c r="I715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715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716" spans="2:10" x14ac:dyDescent="0.25">
      <c r="B716" s="12">
        <f t="shared" ca="1" si="11"/>
        <v>709</v>
      </c>
      <c r="C716" t="str">
        <f ca="1">IF(INDEX(Table3[Type Colour],Table5[[#This Row],[Index Number]])=9,"",IF(INDEX(Table3[Manufacturer],Table5[[#This Row],[Index Number]])=0,"",INDEX(Table3[Manufacturer],Table5[[#This Row],[Index Number]])))</f>
        <v/>
      </c>
      <c r="D716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716" t="str">
        <f ca="1">IF(INDEX(Table3[Type Colour],Table5[[#This Row],[Index Number]])=9,"",IF(INDEX(Table3[Footprint],Table5[[#This Row],[Index Number]])=0,"",INDEX(Table3[Footprint],Table5[[#This Row],[Index Number]])))</f>
        <v/>
      </c>
      <c r="F716" t="str">
        <f ca="1">IF(INDEX(Table3[Type Colour],Table5[[#This Row],[Index Number]])=9,"",IF(INDEX(Table3[Value],Table5[[#This Row],[Index Number]])=0,"",INDEX(Table3[Footprint],Table5[[#This Row],[Index Number]])))</f>
        <v/>
      </c>
      <c r="G716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716" t="str">
        <f ca="1">IF(INDEX(Table3[Type Colour],Table5[[#This Row],[Index Number]])=9,"",IF(INDEX(Table3[Order-code],Table5[[#This Row],[Index Number]])=0,"",INDEX(Table3[Order-code],Table5[[#This Row],[Index Number]])))</f>
        <v/>
      </c>
      <c r="I716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716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717" spans="2:10" x14ac:dyDescent="0.25">
      <c r="B717" s="12">
        <f t="shared" ca="1" si="11"/>
        <v>710</v>
      </c>
      <c r="C717" t="str">
        <f ca="1">IF(INDEX(Table3[Type Colour],Table5[[#This Row],[Index Number]])=9,"",IF(INDEX(Table3[Manufacturer],Table5[[#This Row],[Index Number]])=0,"",INDEX(Table3[Manufacturer],Table5[[#This Row],[Index Number]])))</f>
        <v/>
      </c>
      <c r="D717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717" t="str">
        <f ca="1">IF(INDEX(Table3[Type Colour],Table5[[#This Row],[Index Number]])=9,"",IF(INDEX(Table3[Footprint],Table5[[#This Row],[Index Number]])=0,"",INDEX(Table3[Footprint],Table5[[#This Row],[Index Number]])))</f>
        <v/>
      </c>
      <c r="F717" t="str">
        <f ca="1">IF(INDEX(Table3[Type Colour],Table5[[#This Row],[Index Number]])=9,"",IF(INDEX(Table3[Value],Table5[[#This Row],[Index Number]])=0,"",INDEX(Table3[Footprint],Table5[[#This Row],[Index Number]])))</f>
        <v/>
      </c>
      <c r="G717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717" t="str">
        <f ca="1">IF(INDEX(Table3[Type Colour],Table5[[#This Row],[Index Number]])=9,"",IF(INDEX(Table3[Order-code],Table5[[#This Row],[Index Number]])=0,"",INDEX(Table3[Order-code],Table5[[#This Row],[Index Number]])))</f>
        <v/>
      </c>
      <c r="I717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717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718" spans="2:10" x14ac:dyDescent="0.25">
      <c r="B718" s="12">
        <f t="shared" ca="1" si="11"/>
        <v>711</v>
      </c>
      <c r="C718" t="str">
        <f ca="1">IF(INDEX(Table3[Type Colour],Table5[[#This Row],[Index Number]])=9,"",IF(INDEX(Table3[Manufacturer],Table5[[#This Row],[Index Number]])=0,"",INDEX(Table3[Manufacturer],Table5[[#This Row],[Index Number]])))</f>
        <v/>
      </c>
      <c r="D718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718" t="str">
        <f ca="1">IF(INDEX(Table3[Type Colour],Table5[[#This Row],[Index Number]])=9,"",IF(INDEX(Table3[Footprint],Table5[[#This Row],[Index Number]])=0,"",INDEX(Table3[Footprint],Table5[[#This Row],[Index Number]])))</f>
        <v/>
      </c>
      <c r="F718" t="str">
        <f ca="1">IF(INDEX(Table3[Type Colour],Table5[[#This Row],[Index Number]])=9,"",IF(INDEX(Table3[Value],Table5[[#This Row],[Index Number]])=0,"",INDEX(Table3[Footprint],Table5[[#This Row],[Index Number]])))</f>
        <v/>
      </c>
      <c r="G718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718" t="str">
        <f ca="1">IF(INDEX(Table3[Type Colour],Table5[[#This Row],[Index Number]])=9,"",IF(INDEX(Table3[Order-code],Table5[[#This Row],[Index Number]])=0,"",INDEX(Table3[Order-code],Table5[[#This Row],[Index Number]])))</f>
        <v/>
      </c>
      <c r="I718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718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719" spans="2:10" x14ac:dyDescent="0.25">
      <c r="B719" s="12">
        <f t="shared" ca="1" si="11"/>
        <v>712</v>
      </c>
      <c r="C719" t="str">
        <f ca="1">IF(INDEX(Table3[Type Colour],Table5[[#This Row],[Index Number]])=9,"",IF(INDEX(Table3[Manufacturer],Table5[[#This Row],[Index Number]])=0,"",INDEX(Table3[Manufacturer],Table5[[#This Row],[Index Number]])))</f>
        <v/>
      </c>
      <c r="D719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719" t="str">
        <f ca="1">IF(INDEX(Table3[Type Colour],Table5[[#This Row],[Index Number]])=9,"",IF(INDEX(Table3[Footprint],Table5[[#This Row],[Index Number]])=0,"",INDEX(Table3[Footprint],Table5[[#This Row],[Index Number]])))</f>
        <v/>
      </c>
      <c r="F719" t="str">
        <f ca="1">IF(INDEX(Table3[Type Colour],Table5[[#This Row],[Index Number]])=9,"",IF(INDEX(Table3[Value],Table5[[#This Row],[Index Number]])=0,"",INDEX(Table3[Footprint],Table5[[#This Row],[Index Number]])))</f>
        <v/>
      </c>
      <c r="G719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719" t="str">
        <f ca="1">IF(INDEX(Table3[Type Colour],Table5[[#This Row],[Index Number]])=9,"",IF(INDEX(Table3[Order-code],Table5[[#This Row],[Index Number]])=0,"",INDEX(Table3[Order-code],Table5[[#This Row],[Index Number]])))</f>
        <v/>
      </c>
      <c r="I719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719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720" spans="2:10" x14ac:dyDescent="0.25">
      <c r="B720" s="12">
        <f t="shared" ca="1" si="11"/>
        <v>713</v>
      </c>
      <c r="C720" t="str">
        <f ca="1">IF(INDEX(Table3[Type Colour],Table5[[#This Row],[Index Number]])=9,"",IF(INDEX(Table3[Manufacturer],Table5[[#This Row],[Index Number]])=0,"",INDEX(Table3[Manufacturer],Table5[[#This Row],[Index Number]])))</f>
        <v/>
      </c>
      <c r="D720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720" t="str">
        <f ca="1">IF(INDEX(Table3[Type Colour],Table5[[#This Row],[Index Number]])=9,"",IF(INDEX(Table3[Footprint],Table5[[#This Row],[Index Number]])=0,"",INDEX(Table3[Footprint],Table5[[#This Row],[Index Number]])))</f>
        <v/>
      </c>
      <c r="F720" t="str">
        <f ca="1">IF(INDEX(Table3[Type Colour],Table5[[#This Row],[Index Number]])=9,"",IF(INDEX(Table3[Value],Table5[[#This Row],[Index Number]])=0,"",INDEX(Table3[Footprint],Table5[[#This Row],[Index Number]])))</f>
        <v/>
      </c>
      <c r="G720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720" t="str">
        <f ca="1">IF(INDEX(Table3[Type Colour],Table5[[#This Row],[Index Number]])=9,"",IF(INDEX(Table3[Order-code],Table5[[#This Row],[Index Number]])=0,"",INDEX(Table3[Order-code],Table5[[#This Row],[Index Number]])))</f>
        <v/>
      </c>
      <c r="I720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720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721" spans="2:10" x14ac:dyDescent="0.25">
      <c r="B721" s="12">
        <f t="shared" ca="1" si="11"/>
        <v>714</v>
      </c>
      <c r="C721" t="str">
        <f ca="1">IF(INDEX(Table3[Type Colour],Table5[[#This Row],[Index Number]])=9,"",IF(INDEX(Table3[Manufacturer],Table5[[#This Row],[Index Number]])=0,"",INDEX(Table3[Manufacturer],Table5[[#This Row],[Index Number]])))</f>
        <v/>
      </c>
      <c r="D721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721" t="str">
        <f ca="1">IF(INDEX(Table3[Type Colour],Table5[[#This Row],[Index Number]])=9,"",IF(INDEX(Table3[Footprint],Table5[[#This Row],[Index Number]])=0,"",INDEX(Table3[Footprint],Table5[[#This Row],[Index Number]])))</f>
        <v/>
      </c>
      <c r="F721" t="str">
        <f ca="1">IF(INDEX(Table3[Type Colour],Table5[[#This Row],[Index Number]])=9,"",IF(INDEX(Table3[Value],Table5[[#This Row],[Index Number]])=0,"",INDEX(Table3[Footprint],Table5[[#This Row],[Index Number]])))</f>
        <v/>
      </c>
      <c r="G721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721" t="str">
        <f ca="1">IF(INDEX(Table3[Type Colour],Table5[[#This Row],[Index Number]])=9,"",IF(INDEX(Table3[Order-code],Table5[[#This Row],[Index Number]])=0,"",INDEX(Table3[Order-code],Table5[[#This Row],[Index Number]])))</f>
        <v/>
      </c>
      <c r="I721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721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722" spans="2:10" x14ac:dyDescent="0.25">
      <c r="B722" s="12">
        <f t="shared" ca="1" si="11"/>
        <v>715</v>
      </c>
      <c r="C722" t="str">
        <f ca="1">IF(INDEX(Table3[Type Colour],Table5[[#This Row],[Index Number]])=9,"",IF(INDEX(Table3[Manufacturer],Table5[[#This Row],[Index Number]])=0,"",INDEX(Table3[Manufacturer],Table5[[#This Row],[Index Number]])))</f>
        <v/>
      </c>
      <c r="D722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722" t="str">
        <f ca="1">IF(INDEX(Table3[Type Colour],Table5[[#This Row],[Index Number]])=9,"",IF(INDEX(Table3[Footprint],Table5[[#This Row],[Index Number]])=0,"",INDEX(Table3[Footprint],Table5[[#This Row],[Index Number]])))</f>
        <v/>
      </c>
      <c r="F722" t="str">
        <f ca="1">IF(INDEX(Table3[Type Colour],Table5[[#This Row],[Index Number]])=9,"",IF(INDEX(Table3[Value],Table5[[#This Row],[Index Number]])=0,"",INDEX(Table3[Footprint],Table5[[#This Row],[Index Number]])))</f>
        <v/>
      </c>
      <c r="G722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722" t="str">
        <f ca="1">IF(INDEX(Table3[Type Colour],Table5[[#This Row],[Index Number]])=9,"",IF(INDEX(Table3[Order-code],Table5[[#This Row],[Index Number]])=0,"",INDEX(Table3[Order-code],Table5[[#This Row],[Index Number]])))</f>
        <v/>
      </c>
      <c r="I722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722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723" spans="2:10" x14ac:dyDescent="0.25">
      <c r="B723" s="12">
        <f t="shared" ca="1" si="11"/>
        <v>716</v>
      </c>
      <c r="C723" t="str">
        <f ca="1">IF(INDEX(Table3[Type Colour],Table5[[#This Row],[Index Number]])=9,"",IF(INDEX(Table3[Manufacturer],Table5[[#This Row],[Index Number]])=0,"",INDEX(Table3[Manufacturer],Table5[[#This Row],[Index Number]])))</f>
        <v/>
      </c>
      <c r="D723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723" t="str">
        <f ca="1">IF(INDEX(Table3[Type Colour],Table5[[#This Row],[Index Number]])=9,"",IF(INDEX(Table3[Footprint],Table5[[#This Row],[Index Number]])=0,"",INDEX(Table3[Footprint],Table5[[#This Row],[Index Number]])))</f>
        <v/>
      </c>
      <c r="F723" t="str">
        <f ca="1">IF(INDEX(Table3[Type Colour],Table5[[#This Row],[Index Number]])=9,"",IF(INDEX(Table3[Value],Table5[[#This Row],[Index Number]])=0,"",INDEX(Table3[Footprint],Table5[[#This Row],[Index Number]])))</f>
        <v/>
      </c>
      <c r="G723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723" t="str">
        <f ca="1">IF(INDEX(Table3[Type Colour],Table5[[#This Row],[Index Number]])=9,"",IF(INDEX(Table3[Order-code],Table5[[#This Row],[Index Number]])=0,"",INDEX(Table3[Order-code],Table5[[#This Row],[Index Number]])))</f>
        <v/>
      </c>
      <c r="I723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723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724" spans="2:10" x14ac:dyDescent="0.25">
      <c r="B724" s="12">
        <f t="shared" ca="1" si="11"/>
        <v>717</v>
      </c>
      <c r="C724" t="str">
        <f ca="1">IF(INDEX(Table3[Type Colour],Table5[[#This Row],[Index Number]])=9,"",IF(INDEX(Table3[Manufacturer],Table5[[#This Row],[Index Number]])=0,"",INDEX(Table3[Manufacturer],Table5[[#This Row],[Index Number]])))</f>
        <v/>
      </c>
      <c r="D724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724" t="str">
        <f ca="1">IF(INDEX(Table3[Type Colour],Table5[[#This Row],[Index Number]])=9,"",IF(INDEX(Table3[Footprint],Table5[[#This Row],[Index Number]])=0,"",INDEX(Table3[Footprint],Table5[[#This Row],[Index Number]])))</f>
        <v/>
      </c>
      <c r="F724" t="str">
        <f ca="1">IF(INDEX(Table3[Type Colour],Table5[[#This Row],[Index Number]])=9,"",IF(INDEX(Table3[Value],Table5[[#This Row],[Index Number]])=0,"",INDEX(Table3[Footprint],Table5[[#This Row],[Index Number]])))</f>
        <v/>
      </c>
      <c r="G724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724" t="str">
        <f ca="1">IF(INDEX(Table3[Type Colour],Table5[[#This Row],[Index Number]])=9,"",IF(INDEX(Table3[Order-code],Table5[[#This Row],[Index Number]])=0,"",INDEX(Table3[Order-code],Table5[[#This Row],[Index Number]])))</f>
        <v/>
      </c>
      <c r="I724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724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725" spans="2:10" x14ac:dyDescent="0.25">
      <c r="B725" s="12">
        <f t="shared" ca="1" si="11"/>
        <v>718</v>
      </c>
      <c r="C725" t="str">
        <f ca="1">IF(INDEX(Table3[Type Colour],Table5[[#This Row],[Index Number]])=9,"",IF(INDEX(Table3[Manufacturer],Table5[[#This Row],[Index Number]])=0,"",INDEX(Table3[Manufacturer],Table5[[#This Row],[Index Number]])))</f>
        <v/>
      </c>
      <c r="D725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725" t="str">
        <f ca="1">IF(INDEX(Table3[Type Colour],Table5[[#This Row],[Index Number]])=9,"",IF(INDEX(Table3[Footprint],Table5[[#This Row],[Index Number]])=0,"",INDEX(Table3[Footprint],Table5[[#This Row],[Index Number]])))</f>
        <v/>
      </c>
      <c r="F725" t="str">
        <f ca="1">IF(INDEX(Table3[Type Colour],Table5[[#This Row],[Index Number]])=9,"",IF(INDEX(Table3[Value],Table5[[#This Row],[Index Number]])=0,"",INDEX(Table3[Footprint],Table5[[#This Row],[Index Number]])))</f>
        <v/>
      </c>
      <c r="G725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725" t="str">
        <f ca="1">IF(INDEX(Table3[Type Colour],Table5[[#This Row],[Index Number]])=9,"",IF(INDEX(Table3[Order-code],Table5[[#This Row],[Index Number]])=0,"",INDEX(Table3[Order-code],Table5[[#This Row],[Index Number]])))</f>
        <v/>
      </c>
      <c r="I725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725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726" spans="2:10" x14ac:dyDescent="0.25">
      <c r="B726" s="12">
        <f t="shared" ca="1" si="11"/>
        <v>719</v>
      </c>
      <c r="C726" t="str">
        <f ca="1">IF(INDEX(Table3[Type Colour],Table5[[#This Row],[Index Number]])=9,"",IF(INDEX(Table3[Manufacturer],Table5[[#This Row],[Index Number]])=0,"",INDEX(Table3[Manufacturer],Table5[[#This Row],[Index Number]])))</f>
        <v/>
      </c>
      <c r="D726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726" t="str">
        <f ca="1">IF(INDEX(Table3[Type Colour],Table5[[#This Row],[Index Number]])=9,"",IF(INDEX(Table3[Footprint],Table5[[#This Row],[Index Number]])=0,"",INDEX(Table3[Footprint],Table5[[#This Row],[Index Number]])))</f>
        <v/>
      </c>
      <c r="F726" t="str">
        <f ca="1">IF(INDEX(Table3[Type Colour],Table5[[#This Row],[Index Number]])=9,"",IF(INDEX(Table3[Value],Table5[[#This Row],[Index Number]])=0,"",INDEX(Table3[Footprint],Table5[[#This Row],[Index Number]])))</f>
        <v/>
      </c>
      <c r="G726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726" t="str">
        <f ca="1">IF(INDEX(Table3[Type Colour],Table5[[#This Row],[Index Number]])=9,"",IF(INDEX(Table3[Order-code],Table5[[#This Row],[Index Number]])=0,"",INDEX(Table3[Order-code],Table5[[#This Row],[Index Number]])))</f>
        <v/>
      </c>
      <c r="I726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726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727" spans="2:10" x14ac:dyDescent="0.25">
      <c r="B727" s="12">
        <f t="shared" ca="1" si="11"/>
        <v>720</v>
      </c>
      <c r="C727" t="str">
        <f ca="1">IF(INDEX(Table3[Type Colour],Table5[[#This Row],[Index Number]])=9,"",IF(INDEX(Table3[Manufacturer],Table5[[#This Row],[Index Number]])=0,"",INDEX(Table3[Manufacturer],Table5[[#This Row],[Index Number]])))</f>
        <v/>
      </c>
      <c r="D727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727" t="str">
        <f ca="1">IF(INDEX(Table3[Type Colour],Table5[[#This Row],[Index Number]])=9,"",IF(INDEX(Table3[Footprint],Table5[[#This Row],[Index Number]])=0,"",INDEX(Table3[Footprint],Table5[[#This Row],[Index Number]])))</f>
        <v/>
      </c>
      <c r="F727" t="str">
        <f ca="1">IF(INDEX(Table3[Type Colour],Table5[[#This Row],[Index Number]])=9,"",IF(INDEX(Table3[Value],Table5[[#This Row],[Index Number]])=0,"",INDEX(Table3[Footprint],Table5[[#This Row],[Index Number]])))</f>
        <v/>
      </c>
      <c r="G727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727" t="str">
        <f ca="1">IF(INDEX(Table3[Type Colour],Table5[[#This Row],[Index Number]])=9,"",IF(INDEX(Table3[Order-code],Table5[[#This Row],[Index Number]])=0,"",INDEX(Table3[Order-code],Table5[[#This Row],[Index Number]])))</f>
        <v/>
      </c>
      <c r="I727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727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728" spans="2:10" x14ac:dyDescent="0.25">
      <c r="B728" s="12">
        <f t="shared" ca="1" si="11"/>
        <v>721</v>
      </c>
      <c r="C728" t="str">
        <f ca="1">IF(INDEX(Table3[Type Colour],Table5[[#This Row],[Index Number]])=9,"",IF(INDEX(Table3[Manufacturer],Table5[[#This Row],[Index Number]])=0,"",INDEX(Table3[Manufacturer],Table5[[#This Row],[Index Number]])))</f>
        <v/>
      </c>
      <c r="D728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728" t="str">
        <f ca="1">IF(INDEX(Table3[Type Colour],Table5[[#This Row],[Index Number]])=9,"",IF(INDEX(Table3[Footprint],Table5[[#This Row],[Index Number]])=0,"",INDEX(Table3[Footprint],Table5[[#This Row],[Index Number]])))</f>
        <v/>
      </c>
      <c r="F728" t="str">
        <f ca="1">IF(INDEX(Table3[Type Colour],Table5[[#This Row],[Index Number]])=9,"",IF(INDEX(Table3[Value],Table5[[#This Row],[Index Number]])=0,"",INDEX(Table3[Footprint],Table5[[#This Row],[Index Number]])))</f>
        <v/>
      </c>
      <c r="G728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728" t="str">
        <f ca="1">IF(INDEX(Table3[Type Colour],Table5[[#This Row],[Index Number]])=9,"",IF(INDEX(Table3[Order-code],Table5[[#This Row],[Index Number]])=0,"",INDEX(Table3[Order-code],Table5[[#This Row],[Index Number]])))</f>
        <v/>
      </c>
      <c r="I728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728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729" spans="2:10" x14ac:dyDescent="0.25">
      <c r="B729" s="12">
        <f t="shared" ca="1" si="11"/>
        <v>722</v>
      </c>
      <c r="C729" t="str">
        <f ca="1">IF(INDEX(Table3[Type Colour],Table5[[#This Row],[Index Number]])=9,"",IF(INDEX(Table3[Manufacturer],Table5[[#This Row],[Index Number]])=0,"",INDEX(Table3[Manufacturer],Table5[[#This Row],[Index Number]])))</f>
        <v/>
      </c>
      <c r="D729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729" t="str">
        <f ca="1">IF(INDEX(Table3[Type Colour],Table5[[#This Row],[Index Number]])=9,"",IF(INDEX(Table3[Footprint],Table5[[#This Row],[Index Number]])=0,"",INDEX(Table3[Footprint],Table5[[#This Row],[Index Number]])))</f>
        <v/>
      </c>
      <c r="F729" t="str">
        <f ca="1">IF(INDEX(Table3[Type Colour],Table5[[#This Row],[Index Number]])=9,"",IF(INDEX(Table3[Value],Table5[[#This Row],[Index Number]])=0,"",INDEX(Table3[Footprint],Table5[[#This Row],[Index Number]])))</f>
        <v/>
      </c>
      <c r="G729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729" t="str">
        <f ca="1">IF(INDEX(Table3[Type Colour],Table5[[#This Row],[Index Number]])=9,"",IF(INDEX(Table3[Order-code],Table5[[#This Row],[Index Number]])=0,"",INDEX(Table3[Order-code],Table5[[#This Row],[Index Number]])))</f>
        <v/>
      </c>
      <c r="I729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729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730" spans="2:10" x14ac:dyDescent="0.25">
      <c r="B730" s="12">
        <f t="shared" ca="1" si="11"/>
        <v>723</v>
      </c>
      <c r="C730" t="str">
        <f ca="1">IF(INDEX(Table3[Type Colour],Table5[[#This Row],[Index Number]])=9,"",IF(INDEX(Table3[Manufacturer],Table5[[#This Row],[Index Number]])=0,"",INDEX(Table3[Manufacturer],Table5[[#This Row],[Index Number]])))</f>
        <v/>
      </c>
      <c r="D730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730" t="str">
        <f ca="1">IF(INDEX(Table3[Type Colour],Table5[[#This Row],[Index Number]])=9,"",IF(INDEX(Table3[Footprint],Table5[[#This Row],[Index Number]])=0,"",INDEX(Table3[Footprint],Table5[[#This Row],[Index Number]])))</f>
        <v/>
      </c>
      <c r="F730" t="str">
        <f ca="1">IF(INDEX(Table3[Type Colour],Table5[[#This Row],[Index Number]])=9,"",IF(INDEX(Table3[Value],Table5[[#This Row],[Index Number]])=0,"",INDEX(Table3[Footprint],Table5[[#This Row],[Index Number]])))</f>
        <v/>
      </c>
      <c r="G730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730" t="str">
        <f ca="1">IF(INDEX(Table3[Type Colour],Table5[[#This Row],[Index Number]])=9,"",IF(INDEX(Table3[Order-code],Table5[[#This Row],[Index Number]])=0,"",INDEX(Table3[Order-code],Table5[[#This Row],[Index Number]])))</f>
        <v/>
      </c>
      <c r="I730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730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731" spans="2:10" x14ac:dyDescent="0.25">
      <c r="B731" s="12">
        <f t="shared" ca="1" si="11"/>
        <v>724</v>
      </c>
      <c r="C731" t="str">
        <f ca="1">IF(INDEX(Table3[Type Colour],Table5[[#This Row],[Index Number]])=9,"",IF(INDEX(Table3[Manufacturer],Table5[[#This Row],[Index Number]])=0,"",INDEX(Table3[Manufacturer],Table5[[#This Row],[Index Number]])))</f>
        <v/>
      </c>
      <c r="D731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731" t="str">
        <f ca="1">IF(INDEX(Table3[Type Colour],Table5[[#This Row],[Index Number]])=9,"",IF(INDEX(Table3[Footprint],Table5[[#This Row],[Index Number]])=0,"",INDEX(Table3[Footprint],Table5[[#This Row],[Index Number]])))</f>
        <v/>
      </c>
      <c r="F731" t="str">
        <f ca="1">IF(INDEX(Table3[Type Colour],Table5[[#This Row],[Index Number]])=9,"",IF(INDEX(Table3[Value],Table5[[#This Row],[Index Number]])=0,"",INDEX(Table3[Footprint],Table5[[#This Row],[Index Number]])))</f>
        <v/>
      </c>
      <c r="G731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731" t="str">
        <f ca="1">IF(INDEX(Table3[Type Colour],Table5[[#This Row],[Index Number]])=9,"",IF(INDEX(Table3[Order-code],Table5[[#This Row],[Index Number]])=0,"",INDEX(Table3[Order-code],Table5[[#This Row],[Index Number]])))</f>
        <v/>
      </c>
      <c r="I731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731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732" spans="2:10" x14ac:dyDescent="0.25">
      <c r="B732" s="12">
        <f t="shared" ca="1" si="11"/>
        <v>725</v>
      </c>
      <c r="C732" t="str">
        <f ca="1">IF(INDEX(Table3[Type Colour],Table5[[#This Row],[Index Number]])=9,"",IF(INDEX(Table3[Manufacturer],Table5[[#This Row],[Index Number]])=0,"",INDEX(Table3[Manufacturer],Table5[[#This Row],[Index Number]])))</f>
        <v/>
      </c>
      <c r="D732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732" t="str">
        <f ca="1">IF(INDEX(Table3[Type Colour],Table5[[#This Row],[Index Number]])=9,"",IF(INDEX(Table3[Footprint],Table5[[#This Row],[Index Number]])=0,"",INDEX(Table3[Footprint],Table5[[#This Row],[Index Number]])))</f>
        <v/>
      </c>
      <c r="F732" t="str">
        <f ca="1">IF(INDEX(Table3[Type Colour],Table5[[#This Row],[Index Number]])=9,"",IF(INDEX(Table3[Value],Table5[[#This Row],[Index Number]])=0,"",INDEX(Table3[Footprint],Table5[[#This Row],[Index Number]])))</f>
        <v/>
      </c>
      <c r="G732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732" t="str">
        <f ca="1">IF(INDEX(Table3[Type Colour],Table5[[#This Row],[Index Number]])=9,"",IF(INDEX(Table3[Order-code],Table5[[#This Row],[Index Number]])=0,"",INDEX(Table3[Order-code],Table5[[#This Row],[Index Number]])))</f>
        <v/>
      </c>
      <c r="I732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732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733" spans="2:10" x14ac:dyDescent="0.25">
      <c r="B733" s="12">
        <f t="shared" ca="1" si="11"/>
        <v>726</v>
      </c>
      <c r="C733" t="str">
        <f ca="1">IF(INDEX(Table3[Type Colour],Table5[[#This Row],[Index Number]])=9,"",IF(INDEX(Table3[Manufacturer],Table5[[#This Row],[Index Number]])=0,"",INDEX(Table3[Manufacturer],Table5[[#This Row],[Index Number]])))</f>
        <v/>
      </c>
      <c r="D733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733" t="str">
        <f ca="1">IF(INDEX(Table3[Type Colour],Table5[[#This Row],[Index Number]])=9,"",IF(INDEX(Table3[Footprint],Table5[[#This Row],[Index Number]])=0,"",INDEX(Table3[Footprint],Table5[[#This Row],[Index Number]])))</f>
        <v/>
      </c>
      <c r="F733" t="str">
        <f ca="1">IF(INDEX(Table3[Type Colour],Table5[[#This Row],[Index Number]])=9,"",IF(INDEX(Table3[Value],Table5[[#This Row],[Index Number]])=0,"",INDEX(Table3[Footprint],Table5[[#This Row],[Index Number]])))</f>
        <v/>
      </c>
      <c r="G733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733" t="str">
        <f ca="1">IF(INDEX(Table3[Type Colour],Table5[[#This Row],[Index Number]])=9,"",IF(INDEX(Table3[Order-code],Table5[[#This Row],[Index Number]])=0,"",INDEX(Table3[Order-code],Table5[[#This Row],[Index Number]])))</f>
        <v/>
      </c>
      <c r="I733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733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734" spans="2:10" x14ac:dyDescent="0.25">
      <c r="B734" s="12">
        <f t="shared" ca="1" si="11"/>
        <v>727</v>
      </c>
      <c r="C734" t="str">
        <f ca="1">IF(INDEX(Table3[Type Colour],Table5[[#This Row],[Index Number]])=9,"",IF(INDEX(Table3[Manufacturer],Table5[[#This Row],[Index Number]])=0,"",INDEX(Table3[Manufacturer],Table5[[#This Row],[Index Number]])))</f>
        <v/>
      </c>
      <c r="D734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734" t="str">
        <f ca="1">IF(INDEX(Table3[Type Colour],Table5[[#This Row],[Index Number]])=9,"",IF(INDEX(Table3[Footprint],Table5[[#This Row],[Index Number]])=0,"",INDEX(Table3[Footprint],Table5[[#This Row],[Index Number]])))</f>
        <v/>
      </c>
      <c r="F734" t="str">
        <f ca="1">IF(INDEX(Table3[Type Colour],Table5[[#This Row],[Index Number]])=9,"",IF(INDEX(Table3[Value],Table5[[#This Row],[Index Number]])=0,"",INDEX(Table3[Footprint],Table5[[#This Row],[Index Number]])))</f>
        <v/>
      </c>
      <c r="G734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734" t="str">
        <f ca="1">IF(INDEX(Table3[Type Colour],Table5[[#This Row],[Index Number]])=9,"",IF(INDEX(Table3[Order-code],Table5[[#This Row],[Index Number]])=0,"",INDEX(Table3[Order-code],Table5[[#This Row],[Index Number]])))</f>
        <v/>
      </c>
      <c r="I734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734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735" spans="2:10" x14ac:dyDescent="0.25">
      <c r="B735" s="12">
        <f t="shared" ca="1" si="11"/>
        <v>728</v>
      </c>
      <c r="C735" t="str">
        <f ca="1">IF(INDEX(Table3[Type Colour],Table5[[#This Row],[Index Number]])=9,"",IF(INDEX(Table3[Manufacturer],Table5[[#This Row],[Index Number]])=0,"",INDEX(Table3[Manufacturer],Table5[[#This Row],[Index Number]])))</f>
        <v/>
      </c>
      <c r="D735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735" t="str">
        <f ca="1">IF(INDEX(Table3[Type Colour],Table5[[#This Row],[Index Number]])=9,"",IF(INDEX(Table3[Footprint],Table5[[#This Row],[Index Number]])=0,"",INDEX(Table3[Footprint],Table5[[#This Row],[Index Number]])))</f>
        <v/>
      </c>
      <c r="F735" t="str">
        <f ca="1">IF(INDEX(Table3[Type Colour],Table5[[#This Row],[Index Number]])=9,"",IF(INDEX(Table3[Value],Table5[[#This Row],[Index Number]])=0,"",INDEX(Table3[Footprint],Table5[[#This Row],[Index Number]])))</f>
        <v/>
      </c>
      <c r="G735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735" t="str">
        <f ca="1">IF(INDEX(Table3[Type Colour],Table5[[#This Row],[Index Number]])=9,"",IF(INDEX(Table3[Order-code],Table5[[#This Row],[Index Number]])=0,"",INDEX(Table3[Order-code],Table5[[#This Row],[Index Number]])))</f>
        <v/>
      </c>
      <c r="I735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735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736" spans="2:10" x14ac:dyDescent="0.25">
      <c r="B736" s="12">
        <f t="shared" ca="1" si="11"/>
        <v>729</v>
      </c>
      <c r="C736" t="str">
        <f ca="1">IF(INDEX(Table3[Type Colour],Table5[[#This Row],[Index Number]])=9,"",IF(INDEX(Table3[Manufacturer],Table5[[#This Row],[Index Number]])=0,"",INDEX(Table3[Manufacturer],Table5[[#This Row],[Index Number]])))</f>
        <v/>
      </c>
      <c r="D736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736" t="str">
        <f ca="1">IF(INDEX(Table3[Type Colour],Table5[[#This Row],[Index Number]])=9,"",IF(INDEX(Table3[Footprint],Table5[[#This Row],[Index Number]])=0,"",INDEX(Table3[Footprint],Table5[[#This Row],[Index Number]])))</f>
        <v/>
      </c>
      <c r="F736" t="str">
        <f ca="1">IF(INDEX(Table3[Type Colour],Table5[[#This Row],[Index Number]])=9,"",IF(INDEX(Table3[Value],Table5[[#This Row],[Index Number]])=0,"",INDEX(Table3[Footprint],Table5[[#This Row],[Index Number]])))</f>
        <v/>
      </c>
      <c r="G736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736" t="str">
        <f ca="1">IF(INDEX(Table3[Type Colour],Table5[[#This Row],[Index Number]])=9,"",IF(INDEX(Table3[Order-code],Table5[[#This Row],[Index Number]])=0,"",INDEX(Table3[Order-code],Table5[[#This Row],[Index Number]])))</f>
        <v/>
      </c>
      <c r="I736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736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737" spans="2:10" x14ac:dyDescent="0.25">
      <c r="B737" s="12">
        <f t="shared" ca="1" si="11"/>
        <v>730</v>
      </c>
      <c r="C737" t="str">
        <f ca="1">IF(INDEX(Table3[Type Colour],Table5[[#This Row],[Index Number]])=9,"",IF(INDEX(Table3[Manufacturer],Table5[[#This Row],[Index Number]])=0,"",INDEX(Table3[Manufacturer],Table5[[#This Row],[Index Number]])))</f>
        <v/>
      </c>
      <c r="D737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737" t="str">
        <f ca="1">IF(INDEX(Table3[Type Colour],Table5[[#This Row],[Index Number]])=9,"",IF(INDEX(Table3[Footprint],Table5[[#This Row],[Index Number]])=0,"",INDEX(Table3[Footprint],Table5[[#This Row],[Index Number]])))</f>
        <v/>
      </c>
      <c r="F737" t="str">
        <f ca="1">IF(INDEX(Table3[Type Colour],Table5[[#This Row],[Index Number]])=9,"",IF(INDEX(Table3[Value],Table5[[#This Row],[Index Number]])=0,"",INDEX(Table3[Footprint],Table5[[#This Row],[Index Number]])))</f>
        <v/>
      </c>
      <c r="G737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737" t="str">
        <f ca="1">IF(INDEX(Table3[Type Colour],Table5[[#This Row],[Index Number]])=9,"",IF(INDEX(Table3[Order-code],Table5[[#This Row],[Index Number]])=0,"",INDEX(Table3[Order-code],Table5[[#This Row],[Index Number]])))</f>
        <v/>
      </c>
      <c r="I737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737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738" spans="2:10" x14ac:dyDescent="0.25">
      <c r="B738" s="12">
        <f t="shared" ca="1" si="11"/>
        <v>731</v>
      </c>
      <c r="C738" t="str">
        <f ca="1">IF(INDEX(Table3[Type Colour],Table5[[#This Row],[Index Number]])=9,"",IF(INDEX(Table3[Manufacturer],Table5[[#This Row],[Index Number]])=0,"",INDEX(Table3[Manufacturer],Table5[[#This Row],[Index Number]])))</f>
        <v/>
      </c>
      <c r="D738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738" t="str">
        <f ca="1">IF(INDEX(Table3[Type Colour],Table5[[#This Row],[Index Number]])=9,"",IF(INDEX(Table3[Footprint],Table5[[#This Row],[Index Number]])=0,"",INDEX(Table3[Footprint],Table5[[#This Row],[Index Number]])))</f>
        <v/>
      </c>
      <c r="F738" t="str">
        <f ca="1">IF(INDEX(Table3[Type Colour],Table5[[#This Row],[Index Number]])=9,"",IF(INDEX(Table3[Value],Table5[[#This Row],[Index Number]])=0,"",INDEX(Table3[Footprint],Table5[[#This Row],[Index Number]])))</f>
        <v/>
      </c>
      <c r="G738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738" t="str">
        <f ca="1">IF(INDEX(Table3[Type Colour],Table5[[#This Row],[Index Number]])=9,"",IF(INDEX(Table3[Order-code],Table5[[#This Row],[Index Number]])=0,"",INDEX(Table3[Order-code],Table5[[#This Row],[Index Number]])))</f>
        <v/>
      </c>
      <c r="I738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738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739" spans="2:10" x14ac:dyDescent="0.25">
      <c r="B739" s="12">
        <f t="shared" ca="1" si="11"/>
        <v>732</v>
      </c>
      <c r="C739" t="str">
        <f ca="1">IF(INDEX(Table3[Type Colour],Table5[[#This Row],[Index Number]])=9,"",IF(INDEX(Table3[Manufacturer],Table5[[#This Row],[Index Number]])=0,"",INDEX(Table3[Manufacturer],Table5[[#This Row],[Index Number]])))</f>
        <v/>
      </c>
      <c r="D739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739" t="str">
        <f ca="1">IF(INDEX(Table3[Type Colour],Table5[[#This Row],[Index Number]])=9,"",IF(INDEX(Table3[Footprint],Table5[[#This Row],[Index Number]])=0,"",INDEX(Table3[Footprint],Table5[[#This Row],[Index Number]])))</f>
        <v/>
      </c>
      <c r="F739" t="str">
        <f ca="1">IF(INDEX(Table3[Type Colour],Table5[[#This Row],[Index Number]])=9,"",IF(INDEX(Table3[Value],Table5[[#This Row],[Index Number]])=0,"",INDEX(Table3[Footprint],Table5[[#This Row],[Index Number]])))</f>
        <v/>
      </c>
      <c r="G739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739" t="str">
        <f ca="1">IF(INDEX(Table3[Type Colour],Table5[[#This Row],[Index Number]])=9,"",IF(INDEX(Table3[Order-code],Table5[[#This Row],[Index Number]])=0,"",INDEX(Table3[Order-code],Table5[[#This Row],[Index Number]])))</f>
        <v/>
      </c>
      <c r="I739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739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740" spans="2:10" x14ac:dyDescent="0.25">
      <c r="B740" s="12">
        <f t="shared" ca="1" si="11"/>
        <v>733</v>
      </c>
      <c r="C740" t="str">
        <f ca="1">IF(INDEX(Table3[Type Colour],Table5[[#This Row],[Index Number]])=9,"",IF(INDEX(Table3[Manufacturer],Table5[[#This Row],[Index Number]])=0,"",INDEX(Table3[Manufacturer],Table5[[#This Row],[Index Number]])))</f>
        <v/>
      </c>
      <c r="D740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740" t="str">
        <f ca="1">IF(INDEX(Table3[Type Colour],Table5[[#This Row],[Index Number]])=9,"",IF(INDEX(Table3[Footprint],Table5[[#This Row],[Index Number]])=0,"",INDEX(Table3[Footprint],Table5[[#This Row],[Index Number]])))</f>
        <v/>
      </c>
      <c r="F740" t="str">
        <f ca="1">IF(INDEX(Table3[Type Colour],Table5[[#This Row],[Index Number]])=9,"",IF(INDEX(Table3[Value],Table5[[#This Row],[Index Number]])=0,"",INDEX(Table3[Footprint],Table5[[#This Row],[Index Number]])))</f>
        <v/>
      </c>
      <c r="G740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740" t="str">
        <f ca="1">IF(INDEX(Table3[Type Colour],Table5[[#This Row],[Index Number]])=9,"",IF(INDEX(Table3[Order-code],Table5[[#This Row],[Index Number]])=0,"",INDEX(Table3[Order-code],Table5[[#This Row],[Index Number]])))</f>
        <v/>
      </c>
      <c r="I740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740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741" spans="2:10" x14ac:dyDescent="0.25">
      <c r="B741" s="12">
        <f t="shared" ca="1" si="11"/>
        <v>734</v>
      </c>
      <c r="C741" t="str">
        <f ca="1">IF(INDEX(Table3[Type Colour],Table5[[#This Row],[Index Number]])=9,"",IF(INDEX(Table3[Manufacturer],Table5[[#This Row],[Index Number]])=0,"",INDEX(Table3[Manufacturer],Table5[[#This Row],[Index Number]])))</f>
        <v/>
      </c>
      <c r="D741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741" t="str">
        <f ca="1">IF(INDEX(Table3[Type Colour],Table5[[#This Row],[Index Number]])=9,"",IF(INDEX(Table3[Footprint],Table5[[#This Row],[Index Number]])=0,"",INDEX(Table3[Footprint],Table5[[#This Row],[Index Number]])))</f>
        <v/>
      </c>
      <c r="F741" t="str">
        <f ca="1">IF(INDEX(Table3[Type Colour],Table5[[#This Row],[Index Number]])=9,"",IF(INDEX(Table3[Value],Table5[[#This Row],[Index Number]])=0,"",INDEX(Table3[Footprint],Table5[[#This Row],[Index Number]])))</f>
        <v/>
      </c>
      <c r="G741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741" t="str">
        <f ca="1">IF(INDEX(Table3[Type Colour],Table5[[#This Row],[Index Number]])=9,"",IF(INDEX(Table3[Order-code],Table5[[#This Row],[Index Number]])=0,"",INDEX(Table3[Order-code],Table5[[#This Row],[Index Number]])))</f>
        <v/>
      </c>
      <c r="I741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741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742" spans="2:10" x14ac:dyDescent="0.25">
      <c r="B742" s="12">
        <f t="shared" ca="1" si="11"/>
        <v>735</v>
      </c>
      <c r="C742" t="str">
        <f ca="1">IF(INDEX(Table3[Type Colour],Table5[[#This Row],[Index Number]])=9,"",IF(INDEX(Table3[Manufacturer],Table5[[#This Row],[Index Number]])=0,"",INDEX(Table3[Manufacturer],Table5[[#This Row],[Index Number]])))</f>
        <v/>
      </c>
      <c r="D742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742" t="str">
        <f ca="1">IF(INDEX(Table3[Type Colour],Table5[[#This Row],[Index Number]])=9,"",IF(INDEX(Table3[Footprint],Table5[[#This Row],[Index Number]])=0,"",INDEX(Table3[Footprint],Table5[[#This Row],[Index Number]])))</f>
        <v/>
      </c>
      <c r="F742" t="str">
        <f ca="1">IF(INDEX(Table3[Type Colour],Table5[[#This Row],[Index Number]])=9,"",IF(INDEX(Table3[Value],Table5[[#This Row],[Index Number]])=0,"",INDEX(Table3[Footprint],Table5[[#This Row],[Index Number]])))</f>
        <v/>
      </c>
      <c r="G742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742" t="str">
        <f ca="1">IF(INDEX(Table3[Type Colour],Table5[[#This Row],[Index Number]])=9,"",IF(INDEX(Table3[Order-code],Table5[[#This Row],[Index Number]])=0,"",INDEX(Table3[Order-code],Table5[[#This Row],[Index Number]])))</f>
        <v/>
      </c>
      <c r="I742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742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743" spans="2:10" x14ac:dyDescent="0.25">
      <c r="B743" s="12">
        <f t="shared" ca="1" si="11"/>
        <v>736</v>
      </c>
      <c r="C743" t="str">
        <f ca="1">IF(INDEX(Table3[Type Colour],Table5[[#This Row],[Index Number]])=9,"",IF(INDEX(Table3[Manufacturer],Table5[[#This Row],[Index Number]])=0,"",INDEX(Table3[Manufacturer],Table5[[#This Row],[Index Number]])))</f>
        <v/>
      </c>
      <c r="D743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743" t="str">
        <f ca="1">IF(INDEX(Table3[Type Colour],Table5[[#This Row],[Index Number]])=9,"",IF(INDEX(Table3[Footprint],Table5[[#This Row],[Index Number]])=0,"",INDEX(Table3[Footprint],Table5[[#This Row],[Index Number]])))</f>
        <v/>
      </c>
      <c r="F743" t="str">
        <f ca="1">IF(INDEX(Table3[Type Colour],Table5[[#This Row],[Index Number]])=9,"",IF(INDEX(Table3[Value],Table5[[#This Row],[Index Number]])=0,"",INDEX(Table3[Footprint],Table5[[#This Row],[Index Number]])))</f>
        <v/>
      </c>
      <c r="G743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743" t="str">
        <f ca="1">IF(INDEX(Table3[Type Colour],Table5[[#This Row],[Index Number]])=9,"",IF(INDEX(Table3[Order-code],Table5[[#This Row],[Index Number]])=0,"",INDEX(Table3[Order-code],Table5[[#This Row],[Index Number]])))</f>
        <v/>
      </c>
      <c r="I743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743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744" spans="2:10" x14ac:dyDescent="0.25">
      <c r="B744" s="12">
        <f t="shared" ca="1" si="11"/>
        <v>737</v>
      </c>
      <c r="C744" t="str">
        <f ca="1">IF(INDEX(Table3[Type Colour],Table5[[#This Row],[Index Number]])=9,"",IF(INDEX(Table3[Manufacturer],Table5[[#This Row],[Index Number]])=0,"",INDEX(Table3[Manufacturer],Table5[[#This Row],[Index Number]])))</f>
        <v/>
      </c>
      <c r="D744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744" t="str">
        <f ca="1">IF(INDEX(Table3[Type Colour],Table5[[#This Row],[Index Number]])=9,"",IF(INDEX(Table3[Footprint],Table5[[#This Row],[Index Number]])=0,"",INDEX(Table3[Footprint],Table5[[#This Row],[Index Number]])))</f>
        <v/>
      </c>
      <c r="F744" t="str">
        <f ca="1">IF(INDEX(Table3[Type Colour],Table5[[#This Row],[Index Number]])=9,"",IF(INDEX(Table3[Value],Table5[[#This Row],[Index Number]])=0,"",INDEX(Table3[Footprint],Table5[[#This Row],[Index Number]])))</f>
        <v/>
      </c>
      <c r="G744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744" t="str">
        <f ca="1">IF(INDEX(Table3[Type Colour],Table5[[#This Row],[Index Number]])=9,"",IF(INDEX(Table3[Order-code],Table5[[#This Row],[Index Number]])=0,"",INDEX(Table3[Order-code],Table5[[#This Row],[Index Number]])))</f>
        <v/>
      </c>
      <c r="I744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744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745" spans="2:10" x14ac:dyDescent="0.25">
      <c r="B745" s="12">
        <f t="shared" ca="1" si="11"/>
        <v>738</v>
      </c>
      <c r="C745" t="str">
        <f ca="1">IF(INDEX(Table3[Type Colour],Table5[[#This Row],[Index Number]])=9,"",IF(INDEX(Table3[Manufacturer],Table5[[#This Row],[Index Number]])=0,"",INDEX(Table3[Manufacturer],Table5[[#This Row],[Index Number]])))</f>
        <v/>
      </c>
      <c r="D745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745" t="str">
        <f ca="1">IF(INDEX(Table3[Type Colour],Table5[[#This Row],[Index Number]])=9,"",IF(INDEX(Table3[Footprint],Table5[[#This Row],[Index Number]])=0,"",INDEX(Table3[Footprint],Table5[[#This Row],[Index Number]])))</f>
        <v/>
      </c>
      <c r="F745" t="str">
        <f ca="1">IF(INDEX(Table3[Type Colour],Table5[[#This Row],[Index Number]])=9,"",IF(INDEX(Table3[Value],Table5[[#This Row],[Index Number]])=0,"",INDEX(Table3[Footprint],Table5[[#This Row],[Index Number]])))</f>
        <v/>
      </c>
      <c r="G745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745" t="str">
        <f ca="1">IF(INDEX(Table3[Type Colour],Table5[[#This Row],[Index Number]])=9,"",IF(INDEX(Table3[Order-code],Table5[[#This Row],[Index Number]])=0,"",INDEX(Table3[Order-code],Table5[[#This Row],[Index Number]])))</f>
        <v/>
      </c>
      <c r="I745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745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746" spans="2:10" x14ac:dyDescent="0.25">
      <c r="B746" s="12">
        <f t="shared" ca="1" si="11"/>
        <v>739</v>
      </c>
      <c r="C746" t="str">
        <f ca="1">IF(INDEX(Table3[Type Colour],Table5[[#This Row],[Index Number]])=9,"",IF(INDEX(Table3[Manufacturer],Table5[[#This Row],[Index Number]])=0,"",INDEX(Table3[Manufacturer],Table5[[#This Row],[Index Number]])))</f>
        <v/>
      </c>
      <c r="D746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746" t="str">
        <f ca="1">IF(INDEX(Table3[Type Colour],Table5[[#This Row],[Index Number]])=9,"",IF(INDEX(Table3[Footprint],Table5[[#This Row],[Index Number]])=0,"",INDEX(Table3[Footprint],Table5[[#This Row],[Index Number]])))</f>
        <v/>
      </c>
      <c r="F746" t="str">
        <f ca="1">IF(INDEX(Table3[Type Colour],Table5[[#This Row],[Index Number]])=9,"",IF(INDEX(Table3[Value],Table5[[#This Row],[Index Number]])=0,"",INDEX(Table3[Footprint],Table5[[#This Row],[Index Number]])))</f>
        <v/>
      </c>
      <c r="G746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746" t="str">
        <f ca="1">IF(INDEX(Table3[Type Colour],Table5[[#This Row],[Index Number]])=9,"",IF(INDEX(Table3[Order-code],Table5[[#This Row],[Index Number]])=0,"",INDEX(Table3[Order-code],Table5[[#This Row],[Index Number]])))</f>
        <v/>
      </c>
      <c r="I746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746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747" spans="2:10" x14ac:dyDescent="0.25">
      <c r="B747" s="12">
        <f t="shared" ca="1" si="11"/>
        <v>740</v>
      </c>
      <c r="C747" t="str">
        <f ca="1">IF(INDEX(Table3[Type Colour],Table5[[#This Row],[Index Number]])=9,"",IF(INDEX(Table3[Manufacturer],Table5[[#This Row],[Index Number]])=0,"",INDEX(Table3[Manufacturer],Table5[[#This Row],[Index Number]])))</f>
        <v/>
      </c>
      <c r="D747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747" t="str">
        <f ca="1">IF(INDEX(Table3[Type Colour],Table5[[#This Row],[Index Number]])=9,"",IF(INDEX(Table3[Footprint],Table5[[#This Row],[Index Number]])=0,"",INDEX(Table3[Footprint],Table5[[#This Row],[Index Number]])))</f>
        <v/>
      </c>
      <c r="F747" t="str">
        <f ca="1">IF(INDEX(Table3[Type Colour],Table5[[#This Row],[Index Number]])=9,"",IF(INDEX(Table3[Value],Table5[[#This Row],[Index Number]])=0,"",INDEX(Table3[Footprint],Table5[[#This Row],[Index Number]])))</f>
        <v/>
      </c>
      <c r="G747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747" t="str">
        <f ca="1">IF(INDEX(Table3[Type Colour],Table5[[#This Row],[Index Number]])=9,"",IF(INDEX(Table3[Order-code],Table5[[#This Row],[Index Number]])=0,"",INDEX(Table3[Order-code],Table5[[#This Row],[Index Number]])))</f>
        <v/>
      </c>
      <c r="I747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747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748" spans="2:10" x14ac:dyDescent="0.25">
      <c r="B748" s="12">
        <f t="shared" ca="1" si="11"/>
        <v>741</v>
      </c>
      <c r="C748" t="str">
        <f ca="1">IF(INDEX(Table3[Type Colour],Table5[[#This Row],[Index Number]])=9,"",IF(INDEX(Table3[Manufacturer],Table5[[#This Row],[Index Number]])=0,"",INDEX(Table3[Manufacturer],Table5[[#This Row],[Index Number]])))</f>
        <v/>
      </c>
      <c r="D748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748" t="str">
        <f ca="1">IF(INDEX(Table3[Type Colour],Table5[[#This Row],[Index Number]])=9,"",IF(INDEX(Table3[Footprint],Table5[[#This Row],[Index Number]])=0,"",INDEX(Table3[Footprint],Table5[[#This Row],[Index Number]])))</f>
        <v/>
      </c>
      <c r="F748" t="str">
        <f ca="1">IF(INDEX(Table3[Type Colour],Table5[[#This Row],[Index Number]])=9,"",IF(INDEX(Table3[Value],Table5[[#This Row],[Index Number]])=0,"",INDEX(Table3[Footprint],Table5[[#This Row],[Index Number]])))</f>
        <v/>
      </c>
      <c r="G748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748" t="str">
        <f ca="1">IF(INDEX(Table3[Type Colour],Table5[[#This Row],[Index Number]])=9,"",IF(INDEX(Table3[Order-code],Table5[[#This Row],[Index Number]])=0,"",INDEX(Table3[Order-code],Table5[[#This Row],[Index Number]])))</f>
        <v/>
      </c>
      <c r="I748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748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749" spans="2:10" x14ac:dyDescent="0.25">
      <c r="B749" s="12">
        <f t="shared" ca="1" si="11"/>
        <v>742</v>
      </c>
      <c r="C749" t="str">
        <f ca="1">IF(INDEX(Table3[Type Colour],Table5[[#This Row],[Index Number]])=9,"",IF(INDEX(Table3[Manufacturer],Table5[[#This Row],[Index Number]])=0,"",INDEX(Table3[Manufacturer],Table5[[#This Row],[Index Number]])))</f>
        <v/>
      </c>
      <c r="D749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749" t="str">
        <f ca="1">IF(INDEX(Table3[Type Colour],Table5[[#This Row],[Index Number]])=9,"",IF(INDEX(Table3[Footprint],Table5[[#This Row],[Index Number]])=0,"",INDEX(Table3[Footprint],Table5[[#This Row],[Index Number]])))</f>
        <v/>
      </c>
      <c r="F749" t="str">
        <f ca="1">IF(INDEX(Table3[Type Colour],Table5[[#This Row],[Index Number]])=9,"",IF(INDEX(Table3[Value],Table5[[#This Row],[Index Number]])=0,"",INDEX(Table3[Footprint],Table5[[#This Row],[Index Number]])))</f>
        <v/>
      </c>
      <c r="G749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749" t="str">
        <f ca="1">IF(INDEX(Table3[Type Colour],Table5[[#This Row],[Index Number]])=9,"",IF(INDEX(Table3[Order-code],Table5[[#This Row],[Index Number]])=0,"",INDEX(Table3[Order-code],Table5[[#This Row],[Index Number]])))</f>
        <v/>
      </c>
      <c r="I749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749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750" spans="2:10" x14ac:dyDescent="0.25">
      <c r="B750" s="12">
        <f t="shared" ca="1" si="11"/>
        <v>743</v>
      </c>
      <c r="C750" t="str">
        <f ca="1">IF(INDEX(Table3[Type Colour],Table5[[#This Row],[Index Number]])=9,"",IF(INDEX(Table3[Manufacturer],Table5[[#This Row],[Index Number]])=0,"",INDEX(Table3[Manufacturer],Table5[[#This Row],[Index Number]])))</f>
        <v/>
      </c>
      <c r="D750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750" t="str">
        <f ca="1">IF(INDEX(Table3[Type Colour],Table5[[#This Row],[Index Number]])=9,"",IF(INDEX(Table3[Footprint],Table5[[#This Row],[Index Number]])=0,"",INDEX(Table3[Footprint],Table5[[#This Row],[Index Number]])))</f>
        <v/>
      </c>
      <c r="F750" t="str">
        <f ca="1">IF(INDEX(Table3[Type Colour],Table5[[#This Row],[Index Number]])=9,"",IF(INDEX(Table3[Value],Table5[[#This Row],[Index Number]])=0,"",INDEX(Table3[Footprint],Table5[[#This Row],[Index Number]])))</f>
        <v/>
      </c>
      <c r="G750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750" t="str">
        <f ca="1">IF(INDEX(Table3[Type Colour],Table5[[#This Row],[Index Number]])=9,"",IF(INDEX(Table3[Order-code],Table5[[#This Row],[Index Number]])=0,"",INDEX(Table3[Order-code],Table5[[#This Row],[Index Number]])))</f>
        <v/>
      </c>
      <c r="I750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750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751" spans="2:10" x14ac:dyDescent="0.25">
      <c r="B751" s="12">
        <f t="shared" ca="1" si="11"/>
        <v>744</v>
      </c>
      <c r="C751" t="str">
        <f ca="1">IF(INDEX(Table3[Type Colour],Table5[[#This Row],[Index Number]])=9,"",IF(INDEX(Table3[Manufacturer],Table5[[#This Row],[Index Number]])=0,"",INDEX(Table3[Manufacturer],Table5[[#This Row],[Index Number]])))</f>
        <v/>
      </c>
      <c r="D751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751" t="str">
        <f ca="1">IF(INDEX(Table3[Type Colour],Table5[[#This Row],[Index Number]])=9,"",IF(INDEX(Table3[Footprint],Table5[[#This Row],[Index Number]])=0,"",INDEX(Table3[Footprint],Table5[[#This Row],[Index Number]])))</f>
        <v/>
      </c>
      <c r="F751" t="str">
        <f ca="1">IF(INDEX(Table3[Type Colour],Table5[[#This Row],[Index Number]])=9,"",IF(INDEX(Table3[Value],Table5[[#This Row],[Index Number]])=0,"",INDEX(Table3[Footprint],Table5[[#This Row],[Index Number]])))</f>
        <v/>
      </c>
      <c r="G751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751" t="str">
        <f ca="1">IF(INDEX(Table3[Type Colour],Table5[[#This Row],[Index Number]])=9,"",IF(INDEX(Table3[Order-code],Table5[[#This Row],[Index Number]])=0,"",INDEX(Table3[Order-code],Table5[[#This Row],[Index Number]])))</f>
        <v/>
      </c>
      <c r="I751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751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752" spans="2:10" x14ac:dyDescent="0.25">
      <c r="B752" s="12">
        <f t="shared" ca="1" si="11"/>
        <v>745</v>
      </c>
      <c r="C752" t="str">
        <f ca="1">IF(INDEX(Table3[Type Colour],Table5[[#This Row],[Index Number]])=9,"",IF(INDEX(Table3[Manufacturer],Table5[[#This Row],[Index Number]])=0,"",INDEX(Table3[Manufacturer],Table5[[#This Row],[Index Number]])))</f>
        <v/>
      </c>
      <c r="D752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752" t="str">
        <f ca="1">IF(INDEX(Table3[Type Colour],Table5[[#This Row],[Index Number]])=9,"",IF(INDEX(Table3[Footprint],Table5[[#This Row],[Index Number]])=0,"",INDEX(Table3[Footprint],Table5[[#This Row],[Index Number]])))</f>
        <v/>
      </c>
      <c r="F752" t="str">
        <f ca="1">IF(INDEX(Table3[Type Colour],Table5[[#This Row],[Index Number]])=9,"",IF(INDEX(Table3[Value],Table5[[#This Row],[Index Number]])=0,"",INDEX(Table3[Footprint],Table5[[#This Row],[Index Number]])))</f>
        <v/>
      </c>
      <c r="G752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752" t="str">
        <f ca="1">IF(INDEX(Table3[Type Colour],Table5[[#This Row],[Index Number]])=9,"",IF(INDEX(Table3[Order-code],Table5[[#This Row],[Index Number]])=0,"",INDEX(Table3[Order-code],Table5[[#This Row],[Index Number]])))</f>
        <v/>
      </c>
      <c r="I752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752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753" spans="2:10" x14ac:dyDescent="0.25">
      <c r="B753" s="12">
        <f t="shared" ca="1" si="11"/>
        <v>746</v>
      </c>
      <c r="C753" t="str">
        <f ca="1">IF(INDEX(Table3[Type Colour],Table5[[#This Row],[Index Number]])=9,"",IF(INDEX(Table3[Manufacturer],Table5[[#This Row],[Index Number]])=0,"",INDEX(Table3[Manufacturer],Table5[[#This Row],[Index Number]])))</f>
        <v/>
      </c>
      <c r="D753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753" t="str">
        <f ca="1">IF(INDEX(Table3[Type Colour],Table5[[#This Row],[Index Number]])=9,"",IF(INDEX(Table3[Footprint],Table5[[#This Row],[Index Number]])=0,"",INDEX(Table3[Footprint],Table5[[#This Row],[Index Number]])))</f>
        <v/>
      </c>
      <c r="F753" t="str">
        <f ca="1">IF(INDEX(Table3[Type Colour],Table5[[#This Row],[Index Number]])=9,"",IF(INDEX(Table3[Value],Table5[[#This Row],[Index Number]])=0,"",INDEX(Table3[Footprint],Table5[[#This Row],[Index Number]])))</f>
        <v/>
      </c>
      <c r="G753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753" t="str">
        <f ca="1">IF(INDEX(Table3[Type Colour],Table5[[#This Row],[Index Number]])=9,"",IF(INDEX(Table3[Order-code],Table5[[#This Row],[Index Number]])=0,"",INDEX(Table3[Order-code],Table5[[#This Row],[Index Number]])))</f>
        <v/>
      </c>
      <c r="I753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753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754" spans="2:10" x14ac:dyDescent="0.25">
      <c r="B754" s="12">
        <f t="shared" ca="1" si="11"/>
        <v>747</v>
      </c>
      <c r="C754" t="str">
        <f ca="1">IF(INDEX(Table3[Type Colour],Table5[[#This Row],[Index Number]])=9,"",IF(INDEX(Table3[Manufacturer],Table5[[#This Row],[Index Number]])=0,"",INDEX(Table3[Manufacturer],Table5[[#This Row],[Index Number]])))</f>
        <v/>
      </c>
      <c r="D754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754" t="str">
        <f ca="1">IF(INDEX(Table3[Type Colour],Table5[[#This Row],[Index Number]])=9,"",IF(INDEX(Table3[Footprint],Table5[[#This Row],[Index Number]])=0,"",INDEX(Table3[Footprint],Table5[[#This Row],[Index Number]])))</f>
        <v/>
      </c>
      <c r="F754" t="str">
        <f ca="1">IF(INDEX(Table3[Type Colour],Table5[[#This Row],[Index Number]])=9,"",IF(INDEX(Table3[Value],Table5[[#This Row],[Index Number]])=0,"",INDEX(Table3[Footprint],Table5[[#This Row],[Index Number]])))</f>
        <v/>
      </c>
      <c r="G754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754" t="str">
        <f ca="1">IF(INDEX(Table3[Type Colour],Table5[[#This Row],[Index Number]])=9,"",IF(INDEX(Table3[Order-code],Table5[[#This Row],[Index Number]])=0,"",INDEX(Table3[Order-code],Table5[[#This Row],[Index Number]])))</f>
        <v/>
      </c>
      <c r="I754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754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755" spans="2:10" x14ac:dyDescent="0.25">
      <c r="B755" s="12">
        <f t="shared" ca="1" si="11"/>
        <v>748</v>
      </c>
      <c r="C755" t="str">
        <f ca="1">IF(INDEX(Table3[Type Colour],Table5[[#This Row],[Index Number]])=9,"",IF(INDEX(Table3[Manufacturer],Table5[[#This Row],[Index Number]])=0,"",INDEX(Table3[Manufacturer],Table5[[#This Row],[Index Number]])))</f>
        <v/>
      </c>
      <c r="D755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755" t="str">
        <f ca="1">IF(INDEX(Table3[Type Colour],Table5[[#This Row],[Index Number]])=9,"",IF(INDEX(Table3[Footprint],Table5[[#This Row],[Index Number]])=0,"",INDEX(Table3[Footprint],Table5[[#This Row],[Index Number]])))</f>
        <v/>
      </c>
      <c r="F755" t="str">
        <f ca="1">IF(INDEX(Table3[Type Colour],Table5[[#This Row],[Index Number]])=9,"",IF(INDEX(Table3[Value],Table5[[#This Row],[Index Number]])=0,"",INDEX(Table3[Footprint],Table5[[#This Row],[Index Number]])))</f>
        <v/>
      </c>
      <c r="G755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755" t="str">
        <f ca="1">IF(INDEX(Table3[Type Colour],Table5[[#This Row],[Index Number]])=9,"",IF(INDEX(Table3[Order-code],Table5[[#This Row],[Index Number]])=0,"",INDEX(Table3[Order-code],Table5[[#This Row],[Index Number]])))</f>
        <v/>
      </c>
      <c r="I755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755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756" spans="2:10" x14ac:dyDescent="0.25">
      <c r="B756" s="12">
        <f t="shared" ca="1" si="11"/>
        <v>749</v>
      </c>
      <c r="C756" t="str">
        <f ca="1">IF(INDEX(Table3[Type Colour],Table5[[#This Row],[Index Number]])=9,"",IF(INDEX(Table3[Manufacturer],Table5[[#This Row],[Index Number]])=0,"",INDEX(Table3[Manufacturer],Table5[[#This Row],[Index Number]])))</f>
        <v/>
      </c>
      <c r="D756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756" t="str">
        <f ca="1">IF(INDEX(Table3[Type Colour],Table5[[#This Row],[Index Number]])=9,"",IF(INDEX(Table3[Footprint],Table5[[#This Row],[Index Number]])=0,"",INDEX(Table3[Footprint],Table5[[#This Row],[Index Number]])))</f>
        <v/>
      </c>
      <c r="F756" t="str">
        <f ca="1">IF(INDEX(Table3[Type Colour],Table5[[#This Row],[Index Number]])=9,"",IF(INDEX(Table3[Value],Table5[[#This Row],[Index Number]])=0,"",INDEX(Table3[Footprint],Table5[[#This Row],[Index Number]])))</f>
        <v/>
      </c>
      <c r="G756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756" t="str">
        <f ca="1">IF(INDEX(Table3[Type Colour],Table5[[#This Row],[Index Number]])=9,"",IF(INDEX(Table3[Order-code],Table5[[#This Row],[Index Number]])=0,"",INDEX(Table3[Order-code],Table5[[#This Row],[Index Number]])))</f>
        <v/>
      </c>
      <c r="I756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756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757" spans="2:10" x14ac:dyDescent="0.25">
      <c r="B757" s="12">
        <f t="shared" ca="1" si="11"/>
        <v>750</v>
      </c>
      <c r="C757" t="str">
        <f ca="1">IF(INDEX(Table3[Type Colour],Table5[[#This Row],[Index Number]])=9,"",IF(INDEX(Table3[Manufacturer],Table5[[#This Row],[Index Number]])=0,"",INDEX(Table3[Manufacturer],Table5[[#This Row],[Index Number]])))</f>
        <v/>
      </c>
      <c r="D757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757" t="str">
        <f ca="1">IF(INDEX(Table3[Type Colour],Table5[[#This Row],[Index Number]])=9,"",IF(INDEX(Table3[Footprint],Table5[[#This Row],[Index Number]])=0,"",INDEX(Table3[Footprint],Table5[[#This Row],[Index Number]])))</f>
        <v/>
      </c>
      <c r="F757" t="str">
        <f ca="1">IF(INDEX(Table3[Type Colour],Table5[[#This Row],[Index Number]])=9,"",IF(INDEX(Table3[Value],Table5[[#This Row],[Index Number]])=0,"",INDEX(Table3[Footprint],Table5[[#This Row],[Index Number]])))</f>
        <v/>
      </c>
      <c r="G757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757" t="str">
        <f ca="1">IF(INDEX(Table3[Type Colour],Table5[[#This Row],[Index Number]])=9,"",IF(INDEX(Table3[Order-code],Table5[[#This Row],[Index Number]])=0,"",INDEX(Table3[Order-code],Table5[[#This Row],[Index Number]])))</f>
        <v/>
      </c>
      <c r="I757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757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758" spans="2:10" x14ac:dyDescent="0.25">
      <c r="B758" s="12">
        <f t="shared" ca="1" si="11"/>
        <v>751</v>
      </c>
      <c r="C758" t="str">
        <f ca="1">IF(INDEX(Table3[Type Colour],Table5[[#This Row],[Index Number]])=9,"",IF(INDEX(Table3[Manufacturer],Table5[[#This Row],[Index Number]])=0,"",INDEX(Table3[Manufacturer],Table5[[#This Row],[Index Number]])))</f>
        <v/>
      </c>
      <c r="D758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758" t="str">
        <f ca="1">IF(INDEX(Table3[Type Colour],Table5[[#This Row],[Index Number]])=9,"",IF(INDEX(Table3[Footprint],Table5[[#This Row],[Index Number]])=0,"",INDEX(Table3[Footprint],Table5[[#This Row],[Index Number]])))</f>
        <v/>
      </c>
      <c r="F758" t="str">
        <f ca="1">IF(INDEX(Table3[Type Colour],Table5[[#This Row],[Index Number]])=9,"",IF(INDEX(Table3[Value],Table5[[#This Row],[Index Number]])=0,"",INDEX(Table3[Footprint],Table5[[#This Row],[Index Number]])))</f>
        <v/>
      </c>
      <c r="G758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758" t="str">
        <f ca="1">IF(INDEX(Table3[Type Colour],Table5[[#This Row],[Index Number]])=9,"",IF(INDEX(Table3[Order-code],Table5[[#This Row],[Index Number]])=0,"",INDEX(Table3[Order-code],Table5[[#This Row],[Index Number]])))</f>
        <v/>
      </c>
      <c r="I758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758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759" spans="2:10" x14ac:dyDescent="0.25">
      <c r="B759" s="12">
        <f t="shared" ca="1" si="11"/>
        <v>752</v>
      </c>
      <c r="C759" t="str">
        <f ca="1">IF(INDEX(Table3[Type Colour],Table5[[#This Row],[Index Number]])=9,"",IF(INDEX(Table3[Manufacturer],Table5[[#This Row],[Index Number]])=0,"",INDEX(Table3[Manufacturer],Table5[[#This Row],[Index Number]])))</f>
        <v/>
      </c>
      <c r="D759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759" t="str">
        <f ca="1">IF(INDEX(Table3[Type Colour],Table5[[#This Row],[Index Number]])=9,"",IF(INDEX(Table3[Footprint],Table5[[#This Row],[Index Number]])=0,"",INDEX(Table3[Footprint],Table5[[#This Row],[Index Number]])))</f>
        <v/>
      </c>
      <c r="F759" t="str">
        <f ca="1">IF(INDEX(Table3[Type Colour],Table5[[#This Row],[Index Number]])=9,"",IF(INDEX(Table3[Value],Table5[[#This Row],[Index Number]])=0,"",INDEX(Table3[Footprint],Table5[[#This Row],[Index Number]])))</f>
        <v/>
      </c>
      <c r="G759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759" t="str">
        <f ca="1">IF(INDEX(Table3[Type Colour],Table5[[#This Row],[Index Number]])=9,"",IF(INDEX(Table3[Order-code],Table5[[#This Row],[Index Number]])=0,"",INDEX(Table3[Order-code],Table5[[#This Row],[Index Number]])))</f>
        <v/>
      </c>
      <c r="I759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759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760" spans="2:10" x14ac:dyDescent="0.25">
      <c r="B760" s="12">
        <f t="shared" ca="1" si="11"/>
        <v>753</v>
      </c>
      <c r="C760" t="str">
        <f ca="1">IF(INDEX(Table3[Type Colour],Table5[[#This Row],[Index Number]])=9,"",IF(INDEX(Table3[Manufacturer],Table5[[#This Row],[Index Number]])=0,"",INDEX(Table3[Manufacturer],Table5[[#This Row],[Index Number]])))</f>
        <v/>
      </c>
      <c r="D760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760" t="str">
        <f ca="1">IF(INDEX(Table3[Type Colour],Table5[[#This Row],[Index Number]])=9,"",IF(INDEX(Table3[Footprint],Table5[[#This Row],[Index Number]])=0,"",INDEX(Table3[Footprint],Table5[[#This Row],[Index Number]])))</f>
        <v/>
      </c>
      <c r="F760" t="str">
        <f ca="1">IF(INDEX(Table3[Type Colour],Table5[[#This Row],[Index Number]])=9,"",IF(INDEX(Table3[Value],Table5[[#This Row],[Index Number]])=0,"",INDEX(Table3[Footprint],Table5[[#This Row],[Index Number]])))</f>
        <v/>
      </c>
      <c r="G760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760" t="str">
        <f ca="1">IF(INDEX(Table3[Type Colour],Table5[[#This Row],[Index Number]])=9,"",IF(INDEX(Table3[Order-code],Table5[[#This Row],[Index Number]])=0,"",INDEX(Table3[Order-code],Table5[[#This Row],[Index Number]])))</f>
        <v/>
      </c>
      <c r="I760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760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761" spans="2:10" x14ac:dyDescent="0.25">
      <c r="B761" s="12">
        <f t="shared" ca="1" si="11"/>
        <v>754</v>
      </c>
      <c r="C761" t="str">
        <f ca="1">IF(INDEX(Table3[Type Colour],Table5[[#This Row],[Index Number]])=9,"",IF(INDEX(Table3[Manufacturer],Table5[[#This Row],[Index Number]])=0,"",INDEX(Table3[Manufacturer],Table5[[#This Row],[Index Number]])))</f>
        <v/>
      </c>
      <c r="D761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761" t="str">
        <f ca="1">IF(INDEX(Table3[Type Colour],Table5[[#This Row],[Index Number]])=9,"",IF(INDEX(Table3[Footprint],Table5[[#This Row],[Index Number]])=0,"",INDEX(Table3[Footprint],Table5[[#This Row],[Index Number]])))</f>
        <v/>
      </c>
      <c r="F761" t="str">
        <f ca="1">IF(INDEX(Table3[Type Colour],Table5[[#This Row],[Index Number]])=9,"",IF(INDEX(Table3[Value],Table5[[#This Row],[Index Number]])=0,"",INDEX(Table3[Footprint],Table5[[#This Row],[Index Number]])))</f>
        <v/>
      </c>
      <c r="G761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761" t="str">
        <f ca="1">IF(INDEX(Table3[Type Colour],Table5[[#This Row],[Index Number]])=9,"",IF(INDEX(Table3[Order-code],Table5[[#This Row],[Index Number]])=0,"",INDEX(Table3[Order-code],Table5[[#This Row],[Index Number]])))</f>
        <v/>
      </c>
      <c r="I761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761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762" spans="2:10" x14ac:dyDescent="0.25">
      <c r="B762" s="12">
        <f t="shared" ca="1" si="11"/>
        <v>755</v>
      </c>
      <c r="C762" t="str">
        <f ca="1">IF(INDEX(Table3[Type Colour],Table5[[#This Row],[Index Number]])=9,"",IF(INDEX(Table3[Manufacturer],Table5[[#This Row],[Index Number]])=0,"",INDEX(Table3[Manufacturer],Table5[[#This Row],[Index Number]])))</f>
        <v/>
      </c>
      <c r="D762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762" t="str">
        <f ca="1">IF(INDEX(Table3[Type Colour],Table5[[#This Row],[Index Number]])=9,"",IF(INDEX(Table3[Footprint],Table5[[#This Row],[Index Number]])=0,"",INDEX(Table3[Footprint],Table5[[#This Row],[Index Number]])))</f>
        <v/>
      </c>
      <c r="F762" t="str">
        <f ca="1">IF(INDEX(Table3[Type Colour],Table5[[#This Row],[Index Number]])=9,"",IF(INDEX(Table3[Value],Table5[[#This Row],[Index Number]])=0,"",INDEX(Table3[Footprint],Table5[[#This Row],[Index Number]])))</f>
        <v/>
      </c>
      <c r="G762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762" t="str">
        <f ca="1">IF(INDEX(Table3[Type Colour],Table5[[#This Row],[Index Number]])=9,"",IF(INDEX(Table3[Order-code],Table5[[#This Row],[Index Number]])=0,"",INDEX(Table3[Order-code],Table5[[#This Row],[Index Number]])))</f>
        <v/>
      </c>
      <c r="I762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762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763" spans="2:10" x14ac:dyDescent="0.25">
      <c r="B763" s="12">
        <f t="shared" ca="1" si="11"/>
        <v>756</v>
      </c>
      <c r="C763" t="str">
        <f ca="1">IF(INDEX(Table3[Type Colour],Table5[[#This Row],[Index Number]])=9,"",IF(INDEX(Table3[Manufacturer],Table5[[#This Row],[Index Number]])=0,"",INDEX(Table3[Manufacturer],Table5[[#This Row],[Index Number]])))</f>
        <v/>
      </c>
      <c r="D763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763" t="str">
        <f ca="1">IF(INDEX(Table3[Type Colour],Table5[[#This Row],[Index Number]])=9,"",IF(INDEX(Table3[Footprint],Table5[[#This Row],[Index Number]])=0,"",INDEX(Table3[Footprint],Table5[[#This Row],[Index Number]])))</f>
        <v/>
      </c>
      <c r="F763" t="str">
        <f ca="1">IF(INDEX(Table3[Type Colour],Table5[[#This Row],[Index Number]])=9,"",IF(INDEX(Table3[Value],Table5[[#This Row],[Index Number]])=0,"",INDEX(Table3[Footprint],Table5[[#This Row],[Index Number]])))</f>
        <v/>
      </c>
      <c r="G763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763" t="str">
        <f ca="1">IF(INDEX(Table3[Type Colour],Table5[[#This Row],[Index Number]])=9,"",IF(INDEX(Table3[Order-code],Table5[[#This Row],[Index Number]])=0,"",INDEX(Table3[Order-code],Table5[[#This Row],[Index Number]])))</f>
        <v/>
      </c>
      <c r="I763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763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764" spans="2:10" x14ac:dyDescent="0.25">
      <c r="B764" s="12">
        <f t="shared" ca="1" si="11"/>
        <v>757</v>
      </c>
      <c r="C764" t="str">
        <f ca="1">IF(INDEX(Table3[Type Colour],Table5[[#This Row],[Index Number]])=9,"",IF(INDEX(Table3[Manufacturer],Table5[[#This Row],[Index Number]])=0,"",INDEX(Table3[Manufacturer],Table5[[#This Row],[Index Number]])))</f>
        <v/>
      </c>
      <c r="D764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764" t="str">
        <f ca="1">IF(INDEX(Table3[Type Colour],Table5[[#This Row],[Index Number]])=9,"",IF(INDEX(Table3[Footprint],Table5[[#This Row],[Index Number]])=0,"",INDEX(Table3[Footprint],Table5[[#This Row],[Index Number]])))</f>
        <v/>
      </c>
      <c r="F764" t="str">
        <f ca="1">IF(INDEX(Table3[Type Colour],Table5[[#This Row],[Index Number]])=9,"",IF(INDEX(Table3[Value],Table5[[#This Row],[Index Number]])=0,"",INDEX(Table3[Footprint],Table5[[#This Row],[Index Number]])))</f>
        <v/>
      </c>
      <c r="G764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764" t="str">
        <f ca="1">IF(INDEX(Table3[Type Colour],Table5[[#This Row],[Index Number]])=9,"",IF(INDEX(Table3[Order-code],Table5[[#This Row],[Index Number]])=0,"",INDEX(Table3[Order-code],Table5[[#This Row],[Index Number]])))</f>
        <v/>
      </c>
      <c r="I764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764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765" spans="2:10" x14ac:dyDescent="0.25">
      <c r="B765" s="12">
        <f t="shared" ca="1" si="11"/>
        <v>758</v>
      </c>
      <c r="C765" t="str">
        <f ca="1">IF(INDEX(Table3[Type Colour],Table5[[#This Row],[Index Number]])=9,"",IF(INDEX(Table3[Manufacturer],Table5[[#This Row],[Index Number]])=0,"",INDEX(Table3[Manufacturer],Table5[[#This Row],[Index Number]])))</f>
        <v/>
      </c>
      <c r="D765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765" t="str">
        <f ca="1">IF(INDEX(Table3[Type Colour],Table5[[#This Row],[Index Number]])=9,"",IF(INDEX(Table3[Footprint],Table5[[#This Row],[Index Number]])=0,"",INDEX(Table3[Footprint],Table5[[#This Row],[Index Number]])))</f>
        <v/>
      </c>
      <c r="F765" t="str">
        <f ca="1">IF(INDEX(Table3[Type Colour],Table5[[#This Row],[Index Number]])=9,"",IF(INDEX(Table3[Value],Table5[[#This Row],[Index Number]])=0,"",INDEX(Table3[Footprint],Table5[[#This Row],[Index Number]])))</f>
        <v/>
      </c>
      <c r="G765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765" t="str">
        <f ca="1">IF(INDEX(Table3[Type Colour],Table5[[#This Row],[Index Number]])=9,"",IF(INDEX(Table3[Order-code],Table5[[#This Row],[Index Number]])=0,"",INDEX(Table3[Order-code],Table5[[#This Row],[Index Number]])))</f>
        <v/>
      </c>
      <c r="I765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765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766" spans="2:10" x14ac:dyDescent="0.25">
      <c r="B766" s="12">
        <f t="shared" ca="1" si="11"/>
        <v>759</v>
      </c>
      <c r="C766" t="str">
        <f ca="1">IF(INDEX(Table3[Type Colour],Table5[[#This Row],[Index Number]])=9,"",IF(INDEX(Table3[Manufacturer],Table5[[#This Row],[Index Number]])=0,"",INDEX(Table3[Manufacturer],Table5[[#This Row],[Index Number]])))</f>
        <v/>
      </c>
      <c r="D766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766" t="str">
        <f ca="1">IF(INDEX(Table3[Type Colour],Table5[[#This Row],[Index Number]])=9,"",IF(INDEX(Table3[Footprint],Table5[[#This Row],[Index Number]])=0,"",INDEX(Table3[Footprint],Table5[[#This Row],[Index Number]])))</f>
        <v/>
      </c>
      <c r="F766" t="str">
        <f ca="1">IF(INDEX(Table3[Type Colour],Table5[[#This Row],[Index Number]])=9,"",IF(INDEX(Table3[Value],Table5[[#This Row],[Index Number]])=0,"",INDEX(Table3[Footprint],Table5[[#This Row],[Index Number]])))</f>
        <v/>
      </c>
      <c r="G766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766" t="str">
        <f ca="1">IF(INDEX(Table3[Type Colour],Table5[[#This Row],[Index Number]])=9,"",IF(INDEX(Table3[Order-code],Table5[[#This Row],[Index Number]])=0,"",INDEX(Table3[Order-code],Table5[[#This Row],[Index Number]])))</f>
        <v/>
      </c>
      <c r="I766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766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767" spans="2:10" x14ac:dyDescent="0.25">
      <c r="B767" s="12">
        <f t="shared" ca="1" si="11"/>
        <v>760</v>
      </c>
      <c r="C767" t="str">
        <f ca="1">IF(INDEX(Table3[Type Colour],Table5[[#This Row],[Index Number]])=9,"",IF(INDEX(Table3[Manufacturer],Table5[[#This Row],[Index Number]])=0,"",INDEX(Table3[Manufacturer],Table5[[#This Row],[Index Number]])))</f>
        <v/>
      </c>
      <c r="D767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767" t="str">
        <f ca="1">IF(INDEX(Table3[Type Colour],Table5[[#This Row],[Index Number]])=9,"",IF(INDEX(Table3[Footprint],Table5[[#This Row],[Index Number]])=0,"",INDEX(Table3[Footprint],Table5[[#This Row],[Index Number]])))</f>
        <v/>
      </c>
      <c r="F767" t="str">
        <f ca="1">IF(INDEX(Table3[Type Colour],Table5[[#This Row],[Index Number]])=9,"",IF(INDEX(Table3[Value],Table5[[#This Row],[Index Number]])=0,"",INDEX(Table3[Footprint],Table5[[#This Row],[Index Number]])))</f>
        <v/>
      </c>
      <c r="G767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767" t="str">
        <f ca="1">IF(INDEX(Table3[Type Colour],Table5[[#This Row],[Index Number]])=9,"",IF(INDEX(Table3[Order-code],Table5[[#This Row],[Index Number]])=0,"",INDEX(Table3[Order-code],Table5[[#This Row],[Index Number]])))</f>
        <v/>
      </c>
      <c r="I767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767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768" spans="2:10" x14ac:dyDescent="0.25">
      <c r="B768" s="12">
        <f t="shared" ca="1" si="11"/>
        <v>761</v>
      </c>
      <c r="C768" t="str">
        <f ca="1">IF(INDEX(Table3[Type Colour],Table5[[#This Row],[Index Number]])=9,"",IF(INDEX(Table3[Manufacturer],Table5[[#This Row],[Index Number]])=0,"",INDEX(Table3[Manufacturer],Table5[[#This Row],[Index Number]])))</f>
        <v/>
      </c>
      <c r="D768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768" t="str">
        <f ca="1">IF(INDEX(Table3[Type Colour],Table5[[#This Row],[Index Number]])=9,"",IF(INDEX(Table3[Footprint],Table5[[#This Row],[Index Number]])=0,"",INDEX(Table3[Footprint],Table5[[#This Row],[Index Number]])))</f>
        <v/>
      </c>
      <c r="F768" t="str">
        <f ca="1">IF(INDEX(Table3[Type Colour],Table5[[#This Row],[Index Number]])=9,"",IF(INDEX(Table3[Value],Table5[[#This Row],[Index Number]])=0,"",INDEX(Table3[Footprint],Table5[[#This Row],[Index Number]])))</f>
        <v/>
      </c>
      <c r="G768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768" t="str">
        <f ca="1">IF(INDEX(Table3[Type Colour],Table5[[#This Row],[Index Number]])=9,"",IF(INDEX(Table3[Order-code],Table5[[#This Row],[Index Number]])=0,"",INDEX(Table3[Order-code],Table5[[#This Row],[Index Number]])))</f>
        <v/>
      </c>
      <c r="I768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768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769" spans="2:10" x14ac:dyDescent="0.25">
      <c r="B769" s="12">
        <f t="shared" ca="1" si="11"/>
        <v>762</v>
      </c>
      <c r="C769" t="str">
        <f ca="1">IF(INDEX(Table3[Type Colour],Table5[[#This Row],[Index Number]])=9,"",IF(INDEX(Table3[Manufacturer],Table5[[#This Row],[Index Number]])=0,"",INDEX(Table3[Manufacturer],Table5[[#This Row],[Index Number]])))</f>
        <v/>
      </c>
      <c r="D769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769" t="str">
        <f ca="1">IF(INDEX(Table3[Type Colour],Table5[[#This Row],[Index Number]])=9,"",IF(INDEX(Table3[Footprint],Table5[[#This Row],[Index Number]])=0,"",INDEX(Table3[Footprint],Table5[[#This Row],[Index Number]])))</f>
        <v/>
      </c>
      <c r="F769" t="str">
        <f ca="1">IF(INDEX(Table3[Type Colour],Table5[[#This Row],[Index Number]])=9,"",IF(INDEX(Table3[Value],Table5[[#This Row],[Index Number]])=0,"",INDEX(Table3[Footprint],Table5[[#This Row],[Index Number]])))</f>
        <v/>
      </c>
      <c r="G769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769" t="str">
        <f ca="1">IF(INDEX(Table3[Type Colour],Table5[[#This Row],[Index Number]])=9,"",IF(INDEX(Table3[Order-code],Table5[[#This Row],[Index Number]])=0,"",INDEX(Table3[Order-code],Table5[[#This Row],[Index Number]])))</f>
        <v/>
      </c>
      <c r="I769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769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770" spans="2:10" x14ac:dyDescent="0.25">
      <c r="B770" s="12">
        <f t="shared" ca="1" si="11"/>
        <v>763</v>
      </c>
      <c r="C770" t="str">
        <f ca="1">IF(INDEX(Table3[Type Colour],Table5[[#This Row],[Index Number]])=9,"",IF(INDEX(Table3[Manufacturer],Table5[[#This Row],[Index Number]])=0,"",INDEX(Table3[Manufacturer],Table5[[#This Row],[Index Number]])))</f>
        <v/>
      </c>
      <c r="D770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770" t="str">
        <f ca="1">IF(INDEX(Table3[Type Colour],Table5[[#This Row],[Index Number]])=9,"",IF(INDEX(Table3[Footprint],Table5[[#This Row],[Index Number]])=0,"",INDEX(Table3[Footprint],Table5[[#This Row],[Index Number]])))</f>
        <v/>
      </c>
      <c r="F770" t="str">
        <f ca="1">IF(INDEX(Table3[Type Colour],Table5[[#This Row],[Index Number]])=9,"",IF(INDEX(Table3[Value],Table5[[#This Row],[Index Number]])=0,"",INDEX(Table3[Footprint],Table5[[#This Row],[Index Number]])))</f>
        <v/>
      </c>
      <c r="G770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770" t="str">
        <f ca="1">IF(INDEX(Table3[Type Colour],Table5[[#This Row],[Index Number]])=9,"",IF(INDEX(Table3[Order-code],Table5[[#This Row],[Index Number]])=0,"",INDEX(Table3[Order-code],Table5[[#This Row],[Index Number]])))</f>
        <v/>
      </c>
      <c r="I770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770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771" spans="2:10" x14ac:dyDescent="0.25">
      <c r="B771" s="12">
        <f t="shared" ref="B771:B834" ca="1" si="12">IF(ISNUMBER(INDIRECT("B"&amp;ROW()-1)),INDIRECT("B"&amp;ROW()-1)+1,1)</f>
        <v>764</v>
      </c>
      <c r="C771" t="str">
        <f ca="1">IF(INDEX(Table3[Type Colour],Table5[[#This Row],[Index Number]])=9,"",IF(INDEX(Table3[Manufacturer],Table5[[#This Row],[Index Number]])=0,"",INDEX(Table3[Manufacturer],Table5[[#This Row],[Index Number]])))</f>
        <v/>
      </c>
      <c r="D771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771" t="str">
        <f ca="1">IF(INDEX(Table3[Type Colour],Table5[[#This Row],[Index Number]])=9,"",IF(INDEX(Table3[Footprint],Table5[[#This Row],[Index Number]])=0,"",INDEX(Table3[Footprint],Table5[[#This Row],[Index Number]])))</f>
        <v/>
      </c>
      <c r="F771" t="str">
        <f ca="1">IF(INDEX(Table3[Type Colour],Table5[[#This Row],[Index Number]])=9,"",IF(INDEX(Table3[Value],Table5[[#This Row],[Index Number]])=0,"",INDEX(Table3[Footprint],Table5[[#This Row],[Index Number]])))</f>
        <v/>
      </c>
      <c r="G771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771" t="str">
        <f ca="1">IF(INDEX(Table3[Type Colour],Table5[[#This Row],[Index Number]])=9,"",IF(INDEX(Table3[Order-code],Table5[[#This Row],[Index Number]])=0,"",INDEX(Table3[Order-code],Table5[[#This Row],[Index Number]])))</f>
        <v/>
      </c>
      <c r="I771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771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772" spans="2:10" x14ac:dyDescent="0.25">
      <c r="B772" s="12">
        <f t="shared" ca="1" si="12"/>
        <v>765</v>
      </c>
      <c r="C772" t="str">
        <f ca="1">IF(INDEX(Table3[Type Colour],Table5[[#This Row],[Index Number]])=9,"",IF(INDEX(Table3[Manufacturer],Table5[[#This Row],[Index Number]])=0,"",INDEX(Table3[Manufacturer],Table5[[#This Row],[Index Number]])))</f>
        <v/>
      </c>
      <c r="D772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772" t="str">
        <f ca="1">IF(INDEX(Table3[Type Colour],Table5[[#This Row],[Index Number]])=9,"",IF(INDEX(Table3[Footprint],Table5[[#This Row],[Index Number]])=0,"",INDEX(Table3[Footprint],Table5[[#This Row],[Index Number]])))</f>
        <v/>
      </c>
      <c r="F772" t="str">
        <f ca="1">IF(INDEX(Table3[Type Colour],Table5[[#This Row],[Index Number]])=9,"",IF(INDEX(Table3[Value],Table5[[#This Row],[Index Number]])=0,"",INDEX(Table3[Footprint],Table5[[#This Row],[Index Number]])))</f>
        <v/>
      </c>
      <c r="G772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772" t="str">
        <f ca="1">IF(INDEX(Table3[Type Colour],Table5[[#This Row],[Index Number]])=9,"",IF(INDEX(Table3[Order-code],Table5[[#This Row],[Index Number]])=0,"",INDEX(Table3[Order-code],Table5[[#This Row],[Index Number]])))</f>
        <v/>
      </c>
      <c r="I772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772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773" spans="2:10" x14ac:dyDescent="0.25">
      <c r="B773" s="12">
        <f t="shared" ca="1" si="12"/>
        <v>766</v>
      </c>
      <c r="C773" t="str">
        <f ca="1">IF(INDEX(Table3[Type Colour],Table5[[#This Row],[Index Number]])=9,"",IF(INDEX(Table3[Manufacturer],Table5[[#This Row],[Index Number]])=0,"",INDEX(Table3[Manufacturer],Table5[[#This Row],[Index Number]])))</f>
        <v/>
      </c>
      <c r="D773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773" t="str">
        <f ca="1">IF(INDEX(Table3[Type Colour],Table5[[#This Row],[Index Number]])=9,"",IF(INDEX(Table3[Footprint],Table5[[#This Row],[Index Number]])=0,"",INDEX(Table3[Footprint],Table5[[#This Row],[Index Number]])))</f>
        <v/>
      </c>
      <c r="F773" t="str">
        <f ca="1">IF(INDEX(Table3[Type Colour],Table5[[#This Row],[Index Number]])=9,"",IF(INDEX(Table3[Value],Table5[[#This Row],[Index Number]])=0,"",INDEX(Table3[Footprint],Table5[[#This Row],[Index Number]])))</f>
        <v/>
      </c>
      <c r="G773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773" t="str">
        <f ca="1">IF(INDEX(Table3[Type Colour],Table5[[#This Row],[Index Number]])=9,"",IF(INDEX(Table3[Order-code],Table5[[#This Row],[Index Number]])=0,"",INDEX(Table3[Order-code],Table5[[#This Row],[Index Number]])))</f>
        <v/>
      </c>
      <c r="I773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773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774" spans="2:10" x14ac:dyDescent="0.25">
      <c r="B774" s="12">
        <f t="shared" ca="1" si="12"/>
        <v>767</v>
      </c>
      <c r="C774" t="str">
        <f ca="1">IF(INDEX(Table3[Type Colour],Table5[[#This Row],[Index Number]])=9,"",IF(INDEX(Table3[Manufacturer],Table5[[#This Row],[Index Number]])=0,"",INDEX(Table3[Manufacturer],Table5[[#This Row],[Index Number]])))</f>
        <v/>
      </c>
      <c r="D774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774" t="str">
        <f ca="1">IF(INDEX(Table3[Type Colour],Table5[[#This Row],[Index Number]])=9,"",IF(INDEX(Table3[Footprint],Table5[[#This Row],[Index Number]])=0,"",INDEX(Table3[Footprint],Table5[[#This Row],[Index Number]])))</f>
        <v/>
      </c>
      <c r="F774" t="str">
        <f ca="1">IF(INDEX(Table3[Type Colour],Table5[[#This Row],[Index Number]])=9,"",IF(INDEX(Table3[Value],Table5[[#This Row],[Index Number]])=0,"",INDEX(Table3[Footprint],Table5[[#This Row],[Index Number]])))</f>
        <v/>
      </c>
      <c r="G774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774" t="str">
        <f ca="1">IF(INDEX(Table3[Type Colour],Table5[[#This Row],[Index Number]])=9,"",IF(INDEX(Table3[Order-code],Table5[[#This Row],[Index Number]])=0,"",INDEX(Table3[Order-code],Table5[[#This Row],[Index Number]])))</f>
        <v/>
      </c>
      <c r="I774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774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775" spans="2:10" x14ac:dyDescent="0.25">
      <c r="B775" s="12">
        <f t="shared" ca="1" si="12"/>
        <v>768</v>
      </c>
      <c r="C775" t="str">
        <f ca="1">IF(INDEX(Table3[Type Colour],Table5[[#This Row],[Index Number]])=9,"",IF(INDEX(Table3[Manufacturer],Table5[[#This Row],[Index Number]])=0,"",INDEX(Table3[Manufacturer],Table5[[#This Row],[Index Number]])))</f>
        <v/>
      </c>
      <c r="D775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775" t="str">
        <f ca="1">IF(INDEX(Table3[Type Colour],Table5[[#This Row],[Index Number]])=9,"",IF(INDEX(Table3[Footprint],Table5[[#This Row],[Index Number]])=0,"",INDEX(Table3[Footprint],Table5[[#This Row],[Index Number]])))</f>
        <v/>
      </c>
      <c r="F775" t="str">
        <f ca="1">IF(INDEX(Table3[Type Colour],Table5[[#This Row],[Index Number]])=9,"",IF(INDEX(Table3[Value],Table5[[#This Row],[Index Number]])=0,"",INDEX(Table3[Footprint],Table5[[#This Row],[Index Number]])))</f>
        <v/>
      </c>
      <c r="G775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775" t="str">
        <f ca="1">IF(INDEX(Table3[Type Colour],Table5[[#This Row],[Index Number]])=9,"",IF(INDEX(Table3[Order-code],Table5[[#This Row],[Index Number]])=0,"",INDEX(Table3[Order-code],Table5[[#This Row],[Index Number]])))</f>
        <v/>
      </c>
      <c r="I775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775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776" spans="2:10" x14ac:dyDescent="0.25">
      <c r="B776" s="12">
        <f t="shared" ca="1" si="12"/>
        <v>769</v>
      </c>
      <c r="C776" t="str">
        <f ca="1">IF(INDEX(Table3[Type Colour],Table5[[#This Row],[Index Number]])=9,"",IF(INDEX(Table3[Manufacturer],Table5[[#This Row],[Index Number]])=0,"",INDEX(Table3[Manufacturer],Table5[[#This Row],[Index Number]])))</f>
        <v/>
      </c>
      <c r="D776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776" t="str">
        <f ca="1">IF(INDEX(Table3[Type Colour],Table5[[#This Row],[Index Number]])=9,"",IF(INDEX(Table3[Footprint],Table5[[#This Row],[Index Number]])=0,"",INDEX(Table3[Footprint],Table5[[#This Row],[Index Number]])))</f>
        <v/>
      </c>
      <c r="F776" t="str">
        <f ca="1">IF(INDEX(Table3[Type Colour],Table5[[#This Row],[Index Number]])=9,"",IF(INDEX(Table3[Value],Table5[[#This Row],[Index Number]])=0,"",INDEX(Table3[Footprint],Table5[[#This Row],[Index Number]])))</f>
        <v/>
      </c>
      <c r="G776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776" t="str">
        <f ca="1">IF(INDEX(Table3[Type Colour],Table5[[#This Row],[Index Number]])=9,"",IF(INDEX(Table3[Order-code],Table5[[#This Row],[Index Number]])=0,"",INDEX(Table3[Order-code],Table5[[#This Row],[Index Number]])))</f>
        <v/>
      </c>
      <c r="I776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776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777" spans="2:10" x14ac:dyDescent="0.25">
      <c r="B777" s="12">
        <f t="shared" ca="1" si="12"/>
        <v>770</v>
      </c>
      <c r="C777" t="str">
        <f ca="1">IF(INDEX(Table3[Type Colour],Table5[[#This Row],[Index Number]])=9,"",IF(INDEX(Table3[Manufacturer],Table5[[#This Row],[Index Number]])=0,"",INDEX(Table3[Manufacturer],Table5[[#This Row],[Index Number]])))</f>
        <v/>
      </c>
      <c r="D777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777" t="str">
        <f ca="1">IF(INDEX(Table3[Type Colour],Table5[[#This Row],[Index Number]])=9,"",IF(INDEX(Table3[Footprint],Table5[[#This Row],[Index Number]])=0,"",INDEX(Table3[Footprint],Table5[[#This Row],[Index Number]])))</f>
        <v/>
      </c>
      <c r="F777" t="str">
        <f ca="1">IF(INDEX(Table3[Type Colour],Table5[[#This Row],[Index Number]])=9,"",IF(INDEX(Table3[Value],Table5[[#This Row],[Index Number]])=0,"",INDEX(Table3[Footprint],Table5[[#This Row],[Index Number]])))</f>
        <v/>
      </c>
      <c r="G777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777" t="str">
        <f ca="1">IF(INDEX(Table3[Type Colour],Table5[[#This Row],[Index Number]])=9,"",IF(INDEX(Table3[Order-code],Table5[[#This Row],[Index Number]])=0,"",INDEX(Table3[Order-code],Table5[[#This Row],[Index Number]])))</f>
        <v/>
      </c>
      <c r="I777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777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778" spans="2:10" x14ac:dyDescent="0.25">
      <c r="B778" s="12">
        <f t="shared" ca="1" si="12"/>
        <v>771</v>
      </c>
      <c r="C778" t="str">
        <f ca="1">IF(INDEX(Table3[Type Colour],Table5[[#This Row],[Index Number]])=9,"",IF(INDEX(Table3[Manufacturer],Table5[[#This Row],[Index Number]])=0,"",INDEX(Table3[Manufacturer],Table5[[#This Row],[Index Number]])))</f>
        <v/>
      </c>
      <c r="D778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778" t="str">
        <f ca="1">IF(INDEX(Table3[Type Colour],Table5[[#This Row],[Index Number]])=9,"",IF(INDEX(Table3[Footprint],Table5[[#This Row],[Index Number]])=0,"",INDEX(Table3[Footprint],Table5[[#This Row],[Index Number]])))</f>
        <v/>
      </c>
      <c r="F778" t="str">
        <f ca="1">IF(INDEX(Table3[Type Colour],Table5[[#This Row],[Index Number]])=9,"",IF(INDEX(Table3[Value],Table5[[#This Row],[Index Number]])=0,"",INDEX(Table3[Footprint],Table5[[#This Row],[Index Number]])))</f>
        <v/>
      </c>
      <c r="G778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778" t="str">
        <f ca="1">IF(INDEX(Table3[Type Colour],Table5[[#This Row],[Index Number]])=9,"",IF(INDEX(Table3[Order-code],Table5[[#This Row],[Index Number]])=0,"",INDEX(Table3[Order-code],Table5[[#This Row],[Index Number]])))</f>
        <v/>
      </c>
      <c r="I778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778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779" spans="2:10" x14ac:dyDescent="0.25">
      <c r="B779" s="12">
        <f t="shared" ca="1" si="12"/>
        <v>772</v>
      </c>
      <c r="C779" t="str">
        <f ca="1">IF(INDEX(Table3[Type Colour],Table5[[#This Row],[Index Number]])=9,"",IF(INDEX(Table3[Manufacturer],Table5[[#This Row],[Index Number]])=0,"",INDEX(Table3[Manufacturer],Table5[[#This Row],[Index Number]])))</f>
        <v/>
      </c>
      <c r="D779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779" t="str">
        <f ca="1">IF(INDEX(Table3[Type Colour],Table5[[#This Row],[Index Number]])=9,"",IF(INDEX(Table3[Footprint],Table5[[#This Row],[Index Number]])=0,"",INDEX(Table3[Footprint],Table5[[#This Row],[Index Number]])))</f>
        <v/>
      </c>
      <c r="F779" t="str">
        <f ca="1">IF(INDEX(Table3[Type Colour],Table5[[#This Row],[Index Number]])=9,"",IF(INDEX(Table3[Value],Table5[[#This Row],[Index Number]])=0,"",INDEX(Table3[Footprint],Table5[[#This Row],[Index Number]])))</f>
        <v/>
      </c>
      <c r="G779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779" t="str">
        <f ca="1">IF(INDEX(Table3[Type Colour],Table5[[#This Row],[Index Number]])=9,"",IF(INDEX(Table3[Order-code],Table5[[#This Row],[Index Number]])=0,"",INDEX(Table3[Order-code],Table5[[#This Row],[Index Number]])))</f>
        <v/>
      </c>
      <c r="I779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779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780" spans="2:10" x14ac:dyDescent="0.25">
      <c r="B780" s="12">
        <f t="shared" ca="1" si="12"/>
        <v>773</v>
      </c>
      <c r="C780" t="str">
        <f ca="1">IF(INDEX(Table3[Type Colour],Table5[[#This Row],[Index Number]])=9,"",IF(INDEX(Table3[Manufacturer],Table5[[#This Row],[Index Number]])=0,"",INDEX(Table3[Manufacturer],Table5[[#This Row],[Index Number]])))</f>
        <v/>
      </c>
      <c r="D780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780" t="str">
        <f ca="1">IF(INDEX(Table3[Type Colour],Table5[[#This Row],[Index Number]])=9,"",IF(INDEX(Table3[Footprint],Table5[[#This Row],[Index Number]])=0,"",INDEX(Table3[Footprint],Table5[[#This Row],[Index Number]])))</f>
        <v/>
      </c>
      <c r="F780" t="str">
        <f ca="1">IF(INDEX(Table3[Type Colour],Table5[[#This Row],[Index Number]])=9,"",IF(INDEX(Table3[Value],Table5[[#This Row],[Index Number]])=0,"",INDEX(Table3[Footprint],Table5[[#This Row],[Index Number]])))</f>
        <v/>
      </c>
      <c r="G780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780" t="str">
        <f ca="1">IF(INDEX(Table3[Type Colour],Table5[[#This Row],[Index Number]])=9,"",IF(INDEX(Table3[Order-code],Table5[[#This Row],[Index Number]])=0,"",INDEX(Table3[Order-code],Table5[[#This Row],[Index Number]])))</f>
        <v/>
      </c>
      <c r="I780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780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781" spans="2:10" x14ac:dyDescent="0.25">
      <c r="B781" s="12">
        <f t="shared" ca="1" si="12"/>
        <v>774</v>
      </c>
      <c r="C781" t="str">
        <f ca="1">IF(INDEX(Table3[Type Colour],Table5[[#This Row],[Index Number]])=9,"",IF(INDEX(Table3[Manufacturer],Table5[[#This Row],[Index Number]])=0,"",INDEX(Table3[Manufacturer],Table5[[#This Row],[Index Number]])))</f>
        <v/>
      </c>
      <c r="D781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781" t="str">
        <f ca="1">IF(INDEX(Table3[Type Colour],Table5[[#This Row],[Index Number]])=9,"",IF(INDEX(Table3[Footprint],Table5[[#This Row],[Index Number]])=0,"",INDEX(Table3[Footprint],Table5[[#This Row],[Index Number]])))</f>
        <v/>
      </c>
      <c r="F781" t="str">
        <f ca="1">IF(INDEX(Table3[Type Colour],Table5[[#This Row],[Index Number]])=9,"",IF(INDEX(Table3[Value],Table5[[#This Row],[Index Number]])=0,"",INDEX(Table3[Footprint],Table5[[#This Row],[Index Number]])))</f>
        <v/>
      </c>
      <c r="G781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781" t="str">
        <f ca="1">IF(INDEX(Table3[Type Colour],Table5[[#This Row],[Index Number]])=9,"",IF(INDEX(Table3[Order-code],Table5[[#This Row],[Index Number]])=0,"",INDEX(Table3[Order-code],Table5[[#This Row],[Index Number]])))</f>
        <v/>
      </c>
      <c r="I781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781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782" spans="2:10" x14ac:dyDescent="0.25">
      <c r="B782" s="12">
        <f t="shared" ca="1" si="12"/>
        <v>775</v>
      </c>
      <c r="C782" t="str">
        <f ca="1">IF(INDEX(Table3[Type Colour],Table5[[#This Row],[Index Number]])=9,"",IF(INDEX(Table3[Manufacturer],Table5[[#This Row],[Index Number]])=0,"",INDEX(Table3[Manufacturer],Table5[[#This Row],[Index Number]])))</f>
        <v/>
      </c>
      <c r="D782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782" t="str">
        <f ca="1">IF(INDEX(Table3[Type Colour],Table5[[#This Row],[Index Number]])=9,"",IF(INDEX(Table3[Footprint],Table5[[#This Row],[Index Number]])=0,"",INDEX(Table3[Footprint],Table5[[#This Row],[Index Number]])))</f>
        <v/>
      </c>
      <c r="F782" t="str">
        <f ca="1">IF(INDEX(Table3[Type Colour],Table5[[#This Row],[Index Number]])=9,"",IF(INDEX(Table3[Value],Table5[[#This Row],[Index Number]])=0,"",INDEX(Table3[Footprint],Table5[[#This Row],[Index Number]])))</f>
        <v/>
      </c>
      <c r="G782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782" t="str">
        <f ca="1">IF(INDEX(Table3[Type Colour],Table5[[#This Row],[Index Number]])=9,"",IF(INDEX(Table3[Order-code],Table5[[#This Row],[Index Number]])=0,"",INDEX(Table3[Order-code],Table5[[#This Row],[Index Number]])))</f>
        <v/>
      </c>
      <c r="I782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782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783" spans="2:10" x14ac:dyDescent="0.25">
      <c r="B783" s="12">
        <f t="shared" ca="1" si="12"/>
        <v>776</v>
      </c>
      <c r="C783" t="str">
        <f ca="1">IF(INDEX(Table3[Type Colour],Table5[[#This Row],[Index Number]])=9,"",IF(INDEX(Table3[Manufacturer],Table5[[#This Row],[Index Number]])=0,"",INDEX(Table3[Manufacturer],Table5[[#This Row],[Index Number]])))</f>
        <v/>
      </c>
      <c r="D783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783" t="str">
        <f ca="1">IF(INDEX(Table3[Type Colour],Table5[[#This Row],[Index Number]])=9,"",IF(INDEX(Table3[Footprint],Table5[[#This Row],[Index Number]])=0,"",INDEX(Table3[Footprint],Table5[[#This Row],[Index Number]])))</f>
        <v/>
      </c>
      <c r="F783" t="str">
        <f ca="1">IF(INDEX(Table3[Type Colour],Table5[[#This Row],[Index Number]])=9,"",IF(INDEX(Table3[Value],Table5[[#This Row],[Index Number]])=0,"",INDEX(Table3[Footprint],Table5[[#This Row],[Index Number]])))</f>
        <v/>
      </c>
      <c r="G783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783" t="str">
        <f ca="1">IF(INDEX(Table3[Type Colour],Table5[[#This Row],[Index Number]])=9,"",IF(INDEX(Table3[Order-code],Table5[[#This Row],[Index Number]])=0,"",INDEX(Table3[Order-code],Table5[[#This Row],[Index Number]])))</f>
        <v/>
      </c>
      <c r="I783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783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784" spans="2:10" x14ac:dyDescent="0.25">
      <c r="B784" s="12">
        <f t="shared" ca="1" si="12"/>
        <v>777</v>
      </c>
      <c r="C784" t="str">
        <f ca="1">IF(INDEX(Table3[Type Colour],Table5[[#This Row],[Index Number]])=9,"",IF(INDEX(Table3[Manufacturer],Table5[[#This Row],[Index Number]])=0,"",INDEX(Table3[Manufacturer],Table5[[#This Row],[Index Number]])))</f>
        <v/>
      </c>
      <c r="D784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784" t="str">
        <f ca="1">IF(INDEX(Table3[Type Colour],Table5[[#This Row],[Index Number]])=9,"",IF(INDEX(Table3[Footprint],Table5[[#This Row],[Index Number]])=0,"",INDEX(Table3[Footprint],Table5[[#This Row],[Index Number]])))</f>
        <v/>
      </c>
      <c r="F784" t="str">
        <f ca="1">IF(INDEX(Table3[Type Colour],Table5[[#This Row],[Index Number]])=9,"",IF(INDEX(Table3[Value],Table5[[#This Row],[Index Number]])=0,"",INDEX(Table3[Footprint],Table5[[#This Row],[Index Number]])))</f>
        <v/>
      </c>
      <c r="G784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784" t="str">
        <f ca="1">IF(INDEX(Table3[Type Colour],Table5[[#This Row],[Index Number]])=9,"",IF(INDEX(Table3[Order-code],Table5[[#This Row],[Index Number]])=0,"",INDEX(Table3[Order-code],Table5[[#This Row],[Index Number]])))</f>
        <v/>
      </c>
      <c r="I784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784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785" spans="2:10" x14ac:dyDescent="0.25">
      <c r="B785" s="12">
        <f t="shared" ca="1" si="12"/>
        <v>778</v>
      </c>
      <c r="C785" t="str">
        <f ca="1">IF(INDEX(Table3[Type Colour],Table5[[#This Row],[Index Number]])=9,"",IF(INDEX(Table3[Manufacturer],Table5[[#This Row],[Index Number]])=0,"",INDEX(Table3[Manufacturer],Table5[[#This Row],[Index Number]])))</f>
        <v/>
      </c>
      <c r="D785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785" t="str">
        <f ca="1">IF(INDEX(Table3[Type Colour],Table5[[#This Row],[Index Number]])=9,"",IF(INDEX(Table3[Footprint],Table5[[#This Row],[Index Number]])=0,"",INDEX(Table3[Footprint],Table5[[#This Row],[Index Number]])))</f>
        <v/>
      </c>
      <c r="F785" t="str">
        <f ca="1">IF(INDEX(Table3[Type Colour],Table5[[#This Row],[Index Number]])=9,"",IF(INDEX(Table3[Value],Table5[[#This Row],[Index Number]])=0,"",INDEX(Table3[Footprint],Table5[[#This Row],[Index Number]])))</f>
        <v/>
      </c>
      <c r="G785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785" t="str">
        <f ca="1">IF(INDEX(Table3[Type Colour],Table5[[#This Row],[Index Number]])=9,"",IF(INDEX(Table3[Order-code],Table5[[#This Row],[Index Number]])=0,"",INDEX(Table3[Order-code],Table5[[#This Row],[Index Number]])))</f>
        <v/>
      </c>
      <c r="I785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785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786" spans="2:10" x14ac:dyDescent="0.25">
      <c r="B786" s="12">
        <f t="shared" ca="1" si="12"/>
        <v>779</v>
      </c>
      <c r="C786" t="str">
        <f ca="1">IF(INDEX(Table3[Type Colour],Table5[[#This Row],[Index Number]])=9,"",IF(INDEX(Table3[Manufacturer],Table5[[#This Row],[Index Number]])=0,"",INDEX(Table3[Manufacturer],Table5[[#This Row],[Index Number]])))</f>
        <v/>
      </c>
      <c r="D786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786" t="str">
        <f ca="1">IF(INDEX(Table3[Type Colour],Table5[[#This Row],[Index Number]])=9,"",IF(INDEX(Table3[Footprint],Table5[[#This Row],[Index Number]])=0,"",INDEX(Table3[Footprint],Table5[[#This Row],[Index Number]])))</f>
        <v/>
      </c>
      <c r="F786" t="str">
        <f ca="1">IF(INDEX(Table3[Type Colour],Table5[[#This Row],[Index Number]])=9,"",IF(INDEX(Table3[Value],Table5[[#This Row],[Index Number]])=0,"",INDEX(Table3[Footprint],Table5[[#This Row],[Index Number]])))</f>
        <v/>
      </c>
      <c r="G786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786" t="str">
        <f ca="1">IF(INDEX(Table3[Type Colour],Table5[[#This Row],[Index Number]])=9,"",IF(INDEX(Table3[Order-code],Table5[[#This Row],[Index Number]])=0,"",INDEX(Table3[Order-code],Table5[[#This Row],[Index Number]])))</f>
        <v/>
      </c>
      <c r="I786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786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787" spans="2:10" x14ac:dyDescent="0.25">
      <c r="B787" s="12">
        <f t="shared" ca="1" si="12"/>
        <v>780</v>
      </c>
      <c r="C787" t="str">
        <f ca="1">IF(INDEX(Table3[Type Colour],Table5[[#This Row],[Index Number]])=9,"",IF(INDEX(Table3[Manufacturer],Table5[[#This Row],[Index Number]])=0,"",INDEX(Table3[Manufacturer],Table5[[#This Row],[Index Number]])))</f>
        <v/>
      </c>
      <c r="D787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787" t="str">
        <f ca="1">IF(INDEX(Table3[Type Colour],Table5[[#This Row],[Index Number]])=9,"",IF(INDEX(Table3[Footprint],Table5[[#This Row],[Index Number]])=0,"",INDEX(Table3[Footprint],Table5[[#This Row],[Index Number]])))</f>
        <v/>
      </c>
      <c r="F787" t="str">
        <f ca="1">IF(INDEX(Table3[Type Colour],Table5[[#This Row],[Index Number]])=9,"",IF(INDEX(Table3[Value],Table5[[#This Row],[Index Number]])=0,"",INDEX(Table3[Footprint],Table5[[#This Row],[Index Number]])))</f>
        <v/>
      </c>
      <c r="G787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787" t="str">
        <f ca="1">IF(INDEX(Table3[Type Colour],Table5[[#This Row],[Index Number]])=9,"",IF(INDEX(Table3[Order-code],Table5[[#This Row],[Index Number]])=0,"",INDEX(Table3[Order-code],Table5[[#This Row],[Index Number]])))</f>
        <v/>
      </c>
      <c r="I787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787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788" spans="2:10" x14ac:dyDescent="0.25">
      <c r="B788" s="12">
        <f t="shared" ca="1" si="12"/>
        <v>781</v>
      </c>
      <c r="C788" t="str">
        <f ca="1">IF(INDEX(Table3[Type Colour],Table5[[#This Row],[Index Number]])=9,"",IF(INDEX(Table3[Manufacturer],Table5[[#This Row],[Index Number]])=0,"",INDEX(Table3[Manufacturer],Table5[[#This Row],[Index Number]])))</f>
        <v/>
      </c>
      <c r="D788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788" t="str">
        <f ca="1">IF(INDEX(Table3[Type Colour],Table5[[#This Row],[Index Number]])=9,"",IF(INDEX(Table3[Footprint],Table5[[#This Row],[Index Number]])=0,"",INDEX(Table3[Footprint],Table5[[#This Row],[Index Number]])))</f>
        <v/>
      </c>
      <c r="F788" t="str">
        <f ca="1">IF(INDEX(Table3[Type Colour],Table5[[#This Row],[Index Number]])=9,"",IF(INDEX(Table3[Value],Table5[[#This Row],[Index Number]])=0,"",INDEX(Table3[Footprint],Table5[[#This Row],[Index Number]])))</f>
        <v/>
      </c>
      <c r="G788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788" t="str">
        <f ca="1">IF(INDEX(Table3[Type Colour],Table5[[#This Row],[Index Number]])=9,"",IF(INDEX(Table3[Order-code],Table5[[#This Row],[Index Number]])=0,"",INDEX(Table3[Order-code],Table5[[#This Row],[Index Number]])))</f>
        <v/>
      </c>
      <c r="I788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788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789" spans="2:10" x14ac:dyDescent="0.25">
      <c r="B789" s="12">
        <f t="shared" ca="1" si="12"/>
        <v>782</v>
      </c>
      <c r="C789" t="str">
        <f ca="1">IF(INDEX(Table3[Type Colour],Table5[[#This Row],[Index Number]])=9,"",IF(INDEX(Table3[Manufacturer],Table5[[#This Row],[Index Number]])=0,"",INDEX(Table3[Manufacturer],Table5[[#This Row],[Index Number]])))</f>
        <v/>
      </c>
      <c r="D789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789" t="str">
        <f ca="1">IF(INDEX(Table3[Type Colour],Table5[[#This Row],[Index Number]])=9,"",IF(INDEX(Table3[Footprint],Table5[[#This Row],[Index Number]])=0,"",INDEX(Table3[Footprint],Table5[[#This Row],[Index Number]])))</f>
        <v/>
      </c>
      <c r="F789" t="str">
        <f ca="1">IF(INDEX(Table3[Type Colour],Table5[[#This Row],[Index Number]])=9,"",IF(INDEX(Table3[Value],Table5[[#This Row],[Index Number]])=0,"",INDEX(Table3[Footprint],Table5[[#This Row],[Index Number]])))</f>
        <v/>
      </c>
      <c r="G789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789" t="str">
        <f ca="1">IF(INDEX(Table3[Type Colour],Table5[[#This Row],[Index Number]])=9,"",IF(INDEX(Table3[Order-code],Table5[[#This Row],[Index Number]])=0,"",INDEX(Table3[Order-code],Table5[[#This Row],[Index Number]])))</f>
        <v/>
      </c>
      <c r="I789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789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790" spans="2:10" x14ac:dyDescent="0.25">
      <c r="B790" s="12">
        <f t="shared" ca="1" si="12"/>
        <v>783</v>
      </c>
      <c r="C790" t="str">
        <f ca="1">IF(INDEX(Table3[Type Colour],Table5[[#This Row],[Index Number]])=9,"",IF(INDEX(Table3[Manufacturer],Table5[[#This Row],[Index Number]])=0,"",INDEX(Table3[Manufacturer],Table5[[#This Row],[Index Number]])))</f>
        <v/>
      </c>
      <c r="D790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790" t="str">
        <f ca="1">IF(INDEX(Table3[Type Colour],Table5[[#This Row],[Index Number]])=9,"",IF(INDEX(Table3[Footprint],Table5[[#This Row],[Index Number]])=0,"",INDEX(Table3[Footprint],Table5[[#This Row],[Index Number]])))</f>
        <v/>
      </c>
      <c r="F790" t="str">
        <f ca="1">IF(INDEX(Table3[Type Colour],Table5[[#This Row],[Index Number]])=9,"",IF(INDEX(Table3[Value],Table5[[#This Row],[Index Number]])=0,"",INDEX(Table3[Footprint],Table5[[#This Row],[Index Number]])))</f>
        <v/>
      </c>
      <c r="G790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790" t="str">
        <f ca="1">IF(INDEX(Table3[Type Colour],Table5[[#This Row],[Index Number]])=9,"",IF(INDEX(Table3[Order-code],Table5[[#This Row],[Index Number]])=0,"",INDEX(Table3[Order-code],Table5[[#This Row],[Index Number]])))</f>
        <v/>
      </c>
      <c r="I790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790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791" spans="2:10" x14ac:dyDescent="0.25">
      <c r="B791" s="12">
        <f t="shared" ca="1" si="12"/>
        <v>784</v>
      </c>
      <c r="C791" t="str">
        <f ca="1">IF(INDEX(Table3[Type Colour],Table5[[#This Row],[Index Number]])=9,"",IF(INDEX(Table3[Manufacturer],Table5[[#This Row],[Index Number]])=0,"",INDEX(Table3[Manufacturer],Table5[[#This Row],[Index Number]])))</f>
        <v/>
      </c>
      <c r="D791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791" t="str">
        <f ca="1">IF(INDEX(Table3[Type Colour],Table5[[#This Row],[Index Number]])=9,"",IF(INDEX(Table3[Footprint],Table5[[#This Row],[Index Number]])=0,"",INDEX(Table3[Footprint],Table5[[#This Row],[Index Number]])))</f>
        <v/>
      </c>
      <c r="F791" t="str">
        <f ca="1">IF(INDEX(Table3[Type Colour],Table5[[#This Row],[Index Number]])=9,"",IF(INDEX(Table3[Value],Table5[[#This Row],[Index Number]])=0,"",INDEX(Table3[Footprint],Table5[[#This Row],[Index Number]])))</f>
        <v/>
      </c>
      <c r="G791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791" t="str">
        <f ca="1">IF(INDEX(Table3[Type Colour],Table5[[#This Row],[Index Number]])=9,"",IF(INDEX(Table3[Order-code],Table5[[#This Row],[Index Number]])=0,"",INDEX(Table3[Order-code],Table5[[#This Row],[Index Number]])))</f>
        <v/>
      </c>
      <c r="I791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791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792" spans="2:10" x14ac:dyDescent="0.25">
      <c r="B792" s="12">
        <f t="shared" ca="1" si="12"/>
        <v>785</v>
      </c>
      <c r="C792" t="str">
        <f ca="1">IF(INDEX(Table3[Type Colour],Table5[[#This Row],[Index Number]])=9,"",IF(INDEX(Table3[Manufacturer],Table5[[#This Row],[Index Number]])=0,"",INDEX(Table3[Manufacturer],Table5[[#This Row],[Index Number]])))</f>
        <v/>
      </c>
      <c r="D792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792" t="str">
        <f ca="1">IF(INDEX(Table3[Type Colour],Table5[[#This Row],[Index Number]])=9,"",IF(INDEX(Table3[Footprint],Table5[[#This Row],[Index Number]])=0,"",INDEX(Table3[Footprint],Table5[[#This Row],[Index Number]])))</f>
        <v/>
      </c>
      <c r="F792" t="str">
        <f ca="1">IF(INDEX(Table3[Type Colour],Table5[[#This Row],[Index Number]])=9,"",IF(INDEX(Table3[Value],Table5[[#This Row],[Index Number]])=0,"",INDEX(Table3[Footprint],Table5[[#This Row],[Index Number]])))</f>
        <v/>
      </c>
      <c r="G792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792" t="str">
        <f ca="1">IF(INDEX(Table3[Type Colour],Table5[[#This Row],[Index Number]])=9,"",IF(INDEX(Table3[Order-code],Table5[[#This Row],[Index Number]])=0,"",INDEX(Table3[Order-code],Table5[[#This Row],[Index Number]])))</f>
        <v/>
      </c>
      <c r="I792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792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793" spans="2:10" x14ac:dyDescent="0.25">
      <c r="B793" s="12">
        <f t="shared" ca="1" si="12"/>
        <v>786</v>
      </c>
      <c r="C793" t="str">
        <f ca="1">IF(INDEX(Table3[Type Colour],Table5[[#This Row],[Index Number]])=9,"",IF(INDEX(Table3[Manufacturer],Table5[[#This Row],[Index Number]])=0,"",INDEX(Table3[Manufacturer],Table5[[#This Row],[Index Number]])))</f>
        <v/>
      </c>
      <c r="D793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793" t="str">
        <f ca="1">IF(INDEX(Table3[Type Colour],Table5[[#This Row],[Index Number]])=9,"",IF(INDEX(Table3[Footprint],Table5[[#This Row],[Index Number]])=0,"",INDEX(Table3[Footprint],Table5[[#This Row],[Index Number]])))</f>
        <v/>
      </c>
      <c r="F793" t="str">
        <f ca="1">IF(INDEX(Table3[Type Colour],Table5[[#This Row],[Index Number]])=9,"",IF(INDEX(Table3[Value],Table5[[#This Row],[Index Number]])=0,"",INDEX(Table3[Footprint],Table5[[#This Row],[Index Number]])))</f>
        <v/>
      </c>
      <c r="G793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793" t="str">
        <f ca="1">IF(INDEX(Table3[Type Colour],Table5[[#This Row],[Index Number]])=9,"",IF(INDEX(Table3[Order-code],Table5[[#This Row],[Index Number]])=0,"",INDEX(Table3[Order-code],Table5[[#This Row],[Index Number]])))</f>
        <v/>
      </c>
      <c r="I793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793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794" spans="2:10" x14ac:dyDescent="0.25">
      <c r="B794" s="12">
        <f t="shared" ca="1" si="12"/>
        <v>787</v>
      </c>
      <c r="C794" t="str">
        <f ca="1">IF(INDEX(Table3[Type Colour],Table5[[#This Row],[Index Number]])=9,"",IF(INDEX(Table3[Manufacturer],Table5[[#This Row],[Index Number]])=0,"",INDEX(Table3[Manufacturer],Table5[[#This Row],[Index Number]])))</f>
        <v/>
      </c>
      <c r="D794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794" t="str">
        <f ca="1">IF(INDEX(Table3[Type Colour],Table5[[#This Row],[Index Number]])=9,"",IF(INDEX(Table3[Footprint],Table5[[#This Row],[Index Number]])=0,"",INDEX(Table3[Footprint],Table5[[#This Row],[Index Number]])))</f>
        <v/>
      </c>
      <c r="F794" t="str">
        <f ca="1">IF(INDEX(Table3[Type Colour],Table5[[#This Row],[Index Number]])=9,"",IF(INDEX(Table3[Value],Table5[[#This Row],[Index Number]])=0,"",INDEX(Table3[Footprint],Table5[[#This Row],[Index Number]])))</f>
        <v/>
      </c>
      <c r="G794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794" t="str">
        <f ca="1">IF(INDEX(Table3[Type Colour],Table5[[#This Row],[Index Number]])=9,"",IF(INDEX(Table3[Order-code],Table5[[#This Row],[Index Number]])=0,"",INDEX(Table3[Order-code],Table5[[#This Row],[Index Number]])))</f>
        <v/>
      </c>
      <c r="I794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794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795" spans="2:10" x14ac:dyDescent="0.25">
      <c r="B795" s="12">
        <f t="shared" ca="1" si="12"/>
        <v>788</v>
      </c>
      <c r="C795" t="str">
        <f ca="1">IF(INDEX(Table3[Type Colour],Table5[[#This Row],[Index Number]])=9,"",IF(INDEX(Table3[Manufacturer],Table5[[#This Row],[Index Number]])=0,"",INDEX(Table3[Manufacturer],Table5[[#This Row],[Index Number]])))</f>
        <v/>
      </c>
      <c r="D795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795" t="str">
        <f ca="1">IF(INDEX(Table3[Type Colour],Table5[[#This Row],[Index Number]])=9,"",IF(INDEX(Table3[Footprint],Table5[[#This Row],[Index Number]])=0,"",INDEX(Table3[Footprint],Table5[[#This Row],[Index Number]])))</f>
        <v/>
      </c>
      <c r="F795" t="str">
        <f ca="1">IF(INDEX(Table3[Type Colour],Table5[[#This Row],[Index Number]])=9,"",IF(INDEX(Table3[Value],Table5[[#This Row],[Index Number]])=0,"",INDEX(Table3[Footprint],Table5[[#This Row],[Index Number]])))</f>
        <v/>
      </c>
      <c r="G795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795" t="str">
        <f ca="1">IF(INDEX(Table3[Type Colour],Table5[[#This Row],[Index Number]])=9,"",IF(INDEX(Table3[Order-code],Table5[[#This Row],[Index Number]])=0,"",INDEX(Table3[Order-code],Table5[[#This Row],[Index Number]])))</f>
        <v/>
      </c>
      <c r="I795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795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796" spans="2:10" x14ac:dyDescent="0.25">
      <c r="B796" s="12">
        <f t="shared" ca="1" si="12"/>
        <v>789</v>
      </c>
      <c r="C796" t="str">
        <f ca="1">IF(INDEX(Table3[Type Colour],Table5[[#This Row],[Index Number]])=9,"",IF(INDEX(Table3[Manufacturer],Table5[[#This Row],[Index Number]])=0,"",INDEX(Table3[Manufacturer],Table5[[#This Row],[Index Number]])))</f>
        <v/>
      </c>
      <c r="D796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796" t="str">
        <f ca="1">IF(INDEX(Table3[Type Colour],Table5[[#This Row],[Index Number]])=9,"",IF(INDEX(Table3[Footprint],Table5[[#This Row],[Index Number]])=0,"",INDEX(Table3[Footprint],Table5[[#This Row],[Index Number]])))</f>
        <v/>
      </c>
      <c r="F796" t="str">
        <f ca="1">IF(INDEX(Table3[Type Colour],Table5[[#This Row],[Index Number]])=9,"",IF(INDEX(Table3[Value],Table5[[#This Row],[Index Number]])=0,"",INDEX(Table3[Footprint],Table5[[#This Row],[Index Number]])))</f>
        <v/>
      </c>
      <c r="G796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796" t="str">
        <f ca="1">IF(INDEX(Table3[Type Colour],Table5[[#This Row],[Index Number]])=9,"",IF(INDEX(Table3[Order-code],Table5[[#This Row],[Index Number]])=0,"",INDEX(Table3[Order-code],Table5[[#This Row],[Index Number]])))</f>
        <v/>
      </c>
      <c r="I796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796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797" spans="2:10" x14ac:dyDescent="0.25">
      <c r="B797" s="12">
        <f t="shared" ca="1" si="12"/>
        <v>790</v>
      </c>
      <c r="C797" t="str">
        <f ca="1">IF(INDEX(Table3[Type Colour],Table5[[#This Row],[Index Number]])=9,"",IF(INDEX(Table3[Manufacturer],Table5[[#This Row],[Index Number]])=0,"",INDEX(Table3[Manufacturer],Table5[[#This Row],[Index Number]])))</f>
        <v/>
      </c>
      <c r="D797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797" t="str">
        <f ca="1">IF(INDEX(Table3[Type Colour],Table5[[#This Row],[Index Number]])=9,"",IF(INDEX(Table3[Footprint],Table5[[#This Row],[Index Number]])=0,"",INDEX(Table3[Footprint],Table5[[#This Row],[Index Number]])))</f>
        <v/>
      </c>
      <c r="F797" t="str">
        <f ca="1">IF(INDEX(Table3[Type Colour],Table5[[#This Row],[Index Number]])=9,"",IF(INDEX(Table3[Value],Table5[[#This Row],[Index Number]])=0,"",INDEX(Table3[Footprint],Table5[[#This Row],[Index Number]])))</f>
        <v/>
      </c>
      <c r="G797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797" t="str">
        <f ca="1">IF(INDEX(Table3[Type Colour],Table5[[#This Row],[Index Number]])=9,"",IF(INDEX(Table3[Order-code],Table5[[#This Row],[Index Number]])=0,"",INDEX(Table3[Order-code],Table5[[#This Row],[Index Number]])))</f>
        <v/>
      </c>
      <c r="I797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797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798" spans="2:10" x14ac:dyDescent="0.25">
      <c r="B798" s="12">
        <f t="shared" ca="1" si="12"/>
        <v>791</v>
      </c>
      <c r="C798" t="str">
        <f ca="1">IF(INDEX(Table3[Type Colour],Table5[[#This Row],[Index Number]])=9,"",IF(INDEX(Table3[Manufacturer],Table5[[#This Row],[Index Number]])=0,"",INDEX(Table3[Manufacturer],Table5[[#This Row],[Index Number]])))</f>
        <v/>
      </c>
      <c r="D798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798" t="str">
        <f ca="1">IF(INDEX(Table3[Type Colour],Table5[[#This Row],[Index Number]])=9,"",IF(INDEX(Table3[Footprint],Table5[[#This Row],[Index Number]])=0,"",INDEX(Table3[Footprint],Table5[[#This Row],[Index Number]])))</f>
        <v/>
      </c>
      <c r="F798" t="str">
        <f ca="1">IF(INDEX(Table3[Type Colour],Table5[[#This Row],[Index Number]])=9,"",IF(INDEX(Table3[Value],Table5[[#This Row],[Index Number]])=0,"",INDEX(Table3[Footprint],Table5[[#This Row],[Index Number]])))</f>
        <v/>
      </c>
      <c r="G798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798" t="str">
        <f ca="1">IF(INDEX(Table3[Type Colour],Table5[[#This Row],[Index Number]])=9,"",IF(INDEX(Table3[Order-code],Table5[[#This Row],[Index Number]])=0,"",INDEX(Table3[Order-code],Table5[[#This Row],[Index Number]])))</f>
        <v/>
      </c>
      <c r="I798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798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799" spans="2:10" x14ac:dyDescent="0.25">
      <c r="B799" s="12">
        <f t="shared" ca="1" si="12"/>
        <v>792</v>
      </c>
      <c r="C799" t="str">
        <f ca="1">IF(INDEX(Table3[Type Colour],Table5[[#This Row],[Index Number]])=9,"",IF(INDEX(Table3[Manufacturer],Table5[[#This Row],[Index Number]])=0,"",INDEX(Table3[Manufacturer],Table5[[#This Row],[Index Number]])))</f>
        <v/>
      </c>
      <c r="D799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799" t="str">
        <f ca="1">IF(INDEX(Table3[Type Colour],Table5[[#This Row],[Index Number]])=9,"",IF(INDEX(Table3[Footprint],Table5[[#This Row],[Index Number]])=0,"",INDEX(Table3[Footprint],Table5[[#This Row],[Index Number]])))</f>
        <v/>
      </c>
      <c r="F799" t="str">
        <f ca="1">IF(INDEX(Table3[Type Colour],Table5[[#This Row],[Index Number]])=9,"",IF(INDEX(Table3[Value],Table5[[#This Row],[Index Number]])=0,"",INDEX(Table3[Footprint],Table5[[#This Row],[Index Number]])))</f>
        <v/>
      </c>
      <c r="G799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799" t="str">
        <f ca="1">IF(INDEX(Table3[Type Colour],Table5[[#This Row],[Index Number]])=9,"",IF(INDEX(Table3[Order-code],Table5[[#This Row],[Index Number]])=0,"",INDEX(Table3[Order-code],Table5[[#This Row],[Index Number]])))</f>
        <v/>
      </c>
      <c r="I799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799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800" spans="2:10" x14ac:dyDescent="0.25">
      <c r="B800" s="12">
        <f t="shared" ca="1" si="12"/>
        <v>793</v>
      </c>
      <c r="C800" t="str">
        <f ca="1">IF(INDEX(Table3[Type Colour],Table5[[#This Row],[Index Number]])=9,"",IF(INDEX(Table3[Manufacturer],Table5[[#This Row],[Index Number]])=0,"",INDEX(Table3[Manufacturer],Table5[[#This Row],[Index Number]])))</f>
        <v/>
      </c>
      <c r="D800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800" t="str">
        <f ca="1">IF(INDEX(Table3[Type Colour],Table5[[#This Row],[Index Number]])=9,"",IF(INDEX(Table3[Footprint],Table5[[#This Row],[Index Number]])=0,"",INDEX(Table3[Footprint],Table5[[#This Row],[Index Number]])))</f>
        <v/>
      </c>
      <c r="F800" t="str">
        <f ca="1">IF(INDEX(Table3[Type Colour],Table5[[#This Row],[Index Number]])=9,"",IF(INDEX(Table3[Value],Table5[[#This Row],[Index Number]])=0,"",INDEX(Table3[Footprint],Table5[[#This Row],[Index Number]])))</f>
        <v/>
      </c>
      <c r="G800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800" t="str">
        <f ca="1">IF(INDEX(Table3[Type Colour],Table5[[#This Row],[Index Number]])=9,"",IF(INDEX(Table3[Order-code],Table5[[#This Row],[Index Number]])=0,"",INDEX(Table3[Order-code],Table5[[#This Row],[Index Number]])))</f>
        <v/>
      </c>
      <c r="I800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800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801" spans="2:10" x14ac:dyDescent="0.25">
      <c r="B801" s="12">
        <f t="shared" ca="1" si="12"/>
        <v>794</v>
      </c>
      <c r="C801" t="str">
        <f ca="1">IF(INDEX(Table3[Type Colour],Table5[[#This Row],[Index Number]])=9,"",IF(INDEX(Table3[Manufacturer],Table5[[#This Row],[Index Number]])=0,"",INDEX(Table3[Manufacturer],Table5[[#This Row],[Index Number]])))</f>
        <v/>
      </c>
      <c r="D801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801" t="str">
        <f ca="1">IF(INDEX(Table3[Type Colour],Table5[[#This Row],[Index Number]])=9,"",IF(INDEX(Table3[Footprint],Table5[[#This Row],[Index Number]])=0,"",INDEX(Table3[Footprint],Table5[[#This Row],[Index Number]])))</f>
        <v/>
      </c>
      <c r="F801" t="str">
        <f ca="1">IF(INDEX(Table3[Type Colour],Table5[[#This Row],[Index Number]])=9,"",IF(INDEX(Table3[Value],Table5[[#This Row],[Index Number]])=0,"",INDEX(Table3[Footprint],Table5[[#This Row],[Index Number]])))</f>
        <v/>
      </c>
      <c r="G801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801" t="str">
        <f ca="1">IF(INDEX(Table3[Type Colour],Table5[[#This Row],[Index Number]])=9,"",IF(INDEX(Table3[Order-code],Table5[[#This Row],[Index Number]])=0,"",INDEX(Table3[Order-code],Table5[[#This Row],[Index Number]])))</f>
        <v/>
      </c>
      <c r="I801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801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802" spans="2:10" x14ac:dyDescent="0.25">
      <c r="B802" s="12">
        <f t="shared" ca="1" si="12"/>
        <v>795</v>
      </c>
      <c r="C802" t="str">
        <f ca="1">IF(INDEX(Table3[Type Colour],Table5[[#This Row],[Index Number]])=9,"",IF(INDEX(Table3[Manufacturer],Table5[[#This Row],[Index Number]])=0,"",INDEX(Table3[Manufacturer],Table5[[#This Row],[Index Number]])))</f>
        <v/>
      </c>
      <c r="D802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802" t="str">
        <f ca="1">IF(INDEX(Table3[Type Colour],Table5[[#This Row],[Index Number]])=9,"",IF(INDEX(Table3[Footprint],Table5[[#This Row],[Index Number]])=0,"",INDEX(Table3[Footprint],Table5[[#This Row],[Index Number]])))</f>
        <v/>
      </c>
      <c r="F802" t="str">
        <f ca="1">IF(INDEX(Table3[Type Colour],Table5[[#This Row],[Index Number]])=9,"",IF(INDEX(Table3[Value],Table5[[#This Row],[Index Number]])=0,"",INDEX(Table3[Footprint],Table5[[#This Row],[Index Number]])))</f>
        <v/>
      </c>
      <c r="G802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802" t="str">
        <f ca="1">IF(INDEX(Table3[Type Colour],Table5[[#This Row],[Index Number]])=9,"",IF(INDEX(Table3[Order-code],Table5[[#This Row],[Index Number]])=0,"",INDEX(Table3[Order-code],Table5[[#This Row],[Index Number]])))</f>
        <v/>
      </c>
      <c r="I802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802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803" spans="2:10" x14ac:dyDescent="0.25">
      <c r="B803" s="12">
        <f t="shared" ca="1" si="12"/>
        <v>796</v>
      </c>
      <c r="C803" t="str">
        <f ca="1">IF(INDEX(Table3[Type Colour],Table5[[#This Row],[Index Number]])=9,"",IF(INDEX(Table3[Manufacturer],Table5[[#This Row],[Index Number]])=0,"",INDEX(Table3[Manufacturer],Table5[[#This Row],[Index Number]])))</f>
        <v/>
      </c>
      <c r="D803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803" t="str">
        <f ca="1">IF(INDEX(Table3[Type Colour],Table5[[#This Row],[Index Number]])=9,"",IF(INDEX(Table3[Footprint],Table5[[#This Row],[Index Number]])=0,"",INDEX(Table3[Footprint],Table5[[#This Row],[Index Number]])))</f>
        <v/>
      </c>
      <c r="F803" t="str">
        <f ca="1">IF(INDEX(Table3[Type Colour],Table5[[#This Row],[Index Number]])=9,"",IF(INDEX(Table3[Value],Table5[[#This Row],[Index Number]])=0,"",INDEX(Table3[Footprint],Table5[[#This Row],[Index Number]])))</f>
        <v/>
      </c>
      <c r="G803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803" t="str">
        <f ca="1">IF(INDEX(Table3[Type Colour],Table5[[#This Row],[Index Number]])=9,"",IF(INDEX(Table3[Order-code],Table5[[#This Row],[Index Number]])=0,"",INDEX(Table3[Order-code],Table5[[#This Row],[Index Number]])))</f>
        <v/>
      </c>
      <c r="I803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803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804" spans="2:10" x14ac:dyDescent="0.25">
      <c r="B804" s="12">
        <f t="shared" ca="1" si="12"/>
        <v>797</v>
      </c>
      <c r="C804" t="str">
        <f ca="1">IF(INDEX(Table3[Type Colour],Table5[[#This Row],[Index Number]])=9,"",IF(INDEX(Table3[Manufacturer],Table5[[#This Row],[Index Number]])=0,"",INDEX(Table3[Manufacturer],Table5[[#This Row],[Index Number]])))</f>
        <v/>
      </c>
      <c r="D804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804" t="str">
        <f ca="1">IF(INDEX(Table3[Type Colour],Table5[[#This Row],[Index Number]])=9,"",IF(INDEX(Table3[Footprint],Table5[[#This Row],[Index Number]])=0,"",INDEX(Table3[Footprint],Table5[[#This Row],[Index Number]])))</f>
        <v/>
      </c>
      <c r="F804" t="str">
        <f ca="1">IF(INDEX(Table3[Type Colour],Table5[[#This Row],[Index Number]])=9,"",IF(INDEX(Table3[Value],Table5[[#This Row],[Index Number]])=0,"",INDEX(Table3[Footprint],Table5[[#This Row],[Index Number]])))</f>
        <v/>
      </c>
      <c r="G804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804" t="str">
        <f ca="1">IF(INDEX(Table3[Type Colour],Table5[[#This Row],[Index Number]])=9,"",IF(INDEX(Table3[Order-code],Table5[[#This Row],[Index Number]])=0,"",INDEX(Table3[Order-code],Table5[[#This Row],[Index Number]])))</f>
        <v/>
      </c>
      <c r="I804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804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805" spans="2:10" x14ac:dyDescent="0.25">
      <c r="B805" s="12">
        <f t="shared" ca="1" si="12"/>
        <v>798</v>
      </c>
      <c r="C805" t="str">
        <f ca="1">IF(INDEX(Table3[Type Colour],Table5[[#This Row],[Index Number]])=9,"",IF(INDEX(Table3[Manufacturer],Table5[[#This Row],[Index Number]])=0,"",INDEX(Table3[Manufacturer],Table5[[#This Row],[Index Number]])))</f>
        <v/>
      </c>
      <c r="D805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805" t="str">
        <f ca="1">IF(INDEX(Table3[Type Colour],Table5[[#This Row],[Index Number]])=9,"",IF(INDEX(Table3[Footprint],Table5[[#This Row],[Index Number]])=0,"",INDEX(Table3[Footprint],Table5[[#This Row],[Index Number]])))</f>
        <v/>
      </c>
      <c r="F805" t="str">
        <f ca="1">IF(INDEX(Table3[Type Colour],Table5[[#This Row],[Index Number]])=9,"",IF(INDEX(Table3[Value],Table5[[#This Row],[Index Number]])=0,"",INDEX(Table3[Footprint],Table5[[#This Row],[Index Number]])))</f>
        <v/>
      </c>
      <c r="G805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805" t="str">
        <f ca="1">IF(INDEX(Table3[Type Colour],Table5[[#This Row],[Index Number]])=9,"",IF(INDEX(Table3[Order-code],Table5[[#This Row],[Index Number]])=0,"",INDEX(Table3[Order-code],Table5[[#This Row],[Index Number]])))</f>
        <v/>
      </c>
      <c r="I805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805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806" spans="2:10" x14ac:dyDescent="0.25">
      <c r="B806" s="12">
        <f t="shared" ca="1" si="12"/>
        <v>799</v>
      </c>
      <c r="C806" t="str">
        <f ca="1">IF(INDEX(Table3[Type Colour],Table5[[#This Row],[Index Number]])=9,"",IF(INDEX(Table3[Manufacturer],Table5[[#This Row],[Index Number]])=0,"",INDEX(Table3[Manufacturer],Table5[[#This Row],[Index Number]])))</f>
        <v/>
      </c>
      <c r="D806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806" t="str">
        <f ca="1">IF(INDEX(Table3[Type Colour],Table5[[#This Row],[Index Number]])=9,"",IF(INDEX(Table3[Footprint],Table5[[#This Row],[Index Number]])=0,"",INDEX(Table3[Footprint],Table5[[#This Row],[Index Number]])))</f>
        <v/>
      </c>
      <c r="F806" t="str">
        <f ca="1">IF(INDEX(Table3[Type Colour],Table5[[#This Row],[Index Number]])=9,"",IF(INDEX(Table3[Value],Table5[[#This Row],[Index Number]])=0,"",INDEX(Table3[Footprint],Table5[[#This Row],[Index Number]])))</f>
        <v/>
      </c>
      <c r="G806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806" t="str">
        <f ca="1">IF(INDEX(Table3[Type Colour],Table5[[#This Row],[Index Number]])=9,"",IF(INDEX(Table3[Order-code],Table5[[#This Row],[Index Number]])=0,"",INDEX(Table3[Order-code],Table5[[#This Row],[Index Number]])))</f>
        <v/>
      </c>
      <c r="I806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806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807" spans="2:10" x14ac:dyDescent="0.25">
      <c r="B807" s="12">
        <f t="shared" ca="1" si="12"/>
        <v>800</v>
      </c>
      <c r="C807" t="str">
        <f ca="1">IF(INDEX(Table3[Type Colour],Table5[[#This Row],[Index Number]])=9,"",IF(INDEX(Table3[Manufacturer],Table5[[#This Row],[Index Number]])=0,"",INDEX(Table3[Manufacturer],Table5[[#This Row],[Index Number]])))</f>
        <v/>
      </c>
      <c r="D807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807" t="str">
        <f ca="1">IF(INDEX(Table3[Type Colour],Table5[[#This Row],[Index Number]])=9,"",IF(INDEX(Table3[Footprint],Table5[[#This Row],[Index Number]])=0,"",INDEX(Table3[Footprint],Table5[[#This Row],[Index Number]])))</f>
        <v/>
      </c>
      <c r="F807" t="str">
        <f ca="1">IF(INDEX(Table3[Type Colour],Table5[[#This Row],[Index Number]])=9,"",IF(INDEX(Table3[Value],Table5[[#This Row],[Index Number]])=0,"",INDEX(Table3[Footprint],Table5[[#This Row],[Index Number]])))</f>
        <v/>
      </c>
      <c r="G807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807" t="str">
        <f ca="1">IF(INDEX(Table3[Type Colour],Table5[[#This Row],[Index Number]])=9,"",IF(INDEX(Table3[Order-code],Table5[[#This Row],[Index Number]])=0,"",INDEX(Table3[Order-code],Table5[[#This Row],[Index Number]])))</f>
        <v/>
      </c>
      <c r="I807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807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808" spans="2:10" x14ac:dyDescent="0.25">
      <c r="B808" s="12">
        <f t="shared" ca="1" si="12"/>
        <v>801</v>
      </c>
      <c r="C808" t="str">
        <f ca="1">IF(INDEX(Table3[Type Colour],Table5[[#This Row],[Index Number]])=9,"",IF(INDEX(Table3[Manufacturer],Table5[[#This Row],[Index Number]])=0,"",INDEX(Table3[Manufacturer],Table5[[#This Row],[Index Number]])))</f>
        <v/>
      </c>
      <c r="D808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808" t="str">
        <f ca="1">IF(INDEX(Table3[Type Colour],Table5[[#This Row],[Index Number]])=9,"",IF(INDEX(Table3[Footprint],Table5[[#This Row],[Index Number]])=0,"",INDEX(Table3[Footprint],Table5[[#This Row],[Index Number]])))</f>
        <v/>
      </c>
      <c r="F808" t="str">
        <f ca="1">IF(INDEX(Table3[Type Colour],Table5[[#This Row],[Index Number]])=9,"",IF(INDEX(Table3[Value],Table5[[#This Row],[Index Number]])=0,"",INDEX(Table3[Footprint],Table5[[#This Row],[Index Number]])))</f>
        <v/>
      </c>
      <c r="G808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808" t="str">
        <f ca="1">IF(INDEX(Table3[Type Colour],Table5[[#This Row],[Index Number]])=9,"",IF(INDEX(Table3[Order-code],Table5[[#This Row],[Index Number]])=0,"",INDEX(Table3[Order-code],Table5[[#This Row],[Index Number]])))</f>
        <v/>
      </c>
      <c r="I808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808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809" spans="2:10" x14ac:dyDescent="0.25">
      <c r="B809" s="12">
        <f t="shared" ca="1" si="12"/>
        <v>802</v>
      </c>
      <c r="C809" t="str">
        <f ca="1">IF(INDEX(Table3[Type Colour],Table5[[#This Row],[Index Number]])=9,"",IF(INDEX(Table3[Manufacturer],Table5[[#This Row],[Index Number]])=0,"",INDEX(Table3[Manufacturer],Table5[[#This Row],[Index Number]])))</f>
        <v/>
      </c>
      <c r="D809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809" t="str">
        <f ca="1">IF(INDEX(Table3[Type Colour],Table5[[#This Row],[Index Number]])=9,"",IF(INDEX(Table3[Footprint],Table5[[#This Row],[Index Number]])=0,"",INDEX(Table3[Footprint],Table5[[#This Row],[Index Number]])))</f>
        <v/>
      </c>
      <c r="F809" t="str">
        <f ca="1">IF(INDEX(Table3[Type Colour],Table5[[#This Row],[Index Number]])=9,"",IF(INDEX(Table3[Value],Table5[[#This Row],[Index Number]])=0,"",INDEX(Table3[Footprint],Table5[[#This Row],[Index Number]])))</f>
        <v/>
      </c>
      <c r="G809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809" t="str">
        <f ca="1">IF(INDEX(Table3[Type Colour],Table5[[#This Row],[Index Number]])=9,"",IF(INDEX(Table3[Order-code],Table5[[#This Row],[Index Number]])=0,"",INDEX(Table3[Order-code],Table5[[#This Row],[Index Number]])))</f>
        <v/>
      </c>
      <c r="I809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809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810" spans="2:10" x14ac:dyDescent="0.25">
      <c r="B810" s="12">
        <f t="shared" ca="1" si="12"/>
        <v>803</v>
      </c>
      <c r="C810" t="str">
        <f ca="1">IF(INDEX(Table3[Type Colour],Table5[[#This Row],[Index Number]])=9,"",IF(INDEX(Table3[Manufacturer],Table5[[#This Row],[Index Number]])=0,"",INDEX(Table3[Manufacturer],Table5[[#This Row],[Index Number]])))</f>
        <v/>
      </c>
      <c r="D810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810" t="str">
        <f ca="1">IF(INDEX(Table3[Type Colour],Table5[[#This Row],[Index Number]])=9,"",IF(INDEX(Table3[Footprint],Table5[[#This Row],[Index Number]])=0,"",INDEX(Table3[Footprint],Table5[[#This Row],[Index Number]])))</f>
        <v/>
      </c>
      <c r="F810" t="str">
        <f ca="1">IF(INDEX(Table3[Type Colour],Table5[[#This Row],[Index Number]])=9,"",IF(INDEX(Table3[Value],Table5[[#This Row],[Index Number]])=0,"",INDEX(Table3[Footprint],Table5[[#This Row],[Index Number]])))</f>
        <v/>
      </c>
      <c r="G810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810" t="str">
        <f ca="1">IF(INDEX(Table3[Type Colour],Table5[[#This Row],[Index Number]])=9,"",IF(INDEX(Table3[Order-code],Table5[[#This Row],[Index Number]])=0,"",INDEX(Table3[Order-code],Table5[[#This Row],[Index Number]])))</f>
        <v/>
      </c>
      <c r="I810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810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811" spans="2:10" x14ac:dyDescent="0.25">
      <c r="B811" s="12">
        <f t="shared" ca="1" si="12"/>
        <v>804</v>
      </c>
      <c r="C811" t="str">
        <f ca="1">IF(INDEX(Table3[Type Colour],Table5[[#This Row],[Index Number]])=9,"",IF(INDEX(Table3[Manufacturer],Table5[[#This Row],[Index Number]])=0,"",INDEX(Table3[Manufacturer],Table5[[#This Row],[Index Number]])))</f>
        <v/>
      </c>
      <c r="D811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811" t="str">
        <f ca="1">IF(INDEX(Table3[Type Colour],Table5[[#This Row],[Index Number]])=9,"",IF(INDEX(Table3[Footprint],Table5[[#This Row],[Index Number]])=0,"",INDEX(Table3[Footprint],Table5[[#This Row],[Index Number]])))</f>
        <v/>
      </c>
      <c r="F811" t="str">
        <f ca="1">IF(INDEX(Table3[Type Colour],Table5[[#This Row],[Index Number]])=9,"",IF(INDEX(Table3[Value],Table5[[#This Row],[Index Number]])=0,"",INDEX(Table3[Footprint],Table5[[#This Row],[Index Number]])))</f>
        <v/>
      </c>
      <c r="G811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811" t="str">
        <f ca="1">IF(INDEX(Table3[Type Colour],Table5[[#This Row],[Index Number]])=9,"",IF(INDEX(Table3[Order-code],Table5[[#This Row],[Index Number]])=0,"",INDEX(Table3[Order-code],Table5[[#This Row],[Index Number]])))</f>
        <v/>
      </c>
      <c r="I811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811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812" spans="2:10" x14ac:dyDescent="0.25">
      <c r="B812" s="12">
        <f t="shared" ca="1" si="12"/>
        <v>805</v>
      </c>
      <c r="C812" t="str">
        <f ca="1">IF(INDEX(Table3[Type Colour],Table5[[#This Row],[Index Number]])=9,"",IF(INDEX(Table3[Manufacturer],Table5[[#This Row],[Index Number]])=0,"",INDEX(Table3[Manufacturer],Table5[[#This Row],[Index Number]])))</f>
        <v/>
      </c>
      <c r="D812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812" t="str">
        <f ca="1">IF(INDEX(Table3[Type Colour],Table5[[#This Row],[Index Number]])=9,"",IF(INDEX(Table3[Footprint],Table5[[#This Row],[Index Number]])=0,"",INDEX(Table3[Footprint],Table5[[#This Row],[Index Number]])))</f>
        <v/>
      </c>
      <c r="F812" t="str">
        <f ca="1">IF(INDEX(Table3[Type Colour],Table5[[#This Row],[Index Number]])=9,"",IF(INDEX(Table3[Value],Table5[[#This Row],[Index Number]])=0,"",INDEX(Table3[Footprint],Table5[[#This Row],[Index Number]])))</f>
        <v/>
      </c>
      <c r="G812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812" t="str">
        <f ca="1">IF(INDEX(Table3[Type Colour],Table5[[#This Row],[Index Number]])=9,"",IF(INDEX(Table3[Order-code],Table5[[#This Row],[Index Number]])=0,"",INDEX(Table3[Order-code],Table5[[#This Row],[Index Number]])))</f>
        <v/>
      </c>
      <c r="I812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812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813" spans="2:10" x14ac:dyDescent="0.25">
      <c r="B813" s="12">
        <f t="shared" ca="1" si="12"/>
        <v>806</v>
      </c>
      <c r="C813" t="str">
        <f ca="1">IF(INDEX(Table3[Type Colour],Table5[[#This Row],[Index Number]])=9,"",IF(INDEX(Table3[Manufacturer],Table5[[#This Row],[Index Number]])=0,"",INDEX(Table3[Manufacturer],Table5[[#This Row],[Index Number]])))</f>
        <v/>
      </c>
      <c r="D813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813" t="str">
        <f ca="1">IF(INDEX(Table3[Type Colour],Table5[[#This Row],[Index Number]])=9,"",IF(INDEX(Table3[Footprint],Table5[[#This Row],[Index Number]])=0,"",INDEX(Table3[Footprint],Table5[[#This Row],[Index Number]])))</f>
        <v/>
      </c>
      <c r="F813" t="str">
        <f ca="1">IF(INDEX(Table3[Type Colour],Table5[[#This Row],[Index Number]])=9,"",IF(INDEX(Table3[Value],Table5[[#This Row],[Index Number]])=0,"",INDEX(Table3[Footprint],Table5[[#This Row],[Index Number]])))</f>
        <v/>
      </c>
      <c r="G813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813" t="str">
        <f ca="1">IF(INDEX(Table3[Type Colour],Table5[[#This Row],[Index Number]])=9,"",IF(INDEX(Table3[Order-code],Table5[[#This Row],[Index Number]])=0,"",INDEX(Table3[Order-code],Table5[[#This Row],[Index Number]])))</f>
        <v/>
      </c>
      <c r="I813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813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814" spans="2:10" x14ac:dyDescent="0.25">
      <c r="B814" s="12">
        <f t="shared" ca="1" si="12"/>
        <v>807</v>
      </c>
      <c r="C814" t="str">
        <f ca="1">IF(INDEX(Table3[Type Colour],Table5[[#This Row],[Index Number]])=9,"",IF(INDEX(Table3[Manufacturer],Table5[[#This Row],[Index Number]])=0,"",INDEX(Table3[Manufacturer],Table5[[#This Row],[Index Number]])))</f>
        <v/>
      </c>
      <c r="D814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814" t="str">
        <f ca="1">IF(INDEX(Table3[Type Colour],Table5[[#This Row],[Index Number]])=9,"",IF(INDEX(Table3[Footprint],Table5[[#This Row],[Index Number]])=0,"",INDEX(Table3[Footprint],Table5[[#This Row],[Index Number]])))</f>
        <v/>
      </c>
      <c r="F814" t="str">
        <f ca="1">IF(INDEX(Table3[Type Colour],Table5[[#This Row],[Index Number]])=9,"",IF(INDEX(Table3[Value],Table5[[#This Row],[Index Number]])=0,"",INDEX(Table3[Footprint],Table5[[#This Row],[Index Number]])))</f>
        <v/>
      </c>
      <c r="G814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814" t="str">
        <f ca="1">IF(INDEX(Table3[Type Colour],Table5[[#This Row],[Index Number]])=9,"",IF(INDEX(Table3[Order-code],Table5[[#This Row],[Index Number]])=0,"",INDEX(Table3[Order-code],Table5[[#This Row],[Index Number]])))</f>
        <v/>
      </c>
      <c r="I814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814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815" spans="2:10" x14ac:dyDescent="0.25">
      <c r="B815" s="12">
        <f t="shared" ca="1" si="12"/>
        <v>808</v>
      </c>
      <c r="C815" t="str">
        <f ca="1">IF(INDEX(Table3[Type Colour],Table5[[#This Row],[Index Number]])=9,"",IF(INDEX(Table3[Manufacturer],Table5[[#This Row],[Index Number]])=0,"",INDEX(Table3[Manufacturer],Table5[[#This Row],[Index Number]])))</f>
        <v/>
      </c>
      <c r="D815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815" t="str">
        <f ca="1">IF(INDEX(Table3[Type Colour],Table5[[#This Row],[Index Number]])=9,"",IF(INDEX(Table3[Footprint],Table5[[#This Row],[Index Number]])=0,"",INDEX(Table3[Footprint],Table5[[#This Row],[Index Number]])))</f>
        <v/>
      </c>
      <c r="F815" t="str">
        <f ca="1">IF(INDEX(Table3[Type Colour],Table5[[#This Row],[Index Number]])=9,"",IF(INDEX(Table3[Value],Table5[[#This Row],[Index Number]])=0,"",INDEX(Table3[Footprint],Table5[[#This Row],[Index Number]])))</f>
        <v/>
      </c>
      <c r="G815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815" t="str">
        <f ca="1">IF(INDEX(Table3[Type Colour],Table5[[#This Row],[Index Number]])=9,"",IF(INDEX(Table3[Order-code],Table5[[#This Row],[Index Number]])=0,"",INDEX(Table3[Order-code],Table5[[#This Row],[Index Number]])))</f>
        <v/>
      </c>
      <c r="I815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815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816" spans="2:10" x14ac:dyDescent="0.25">
      <c r="B816" s="12">
        <f t="shared" ca="1" si="12"/>
        <v>809</v>
      </c>
      <c r="C816" t="str">
        <f ca="1">IF(INDEX(Table3[Type Colour],Table5[[#This Row],[Index Number]])=9,"",IF(INDEX(Table3[Manufacturer],Table5[[#This Row],[Index Number]])=0,"",INDEX(Table3[Manufacturer],Table5[[#This Row],[Index Number]])))</f>
        <v/>
      </c>
      <c r="D816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816" t="str">
        <f ca="1">IF(INDEX(Table3[Type Colour],Table5[[#This Row],[Index Number]])=9,"",IF(INDEX(Table3[Footprint],Table5[[#This Row],[Index Number]])=0,"",INDEX(Table3[Footprint],Table5[[#This Row],[Index Number]])))</f>
        <v/>
      </c>
      <c r="F816" t="str">
        <f ca="1">IF(INDEX(Table3[Type Colour],Table5[[#This Row],[Index Number]])=9,"",IF(INDEX(Table3[Value],Table5[[#This Row],[Index Number]])=0,"",INDEX(Table3[Footprint],Table5[[#This Row],[Index Number]])))</f>
        <v/>
      </c>
      <c r="G816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816" t="str">
        <f ca="1">IF(INDEX(Table3[Type Colour],Table5[[#This Row],[Index Number]])=9,"",IF(INDEX(Table3[Order-code],Table5[[#This Row],[Index Number]])=0,"",INDEX(Table3[Order-code],Table5[[#This Row],[Index Number]])))</f>
        <v/>
      </c>
      <c r="I816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816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817" spans="2:10" x14ac:dyDescent="0.25">
      <c r="B817" s="12">
        <f t="shared" ca="1" si="12"/>
        <v>810</v>
      </c>
      <c r="C817" t="str">
        <f ca="1">IF(INDEX(Table3[Type Colour],Table5[[#This Row],[Index Number]])=9,"",IF(INDEX(Table3[Manufacturer],Table5[[#This Row],[Index Number]])=0,"",INDEX(Table3[Manufacturer],Table5[[#This Row],[Index Number]])))</f>
        <v/>
      </c>
      <c r="D817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817" t="str">
        <f ca="1">IF(INDEX(Table3[Type Colour],Table5[[#This Row],[Index Number]])=9,"",IF(INDEX(Table3[Footprint],Table5[[#This Row],[Index Number]])=0,"",INDEX(Table3[Footprint],Table5[[#This Row],[Index Number]])))</f>
        <v/>
      </c>
      <c r="F817" t="str">
        <f ca="1">IF(INDEX(Table3[Type Colour],Table5[[#This Row],[Index Number]])=9,"",IF(INDEX(Table3[Value],Table5[[#This Row],[Index Number]])=0,"",INDEX(Table3[Footprint],Table5[[#This Row],[Index Number]])))</f>
        <v/>
      </c>
      <c r="G817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817" t="str">
        <f ca="1">IF(INDEX(Table3[Type Colour],Table5[[#This Row],[Index Number]])=9,"",IF(INDEX(Table3[Order-code],Table5[[#This Row],[Index Number]])=0,"",INDEX(Table3[Order-code],Table5[[#This Row],[Index Number]])))</f>
        <v/>
      </c>
      <c r="I817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817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818" spans="2:10" x14ac:dyDescent="0.25">
      <c r="B818" s="12">
        <f t="shared" ca="1" si="12"/>
        <v>811</v>
      </c>
      <c r="C818" t="str">
        <f ca="1">IF(INDEX(Table3[Type Colour],Table5[[#This Row],[Index Number]])=9,"",IF(INDEX(Table3[Manufacturer],Table5[[#This Row],[Index Number]])=0,"",INDEX(Table3[Manufacturer],Table5[[#This Row],[Index Number]])))</f>
        <v/>
      </c>
      <c r="D818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818" t="str">
        <f ca="1">IF(INDEX(Table3[Type Colour],Table5[[#This Row],[Index Number]])=9,"",IF(INDEX(Table3[Footprint],Table5[[#This Row],[Index Number]])=0,"",INDEX(Table3[Footprint],Table5[[#This Row],[Index Number]])))</f>
        <v/>
      </c>
      <c r="F818" t="str">
        <f ca="1">IF(INDEX(Table3[Type Colour],Table5[[#This Row],[Index Number]])=9,"",IF(INDEX(Table3[Value],Table5[[#This Row],[Index Number]])=0,"",INDEX(Table3[Footprint],Table5[[#This Row],[Index Number]])))</f>
        <v/>
      </c>
      <c r="G818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818" t="str">
        <f ca="1">IF(INDEX(Table3[Type Colour],Table5[[#This Row],[Index Number]])=9,"",IF(INDEX(Table3[Order-code],Table5[[#This Row],[Index Number]])=0,"",INDEX(Table3[Order-code],Table5[[#This Row],[Index Number]])))</f>
        <v/>
      </c>
      <c r="I818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818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819" spans="2:10" x14ac:dyDescent="0.25">
      <c r="B819" s="12">
        <f t="shared" ca="1" si="12"/>
        <v>812</v>
      </c>
      <c r="C819" t="str">
        <f ca="1">IF(INDEX(Table3[Type Colour],Table5[[#This Row],[Index Number]])=9,"",IF(INDEX(Table3[Manufacturer],Table5[[#This Row],[Index Number]])=0,"",INDEX(Table3[Manufacturer],Table5[[#This Row],[Index Number]])))</f>
        <v/>
      </c>
      <c r="D819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819" t="str">
        <f ca="1">IF(INDEX(Table3[Type Colour],Table5[[#This Row],[Index Number]])=9,"",IF(INDEX(Table3[Footprint],Table5[[#This Row],[Index Number]])=0,"",INDEX(Table3[Footprint],Table5[[#This Row],[Index Number]])))</f>
        <v/>
      </c>
      <c r="F819" t="str">
        <f ca="1">IF(INDEX(Table3[Type Colour],Table5[[#This Row],[Index Number]])=9,"",IF(INDEX(Table3[Value],Table5[[#This Row],[Index Number]])=0,"",INDEX(Table3[Footprint],Table5[[#This Row],[Index Number]])))</f>
        <v/>
      </c>
      <c r="G819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819" t="str">
        <f ca="1">IF(INDEX(Table3[Type Colour],Table5[[#This Row],[Index Number]])=9,"",IF(INDEX(Table3[Order-code],Table5[[#This Row],[Index Number]])=0,"",INDEX(Table3[Order-code],Table5[[#This Row],[Index Number]])))</f>
        <v/>
      </c>
      <c r="I819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819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820" spans="2:10" x14ac:dyDescent="0.25">
      <c r="B820" s="12">
        <f t="shared" ca="1" si="12"/>
        <v>813</v>
      </c>
      <c r="C820" t="str">
        <f ca="1">IF(INDEX(Table3[Type Colour],Table5[[#This Row],[Index Number]])=9,"",IF(INDEX(Table3[Manufacturer],Table5[[#This Row],[Index Number]])=0,"",INDEX(Table3[Manufacturer],Table5[[#This Row],[Index Number]])))</f>
        <v/>
      </c>
      <c r="D820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820" t="str">
        <f ca="1">IF(INDEX(Table3[Type Colour],Table5[[#This Row],[Index Number]])=9,"",IF(INDEX(Table3[Footprint],Table5[[#This Row],[Index Number]])=0,"",INDEX(Table3[Footprint],Table5[[#This Row],[Index Number]])))</f>
        <v/>
      </c>
      <c r="F820" t="str">
        <f ca="1">IF(INDEX(Table3[Type Colour],Table5[[#This Row],[Index Number]])=9,"",IF(INDEX(Table3[Value],Table5[[#This Row],[Index Number]])=0,"",INDEX(Table3[Footprint],Table5[[#This Row],[Index Number]])))</f>
        <v/>
      </c>
      <c r="G820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820" t="str">
        <f ca="1">IF(INDEX(Table3[Type Colour],Table5[[#This Row],[Index Number]])=9,"",IF(INDEX(Table3[Order-code],Table5[[#This Row],[Index Number]])=0,"",INDEX(Table3[Order-code],Table5[[#This Row],[Index Number]])))</f>
        <v/>
      </c>
      <c r="I820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820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821" spans="2:10" x14ac:dyDescent="0.25">
      <c r="B821" s="12">
        <f t="shared" ca="1" si="12"/>
        <v>814</v>
      </c>
      <c r="C821" t="str">
        <f ca="1">IF(INDEX(Table3[Type Colour],Table5[[#This Row],[Index Number]])=9,"",IF(INDEX(Table3[Manufacturer],Table5[[#This Row],[Index Number]])=0,"",INDEX(Table3[Manufacturer],Table5[[#This Row],[Index Number]])))</f>
        <v/>
      </c>
      <c r="D821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821" t="str">
        <f ca="1">IF(INDEX(Table3[Type Colour],Table5[[#This Row],[Index Number]])=9,"",IF(INDEX(Table3[Footprint],Table5[[#This Row],[Index Number]])=0,"",INDEX(Table3[Footprint],Table5[[#This Row],[Index Number]])))</f>
        <v/>
      </c>
      <c r="F821" t="str">
        <f ca="1">IF(INDEX(Table3[Type Colour],Table5[[#This Row],[Index Number]])=9,"",IF(INDEX(Table3[Value],Table5[[#This Row],[Index Number]])=0,"",INDEX(Table3[Footprint],Table5[[#This Row],[Index Number]])))</f>
        <v/>
      </c>
      <c r="G821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821" t="str">
        <f ca="1">IF(INDEX(Table3[Type Colour],Table5[[#This Row],[Index Number]])=9,"",IF(INDEX(Table3[Order-code],Table5[[#This Row],[Index Number]])=0,"",INDEX(Table3[Order-code],Table5[[#This Row],[Index Number]])))</f>
        <v/>
      </c>
      <c r="I821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821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822" spans="2:10" x14ac:dyDescent="0.25">
      <c r="B822" s="12">
        <f t="shared" ca="1" si="12"/>
        <v>815</v>
      </c>
      <c r="C822" t="str">
        <f ca="1">IF(INDEX(Table3[Type Colour],Table5[[#This Row],[Index Number]])=9,"",IF(INDEX(Table3[Manufacturer],Table5[[#This Row],[Index Number]])=0,"",INDEX(Table3[Manufacturer],Table5[[#This Row],[Index Number]])))</f>
        <v/>
      </c>
      <c r="D822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822" t="str">
        <f ca="1">IF(INDEX(Table3[Type Colour],Table5[[#This Row],[Index Number]])=9,"",IF(INDEX(Table3[Footprint],Table5[[#This Row],[Index Number]])=0,"",INDEX(Table3[Footprint],Table5[[#This Row],[Index Number]])))</f>
        <v/>
      </c>
      <c r="F822" t="str">
        <f ca="1">IF(INDEX(Table3[Type Colour],Table5[[#This Row],[Index Number]])=9,"",IF(INDEX(Table3[Value],Table5[[#This Row],[Index Number]])=0,"",INDEX(Table3[Footprint],Table5[[#This Row],[Index Number]])))</f>
        <v/>
      </c>
      <c r="G822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822" t="str">
        <f ca="1">IF(INDEX(Table3[Type Colour],Table5[[#This Row],[Index Number]])=9,"",IF(INDEX(Table3[Order-code],Table5[[#This Row],[Index Number]])=0,"",INDEX(Table3[Order-code],Table5[[#This Row],[Index Number]])))</f>
        <v/>
      </c>
      <c r="I822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822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823" spans="2:10" x14ac:dyDescent="0.25">
      <c r="B823" s="12">
        <f t="shared" ca="1" si="12"/>
        <v>816</v>
      </c>
      <c r="C823" t="str">
        <f ca="1">IF(INDEX(Table3[Type Colour],Table5[[#This Row],[Index Number]])=9,"",IF(INDEX(Table3[Manufacturer],Table5[[#This Row],[Index Number]])=0,"",INDEX(Table3[Manufacturer],Table5[[#This Row],[Index Number]])))</f>
        <v/>
      </c>
      <c r="D823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823" t="str">
        <f ca="1">IF(INDEX(Table3[Type Colour],Table5[[#This Row],[Index Number]])=9,"",IF(INDEX(Table3[Footprint],Table5[[#This Row],[Index Number]])=0,"",INDEX(Table3[Footprint],Table5[[#This Row],[Index Number]])))</f>
        <v/>
      </c>
      <c r="F823" t="str">
        <f ca="1">IF(INDEX(Table3[Type Colour],Table5[[#This Row],[Index Number]])=9,"",IF(INDEX(Table3[Value],Table5[[#This Row],[Index Number]])=0,"",INDEX(Table3[Footprint],Table5[[#This Row],[Index Number]])))</f>
        <v/>
      </c>
      <c r="G823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823" t="str">
        <f ca="1">IF(INDEX(Table3[Type Colour],Table5[[#This Row],[Index Number]])=9,"",IF(INDEX(Table3[Order-code],Table5[[#This Row],[Index Number]])=0,"",INDEX(Table3[Order-code],Table5[[#This Row],[Index Number]])))</f>
        <v/>
      </c>
      <c r="I823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823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824" spans="2:10" x14ac:dyDescent="0.25">
      <c r="B824" s="12">
        <f t="shared" ca="1" si="12"/>
        <v>817</v>
      </c>
      <c r="C824" t="str">
        <f ca="1">IF(INDEX(Table3[Type Colour],Table5[[#This Row],[Index Number]])=9,"",IF(INDEX(Table3[Manufacturer],Table5[[#This Row],[Index Number]])=0,"",INDEX(Table3[Manufacturer],Table5[[#This Row],[Index Number]])))</f>
        <v/>
      </c>
      <c r="D824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824" t="str">
        <f ca="1">IF(INDEX(Table3[Type Colour],Table5[[#This Row],[Index Number]])=9,"",IF(INDEX(Table3[Footprint],Table5[[#This Row],[Index Number]])=0,"",INDEX(Table3[Footprint],Table5[[#This Row],[Index Number]])))</f>
        <v/>
      </c>
      <c r="F824" t="str">
        <f ca="1">IF(INDEX(Table3[Type Colour],Table5[[#This Row],[Index Number]])=9,"",IF(INDEX(Table3[Value],Table5[[#This Row],[Index Number]])=0,"",INDEX(Table3[Footprint],Table5[[#This Row],[Index Number]])))</f>
        <v/>
      </c>
      <c r="G824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824" t="str">
        <f ca="1">IF(INDEX(Table3[Type Colour],Table5[[#This Row],[Index Number]])=9,"",IF(INDEX(Table3[Order-code],Table5[[#This Row],[Index Number]])=0,"",INDEX(Table3[Order-code],Table5[[#This Row],[Index Number]])))</f>
        <v/>
      </c>
      <c r="I824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824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825" spans="2:10" x14ac:dyDescent="0.25">
      <c r="B825" s="12">
        <f t="shared" ca="1" si="12"/>
        <v>818</v>
      </c>
      <c r="C825" t="str">
        <f ca="1">IF(INDEX(Table3[Type Colour],Table5[[#This Row],[Index Number]])=9,"",IF(INDEX(Table3[Manufacturer],Table5[[#This Row],[Index Number]])=0,"",INDEX(Table3[Manufacturer],Table5[[#This Row],[Index Number]])))</f>
        <v/>
      </c>
      <c r="D825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825" t="str">
        <f ca="1">IF(INDEX(Table3[Type Colour],Table5[[#This Row],[Index Number]])=9,"",IF(INDEX(Table3[Footprint],Table5[[#This Row],[Index Number]])=0,"",INDEX(Table3[Footprint],Table5[[#This Row],[Index Number]])))</f>
        <v/>
      </c>
      <c r="F825" t="str">
        <f ca="1">IF(INDEX(Table3[Type Colour],Table5[[#This Row],[Index Number]])=9,"",IF(INDEX(Table3[Value],Table5[[#This Row],[Index Number]])=0,"",INDEX(Table3[Footprint],Table5[[#This Row],[Index Number]])))</f>
        <v/>
      </c>
      <c r="G825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825" t="str">
        <f ca="1">IF(INDEX(Table3[Type Colour],Table5[[#This Row],[Index Number]])=9,"",IF(INDEX(Table3[Order-code],Table5[[#This Row],[Index Number]])=0,"",INDEX(Table3[Order-code],Table5[[#This Row],[Index Number]])))</f>
        <v/>
      </c>
      <c r="I825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825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826" spans="2:10" x14ac:dyDescent="0.25">
      <c r="B826" s="12">
        <f t="shared" ca="1" si="12"/>
        <v>819</v>
      </c>
      <c r="C826" t="str">
        <f ca="1">IF(INDEX(Table3[Type Colour],Table5[[#This Row],[Index Number]])=9,"",IF(INDEX(Table3[Manufacturer],Table5[[#This Row],[Index Number]])=0,"",INDEX(Table3[Manufacturer],Table5[[#This Row],[Index Number]])))</f>
        <v/>
      </c>
      <c r="D826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826" t="str">
        <f ca="1">IF(INDEX(Table3[Type Colour],Table5[[#This Row],[Index Number]])=9,"",IF(INDEX(Table3[Footprint],Table5[[#This Row],[Index Number]])=0,"",INDEX(Table3[Footprint],Table5[[#This Row],[Index Number]])))</f>
        <v/>
      </c>
      <c r="F826" t="str">
        <f ca="1">IF(INDEX(Table3[Type Colour],Table5[[#This Row],[Index Number]])=9,"",IF(INDEX(Table3[Value],Table5[[#This Row],[Index Number]])=0,"",INDEX(Table3[Footprint],Table5[[#This Row],[Index Number]])))</f>
        <v/>
      </c>
      <c r="G826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826" t="str">
        <f ca="1">IF(INDEX(Table3[Type Colour],Table5[[#This Row],[Index Number]])=9,"",IF(INDEX(Table3[Order-code],Table5[[#This Row],[Index Number]])=0,"",INDEX(Table3[Order-code],Table5[[#This Row],[Index Number]])))</f>
        <v/>
      </c>
      <c r="I826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826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827" spans="2:10" x14ac:dyDescent="0.25">
      <c r="B827" s="12">
        <f t="shared" ca="1" si="12"/>
        <v>820</v>
      </c>
      <c r="C827" t="str">
        <f ca="1">IF(INDEX(Table3[Type Colour],Table5[[#This Row],[Index Number]])=9,"",IF(INDEX(Table3[Manufacturer],Table5[[#This Row],[Index Number]])=0,"",INDEX(Table3[Manufacturer],Table5[[#This Row],[Index Number]])))</f>
        <v/>
      </c>
      <c r="D827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827" t="str">
        <f ca="1">IF(INDEX(Table3[Type Colour],Table5[[#This Row],[Index Number]])=9,"",IF(INDEX(Table3[Footprint],Table5[[#This Row],[Index Number]])=0,"",INDEX(Table3[Footprint],Table5[[#This Row],[Index Number]])))</f>
        <v/>
      </c>
      <c r="F827" t="str">
        <f ca="1">IF(INDEX(Table3[Type Colour],Table5[[#This Row],[Index Number]])=9,"",IF(INDEX(Table3[Value],Table5[[#This Row],[Index Number]])=0,"",INDEX(Table3[Footprint],Table5[[#This Row],[Index Number]])))</f>
        <v/>
      </c>
      <c r="G827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827" t="str">
        <f ca="1">IF(INDEX(Table3[Type Colour],Table5[[#This Row],[Index Number]])=9,"",IF(INDEX(Table3[Order-code],Table5[[#This Row],[Index Number]])=0,"",INDEX(Table3[Order-code],Table5[[#This Row],[Index Number]])))</f>
        <v/>
      </c>
      <c r="I827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827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828" spans="2:10" x14ac:dyDescent="0.25">
      <c r="B828" s="12">
        <f t="shared" ca="1" si="12"/>
        <v>821</v>
      </c>
      <c r="C828" t="str">
        <f ca="1">IF(INDEX(Table3[Type Colour],Table5[[#This Row],[Index Number]])=9,"",IF(INDEX(Table3[Manufacturer],Table5[[#This Row],[Index Number]])=0,"",INDEX(Table3[Manufacturer],Table5[[#This Row],[Index Number]])))</f>
        <v/>
      </c>
      <c r="D828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828" t="str">
        <f ca="1">IF(INDEX(Table3[Type Colour],Table5[[#This Row],[Index Number]])=9,"",IF(INDEX(Table3[Footprint],Table5[[#This Row],[Index Number]])=0,"",INDEX(Table3[Footprint],Table5[[#This Row],[Index Number]])))</f>
        <v/>
      </c>
      <c r="F828" t="str">
        <f ca="1">IF(INDEX(Table3[Type Colour],Table5[[#This Row],[Index Number]])=9,"",IF(INDEX(Table3[Value],Table5[[#This Row],[Index Number]])=0,"",INDEX(Table3[Footprint],Table5[[#This Row],[Index Number]])))</f>
        <v/>
      </c>
      <c r="G828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828" t="str">
        <f ca="1">IF(INDEX(Table3[Type Colour],Table5[[#This Row],[Index Number]])=9,"",IF(INDEX(Table3[Order-code],Table5[[#This Row],[Index Number]])=0,"",INDEX(Table3[Order-code],Table5[[#This Row],[Index Number]])))</f>
        <v/>
      </c>
      <c r="I828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828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829" spans="2:10" x14ac:dyDescent="0.25">
      <c r="B829" s="12">
        <f t="shared" ca="1" si="12"/>
        <v>822</v>
      </c>
      <c r="C829" t="str">
        <f ca="1">IF(INDEX(Table3[Type Colour],Table5[[#This Row],[Index Number]])=9,"",IF(INDEX(Table3[Manufacturer],Table5[[#This Row],[Index Number]])=0,"",INDEX(Table3[Manufacturer],Table5[[#This Row],[Index Number]])))</f>
        <v/>
      </c>
      <c r="D829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829" t="str">
        <f ca="1">IF(INDEX(Table3[Type Colour],Table5[[#This Row],[Index Number]])=9,"",IF(INDEX(Table3[Footprint],Table5[[#This Row],[Index Number]])=0,"",INDEX(Table3[Footprint],Table5[[#This Row],[Index Number]])))</f>
        <v/>
      </c>
      <c r="F829" t="str">
        <f ca="1">IF(INDEX(Table3[Type Colour],Table5[[#This Row],[Index Number]])=9,"",IF(INDEX(Table3[Value],Table5[[#This Row],[Index Number]])=0,"",INDEX(Table3[Footprint],Table5[[#This Row],[Index Number]])))</f>
        <v/>
      </c>
      <c r="G829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829" t="str">
        <f ca="1">IF(INDEX(Table3[Type Colour],Table5[[#This Row],[Index Number]])=9,"",IF(INDEX(Table3[Order-code],Table5[[#This Row],[Index Number]])=0,"",INDEX(Table3[Order-code],Table5[[#This Row],[Index Number]])))</f>
        <v/>
      </c>
      <c r="I829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829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830" spans="2:10" x14ac:dyDescent="0.25">
      <c r="B830" s="12">
        <f t="shared" ca="1" si="12"/>
        <v>823</v>
      </c>
      <c r="C830" t="str">
        <f ca="1">IF(INDEX(Table3[Type Colour],Table5[[#This Row],[Index Number]])=9,"",IF(INDEX(Table3[Manufacturer],Table5[[#This Row],[Index Number]])=0,"",INDEX(Table3[Manufacturer],Table5[[#This Row],[Index Number]])))</f>
        <v/>
      </c>
      <c r="D830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830" t="str">
        <f ca="1">IF(INDEX(Table3[Type Colour],Table5[[#This Row],[Index Number]])=9,"",IF(INDEX(Table3[Footprint],Table5[[#This Row],[Index Number]])=0,"",INDEX(Table3[Footprint],Table5[[#This Row],[Index Number]])))</f>
        <v/>
      </c>
      <c r="F830" t="str">
        <f ca="1">IF(INDEX(Table3[Type Colour],Table5[[#This Row],[Index Number]])=9,"",IF(INDEX(Table3[Value],Table5[[#This Row],[Index Number]])=0,"",INDEX(Table3[Footprint],Table5[[#This Row],[Index Number]])))</f>
        <v/>
      </c>
      <c r="G830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830" t="str">
        <f ca="1">IF(INDEX(Table3[Type Colour],Table5[[#This Row],[Index Number]])=9,"",IF(INDEX(Table3[Order-code],Table5[[#This Row],[Index Number]])=0,"",INDEX(Table3[Order-code],Table5[[#This Row],[Index Number]])))</f>
        <v/>
      </c>
      <c r="I830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830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831" spans="2:10" x14ac:dyDescent="0.25">
      <c r="B831" s="12">
        <f t="shared" ca="1" si="12"/>
        <v>824</v>
      </c>
      <c r="C831" t="str">
        <f ca="1">IF(INDEX(Table3[Type Colour],Table5[[#This Row],[Index Number]])=9,"",IF(INDEX(Table3[Manufacturer],Table5[[#This Row],[Index Number]])=0,"",INDEX(Table3[Manufacturer],Table5[[#This Row],[Index Number]])))</f>
        <v/>
      </c>
      <c r="D831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831" t="str">
        <f ca="1">IF(INDEX(Table3[Type Colour],Table5[[#This Row],[Index Number]])=9,"",IF(INDEX(Table3[Footprint],Table5[[#This Row],[Index Number]])=0,"",INDEX(Table3[Footprint],Table5[[#This Row],[Index Number]])))</f>
        <v/>
      </c>
      <c r="F831" t="str">
        <f ca="1">IF(INDEX(Table3[Type Colour],Table5[[#This Row],[Index Number]])=9,"",IF(INDEX(Table3[Value],Table5[[#This Row],[Index Number]])=0,"",INDEX(Table3[Footprint],Table5[[#This Row],[Index Number]])))</f>
        <v/>
      </c>
      <c r="G831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831" t="str">
        <f ca="1">IF(INDEX(Table3[Type Colour],Table5[[#This Row],[Index Number]])=9,"",IF(INDEX(Table3[Order-code],Table5[[#This Row],[Index Number]])=0,"",INDEX(Table3[Order-code],Table5[[#This Row],[Index Number]])))</f>
        <v/>
      </c>
      <c r="I831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831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832" spans="2:10" x14ac:dyDescent="0.25">
      <c r="B832" s="12">
        <f t="shared" ca="1" si="12"/>
        <v>825</v>
      </c>
      <c r="C832" t="str">
        <f ca="1">IF(INDEX(Table3[Type Colour],Table5[[#This Row],[Index Number]])=9,"",IF(INDEX(Table3[Manufacturer],Table5[[#This Row],[Index Number]])=0,"",INDEX(Table3[Manufacturer],Table5[[#This Row],[Index Number]])))</f>
        <v/>
      </c>
      <c r="D832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832" t="str">
        <f ca="1">IF(INDEX(Table3[Type Colour],Table5[[#This Row],[Index Number]])=9,"",IF(INDEX(Table3[Footprint],Table5[[#This Row],[Index Number]])=0,"",INDEX(Table3[Footprint],Table5[[#This Row],[Index Number]])))</f>
        <v/>
      </c>
      <c r="F832" t="str">
        <f ca="1">IF(INDEX(Table3[Type Colour],Table5[[#This Row],[Index Number]])=9,"",IF(INDEX(Table3[Value],Table5[[#This Row],[Index Number]])=0,"",INDEX(Table3[Footprint],Table5[[#This Row],[Index Number]])))</f>
        <v/>
      </c>
      <c r="G832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832" t="str">
        <f ca="1">IF(INDEX(Table3[Type Colour],Table5[[#This Row],[Index Number]])=9,"",IF(INDEX(Table3[Order-code],Table5[[#This Row],[Index Number]])=0,"",INDEX(Table3[Order-code],Table5[[#This Row],[Index Number]])))</f>
        <v/>
      </c>
      <c r="I832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832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833" spans="2:10" x14ac:dyDescent="0.25">
      <c r="B833" s="12">
        <f t="shared" ca="1" si="12"/>
        <v>826</v>
      </c>
      <c r="C833" t="str">
        <f ca="1">IF(INDEX(Table3[Type Colour],Table5[[#This Row],[Index Number]])=9,"",IF(INDEX(Table3[Manufacturer],Table5[[#This Row],[Index Number]])=0,"",INDEX(Table3[Manufacturer],Table5[[#This Row],[Index Number]])))</f>
        <v/>
      </c>
      <c r="D833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833" t="str">
        <f ca="1">IF(INDEX(Table3[Type Colour],Table5[[#This Row],[Index Number]])=9,"",IF(INDEX(Table3[Footprint],Table5[[#This Row],[Index Number]])=0,"",INDEX(Table3[Footprint],Table5[[#This Row],[Index Number]])))</f>
        <v/>
      </c>
      <c r="F833" t="str">
        <f ca="1">IF(INDEX(Table3[Type Colour],Table5[[#This Row],[Index Number]])=9,"",IF(INDEX(Table3[Value],Table5[[#This Row],[Index Number]])=0,"",INDEX(Table3[Footprint],Table5[[#This Row],[Index Number]])))</f>
        <v/>
      </c>
      <c r="G833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833" t="str">
        <f ca="1">IF(INDEX(Table3[Type Colour],Table5[[#This Row],[Index Number]])=9,"",IF(INDEX(Table3[Order-code],Table5[[#This Row],[Index Number]])=0,"",INDEX(Table3[Order-code],Table5[[#This Row],[Index Number]])))</f>
        <v/>
      </c>
      <c r="I833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833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834" spans="2:10" x14ac:dyDescent="0.25">
      <c r="B834" s="12">
        <f t="shared" ca="1" si="12"/>
        <v>827</v>
      </c>
      <c r="C834" t="str">
        <f ca="1">IF(INDEX(Table3[Type Colour],Table5[[#This Row],[Index Number]])=9,"",IF(INDEX(Table3[Manufacturer],Table5[[#This Row],[Index Number]])=0,"",INDEX(Table3[Manufacturer],Table5[[#This Row],[Index Number]])))</f>
        <v/>
      </c>
      <c r="D834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834" t="str">
        <f ca="1">IF(INDEX(Table3[Type Colour],Table5[[#This Row],[Index Number]])=9,"",IF(INDEX(Table3[Footprint],Table5[[#This Row],[Index Number]])=0,"",INDEX(Table3[Footprint],Table5[[#This Row],[Index Number]])))</f>
        <v/>
      </c>
      <c r="F834" t="str">
        <f ca="1">IF(INDEX(Table3[Type Colour],Table5[[#This Row],[Index Number]])=9,"",IF(INDEX(Table3[Value],Table5[[#This Row],[Index Number]])=0,"",INDEX(Table3[Footprint],Table5[[#This Row],[Index Number]])))</f>
        <v/>
      </c>
      <c r="G834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834" t="str">
        <f ca="1">IF(INDEX(Table3[Type Colour],Table5[[#This Row],[Index Number]])=9,"",IF(INDEX(Table3[Order-code],Table5[[#This Row],[Index Number]])=0,"",INDEX(Table3[Order-code],Table5[[#This Row],[Index Number]])))</f>
        <v/>
      </c>
      <c r="I834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834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835" spans="2:10" x14ac:dyDescent="0.25">
      <c r="B835" s="12">
        <f t="shared" ref="B835:B880" ca="1" si="13">IF(ISNUMBER(INDIRECT("B"&amp;ROW()-1)),INDIRECT("B"&amp;ROW()-1)+1,1)</f>
        <v>828</v>
      </c>
      <c r="C835" t="str">
        <f ca="1">IF(INDEX(Table3[Type Colour],Table5[[#This Row],[Index Number]])=9,"",IF(INDEX(Table3[Manufacturer],Table5[[#This Row],[Index Number]])=0,"",INDEX(Table3[Manufacturer],Table5[[#This Row],[Index Number]])))</f>
        <v/>
      </c>
      <c r="D835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835" t="str">
        <f ca="1">IF(INDEX(Table3[Type Colour],Table5[[#This Row],[Index Number]])=9,"",IF(INDEX(Table3[Footprint],Table5[[#This Row],[Index Number]])=0,"",INDEX(Table3[Footprint],Table5[[#This Row],[Index Number]])))</f>
        <v/>
      </c>
      <c r="F835" t="str">
        <f ca="1">IF(INDEX(Table3[Type Colour],Table5[[#This Row],[Index Number]])=9,"",IF(INDEX(Table3[Value],Table5[[#This Row],[Index Number]])=0,"",INDEX(Table3[Footprint],Table5[[#This Row],[Index Number]])))</f>
        <v/>
      </c>
      <c r="G835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835" t="str">
        <f ca="1">IF(INDEX(Table3[Type Colour],Table5[[#This Row],[Index Number]])=9,"",IF(INDEX(Table3[Order-code],Table5[[#This Row],[Index Number]])=0,"",INDEX(Table3[Order-code],Table5[[#This Row],[Index Number]])))</f>
        <v/>
      </c>
      <c r="I835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835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836" spans="2:10" x14ac:dyDescent="0.25">
      <c r="B836" s="12">
        <f t="shared" ca="1" si="13"/>
        <v>829</v>
      </c>
      <c r="C836" t="str">
        <f ca="1">IF(INDEX(Table3[Type Colour],Table5[[#This Row],[Index Number]])=9,"",IF(INDEX(Table3[Manufacturer],Table5[[#This Row],[Index Number]])=0,"",INDEX(Table3[Manufacturer],Table5[[#This Row],[Index Number]])))</f>
        <v/>
      </c>
      <c r="D836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836" t="str">
        <f ca="1">IF(INDEX(Table3[Type Colour],Table5[[#This Row],[Index Number]])=9,"",IF(INDEX(Table3[Footprint],Table5[[#This Row],[Index Number]])=0,"",INDEX(Table3[Footprint],Table5[[#This Row],[Index Number]])))</f>
        <v/>
      </c>
      <c r="F836" t="str">
        <f ca="1">IF(INDEX(Table3[Type Colour],Table5[[#This Row],[Index Number]])=9,"",IF(INDEX(Table3[Value],Table5[[#This Row],[Index Number]])=0,"",INDEX(Table3[Footprint],Table5[[#This Row],[Index Number]])))</f>
        <v/>
      </c>
      <c r="G836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836" t="str">
        <f ca="1">IF(INDEX(Table3[Type Colour],Table5[[#This Row],[Index Number]])=9,"",IF(INDEX(Table3[Order-code],Table5[[#This Row],[Index Number]])=0,"",INDEX(Table3[Order-code],Table5[[#This Row],[Index Number]])))</f>
        <v/>
      </c>
      <c r="I836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836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837" spans="2:10" x14ac:dyDescent="0.25">
      <c r="B837" s="12">
        <f t="shared" ca="1" si="13"/>
        <v>830</v>
      </c>
      <c r="C837" t="str">
        <f ca="1">IF(INDEX(Table3[Type Colour],Table5[[#This Row],[Index Number]])=9,"",IF(INDEX(Table3[Manufacturer],Table5[[#This Row],[Index Number]])=0,"",INDEX(Table3[Manufacturer],Table5[[#This Row],[Index Number]])))</f>
        <v/>
      </c>
      <c r="D837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837" t="str">
        <f ca="1">IF(INDEX(Table3[Type Colour],Table5[[#This Row],[Index Number]])=9,"",IF(INDEX(Table3[Footprint],Table5[[#This Row],[Index Number]])=0,"",INDEX(Table3[Footprint],Table5[[#This Row],[Index Number]])))</f>
        <v/>
      </c>
      <c r="F837" t="str">
        <f ca="1">IF(INDEX(Table3[Type Colour],Table5[[#This Row],[Index Number]])=9,"",IF(INDEX(Table3[Value],Table5[[#This Row],[Index Number]])=0,"",INDEX(Table3[Footprint],Table5[[#This Row],[Index Number]])))</f>
        <v/>
      </c>
      <c r="G837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837" t="str">
        <f ca="1">IF(INDEX(Table3[Type Colour],Table5[[#This Row],[Index Number]])=9,"",IF(INDEX(Table3[Order-code],Table5[[#This Row],[Index Number]])=0,"",INDEX(Table3[Order-code],Table5[[#This Row],[Index Number]])))</f>
        <v/>
      </c>
      <c r="I837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837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838" spans="2:10" x14ac:dyDescent="0.25">
      <c r="B838" s="12">
        <f t="shared" ca="1" si="13"/>
        <v>831</v>
      </c>
      <c r="C838" t="str">
        <f ca="1">IF(INDEX(Table3[Type Colour],Table5[[#This Row],[Index Number]])=9,"",IF(INDEX(Table3[Manufacturer],Table5[[#This Row],[Index Number]])=0,"",INDEX(Table3[Manufacturer],Table5[[#This Row],[Index Number]])))</f>
        <v/>
      </c>
      <c r="D838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838" t="str">
        <f ca="1">IF(INDEX(Table3[Type Colour],Table5[[#This Row],[Index Number]])=9,"",IF(INDEX(Table3[Footprint],Table5[[#This Row],[Index Number]])=0,"",INDEX(Table3[Footprint],Table5[[#This Row],[Index Number]])))</f>
        <v/>
      </c>
      <c r="F838" t="str">
        <f ca="1">IF(INDEX(Table3[Type Colour],Table5[[#This Row],[Index Number]])=9,"",IF(INDEX(Table3[Value],Table5[[#This Row],[Index Number]])=0,"",INDEX(Table3[Footprint],Table5[[#This Row],[Index Number]])))</f>
        <v/>
      </c>
      <c r="G838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838" t="str">
        <f ca="1">IF(INDEX(Table3[Type Colour],Table5[[#This Row],[Index Number]])=9,"",IF(INDEX(Table3[Order-code],Table5[[#This Row],[Index Number]])=0,"",INDEX(Table3[Order-code],Table5[[#This Row],[Index Number]])))</f>
        <v/>
      </c>
      <c r="I838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838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839" spans="2:10" x14ac:dyDescent="0.25">
      <c r="B839" s="12">
        <f t="shared" ca="1" si="13"/>
        <v>832</v>
      </c>
      <c r="C839" t="str">
        <f ca="1">IF(INDEX(Table3[Type Colour],Table5[[#This Row],[Index Number]])=9,"",IF(INDEX(Table3[Manufacturer],Table5[[#This Row],[Index Number]])=0,"",INDEX(Table3[Manufacturer],Table5[[#This Row],[Index Number]])))</f>
        <v/>
      </c>
      <c r="D839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839" t="str">
        <f ca="1">IF(INDEX(Table3[Type Colour],Table5[[#This Row],[Index Number]])=9,"",IF(INDEX(Table3[Footprint],Table5[[#This Row],[Index Number]])=0,"",INDEX(Table3[Footprint],Table5[[#This Row],[Index Number]])))</f>
        <v/>
      </c>
      <c r="F839" t="str">
        <f ca="1">IF(INDEX(Table3[Type Colour],Table5[[#This Row],[Index Number]])=9,"",IF(INDEX(Table3[Value],Table5[[#This Row],[Index Number]])=0,"",INDEX(Table3[Footprint],Table5[[#This Row],[Index Number]])))</f>
        <v/>
      </c>
      <c r="G839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839" t="str">
        <f ca="1">IF(INDEX(Table3[Type Colour],Table5[[#This Row],[Index Number]])=9,"",IF(INDEX(Table3[Order-code],Table5[[#This Row],[Index Number]])=0,"",INDEX(Table3[Order-code],Table5[[#This Row],[Index Number]])))</f>
        <v/>
      </c>
      <c r="I839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839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840" spans="2:10" x14ac:dyDescent="0.25">
      <c r="B840" s="12">
        <f t="shared" ca="1" si="13"/>
        <v>833</v>
      </c>
      <c r="C840" t="str">
        <f ca="1">IF(INDEX(Table3[Type Colour],Table5[[#This Row],[Index Number]])=9,"",IF(INDEX(Table3[Manufacturer],Table5[[#This Row],[Index Number]])=0,"",INDEX(Table3[Manufacturer],Table5[[#This Row],[Index Number]])))</f>
        <v/>
      </c>
      <c r="D840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840" t="str">
        <f ca="1">IF(INDEX(Table3[Type Colour],Table5[[#This Row],[Index Number]])=9,"",IF(INDEX(Table3[Footprint],Table5[[#This Row],[Index Number]])=0,"",INDEX(Table3[Footprint],Table5[[#This Row],[Index Number]])))</f>
        <v/>
      </c>
      <c r="F840" t="str">
        <f ca="1">IF(INDEX(Table3[Type Colour],Table5[[#This Row],[Index Number]])=9,"",IF(INDEX(Table3[Value],Table5[[#This Row],[Index Number]])=0,"",INDEX(Table3[Footprint],Table5[[#This Row],[Index Number]])))</f>
        <v/>
      </c>
      <c r="G840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840" t="str">
        <f ca="1">IF(INDEX(Table3[Type Colour],Table5[[#This Row],[Index Number]])=9,"",IF(INDEX(Table3[Order-code],Table5[[#This Row],[Index Number]])=0,"",INDEX(Table3[Order-code],Table5[[#This Row],[Index Number]])))</f>
        <v/>
      </c>
      <c r="I840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840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841" spans="2:10" x14ac:dyDescent="0.25">
      <c r="B841" s="12">
        <f t="shared" ca="1" si="13"/>
        <v>834</v>
      </c>
      <c r="C841" t="str">
        <f ca="1">IF(INDEX(Table3[Type Colour],Table5[[#This Row],[Index Number]])=9,"",IF(INDEX(Table3[Manufacturer],Table5[[#This Row],[Index Number]])=0,"",INDEX(Table3[Manufacturer],Table5[[#This Row],[Index Number]])))</f>
        <v/>
      </c>
      <c r="D841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841" t="str">
        <f ca="1">IF(INDEX(Table3[Type Colour],Table5[[#This Row],[Index Number]])=9,"",IF(INDEX(Table3[Footprint],Table5[[#This Row],[Index Number]])=0,"",INDEX(Table3[Footprint],Table5[[#This Row],[Index Number]])))</f>
        <v/>
      </c>
      <c r="F841" t="str">
        <f ca="1">IF(INDEX(Table3[Type Colour],Table5[[#This Row],[Index Number]])=9,"",IF(INDEX(Table3[Value],Table5[[#This Row],[Index Number]])=0,"",INDEX(Table3[Footprint],Table5[[#This Row],[Index Number]])))</f>
        <v/>
      </c>
      <c r="G841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841" t="str">
        <f ca="1">IF(INDEX(Table3[Type Colour],Table5[[#This Row],[Index Number]])=9,"",IF(INDEX(Table3[Order-code],Table5[[#This Row],[Index Number]])=0,"",INDEX(Table3[Order-code],Table5[[#This Row],[Index Number]])))</f>
        <v/>
      </c>
      <c r="I841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841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842" spans="2:10" x14ac:dyDescent="0.25">
      <c r="B842" s="12">
        <f t="shared" ca="1" si="13"/>
        <v>835</v>
      </c>
      <c r="C842" t="str">
        <f ca="1">IF(INDEX(Table3[Type Colour],Table5[[#This Row],[Index Number]])=9,"",IF(INDEX(Table3[Manufacturer],Table5[[#This Row],[Index Number]])=0,"",INDEX(Table3[Manufacturer],Table5[[#This Row],[Index Number]])))</f>
        <v/>
      </c>
      <c r="D842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842" t="str">
        <f ca="1">IF(INDEX(Table3[Type Colour],Table5[[#This Row],[Index Number]])=9,"",IF(INDEX(Table3[Footprint],Table5[[#This Row],[Index Number]])=0,"",INDEX(Table3[Footprint],Table5[[#This Row],[Index Number]])))</f>
        <v/>
      </c>
      <c r="F842" t="str">
        <f ca="1">IF(INDEX(Table3[Type Colour],Table5[[#This Row],[Index Number]])=9,"",IF(INDEX(Table3[Value],Table5[[#This Row],[Index Number]])=0,"",INDEX(Table3[Footprint],Table5[[#This Row],[Index Number]])))</f>
        <v/>
      </c>
      <c r="G842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842" t="str">
        <f ca="1">IF(INDEX(Table3[Type Colour],Table5[[#This Row],[Index Number]])=9,"",IF(INDEX(Table3[Order-code],Table5[[#This Row],[Index Number]])=0,"",INDEX(Table3[Order-code],Table5[[#This Row],[Index Number]])))</f>
        <v/>
      </c>
      <c r="I842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842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843" spans="2:10" x14ac:dyDescent="0.25">
      <c r="B843" s="12">
        <f t="shared" ca="1" si="13"/>
        <v>836</v>
      </c>
      <c r="C843" t="str">
        <f ca="1">IF(INDEX(Table3[Type Colour],Table5[[#This Row],[Index Number]])=9,"",IF(INDEX(Table3[Manufacturer],Table5[[#This Row],[Index Number]])=0,"",INDEX(Table3[Manufacturer],Table5[[#This Row],[Index Number]])))</f>
        <v/>
      </c>
      <c r="D843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843" t="str">
        <f ca="1">IF(INDEX(Table3[Type Colour],Table5[[#This Row],[Index Number]])=9,"",IF(INDEX(Table3[Footprint],Table5[[#This Row],[Index Number]])=0,"",INDEX(Table3[Footprint],Table5[[#This Row],[Index Number]])))</f>
        <v/>
      </c>
      <c r="F843" t="str">
        <f ca="1">IF(INDEX(Table3[Type Colour],Table5[[#This Row],[Index Number]])=9,"",IF(INDEX(Table3[Value],Table5[[#This Row],[Index Number]])=0,"",INDEX(Table3[Footprint],Table5[[#This Row],[Index Number]])))</f>
        <v/>
      </c>
      <c r="G843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843" t="str">
        <f ca="1">IF(INDEX(Table3[Type Colour],Table5[[#This Row],[Index Number]])=9,"",IF(INDEX(Table3[Order-code],Table5[[#This Row],[Index Number]])=0,"",INDEX(Table3[Order-code],Table5[[#This Row],[Index Number]])))</f>
        <v/>
      </c>
      <c r="I843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843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844" spans="2:10" x14ac:dyDescent="0.25">
      <c r="B844" s="12">
        <f t="shared" ca="1" si="13"/>
        <v>837</v>
      </c>
      <c r="C844" t="str">
        <f ca="1">IF(INDEX(Table3[Type Colour],Table5[[#This Row],[Index Number]])=9,"",IF(INDEX(Table3[Manufacturer],Table5[[#This Row],[Index Number]])=0,"",INDEX(Table3[Manufacturer],Table5[[#This Row],[Index Number]])))</f>
        <v/>
      </c>
      <c r="D844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844" t="str">
        <f ca="1">IF(INDEX(Table3[Type Colour],Table5[[#This Row],[Index Number]])=9,"",IF(INDEX(Table3[Footprint],Table5[[#This Row],[Index Number]])=0,"",INDEX(Table3[Footprint],Table5[[#This Row],[Index Number]])))</f>
        <v/>
      </c>
      <c r="F844" t="str">
        <f ca="1">IF(INDEX(Table3[Type Colour],Table5[[#This Row],[Index Number]])=9,"",IF(INDEX(Table3[Value],Table5[[#This Row],[Index Number]])=0,"",INDEX(Table3[Footprint],Table5[[#This Row],[Index Number]])))</f>
        <v/>
      </c>
      <c r="G844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844" t="str">
        <f ca="1">IF(INDEX(Table3[Type Colour],Table5[[#This Row],[Index Number]])=9,"",IF(INDEX(Table3[Order-code],Table5[[#This Row],[Index Number]])=0,"",INDEX(Table3[Order-code],Table5[[#This Row],[Index Number]])))</f>
        <v/>
      </c>
      <c r="I844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844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845" spans="2:10" x14ac:dyDescent="0.25">
      <c r="B845" s="12">
        <f t="shared" ca="1" si="13"/>
        <v>838</v>
      </c>
      <c r="C845" t="str">
        <f ca="1">IF(INDEX(Table3[Type Colour],Table5[[#This Row],[Index Number]])=9,"",IF(INDEX(Table3[Manufacturer],Table5[[#This Row],[Index Number]])=0,"",INDEX(Table3[Manufacturer],Table5[[#This Row],[Index Number]])))</f>
        <v/>
      </c>
      <c r="D845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845" t="str">
        <f ca="1">IF(INDEX(Table3[Type Colour],Table5[[#This Row],[Index Number]])=9,"",IF(INDEX(Table3[Footprint],Table5[[#This Row],[Index Number]])=0,"",INDEX(Table3[Footprint],Table5[[#This Row],[Index Number]])))</f>
        <v/>
      </c>
      <c r="F845" t="str">
        <f ca="1">IF(INDEX(Table3[Type Colour],Table5[[#This Row],[Index Number]])=9,"",IF(INDEX(Table3[Value],Table5[[#This Row],[Index Number]])=0,"",INDEX(Table3[Footprint],Table5[[#This Row],[Index Number]])))</f>
        <v/>
      </c>
      <c r="G845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845" t="str">
        <f ca="1">IF(INDEX(Table3[Type Colour],Table5[[#This Row],[Index Number]])=9,"",IF(INDEX(Table3[Order-code],Table5[[#This Row],[Index Number]])=0,"",INDEX(Table3[Order-code],Table5[[#This Row],[Index Number]])))</f>
        <v/>
      </c>
      <c r="I845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845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846" spans="2:10" x14ac:dyDescent="0.25">
      <c r="B846" s="12">
        <f t="shared" ca="1" si="13"/>
        <v>839</v>
      </c>
      <c r="C846" t="str">
        <f ca="1">IF(INDEX(Table3[Type Colour],Table5[[#This Row],[Index Number]])=9,"",IF(INDEX(Table3[Manufacturer],Table5[[#This Row],[Index Number]])=0,"",INDEX(Table3[Manufacturer],Table5[[#This Row],[Index Number]])))</f>
        <v/>
      </c>
      <c r="D846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846" t="str">
        <f ca="1">IF(INDEX(Table3[Type Colour],Table5[[#This Row],[Index Number]])=9,"",IF(INDEX(Table3[Footprint],Table5[[#This Row],[Index Number]])=0,"",INDEX(Table3[Footprint],Table5[[#This Row],[Index Number]])))</f>
        <v/>
      </c>
      <c r="F846" t="str">
        <f ca="1">IF(INDEX(Table3[Type Colour],Table5[[#This Row],[Index Number]])=9,"",IF(INDEX(Table3[Value],Table5[[#This Row],[Index Number]])=0,"",INDEX(Table3[Footprint],Table5[[#This Row],[Index Number]])))</f>
        <v/>
      </c>
      <c r="G846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846" t="str">
        <f ca="1">IF(INDEX(Table3[Type Colour],Table5[[#This Row],[Index Number]])=9,"",IF(INDEX(Table3[Order-code],Table5[[#This Row],[Index Number]])=0,"",INDEX(Table3[Order-code],Table5[[#This Row],[Index Number]])))</f>
        <v/>
      </c>
      <c r="I846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846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847" spans="2:10" x14ac:dyDescent="0.25">
      <c r="B847" s="12">
        <f t="shared" ca="1" si="13"/>
        <v>840</v>
      </c>
      <c r="C847" t="str">
        <f ca="1">IF(INDEX(Table3[Type Colour],Table5[[#This Row],[Index Number]])=9,"",IF(INDEX(Table3[Manufacturer],Table5[[#This Row],[Index Number]])=0,"",INDEX(Table3[Manufacturer],Table5[[#This Row],[Index Number]])))</f>
        <v/>
      </c>
      <c r="D847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847" t="str">
        <f ca="1">IF(INDEX(Table3[Type Colour],Table5[[#This Row],[Index Number]])=9,"",IF(INDEX(Table3[Footprint],Table5[[#This Row],[Index Number]])=0,"",INDEX(Table3[Footprint],Table5[[#This Row],[Index Number]])))</f>
        <v/>
      </c>
      <c r="F847" t="str">
        <f ca="1">IF(INDEX(Table3[Type Colour],Table5[[#This Row],[Index Number]])=9,"",IF(INDEX(Table3[Value],Table5[[#This Row],[Index Number]])=0,"",INDEX(Table3[Footprint],Table5[[#This Row],[Index Number]])))</f>
        <v/>
      </c>
      <c r="G847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847" t="str">
        <f ca="1">IF(INDEX(Table3[Type Colour],Table5[[#This Row],[Index Number]])=9,"",IF(INDEX(Table3[Order-code],Table5[[#This Row],[Index Number]])=0,"",INDEX(Table3[Order-code],Table5[[#This Row],[Index Number]])))</f>
        <v/>
      </c>
      <c r="I847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847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848" spans="2:10" x14ac:dyDescent="0.25">
      <c r="B848" s="12">
        <f t="shared" ca="1" si="13"/>
        <v>841</v>
      </c>
      <c r="C848" t="str">
        <f ca="1">IF(INDEX(Table3[Type Colour],Table5[[#This Row],[Index Number]])=9,"",IF(INDEX(Table3[Manufacturer],Table5[[#This Row],[Index Number]])=0,"",INDEX(Table3[Manufacturer],Table5[[#This Row],[Index Number]])))</f>
        <v/>
      </c>
      <c r="D848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848" t="str">
        <f ca="1">IF(INDEX(Table3[Type Colour],Table5[[#This Row],[Index Number]])=9,"",IF(INDEX(Table3[Footprint],Table5[[#This Row],[Index Number]])=0,"",INDEX(Table3[Footprint],Table5[[#This Row],[Index Number]])))</f>
        <v/>
      </c>
      <c r="F848" t="str">
        <f ca="1">IF(INDEX(Table3[Type Colour],Table5[[#This Row],[Index Number]])=9,"",IF(INDEX(Table3[Value],Table5[[#This Row],[Index Number]])=0,"",INDEX(Table3[Footprint],Table5[[#This Row],[Index Number]])))</f>
        <v/>
      </c>
      <c r="G848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848" t="str">
        <f ca="1">IF(INDEX(Table3[Type Colour],Table5[[#This Row],[Index Number]])=9,"",IF(INDEX(Table3[Order-code],Table5[[#This Row],[Index Number]])=0,"",INDEX(Table3[Order-code],Table5[[#This Row],[Index Number]])))</f>
        <v/>
      </c>
      <c r="I848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848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849" spans="2:10" x14ac:dyDescent="0.25">
      <c r="B849" s="12">
        <f t="shared" ca="1" si="13"/>
        <v>842</v>
      </c>
      <c r="C849" t="str">
        <f ca="1">IF(INDEX(Table3[Type Colour],Table5[[#This Row],[Index Number]])=9,"",IF(INDEX(Table3[Manufacturer],Table5[[#This Row],[Index Number]])=0,"",INDEX(Table3[Manufacturer],Table5[[#This Row],[Index Number]])))</f>
        <v/>
      </c>
      <c r="D849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849" t="str">
        <f ca="1">IF(INDEX(Table3[Type Colour],Table5[[#This Row],[Index Number]])=9,"",IF(INDEX(Table3[Footprint],Table5[[#This Row],[Index Number]])=0,"",INDEX(Table3[Footprint],Table5[[#This Row],[Index Number]])))</f>
        <v/>
      </c>
      <c r="F849" t="str">
        <f ca="1">IF(INDEX(Table3[Type Colour],Table5[[#This Row],[Index Number]])=9,"",IF(INDEX(Table3[Value],Table5[[#This Row],[Index Number]])=0,"",INDEX(Table3[Footprint],Table5[[#This Row],[Index Number]])))</f>
        <v/>
      </c>
      <c r="G849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849" t="str">
        <f ca="1">IF(INDEX(Table3[Type Colour],Table5[[#This Row],[Index Number]])=9,"",IF(INDEX(Table3[Order-code],Table5[[#This Row],[Index Number]])=0,"",INDEX(Table3[Order-code],Table5[[#This Row],[Index Number]])))</f>
        <v/>
      </c>
      <c r="I849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849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850" spans="2:10" x14ac:dyDescent="0.25">
      <c r="B850" s="12">
        <f t="shared" ca="1" si="13"/>
        <v>843</v>
      </c>
      <c r="C850" t="str">
        <f ca="1">IF(INDEX(Table3[Type Colour],Table5[[#This Row],[Index Number]])=9,"",IF(INDEX(Table3[Manufacturer],Table5[[#This Row],[Index Number]])=0,"",INDEX(Table3[Manufacturer],Table5[[#This Row],[Index Number]])))</f>
        <v/>
      </c>
      <c r="D850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850" t="str">
        <f ca="1">IF(INDEX(Table3[Type Colour],Table5[[#This Row],[Index Number]])=9,"",IF(INDEX(Table3[Footprint],Table5[[#This Row],[Index Number]])=0,"",INDEX(Table3[Footprint],Table5[[#This Row],[Index Number]])))</f>
        <v/>
      </c>
      <c r="F850" t="str">
        <f ca="1">IF(INDEX(Table3[Type Colour],Table5[[#This Row],[Index Number]])=9,"",IF(INDEX(Table3[Value],Table5[[#This Row],[Index Number]])=0,"",INDEX(Table3[Footprint],Table5[[#This Row],[Index Number]])))</f>
        <v/>
      </c>
      <c r="G850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850" t="str">
        <f ca="1">IF(INDEX(Table3[Type Colour],Table5[[#This Row],[Index Number]])=9,"",IF(INDEX(Table3[Order-code],Table5[[#This Row],[Index Number]])=0,"",INDEX(Table3[Order-code],Table5[[#This Row],[Index Number]])))</f>
        <v/>
      </c>
      <c r="I850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850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851" spans="2:10" x14ac:dyDescent="0.25">
      <c r="B851" s="12">
        <f t="shared" ca="1" si="13"/>
        <v>844</v>
      </c>
      <c r="C851" t="str">
        <f ca="1">IF(INDEX(Table3[Type Colour],Table5[[#This Row],[Index Number]])=9,"",IF(INDEX(Table3[Manufacturer],Table5[[#This Row],[Index Number]])=0,"",INDEX(Table3[Manufacturer],Table5[[#This Row],[Index Number]])))</f>
        <v/>
      </c>
      <c r="D851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851" t="str">
        <f ca="1">IF(INDEX(Table3[Type Colour],Table5[[#This Row],[Index Number]])=9,"",IF(INDEX(Table3[Footprint],Table5[[#This Row],[Index Number]])=0,"",INDEX(Table3[Footprint],Table5[[#This Row],[Index Number]])))</f>
        <v/>
      </c>
      <c r="F851" t="str">
        <f ca="1">IF(INDEX(Table3[Type Colour],Table5[[#This Row],[Index Number]])=9,"",IF(INDEX(Table3[Value],Table5[[#This Row],[Index Number]])=0,"",INDEX(Table3[Footprint],Table5[[#This Row],[Index Number]])))</f>
        <v/>
      </c>
      <c r="G851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851" t="str">
        <f ca="1">IF(INDEX(Table3[Type Colour],Table5[[#This Row],[Index Number]])=9,"",IF(INDEX(Table3[Order-code],Table5[[#This Row],[Index Number]])=0,"",INDEX(Table3[Order-code],Table5[[#This Row],[Index Number]])))</f>
        <v/>
      </c>
      <c r="I851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851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852" spans="2:10" x14ac:dyDescent="0.25">
      <c r="B852" s="12">
        <f t="shared" ca="1" si="13"/>
        <v>845</v>
      </c>
      <c r="C852" t="str">
        <f ca="1">IF(INDEX(Table3[Type Colour],Table5[[#This Row],[Index Number]])=9,"",IF(INDEX(Table3[Manufacturer],Table5[[#This Row],[Index Number]])=0,"",INDEX(Table3[Manufacturer],Table5[[#This Row],[Index Number]])))</f>
        <v/>
      </c>
      <c r="D852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852" t="str">
        <f ca="1">IF(INDEX(Table3[Type Colour],Table5[[#This Row],[Index Number]])=9,"",IF(INDEX(Table3[Footprint],Table5[[#This Row],[Index Number]])=0,"",INDEX(Table3[Footprint],Table5[[#This Row],[Index Number]])))</f>
        <v/>
      </c>
      <c r="F852" t="str">
        <f ca="1">IF(INDEX(Table3[Type Colour],Table5[[#This Row],[Index Number]])=9,"",IF(INDEX(Table3[Value],Table5[[#This Row],[Index Number]])=0,"",INDEX(Table3[Footprint],Table5[[#This Row],[Index Number]])))</f>
        <v/>
      </c>
      <c r="G852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852" t="str">
        <f ca="1">IF(INDEX(Table3[Type Colour],Table5[[#This Row],[Index Number]])=9,"",IF(INDEX(Table3[Order-code],Table5[[#This Row],[Index Number]])=0,"",INDEX(Table3[Order-code],Table5[[#This Row],[Index Number]])))</f>
        <v/>
      </c>
      <c r="I852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852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853" spans="2:10" x14ac:dyDescent="0.25">
      <c r="B853" s="12">
        <f t="shared" ca="1" si="13"/>
        <v>846</v>
      </c>
      <c r="C853" t="str">
        <f ca="1">IF(INDEX(Table3[Type Colour],Table5[[#This Row],[Index Number]])=9,"",IF(INDEX(Table3[Manufacturer],Table5[[#This Row],[Index Number]])=0,"",INDEX(Table3[Manufacturer],Table5[[#This Row],[Index Number]])))</f>
        <v/>
      </c>
      <c r="D853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853" t="str">
        <f ca="1">IF(INDEX(Table3[Type Colour],Table5[[#This Row],[Index Number]])=9,"",IF(INDEX(Table3[Footprint],Table5[[#This Row],[Index Number]])=0,"",INDEX(Table3[Footprint],Table5[[#This Row],[Index Number]])))</f>
        <v/>
      </c>
      <c r="F853" t="str">
        <f ca="1">IF(INDEX(Table3[Type Colour],Table5[[#This Row],[Index Number]])=9,"",IF(INDEX(Table3[Value],Table5[[#This Row],[Index Number]])=0,"",INDEX(Table3[Footprint],Table5[[#This Row],[Index Number]])))</f>
        <v/>
      </c>
      <c r="G853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853" t="str">
        <f ca="1">IF(INDEX(Table3[Type Colour],Table5[[#This Row],[Index Number]])=9,"",IF(INDEX(Table3[Order-code],Table5[[#This Row],[Index Number]])=0,"",INDEX(Table3[Order-code],Table5[[#This Row],[Index Number]])))</f>
        <v/>
      </c>
      <c r="I853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853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854" spans="2:10" x14ac:dyDescent="0.25">
      <c r="B854" s="12">
        <f t="shared" ca="1" si="13"/>
        <v>847</v>
      </c>
      <c r="C854" t="str">
        <f ca="1">IF(INDEX(Table3[Type Colour],Table5[[#This Row],[Index Number]])=9,"",IF(INDEX(Table3[Manufacturer],Table5[[#This Row],[Index Number]])=0,"",INDEX(Table3[Manufacturer],Table5[[#This Row],[Index Number]])))</f>
        <v/>
      </c>
      <c r="D854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854" t="str">
        <f ca="1">IF(INDEX(Table3[Type Colour],Table5[[#This Row],[Index Number]])=9,"",IF(INDEX(Table3[Footprint],Table5[[#This Row],[Index Number]])=0,"",INDEX(Table3[Footprint],Table5[[#This Row],[Index Number]])))</f>
        <v/>
      </c>
      <c r="F854" t="str">
        <f ca="1">IF(INDEX(Table3[Type Colour],Table5[[#This Row],[Index Number]])=9,"",IF(INDEX(Table3[Value],Table5[[#This Row],[Index Number]])=0,"",INDEX(Table3[Footprint],Table5[[#This Row],[Index Number]])))</f>
        <v/>
      </c>
      <c r="G854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854" t="str">
        <f ca="1">IF(INDEX(Table3[Type Colour],Table5[[#This Row],[Index Number]])=9,"",IF(INDEX(Table3[Order-code],Table5[[#This Row],[Index Number]])=0,"",INDEX(Table3[Order-code],Table5[[#This Row],[Index Number]])))</f>
        <v/>
      </c>
      <c r="I854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854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855" spans="2:10" x14ac:dyDescent="0.25">
      <c r="B855" s="12">
        <f t="shared" ca="1" si="13"/>
        <v>848</v>
      </c>
      <c r="C855" t="str">
        <f ca="1">IF(INDEX(Table3[Type Colour],Table5[[#This Row],[Index Number]])=9,"",IF(INDEX(Table3[Manufacturer],Table5[[#This Row],[Index Number]])=0,"",INDEX(Table3[Manufacturer],Table5[[#This Row],[Index Number]])))</f>
        <v/>
      </c>
      <c r="D855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855" t="str">
        <f ca="1">IF(INDEX(Table3[Type Colour],Table5[[#This Row],[Index Number]])=9,"",IF(INDEX(Table3[Footprint],Table5[[#This Row],[Index Number]])=0,"",INDEX(Table3[Footprint],Table5[[#This Row],[Index Number]])))</f>
        <v/>
      </c>
      <c r="F855" t="str">
        <f ca="1">IF(INDEX(Table3[Type Colour],Table5[[#This Row],[Index Number]])=9,"",IF(INDEX(Table3[Value],Table5[[#This Row],[Index Number]])=0,"",INDEX(Table3[Footprint],Table5[[#This Row],[Index Number]])))</f>
        <v/>
      </c>
      <c r="G855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855" t="str">
        <f ca="1">IF(INDEX(Table3[Type Colour],Table5[[#This Row],[Index Number]])=9,"",IF(INDEX(Table3[Order-code],Table5[[#This Row],[Index Number]])=0,"",INDEX(Table3[Order-code],Table5[[#This Row],[Index Number]])))</f>
        <v/>
      </c>
      <c r="I855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855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856" spans="2:10" x14ac:dyDescent="0.25">
      <c r="B856" s="12">
        <f t="shared" ca="1" si="13"/>
        <v>849</v>
      </c>
      <c r="C856" t="str">
        <f ca="1">IF(INDEX(Table3[Type Colour],Table5[[#This Row],[Index Number]])=9,"",IF(INDEX(Table3[Manufacturer],Table5[[#This Row],[Index Number]])=0,"",INDEX(Table3[Manufacturer],Table5[[#This Row],[Index Number]])))</f>
        <v/>
      </c>
      <c r="D856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856" t="str">
        <f ca="1">IF(INDEX(Table3[Type Colour],Table5[[#This Row],[Index Number]])=9,"",IF(INDEX(Table3[Footprint],Table5[[#This Row],[Index Number]])=0,"",INDEX(Table3[Footprint],Table5[[#This Row],[Index Number]])))</f>
        <v/>
      </c>
      <c r="F856" t="str">
        <f ca="1">IF(INDEX(Table3[Type Colour],Table5[[#This Row],[Index Number]])=9,"",IF(INDEX(Table3[Value],Table5[[#This Row],[Index Number]])=0,"",INDEX(Table3[Footprint],Table5[[#This Row],[Index Number]])))</f>
        <v/>
      </c>
      <c r="G856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856" t="str">
        <f ca="1">IF(INDEX(Table3[Type Colour],Table5[[#This Row],[Index Number]])=9,"",IF(INDEX(Table3[Order-code],Table5[[#This Row],[Index Number]])=0,"",INDEX(Table3[Order-code],Table5[[#This Row],[Index Number]])))</f>
        <v/>
      </c>
      <c r="I856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856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857" spans="2:10" x14ac:dyDescent="0.25">
      <c r="B857" s="12">
        <f t="shared" ca="1" si="13"/>
        <v>850</v>
      </c>
      <c r="C857" t="str">
        <f ca="1">IF(INDEX(Table3[Type Colour],Table5[[#This Row],[Index Number]])=9,"",IF(INDEX(Table3[Manufacturer],Table5[[#This Row],[Index Number]])=0,"",INDEX(Table3[Manufacturer],Table5[[#This Row],[Index Number]])))</f>
        <v/>
      </c>
      <c r="D857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857" t="str">
        <f ca="1">IF(INDEX(Table3[Type Colour],Table5[[#This Row],[Index Number]])=9,"",IF(INDEX(Table3[Footprint],Table5[[#This Row],[Index Number]])=0,"",INDEX(Table3[Footprint],Table5[[#This Row],[Index Number]])))</f>
        <v/>
      </c>
      <c r="F857" t="str">
        <f ca="1">IF(INDEX(Table3[Type Colour],Table5[[#This Row],[Index Number]])=9,"",IF(INDEX(Table3[Value],Table5[[#This Row],[Index Number]])=0,"",INDEX(Table3[Footprint],Table5[[#This Row],[Index Number]])))</f>
        <v/>
      </c>
      <c r="G857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857" t="str">
        <f ca="1">IF(INDEX(Table3[Type Colour],Table5[[#This Row],[Index Number]])=9,"",IF(INDEX(Table3[Order-code],Table5[[#This Row],[Index Number]])=0,"",INDEX(Table3[Order-code],Table5[[#This Row],[Index Number]])))</f>
        <v/>
      </c>
      <c r="I857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857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858" spans="2:10" x14ac:dyDescent="0.25">
      <c r="B858" s="12">
        <f t="shared" ca="1" si="13"/>
        <v>851</v>
      </c>
      <c r="C858" t="str">
        <f ca="1">IF(INDEX(Table3[Type Colour],Table5[[#This Row],[Index Number]])=9,"",IF(INDEX(Table3[Manufacturer],Table5[[#This Row],[Index Number]])=0,"",INDEX(Table3[Manufacturer],Table5[[#This Row],[Index Number]])))</f>
        <v/>
      </c>
      <c r="D858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858" t="str">
        <f ca="1">IF(INDEX(Table3[Type Colour],Table5[[#This Row],[Index Number]])=9,"",IF(INDEX(Table3[Footprint],Table5[[#This Row],[Index Number]])=0,"",INDEX(Table3[Footprint],Table5[[#This Row],[Index Number]])))</f>
        <v/>
      </c>
      <c r="F858" t="str">
        <f ca="1">IF(INDEX(Table3[Type Colour],Table5[[#This Row],[Index Number]])=9,"",IF(INDEX(Table3[Value],Table5[[#This Row],[Index Number]])=0,"",INDEX(Table3[Footprint],Table5[[#This Row],[Index Number]])))</f>
        <v/>
      </c>
      <c r="G858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858" t="str">
        <f ca="1">IF(INDEX(Table3[Type Colour],Table5[[#This Row],[Index Number]])=9,"",IF(INDEX(Table3[Order-code],Table5[[#This Row],[Index Number]])=0,"",INDEX(Table3[Order-code],Table5[[#This Row],[Index Number]])))</f>
        <v/>
      </c>
      <c r="I858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858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859" spans="2:10" x14ac:dyDescent="0.25">
      <c r="B859" s="12">
        <f t="shared" ca="1" si="13"/>
        <v>852</v>
      </c>
      <c r="C859" t="str">
        <f ca="1">IF(INDEX(Table3[Type Colour],Table5[[#This Row],[Index Number]])=9,"",IF(INDEX(Table3[Manufacturer],Table5[[#This Row],[Index Number]])=0,"",INDEX(Table3[Manufacturer],Table5[[#This Row],[Index Number]])))</f>
        <v/>
      </c>
      <c r="D859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859" t="str">
        <f ca="1">IF(INDEX(Table3[Type Colour],Table5[[#This Row],[Index Number]])=9,"",IF(INDEX(Table3[Footprint],Table5[[#This Row],[Index Number]])=0,"",INDEX(Table3[Footprint],Table5[[#This Row],[Index Number]])))</f>
        <v/>
      </c>
      <c r="F859" t="str">
        <f ca="1">IF(INDEX(Table3[Type Colour],Table5[[#This Row],[Index Number]])=9,"",IF(INDEX(Table3[Value],Table5[[#This Row],[Index Number]])=0,"",INDEX(Table3[Footprint],Table5[[#This Row],[Index Number]])))</f>
        <v/>
      </c>
      <c r="G859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859" t="str">
        <f ca="1">IF(INDEX(Table3[Type Colour],Table5[[#This Row],[Index Number]])=9,"",IF(INDEX(Table3[Order-code],Table5[[#This Row],[Index Number]])=0,"",INDEX(Table3[Order-code],Table5[[#This Row],[Index Number]])))</f>
        <v/>
      </c>
      <c r="I859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859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860" spans="2:10" x14ac:dyDescent="0.25">
      <c r="B860" s="12">
        <f t="shared" ca="1" si="13"/>
        <v>853</v>
      </c>
      <c r="C860" t="str">
        <f ca="1">IF(INDEX(Table3[Type Colour],Table5[[#This Row],[Index Number]])=9,"",IF(INDEX(Table3[Manufacturer],Table5[[#This Row],[Index Number]])=0,"",INDEX(Table3[Manufacturer],Table5[[#This Row],[Index Number]])))</f>
        <v/>
      </c>
      <c r="D860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860" t="str">
        <f ca="1">IF(INDEX(Table3[Type Colour],Table5[[#This Row],[Index Number]])=9,"",IF(INDEX(Table3[Footprint],Table5[[#This Row],[Index Number]])=0,"",INDEX(Table3[Footprint],Table5[[#This Row],[Index Number]])))</f>
        <v/>
      </c>
      <c r="F860" t="str">
        <f ca="1">IF(INDEX(Table3[Type Colour],Table5[[#This Row],[Index Number]])=9,"",IF(INDEX(Table3[Value],Table5[[#This Row],[Index Number]])=0,"",INDEX(Table3[Footprint],Table5[[#This Row],[Index Number]])))</f>
        <v/>
      </c>
      <c r="G860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860" t="str">
        <f ca="1">IF(INDEX(Table3[Type Colour],Table5[[#This Row],[Index Number]])=9,"",IF(INDEX(Table3[Order-code],Table5[[#This Row],[Index Number]])=0,"",INDEX(Table3[Order-code],Table5[[#This Row],[Index Number]])))</f>
        <v/>
      </c>
      <c r="I860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860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861" spans="2:10" x14ac:dyDescent="0.25">
      <c r="B861" s="12">
        <f t="shared" ca="1" si="13"/>
        <v>854</v>
      </c>
      <c r="C861" t="str">
        <f ca="1">IF(INDEX(Table3[Type Colour],Table5[[#This Row],[Index Number]])=9,"",IF(INDEX(Table3[Manufacturer],Table5[[#This Row],[Index Number]])=0,"",INDEX(Table3[Manufacturer],Table5[[#This Row],[Index Number]])))</f>
        <v/>
      </c>
      <c r="D861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861" t="str">
        <f ca="1">IF(INDEX(Table3[Type Colour],Table5[[#This Row],[Index Number]])=9,"",IF(INDEX(Table3[Footprint],Table5[[#This Row],[Index Number]])=0,"",INDEX(Table3[Footprint],Table5[[#This Row],[Index Number]])))</f>
        <v/>
      </c>
      <c r="F861" t="str">
        <f ca="1">IF(INDEX(Table3[Type Colour],Table5[[#This Row],[Index Number]])=9,"",IF(INDEX(Table3[Value],Table5[[#This Row],[Index Number]])=0,"",INDEX(Table3[Footprint],Table5[[#This Row],[Index Number]])))</f>
        <v/>
      </c>
      <c r="G861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861" t="str">
        <f ca="1">IF(INDEX(Table3[Type Colour],Table5[[#This Row],[Index Number]])=9,"",IF(INDEX(Table3[Order-code],Table5[[#This Row],[Index Number]])=0,"",INDEX(Table3[Order-code],Table5[[#This Row],[Index Number]])))</f>
        <v/>
      </c>
      <c r="I861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861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862" spans="2:10" x14ac:dyDescent="0.25">
      <c r="B862" s="12">
        <f t="shared" ca="1" si="13"/>
        <v>855</v>
      </c>
      <c r="C862" t="str">
        <f ca="1">IF(INDEX(Table3[Type Colour],Table5[[#This Row],[Index Number]])=9,"",IF(INDEX(Table3[Manufacturer],Table5[[#This Row],[Index Number]])=0,"",INDEX(Table3[Manufacturer],Table5[[#This Row],[Index Number]])))</f>
        <v/>
      </c>
      <c r="D862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862" t="str">
        <f ca="1">IF(INDEX(Table3[Type Colour],Table5[[#This Row],[Index Number]])=9,"",IF(INDEX(Table3[Footprint],Table5[[#This Row],[Index Number]])=0,"",INDEX(Table3[Footprint],Table5[[#This Row],[Index Number]])))</f>
        <v/>
      </c>
      <c r="F862" t="str">
        <f ca="1">IF(INDEX(Table3[Type Colour],Table5[[#This Row],[Index Number]])=9,"",IF(INDEX(Table3[Value],Table5[[#This Row],[Index Number]])=0,"",INDEX(Table3[Footprint],Table5[[#This Row],[Index Number]])))</f>
        <v/>
      </c>
      <c r="G862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862" t="str">
        <f ca="1">IF(INDEX(Table3[Type Colour],Table5[[#This Row],[Index Number]])=9,"",IF(INDEX(Table3[Order-code],Table5[[#This Row],[Index Number]])=0,"",INDEX(Table3[Order-code],Table5[[#This Row],[Index Number]])))</f>
        <v/>
      </c>
      <c r="I862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862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863" spans="2:10" x14ac:dyDescent="0.25">
      <c r="B863" s="12">
        <f t="shared" ca="1" si="13"/>
        <v>856</v>
      </c>
      <c r="C863" t="str">
        <f ca="1">IF(INDEX(Table3[Type Colour],Table5[[#This Row],[Index Number]])=9,"",IF(INDEX(Table3[Manufacturer],Table5[[#This Row],[Index Number]])=0,"",INDEX(Table3[Manufacturer],Table5[[#This Row],[Index Number]])))</f>
        <v/>
      </c>
      <c r="D863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863" t="str">
        <f ca="1">IF(INDEX(Table3[Type Colour],Table5[[#This Row],[Index Number]])=9,"",IF(INDEX(Table3[Footprint],Table5[[#This Row],[Index Number]])=0,"",INDEX(Table3[Footprint],Table5[[#This Row],[Index Number]])))</f>
        <v/>
      </c>
      <c r="F863" t="str">
        <f ca="1">IF(INDEX(Table3[Type Colour],Table5[[#This Row],[Index Number]])=9,"",IF(INDEX(Table3[Value],Table5[[#This Row],[Index Number]])=0,"",INDEX(Table3[Footprint],Table5[[#This Row],[Index Number]])))</f>
        <v/>
      </c>
      <c r="G863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863" t="str">
        <f ca="1">IF(INDEX(Table3[Type Colour],Table5[[#This Row],[Index Number]])=9,"",IF(INDEX(Table3[Order-code],Table5[[#This Row],[Index Number]])=0,"",INDEX(Table3[Order-code],Table5[[#This Row],[Index Number]])))</f>
        <v/>
      </c>
      <c r="I863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863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864" spans="2:10" x14ac:dyDescent="0.25">
      <c r="B864" s="12">
        <f t="shared" ca="1" si="13"/>
        <v>857</v>
      </c>
      <c r="C864" t="str">
        <f ca="1">IF(INDEX(Table3[Type Colour],Table5[[#This Row],[Index Number]])=9,"",IF(INDEX(Table3[Manufacturer],Table5[[#This Row],[Index Number]])=0,"",INDEX(Table3[Manufacturer],Table5[[#This Row],[Index Number]])))</f>
        <v/>
      </c>
      <c r="D864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864" t="str">
        <f ca="1">IF(INDEX(Table3[Type Colour],Table5[[#This Row],[Index Number]])=9,"",IF(INDEX(Table3[Footprint],Table5[[#This Row],[Index Number]])=0,"",INDEX(Table3[Footprint],Table5[[#This Row],[Index Number]])))</f>
        <v/>
      </c>
      <c r="F864" t="str">
        <f ca="1">IF(INDEX(Table3[Type Colour],Table5[[#This Row],[Index Number]])=9,"",IF(INDEX(Table3[Value],Table5[[#This Row],[Index Number]])=0,"",INDEX(Table3[Footprint],Table5[[#This Row],[Index Number]])))</f>
        <v/>
      </c>
      <c r="G864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864" t="str">
        <f ca="1">IF(INDEX(Table3[Type Colour],Table5[[#This Row],[Index Number]])=9,"",IF(INDEX(Table3[Order-code],Table5[[#This Row],[Index Number]])=0,"",INDEX(Table3[Order-code],Table5[[#This Row],[Index Number]])))</f>
        <v/>
      </c>
      <c r="I864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864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865" spans="2:10" x14ac:dyDescent="0.25">
      <c r="B865" s="12">
        <f t="shared" ca="1" si="13"/>
        <v>858</v>
      </c>
      <c r="C865" t="str">
        <f ca="1">IF(INDEX(Table3[Type Colour],Table5[[#This Row],[Index Number]])=9,"",IF(INDEX(Table3[Manufacturer],Table5[[#This Row],[Index Number]])=0,"",INDEX(Table3[Manufacturer],Table5[[#This Row],[Index Number]])))</f>
        <v/>
      </c>
      <c r="D865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865" t="str">
        <f ca="1">IF(INDEX(Table3[Type Colour],Table5[[#This Row],[Index Number]])=9,"",IF(INDEX(Table3[Footprint],Table5[[#This Row],[Index Number]])=0,"",INDEX(Table3[Footprint],Table5[[#This Row],[Index Number]])))</f>
        <v/>
      </c>
      <c r="F865" t="str">
        <f ca="1">IF(INDEX(Table3[Type Colour],Table5[[#This Row],[Index Number]])=9,"",IF(INDEX(Table3[Value],Table5[[#This Row],[Index Number]])=0,"",INDEX(Table3[Footprint],Table5[[#This Row],[Index Number]])))</f>
        <v/>
      </c>
      <c r="G865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865" t="str">
        <f ca="1">IF(INDEX(Table3[Type Colour],Table5[[#This Row],[Index Number]])=9,"",IF(INDEX(Table3[Order-code],Table5[[#This Row],[Index Number]])=0,"",INDEX(Table3[Order-code],Table5[[#This Row],[Index Number]])))</f>
        <v/>
      </c>
      <c r="I865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865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866" spans="2:10" x14ac:dyDescent="0.25">
      <c r="B866" s="12">
        <f t="shared" ca="1" si="13"/>
        <v>859</v>
      </c>
      <c r="C866" t="str">
        <f ca="1">IF(INDEX(Table3[Type Colour],Table5[[#This Row],[Index Number]])=9,"",IF(INDEX(Table3[Manufacturer],Table5[[#This Row],[Index Number]])=0,"",INDEX(Table3[Manufacturer],Table5[[#This Row],[Index Number]])))</f>
        <v/>
      </c>
      <c r="D866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866" t="str">
        <f ca="1">IF(INDEX(Table3[Type Colour],Table5[[#This Row],[Index Number]])=9,"",IF(INDEX(Table3[Footprint],Table5[[#This Row],[Index Number]])=0,"",INDEX(Table3[Footprint],Table5[[#This Row],[Index Number]])))</f>
        <v/>
      </c>
      <c r="F866" t="str">
        <f ca="1">IF(INDEX(Table3[Type Colour],Table5[[#This Row],[Index Number]])=9,"",IF(INDEX(Table3[Value],Table5[[#This Row],[Index Number]])=0,"",INDEX(Table3[Footprint],Table5[[#This Row],[Index Number]])))</f>
        <v/>
      </c>
      <c r="G866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866" t="str">
        <f ca="1">IF(INDEX(Table3[Type Colour],Table5[[#This Row],[Index Number]])=9,"",IF(INDEX(Table3[Order-code],Table5[[#This Row],[Index Number]])=0,"",INDEX(Table3[Order-code],Table5[[#This Row],[Index Number]])))</f>
        <v/>
      </c>
      <c r="I866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866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867" spans="2:10" x14ac:dyDescent="0.25">
      <c r="B867" s="12">
        <f t="shared" ca="1" si="13"/>
        <v>860</v>
      </c>
      <c r="C867" t="str">
        <f ca="1">IF(INDEX(Table3[Type Colour],Table5[[#This Row],[Index Number]])=9,"",IF(INDEX(Table3[Manufacturer],Table5[[#This Row],[Index Number]])=0,"",INDEX(Table3[Manufacturer],Table5[[#This Row],[Index Number]])))</f>
        <v/>
      </c>
      <c r="D867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867" t="str">
        <f ca="1">IF(INDEX(Table3[Type Colour],Table5[[#This Row],[Index Number]])=9,"",IF(INDEX(Table3[Footprint],Table5[[#This Row],[Index Number]])=0,"",INDEX(Table3[Footprint],Table5[[#This Row],[Index Number]])))</f>
        <v/>
      </c>
      <c r="F867" t="str">
        <f ca="1">IF(INDEX(Table3[Type Colour],Table5[[#This Row],[Index Number]])=9,"",IF(INDEX(Table3[Value],Table5[[#This Row],[Index Number]])=0,"",INDEX(Table3[Footprint],Table5[[#This Row],[Index Number]])))</f>
        <v/>
      </c>
      <c r="G867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867" t="str">
        <f ca="1">IF(INDEX(Table3[Type Colour],Table5[[#This Row],[Index Number]])=9,"",IF(INDEX(Table3[Order-code],Table5[[#This Row],[Index Number]])=0,"",INDEX(Table3[Order-code],Table5[[#This Row],[Index Number]])))</f>
        <v/>
      </c>
      <c r="I867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867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868" spans="2:10" x14ac:dyDescent="0.25">
      <c r="B868" s="12">
        <f t="shared" ca="1" si="13"/>
        <v>861</v>
      </c>
      <c r="C868" t="str">
        <f ca="1">IF(INDEX(Table3[Type Colour],Table5[[#This Row],[Index Number]])=9,"",IF(INDEX(Table3[Manufacturer],Table5[[#This Row],[Index Number]])=0,"",INDEX(Table3[Manufacturer],Table5[[#This Row],[Index Number]])))</f>
        <v/>
      </c>
      <c r="D868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868" t="str">
        <f ca="1">IF(INDEX(Table3[Type Colour],Table5[[#This Row],[Index Number]])=9,"",IF(INDEX(Table3[Footprint],Table5[[#This Row],[Index Number]])=0,"",INDEX(Table3[Footprint],Table5[[#This Row],[Index Number]])))</f>
        <v/>
      </c>
      <c r="F868" t="str">
        <f ca="1">IF(INDEX(Table3[Type Colour],Table5[[#This Row],[Index Number]])=9,"",IF(INDEX(Table3[Value],Table5[[#This Row],[Index Number]])=0,"",INDEX(Table3[Footprint],Table5[[#This Row],[Index Number]])))</f>
        <v/>
      </c>
      <c r="G868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868" t="str">
        <f ca="1">IF(INDEX(Table3[Type Colour],Table5[[#This Row],[Index Number]])=9,"",IF(INDEX(Table3[Order-code],Table5[[#This Row],[Index Number]])=0,"",INDEX(Table3[Order-code],Table5[[#This Row],[Index Number]])))</f>
        <v/>
      </c>
      <c r="I868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868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869" spans="2:10" x14ac:dyDescent="0.25">
      <c r="B869" s="12">
        <f t="shared" ca="1" si="13"/>
        <v>862</v>
      </c>
      <c r="C869" t="str">
        <f ca="1">IF(INDEX(Table3[Type Colour],Table5[[#This Row],[Index Number]])=9,"",IF(INDEX(Table3[Manufacturer],Table5[[#This Row],[Index Number]])=0,"",INDEX(Table3[Manufacturer],Table5[[#This Row],[Index Number]])))</f>
        <v/>
      </c>
      <c r="D869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869" t="str">
        <f ca="1">IF(INDEX(Table3[Type Colour],Table5[[#This Row],[Index Number]])=9,"",IF(INDEX(Table3[Footprint],Table5[[#This Row],[Index Number]])=0,"",INDEX(Table3[Footprint],Table5[[#This Row],[Index Number]])))</f>
        <v/>
      </c>
      <c r="F869" t="str">
        <f ca="1">IF(INDEX(Table3[Type Colour],Table5[[#This Row],[Index Number]])=9,"",IF(INDEX(Table3[Value],Table5[[#This Row],[Index Number]])=0,"",INDEX(Table3[Footprint],Table5[[#This Row],[Index Number]])))</f>
        <v/>
      </c>
      <c r="G869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869" t="str">
        <f ca="1">IF(INDEX(Table3[Type Colour],Table5[[#This Row],[Index Number]])=9,"",IF(INDEX(Table3[Order-code],Table5[[#This Row],[Index Number]])=0,"",INDEX(Table3[Order-code],Table5[[#This Row],[Index Number]])))</f>
        <v/>
      </c>
      <c r="I869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869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870" spans="2:10" x14ac:dyDescent="0.25">
      <c r="B870" s="12">
        <f t="shared" ca="1" si="13"/>
        <v>863</v>
      </c>
      <c r="C870" t="str">
        <f ca="1">IF(INDEX(Table3[Type Colour],Table5[[#This Row],[Index Number]])=9,"",IF(INDEX(Table3[Manufacturer],Table5[[#This Row],[Index Number]])=0,"",INDEX(Table3[Manufacturer],Table5[[#This Row],[Index Number]])))</f>
        <v/>
      </c>
      <c r="D870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870" t="str">
        <f ca="1">IF(INDEX(Table3[Type Colour],Table5[[#This Row],[Index Number]])=9,"",IF(INDEX(Table3[Footprint],Table5[[#This Row],[Index Number]])=0,"",INDEX(Table3[Footprint],Table5[[#This Row],[Index Number]])))</f>
        <v/>
      </c>
      <c r="F870" t="str">
        <f ca="1">IF(INDEX(Table3[Type Colour],Table5[[#This Row],[Index Number]])=9,"",IF(INDEX(Table3[Value],Table5[[#This Row],[Index Number]])=0,"",INDEX(Table3[Footprint],Table5[[#This Row],[Index Number]])))</f>
        <v/>
      </c>
      <c r="G870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870" t="str">
        <f ca="1">IF(INDEX(Table3[Type Colour],Table5[[#This Row],[Index Number]])=9,"",IF(INDEX(Table3[Order-code],Table5[[#This Row],[Index Number]])=0,"",INDEX(Table3[Order-code],Table5[[#This Row],[Index Number]])))</f>
        <v/>
      </c>
      <c r="I870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870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871" spans="2:10" x14ac:dyDescent="0.25">
      <c r="B871" s="12">
        <f t="shared" ca="1" si="13"/>
        <v>864</v>
      </c>
      <c r="C871" t="str">
        <f ca="1">IF(INDEX(Table3[Type Colour],Table5[[#This Row],[Index Number]])=9,"",IF(INDEX(Table3[Manufacturer],Table5[[#This Row],[Index Number]])=0,"",INDEX(Table3[Manufacturer],Table5[[#This Row],[Index Number]])))</f>
        <v/>
      </c>
      <c r="D871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871" t="str">
        <f ca="1">IF(INDEX(Table3[Type Colour],Table5[[#This Row],[Index Number]])=9,"",IF(INDEX(Table3[Footprint],Table5[[#This Row],[Index Number]])=0,"",INDEX(Table3[Footprint],Table5[[#This Row],[Index Number]])))</f>
        <v/>
      </c>
      <c r="F871" t="str">
        <f ca="1">IF(INDEX(Table3[Type Colour],Table5[[#This Row],[Index Number]])=9,"",IF(INDEX(Table3[Value],Table5[[#This Row],[Index Number]])=0,"",INDEX(Table3[Footprint],Table5[[#This Row],[Index Number]])))</f>
        <v/>
      </c>
      <c r="G871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871" t="str">
        <f ca="1">IF(INDEX(Table3[Type Colour],Table5[[#This Row],[Index Number]])=9,"",IF(INDEX(Table3[Order-code],Table5[[#This Row],[Index Number]])=0,"",INDEX(Table3[Order-code],Table5[[#This Row],[Index Number]])))</f>
        <v/>
      </c>
      <c r="I871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871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872" spans="2:10" x14ac:dyDescent="0.25">
      <c r="B872" s="12">
        <f t="shared" ca="1" si="13"/>
        <v>865</v>
      </c>
      <c r="C872" t="str">
        <f ca="1">IF(INDEX(Table3[Type Colour],Table5[[#This Row],[Index Number]])=9,"",IF(INDEX(Table3[Manufacturer],Table5[[#This Row],[Index Number]])=0,"",INDEX(Table3[Manufacturer],Table5[[#This Row],[Index Number]])))</f>
        <v/>
      </c>
      <c r="D872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872" t="str">
        <f ca="1">IF(INDEX(Table3[Type Colour],Table5[[#This Row],[Index Number]])=9,"",IF(INDEX(Table3[Footprint],Table5[[#This Row],[Index Number]])=0,"",INDEX(Table3[Footprint],Table5[[#This Row],[Index Number]])))</f>
        <v/>
      </c>
      <c r="F872" t="str">
        <f ca="1">IF(INDEX(Table3[Type Colour],Table5[[#This Row],[Index Number]])=9,"",IF(INDEX(Table3[Value],Table5[[#This Row],[Index Number]])=0,"",INDEX(Table3[Footprint],Table5[[#This Row],[Index Number]])))</f>
        <v/>
      </c>
      <c r="G872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872" t="str">
        <f ca="1">IF(INDEX(Table3[Type Colour],Table5[[#This Row],[Index Number]])=9,"",IF(INDEX(Table3[Order-code],Table5[[#This Row],[Index Number]])=0,"",INDEX(Table3[Order-code],Table5[[#This Row],[Index Number]])))</f>
        <v/>
      </c>
      <c r="I872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872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873" spans="2:10" x14ac:dyDescent="0.25">
      <c r="B873" s="12">
        <f t="shared" ca="1" si="13"/>
        <v>866</v>
      </c>
      <c r="C873" t="str">
        <f ca="1">IF(INDEX(Table3[Type Colour],Table5[[#This Row],[Index Number]])=9,"",IF(INDEX(Table3[Manufacturer],Table5[[#This Row],[Index Number]])=0,"",INDEX(Table3[Manufacturer],Table5[[#This Row],[Index Number]])))</f>
        <v/>
      </c>
      <c r="D873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873" t="str">
        <f ca="1">IF(INDEX(Table3[Type Colour],Table5[[#This Row],[Index Number]])=9,"",IF(INDEX(Table3[Footprint],Table5[[#This Row],[Index Number]])=0,"",INDEX(Table3[Footprint],Table5[[#This Row],[Index Number]])))</f>
        <v/>
      </c>
      <c r="F873" t="str">
        <f ca="1">IF(INDEX(Table3[Type Colour],Table5[[#This Row],[Index Number]])=9,"",IF(INDEX(Table3[Value],Table5[[#This Row],[Index Number]])=0,"",INDEX(Table3[Footprint],Table5[[#This Row],[Index Number]])))</f>
        <v/>
      </c>
      <c r="G873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873" t="str">
        <f ca="1">IF(INDEX(Table3[Type Colour],Table5[[#This Row],[Index Number]])=9,"",IF(INDEX(Table3[Order-code],Table5[[#This Row],[Index Number]])=0,"",INDEX(Table3[Order-code],Table5[[#This Row],[Index Number]])))</f>
        <v/>
      </c>
      <c r="I873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873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874" spans="2:10" x14ac:dyDescent="0.25">
      <c r="B874" s="12">
        <f t="shared" ca="1" si="13"/>
        <v>867</v>
      </c>
      <c r="C874" t="str">
        <f ca="1">IF(INDEX(Table3[Type Colour],Table5[[#This Row],[Index Number]])=9,"",IF(INDEX(Table3[Manufacturer],Table5[[#This Row],[Index Number]])=0,"",INDEX(Table3[Manufacturer],Table5[[#This Row],[Index Number]])))</f>
        <v/>
      </c>
      <c r="D874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874" t="str">
        <f ca="1">IF(INDEX(Table3[Type Colour],Table5[[#This Row],[Index Number]])=9,"",IF(INDEX(Table3[Footprint],Table5[[#This Row],[Index Number]])=0,"",INDEX(Table3[Footprint],Table5[[#This Row],[Index Number]])))</f>
        <v/>
      </c>
      <c r="F874" t="str">
        <f ca="1">IF(INDEX(Table3[Type Colour],Table5[[#This Row],[Index Number]])=9,"",IF(INDEX(Table3[Value],Table5[[#This Row],[Index Number]])=0,"",INDEX(Table3[Footprint],Table5[[#This Row],[Index Number]])))</f>
        <v/>
      </c>
      <c r="G874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874" t="str">
        <f ca="1">IF(INDEX(Table3[Type Colour],Table5[[#This Row],[Index Number]])=9,"",IF(INDEX(Table3[Order-code],Table5[[#This Row],[Index Number]])=0,"",INDEX(Table3[Order-code],Table5[[#This Row],[Index Number]])))</f>
        <v/>
      </c>
      <c r="I874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874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875" spans="2:10" x14ac:dyDescent="0.25">
      <c r="B875" s="12">
        <f t="shared" ca="1" si="13"/>
        <v>868</v>
      </c>
      <c r="C875" t="str">
        <f ca="1">IF(INDEX(Table3[Type Colour],Table5[[#This Row],[Index Number]])=9,"",IF(INDEX(Table3[Manufacturer],Table5[[#This Row],[Index Number]])=0,"",INDEX(Table3[Manufacturer],Table5[[#This Row],[Index Number]])))</f>
        <v/>
      </c>
      <c r="D875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875" t="str">
        <f ca="1">IF(INDEX(Table3[Type Colour],Table5[[#This Row],[Index Number]])=9,"",IF(INDEX(Table3[Footprint],Table5[[#This Row],[Index Number]])=0,"",INDEX(Table3[Footprint],Table5[[#This Row],[Index Number]])))</f>
        <v/>
      </c>
      <c r="F875" t="str">
        <f ca="1">IF(INDEX(Table3[Type Colour],Table5[[#This Row],[Index Number]])=9,"",IF(INDEX(Table3[Value],Table5[[#This Row],[Index Number]])=0,"",INDEX(Table3[Footprint],Table5[[#This Row],[Index Number]])))</f>
        <v/>
      </c>
      <c r="G875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875" t="str">
        <f ca="1">IF(INDEX(Table3[Type Colour],Table5[[#This Row],[Index Number]])=9,"",IF(INDEX(Table3[Order-code],Table5[[#This Row],[Index Number]])=0,"",INDEX(Table3[Order-code],Table5[[#This Row],[Index Number]])))</f>
        <v/>
      </c>
      <c r="I875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875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876" spans="2:10" x14ac:dyDescent="0.25">
      <c r="B876" s="12">
        <f t="shared" ca="1" si="13"/>
        <v>869</v>
      </c>
      <c r="C876" t="str">
        <f ca="1">IF(INDEX(Table3[Type Colour],Table5[[#This Row],[Index Number]])=9,"",IF(INDEX(Table3[Manufacturer],Table5[[#This Row],[Index Number]])=0,"",INDEX(Table3[Manufacturer],Table5[[#This Row],[Index Number]])))</f>
        <v/>
      </c>
      <c r="D876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876" t="str">
        <f ca="1">IF(INDEX(Table3[Type Colour],Table5[[#This Row],[Index Number]])=9,"",IF(INDEX(Table3[Footprint],Table5[[#This Row],[Index Number]])=0,"",INDEX(Table3[Footprint],Table5[[#This Row],[Index Number]])))</f>
        <v/>
      </c>
      <c r="F876" t="str">
        <f ca="1">IF(INDEX(Table3[Type Colour],Table5[[#This Row],[Index Number]])=9,"",IF(INDEX(Table3[Value],Table5[[#This Row],[Index Number]])=0,"",INDEX(Table3[Footprint],Table5[[#This Row],[Index Number]])))</f>
        <v/>
      </c>
      <c r="G876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876" t="str">
        <f ca="1">IF(INDEX(Table3[Type Colour],Table5[[#This Row],[Index Number]])=9,"",IF(INDEX(Table3[Order-code],Table5[[#This Row],[Index Number]])=0,"",INDEX(Table3[Order-code],Table5[[#This Row],[Index Number]])))</f>
        <v/>
      </c>
      <c r="I876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876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877" spans="2:10" x14ac:dyDescent="0.25">
      <c r="B877" s="12">
        <f t="shared" ca="1" si="13"/>
        <v>870</v>
      </c>
      <c r="C877" t="str">
        <f ca="1">IF(INDEX(Table3[Type Colour],Table5[[#This Row],[Index Number]])=9,"",IF(INDEX(Table3[Manufacturer],Table5[[#This Row],[Index Number]])=0,"",INDEX(Table3[Manufacturer],Table5[[#This Row],[Index Number]])))</f>
        <v/>
      </c>
      <c r="D877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877" t="str">
        <f ca="1">IF(INDEX(Table3[Type Colour],Table5[[#This Row],[Index Number]])=9,"",IF(INDEX(Table3[Footprint],Table5[[#This Row],[Index Number]])=0,"",INDEX(Table3[Footprint],Table5[[#This Row],[Index Number]])))</f>
        <v/>
      </c>
      <c r="F877" t="str">
        <f ca="1">IF(INDEX(Table3[Type Colour],Table5[[#This Row],[Index Number]])=9,"",IF(INDEX(Table3[Value],Table5[[#This Row],[Index Number]])=0,"",INDEX(Table3[Footprint],Table5[[#This Row],[Index Number]])))</f>
        <v/>
      </c>
      <c r="G877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877" t="str">
        <f ca="1">IF(INDEX(Table3[Type Colour],Table5[[#This Row],[Index Number]])=9,"",IF(INDEX(Table3[Order-code],Table5[[#This Row],[Index Number]])=0,"",INDEX(Table3[Order-code],Table5[[#This Row],[Index Number]])))</f>
        <v/>
      </c>
      <c r="I877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877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878" spans="2:10" x14ac:dyDescent="0.25">
      <c r="B878" s="12">
        <f t="shared" ca="1" si="13"/>
        <v>871</v>
      </c>
      <c r="C878" t="str">
        <f ca="1">IF(INDEX(Table3[Type Colour],Table5[[#This Row],[Index Number]])=9,"",IF(INDEX(Table3[Manufacturer],Table5[[#This Row],[Index Number]])=0,"",INDEX(Table3[Manufacturer],Table5[[#This Row],[Index Number]])))</f>
        <v/>
      </c>
      <c r="D878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878" t="str">
        <f ca="1">IF(INDEX(Table3[Type Colour],Table5[[#This Row],[Index Number]])=9,"",IF(INDEX(Table3[Footprint],Table5[[#This Row],[Index Number]])=0,"",INDEX(Table3[Footprint],Table5[[#This Row],[Index Number]])))</f>
        <v/>
      </c>
      <c r="F878" t="str">
        <f ca="1">IF(INDEX(Table3[Type Colour],Table5[[#This Row],[Index Number]])=9,"",IF(INDEX(Table3[Value],Table5[[#This Row],[Index Number]])=0,"",INDEX(Table3[Footprint],Table5[[#This Row],[Index Number]])))</f>
        <v/>
      </c>
      <c r="G878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878" t="str">
        <f ca="1">IF(INDEX(Table3[Type Colour],Table5[[#This Row],[Index Number]])=9,"",IF(INDEX(Table3[Order-code],Table5[[#This Row],[Index Number]])=0,"",INDEX(Table3[Order-code],Table5[[#This Row],[Index Number]])))</f>
        <v/>
      </c>
      <c r="I878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878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879" spans="2:10" x14ac:dyDescent="0.25">
      <c r="B879" s="12">
        <f t="shared" ca="1" si="13"/>
        <v>872</v>
      </c>
      <c r="C879" t="str">
        <f ca="1">IF(INDEX(Table3[Type Colour],Table5[[#This Row],[Index Number]])=9,"",IF(INDEX(Table3[Manufacturer],Table5[[#This Row],[Index Number]])=0,"",INDEX(Table3[Manufacturer],Table5[[#This Row],[Index Number]])))</f>
        <v/>
      </c>
      <c r="D879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879" t="str">
        <f ca="1">IF(INDEX(Table3[Type Colour],Table5[[#This Row],[Index Number]])=9,"",IF(INDEX(Table3[Footprint],Table5[[#This Row],[Index Number]])=0,"",INDEX(Table3[Footprint],Table5[[#This Row],[Index Number]])))</f>
        <v/>
      </c>
      <c r="F879" t="str">
        <f ca="1">IF(INDEX(Table3[Type Colour],Table5[[#This Row],[Index Number]])=9,"",IF(INDEX(Table3[Value],Table5[[#This Row],[Index Number]])=0,"",INDEX(Table3[Footprint],Table5[[#This Row],[Index Number]])))</f>
        <v/>
      </c>
      <c r="G879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879" t="str">
        <f ca="1">IF(INDEX(Table3[Type Colour],Table5[[#This Row],[Index Number]])=9,"",IF(INDEX(Table3[Order-code],Table5[[#This Row],[Index Number]])=0,"",INDEX(Table3[Order-code],Table5[[#This Row],[Index Number]])))</f>
        <v/>
      </c>
      <c r="I879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879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  <row r="880" spans="2:10" x14ac:dyDescent="0.25">
      <c r="B880" s="12">
        <f t="shared" ca="1" si="13"/>
        <v>873</v>
      </c>
      <c r="C880" t="str">
        <f ca="1">IF(INDEX(Table3[Type Colour],Table5[[#This Row],[Index Number]])=9,"",IF(INDEX(Table3[Manufacturer],Table5[[#This Row],[Index Number]])=0,"",INDEX(Table3[Manufacturer],Table5[[#This Row],[Index Number]])))</f>
        <v/>
      </c>
      <c r="D880" t="str">
        <f ca="1">IF(INDEX(Table3[Type Colour],Table5[[#This Row],[Index Number]])=9,"",IF(INDEX(Table3[Manufacturer Part Number],Table5[[#This Row],[Index Number]])=0,"",INDEX(Table3[Manufacturer Part Number],Table5[[#This Row],[Index Number]])))</f>
        <v/>
      </c>
      <c r="E880" t="str">
        <f ca="1">IF(INDEX(Table3[Type Colour],Table5[[#This Row],[Index Number]])=9,"",IF(INDEX(Table3[Footprint],Table5[[#This Row],[Index Number]])=0,"",INDEX(Table3[Footprint],Table5[[#This Row],[Index Number]])))</f>
        <v/>
      </c>
      <c r="F880" t="str">
        <f ca="1">IF(INDEX(Table3[Type Colour],Table5[[#This Row],[Index Number]])=9,"",IF(INDEX(Table3[Value],Table5[[#This Row],[Index Number]])=0,"",INDEX(Table3[Footprint],Table5[[#This Row],[Index Number]])))</f>
        <v/>
      </c>
      <c r="G880" t="str">
        <f ca="1">IF(INDEX(Table3[Type Colour],Table5[[#This Row],[Index Number]])=9,"",IF(INDEX(Table3[Preferred Supplier],Table5[[#This Row],[Index Number]])=0,"",INDEX(Table3[Preferred Supplier],Table5[[#This Row],[Index Number]])))</f>
        <v/>
      </c>
      <c r="H880" t="str">
        <f ca="1">IF(INDEX(Table3[Type Colour],Table5[[#This Row],[Index Number]])=9,"",IF(INDEX(Table3[Order-code],Table5[[#This Row],[Index Number]])=0,"",INDEX(Table3[Order-code],Table5[[#This Row],[Index Number]])))</f>
        <v/>
      </c>
      <c r="I880" s="46" t="str">
        <f ca="1">IF(INDEX(Table3[Type Colour],Table5[[#This Row],[Index Number]])=9,"",IF(INDEX(Table3[Order Quantity],Table5[[#This Row],[Index Number]])=0,"",INDEX(Table3[Order Quantity],Table5[[#This Row],[Index Number]])))</f>
        <v/>
      </c>
      <c r="J880" s="7" t="str">
        <f ca="1">IF(INDEX(Table3[Type Colour],Table5[[#This Row],[Index Number]])=9,"",IF(INDEX(Table3[Order Price],Table5[[#This Row],[Index Number]])=0,"", INDEX(Table3[Order Price],Table5[[#This Row],[Index Number]])))</f>
        <v/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G257"/>
  <sheetViews>
    <sheetView topLeftCell="B1" workbookViewId="0">
      <selection activeCell="G1" sqref="G1:G1048576"/>
    </sheetView>
  </sheetViews>
  <sheetFormatPr defaultRowHeight="15" x14ac:dyDescent="0.25"/>
  <cols>
    <col min="1" max="1" width="16.140625" hidden="1" customWidth="1"/>
    <col min="2" max="2" width="16.140625" customWidth="1"/>
    <col min="3" max="3" width="24.140625" customWidth="1"/>
    <col min="4" max="4" width="11" bestFit="1" customWidth="1"/>
    <col min="5" max="5" width="27.140625" bestFit="1" customWidth="1"/>
    <col min="6" max="6" width="11" bestFit="1" customWidth="1"/>
    <col min="7" max="7" width="16.42578125" bestFit="1" customWidth="1"/>
  </cols>
  <sheetData>
    <row r="2" spans="1:7" x14ac:dyDescent="0.25">
      <c r="C2" s="8" t="s">
        <v>46</v>
      </c>
      <c r="D2" s="8" t="str">
        <f>Complete!E2</f>
        <v>RF-VAL-001</v>
      </c>
    </row>
    <row r="3" spans="1:7" x14ac:dyDescent="0.25">
      <c r="C3" s="8" t="s">
        <v>35</v>
      </c>
      <c r="D3" s="8">
        <f>Complete!E3</f>
        <v>1</v>
      </c>
    </row>
    <row r="4" spans="1:7" x14ac:dyDescent="0.25">
      <c r="C4" s="8" t="s">
        <v>20</v>
      </c>
      <c r="D4" s="8">
        <f>Complete!N3</f>
        <v>1</v>
      </c>
    </row>
    <row r="6" spans="1:7" x14ac:dyDescent="0.25">
      <c r="A6" t="s">
        <v>33</v>
      </c>
      <c r="B6" t="s">
        <v>61</v>
      </c>
      <c r="C6" t="s">
        <v>21</v>
      </c>
      <c r="D6" t="s">
        <v>22</v>
      </c>
      <c r="E6" t="s">
        <v>36</v>
      </c>
      <c r="F6" t="s">
        <v>0</v>
      </c>
      <c r="G6" t="s">
        <v>25</v>
      </c>
    </row>
    <row r="7" spans="1:7" x14ac:dyDescent="0.25">
      <c r="A7">
        <f t="shared" ref="A7:A70" ca="1" si="0">IF(ISNUMBER(INDIRECT("A"&amp;ROW()-1)),INDIRECT("A"&amp;ROW()-1)+1,1)</f>
        <v>1</v>
      </c>
      <c r="C7" s="18" t="str">
        <f ca="1">IF(INDEX(Table3[Schematic Ref],Table6[[#This Row],[Index Number]])=0,"",INDEX(Table3[Schematic Ref],Table6[[#This Row],[Index Number]]))</f>
        <v>C1</v>
      </c>
      <c r="D7">
        <f ca="1">IF(INDEX(Table3[Quantity],Table6[[#This Row],[Index Number]])=0,"",INDEX(Table3[Quantity],Table6[[#This Row],[Index Number]]))</f>
        <v>1</v>
      </c>
      <c r="E7" t="str">
        <f ca="1">IF(INDEX(Table3[Manufacturer Part Number],Table6[[#This Row],[Index Number]])=0,"",INDEX(Table3[Manufacturer Part Number],Table6[[#This Row],[Index Number]]))</f>
        <v xml:space="preserve">C1812C472KGRACTU </v>
      </c>
      <c r="F7" t="str">
        <f ca="1">IF(INDEX(Table3[Value],Table6[[#This Row],[Index Number]])=0,"",INDEX(Table3[Value],Table6[[#This Row],[Index Number]]))</f>
        <v>4n7/2kV</v>
      </c>
      <c r="G7" s="12" t="str">
        <f ca="1">IF(INDEX(Table3[Footprint],Table6[[#This Row],[Index Number]])=0, "",INDEX(Table3[Footprint],Table6[[#This Row],[Index Number]]))</f>
        <v>C1812</v>
      </c>
    </row>
    <row r="8" spans="1:7" x14ac:dyDescent="0.25">
      <c r="A8">
        <f t="shared" ca="1" si="0"/>
        <v>2</v>
      </c>
      <c r="C8" s="18" t="str">
        <f ca="1">IF(INDEX(Table3[Schematic Ref],Table6[[#This Row],[Index Number]])=0,"",INDEX(Table3[Schematic Ref],Table6[[#This Row],[Index Number]]))</f>
        <v>C2,C3</v>
      </c>
      <c r="D8">
        <f ca="1">IF(INDEX(Table3[Quantity],Table6[[#This Row],[Index Number]])=0,"",INDEX(Table3[Quantity],Table6[[#This Row],[Index Number]]))</f>
        <v>2</v>
      </c>
      <c r="E8" t="str">
        <f ca="1">IF(INDEX(Table3[Manufacturer Part Number],Table6[[#This Row],[Index Number]])=0,"",INDEX(Table3[Manufacturer Part Number],Table6[[#This Row],[Index Number]]))</f>
        <v xml:space="preserve">HV2220Y103KXHATHV </v>
      </c>
      <c r="F8" t="str">
        <f ca="1">IF(INDEX(Table3[Value],Table6[[#This Row],[Index Number]])=0,"",INDEX(Table3[Value],Table6[[#This Row],[Index Number]]))</f>
        <v>10n/3kV</v>
      </c>
      <c r="G8" s="12" t="str">
        <f ca="1">IF(INDEX(Table3[Footprint],Table6[[#This Row],[Index Number]])=0, "",INDEX(Table3[Footprint],Table6[[#This Row],[Index Number]]))</f>
        <v>C2220</v>
      </c>
    </row>
    <row r="9" spans="1:7" x14ac:dyDescent="0.25">
      <c r="A9">
        <f t="shared" ca="1" si="0"/>
        <v>3</v>
      </c>
      <c r="C9" s="18" t="str">
        <f ca="1">IF(INDEX(Table3[Schematic Ref],Table6[[#This Row],[Index Number]])=0,"",INDEX(Table3[Schematic Ref],Table6[[#This Row],[Index Number]]))</f>
        <v>C5</v>
      </c>
      <c r="D9">
        <f ca="1">IF(INDEX(Table3[Quantity],Table6[[#This Row],[Index Number]])=0,"",INDEX(Table3[Quantity],Table6[[#This Row],[Index Number]]))</f>
        <v>1</v>
      </c>
      <c r="E9" t="str">
        <f ca="1">IF(INDEX(Table3[Manufacturer Part Number],Table6[[#This Row],[Index Number]])=0,"",INDEX(Table3[Manufacturer Part Number],Table6[[#This Row],[Index Number]]))</f>
        <v xml:space="preserve">C0603C103K1RACTU </v>
      </c>
      <c r="F9" t="str">
        <f ca="1">IF(INDEX(Table3[Value],Table6[[#This Row],[Index Number]])=0,"",INDEX(Table3[Value],Table6[[#This Row],[Index Number]]))</f>
        <v>10n/100V</v>
      </c>
      <c r="G9" s="12" t="str">
        <f ca="1">IF(INDEX(Table3[Footprint],Table6[[#This Row],[Index Number]])=0, "",INDEX(Table3[Footprint],Table6[[#This Row],[Index Number]]))</f>
        <v>C0603</v>
      </c>
    </row>
    <row r="10" spans="1:7" x14ac:dyDescent="0.25">
      <c r="A10">
        <f t="shared" ca="1" si="0"/>
        <v>4</v>
      </c>
      <c r="C10" s="18" t="str">
        <f ca="1">IF(INDEX(Table3[Schematic Ref],Table6[[#This Row],[Index Number]])=0,"",INDEX(Table3[Schematic Ref],Table6[[#This Row],[Index Number]]))</f>
        <v>EXTR1, EXTR2, EXTR3</v>
      </c>
      <c r="D10">
        <f ca="1">IF(INDEX(Table3[Quantity],Table6[[#This Row],[Index Number]])=0,"",INDEX(Table3[Quantity],Table6[[#This Row],[Index Number]]))</f>
        <v>3</v>
      </c>
      <c r="E10" t="str">
        <f ca="1">IF(INDEX(Table3[Manufacturer Part Number],Table6[[#This Row],[Index Number]])=0,"",INDEX(Table3[Manufacturer Part Number],Table6[[#This Row],[Index Number]]))</f>
        <v xml:space="preserve">RS02B100R0FE70 </v>
      </c>
      <c r="F10" t="str">
        <f ca="1">IF(INDEX(Table3[Value],Table6[[#This Row],[Index Number]])=0,"",INDEX(Table3[Value],Table6[[#This Row],[Index Number]]))</f>
        <v>100R/3W</v>
      </c>
      <c r="G10" s="12" t="str">
        <f ca="1">IF(INDEX(Table3[Footprint],Table6[[#This Row],[Index Number]])=0, "",INDEX(Table3[Footprint],Table6[[#This Row],[Index Number]]))</f>
        <v>RS02B</v>
      </c>
    </row>
    <row r="11" spans="1:7" x14ac:dyDescent="0.25">
      <c r="A11">
        <f t="shared" ca="1" si="0"/>
        <v>5</v>
      </c>
      <c r="C11" s="18" t="str">
        <f ca="1">IF(INDEX(Table3[Schematic Ref],Table6[[#This Row],[Index Number]])=0,"",INDEX(Table3[Schematic Ref],Table6[[#This Row],[Index Number]]))</f>
        <v>R1</v>
      </c>
      <c r="D11">
        <f ca="1">IF(INDEX(Table3[Quantity],Table6[[#This Row],[Index Number]])=0,"",INDEX(Table3[Quantity],Table6[[#This Row],[Index Number]]))</f>
        <v>1</v>
      </c>
      <c r="E11" t="str">
        <f ca="1">IF(INDEX(Table3[Manufacturer Part Number],Table6[[#This Row],[Index Number]])=0,"",INDEX(Table3[Manufacturer Part Number],Table6[[#This Row],[Index Number]]))</f>
        <v xml:space="preserve">CRCW04021K00FKEDC </v>
      </c>
      <c r="F11" t="str">
        <f ca="1">IF(INDEX(Table3[Value],Table6[[#This Row],[Index Number]])=0,"",INDEX(Table3[Value],Table6[[#This Row],[Index Number]]))</f>
        <v>1k</v>
      </c>
      <c r="G11" s="12" t="str">
        <f ca="1">IF(INDEX(Table3[Footprint],Table6[[#This Row],[Index Number]])=0, "",INDEX(Table3[Footprint],Table6[[#This Row],[Index Number]]))</f>
        <v>R1206</v>
      </c>
    </row>
    <row r="12" spans="1:7" x14ac:dyDescent="0.25">
      <c r="A12">
        <f t="shared" ca="1" si="0"/>
        <v>6</v>
      </c>
      <c r="C12" s="18" t="str">
        <f ca="1">IF(INDEX(Table3[Schematic Ref],Table6[[#This Row],[Index Number]])=0,"",INDEX(Table3[Schematic Ref],Table6[[#This Row],[Index Number]]))</f>
        <v>R2</v>
      </c>
      <c r="D12">
        <f ca="1">IF(INDEX(Table3[Quantity],Table6[[#This Row],[Index Number]])=0,"",INDEX(Table3[Quantity],Table6[[#This Row],[Index Number]]))</f>
        <v>1</v>
      </c>
      <c r="E12" t="str">
        <f ca="1">IF(INDEX(Table3[Manufacturer Part Number],Table6[[#This Row],[Index Number]])=0,"",INDEX(Table3[Manufacturer Part Number],Table6[[#This Row],[Index Number]]))</f>
        <v xml:space="preserve">RS02B33R00FE12 </v>
      </c>
      <c r="F12" t="str">
        <f ca="1">IF(INDEX(Table3[Value],Table6[[#This Row],[Index Number]])=0,"",INDEX(Table3[Value],Table6[[#This Row],[Index Number]]))</f>
        <v>33R</v>
      </c>
      <c r="G12" s="12" t="str">
        <f ca="1">IF(INDEX(Table3[Footprint],Table6[[#This Row],[Index Number]])=0, "",INDEX(Table3[Footprint],Table6[[#This Row],[Index Number]]))</f>
        <v>RS02B</v>
      </c>
    </row>
    <row r="13" spans="1:7" x14ac:dyDescent="0.25">
      <c r="A13">
        <f t="shared" ca="1" si="0"/>
        <v>7</v>
      </c>
      <c r="C13" s="18" t="str">
        <f ca="1">IF(INDEX(Table3[Schematic Ref],Table6[[#This Row],[Index Number]])=0,"",INDEX(Table3[Schematic Ref],Table6[[#This Row],[Index Number]]))</f>
        <v>L1</v>
      </c>
      <c r="D13">
        <f ca="1">IF(INDEX(Table3[Quantity],Table6[[#This Row],[Index Number]])=0,"",INDEX(Table3[Quantity],Table6[[#This Row],[Index Number]]))</f>
        <v>1</v>
      </c>
      <c r="E13" t="str">
        <f ca="1">IF(INDEX(Table3[Manufacturer Part Number],Table6[[#This Row],[Index Number]])=0,"",INDEX(Table3[Manufacturer Part Number],Table6[[#This Row],[Index Number]]))</f>
        <v xml:space="preserve">744866392 </v>
      </c>
      <c r="F13" t="str">
        <f ca="1">IF(INDEX(Table3[Value],Table6[[#This Row],[Index Number]])=0,"",INDEX(Table3[Value],Table6[[#This Row],[Index Number]]))</f>
        <v>3.9mH/6A</v>
      </c>
      <c r="G13" s="12" t="str">
        <f ca="1">IF(INDEX(Table3[Footprint],Table6[[#This Row],[Index Number]])=0, "",INDEX(Table3[Footprint],Table6[[#This Row],[Index Number]]))</f>
        <v>Custom</v>
      </c>
    </row>
    <row r="14" spans="1:7" x14ac:dyDescent="0.25">
      <c r="A14">
        <f t="shared" ca="1" si="0"/>
        <v>8</v>
      </c>
      <c r="C14" s="18" t="str">
        <f ca="1">IF(INDEX(Table3[Schematic Ref],Table6[[#This Row],[Index Number]])=0,"",INDEX(Table3[Schematic Ref],Table6[[#This Row],[Index Number]]))</f>
        <v>V1</v>
      </c>
      <c r="D14">
        <f ca="1">IF(INDEX(Table3[Quantity],Table6[[#This Row],[Index Number]])=0,"",INDEX(Table3[Quantity],Table6[[#This Row],[Index Number]]))</f>
        <v>1</v>
      </c>
      <c r="E14" t="str">
        <f ca="1">IF(INDEX(Table3[Manufacturer Part Number],Table6[[#This Row],[Index Number]])=0,"",INDEX(Table3[Manufacturer Part Number],Table6[[#This Row],[Index Number]]))</f>
        <v>572B</v>
      </c>
      <c r="F14" t="str">
        <f ca="1">IF(INDEX(Table3[Value],Table6[[#This Row],[Index Number]])=0,"",INDEX(Table3[Value],Table6[[#This Row],[Index Number]]))</f>
        <v/>
      </c>
      <c r="G14" s="12" t="str">
        <f ca="1">IF(INDEX(Table3[Footprint],Table6[[#This Row],[Index Number]])=0, "",INDEX(Table3[Footprint],Table6[[#This Row],[Index Number]]))</f>
        <v>572B/T160L</v>
      </c>
    </row>
    <row r="15" spans="1:7" x14ac:dyDescent="0.25">
      <c r="A15">
        <f t="shared" ca="1" si="0"/>
        <v>9</v>
      </c>
      <c r="C15" s="18" t="str">
        <f ca="1">IF(INDEX(Table3[Schematic Ref],Table6[[#This Row],[Index Number]])=0,"",INDEX(Table3[Schematic Ref],Table6[[#This Row],[Index Number]]))</f>
        <v>V1</v>
      </c>
      <c r="D15">
        <f ca="1">IF(INDEX(Table3[Quantity],Table6[[#This Row],[Index Number]])=0,"",INDEX(Table3[Quantity],Table6[[#This Row],[Index Number]]))</f>
        <v>1</v>
      </c>
      <c r="E15" t="str">
        <f ca="1">IF(INDEX(Table3[Manufacturer Part Number],Table6[[#This Row],[Index Number]])=0,"",INDEX(Table3[Manufacturer Part Number],Table6[[#This Row],[Index Number]]))</f>
        <v>U4A</v>
      </c>
      <c r="F15" t="str">
        <f ca="1">IF(INDEX(Table3[Value],Table6[[#This Row],[Index Number]])=0,"",INDEX(Table3[Value],Table6[[#This Row],[Index Number]]))</f>
        <v/>
      </c>
      <c r="G15" s="12" t="str">
        <f ca="1">IF(INDEX(Table3[Footprint],Table6[[#This Row],[Index Number]])=0, "",INDEX(Table3[Footprint],Table6[[#This Row],[Index Number]]))</f>
        <v>U4A</v>
      </c>
    </row>
    <row r="16" spans="1:7" x14ac:dyDescent="0.25">
      <c r="A16">
        <f t="shared" ca="1" si="0"/>
        <v>10</v>
      </c>
      <c r="C16" s="18" t="str">
        <f ca="1">IF(INDEX(Table3[Schematic Ref],Table6[[#This Row],[Index Number]])=0,"",INDEX(Table3[Schematic Ref],Table6[[#This Row],[Index Number]]))</f>
        <v>X1, X2. X4</v>
      </c>
      <c r="D16">
        <f ca="1">IF(INDEX(Table3[Quantity],Table6[[#This Row],[Index Number]])=0,"",INDEX(Table3[Quantity],Table6[[#This Row],[Index Number]]))</f>
        <v>2</v>
      </c>
      <c r="E16" t="str">
        <f ca="1">IF(INDEX(Table3[Manufacturer Part Number],Table6[[#This Row],[Index Number]])=0,"",INDEX(Table3[Manufacturer Part Number],Table6[[#This Row],[Index Number]]))</f>
        <v>1714955</v>
      </c>
      <c r="F16" t="str">
        <f ca="1">IF(INDEX(Table3[Value],Table6[[#This Row],[Index Number]])=0,"",INDEX(Table3[Value],Table6[[#This Row],[Index Number]]))</f>
        <v>2 pos</v>
      </c>
      <c r="G16" s="12" t="str">
        <f ca="1">IF(INDEX(Table3[Footprint],Table6[[#This Row],[Index Number]])=0, "",INDEX(Table3[Footprint],Table6[[#This Row],[Index Number]]))</f>
        <v>6.35mm 2 pos</v>
      </c>
    </row>
    <row r="17" spans="1:7" x14ac:dyDescent="0.25">
      <c r="A17">
        <f t="shared" ca="1" si="0"/>
        <v>11</v>
      </c>
      <c r="C17" s="18" t="str">
        <f ca="1">IF(INDEX(Table3[Schematic Ref],Table6[[#This Row],[Index Number]])=0,"",INDEX(Table3[Schematic Ref],Table6[[#This Row],[Index Number]]))</f>
        <v>X3</v>
      </c>
      <c r="D17">
        <f ca="1">IF(INDEX(Table3[Quantity],Table6[[#This Row],[Index Number]])=0,"",INDEX(Table3[Quantity],Table6[[#This Row],[Index Number]]))</f>
        <v>1</v>
      </c>
      <c r="E17" t="str">
        <f ca="1">IF(INDEX(Table3[Manufacturer Part Number],Table6[[#This Row],[Index Number]])=0,"",INDEX(Table3[Manufacturer Part Number],Table6[[#This Row],[Index Number]]))</f>
        <v>112404</v>
      </c>
      <c r="F17" t="str">
        <f ca="1">IF(INDEX(Table3[Value],Table6[[#This Row],[Index Number]])=0,"",INDEX(Table3[Value],Table6[[#This Row],[Index Number]]))</f>
        <v/>
      </c>
      <c r="G17" s="12" t="str">
        <f ca="1">IF(INDEX(Table3[Footprint],Table6[[#This Row],[Index Number]])=0, "",INDEX(Table3[Footprint],Table6[[#This Row],[Index Number]]))</f>
        <v>TH BNC</v>
      </c>
    </row>
    <row r="18" spans="1:7" x14ac:dyDescent="0.25">
      <c r="A18">
        <f t="shared" ca="1" si="0"/>
        <v>12</v>
      </c>
      <c r="C18" s="18" t="str">
        <f ca="1">IF(INDEX(Table3[Schematic Ref],Table6[[#This Row],[Index Number]])=0,"",INDEX(Table3[Schematic Ref],Table6[[#This Row],[Index Number]]))</f>
        <v>C4</v>
      </c>
      <c r="D18">
        <f ca="1">IF(INDEX(Table3[Quantity],Table6[[#This Row],[Index Number]])=0,"",INDEX(Table3[Quantity],Table6[[#This Row],[Index Number]]))</f>
        <v>1</v>
      </c>
      <c r="E18" t="str">
        <f ca="1">IF(INDEX(Table3[Manufacturer Part Number],Table6[[#This Row],[Index Number]])=0,"",INDEX(Table3[Manufacturer Part Number],Table6[[#This Row],[Index Number]]))</f>
        <v xml:space="preserve">HV2220Y103KXHATHV </v>
      </c>
      <c r="F18" t="str">
        <f ca="1">IF(INDEX(Table3[Value],Table6[[#This Row],[Index Number]])=0,"",INDEX(Table3[Value],Table6[[#This Row],[Index Number]]))</f>
        <v>DNF-10n/3kV</v>
      </c>
      <c r="G18" s="12" t="str">
        <f ca="1">IF(INDEX(Table3[Footprint],Table6[[#This Row],[Index Number]])=0, "",INDEX(Table3[Footprint],Table6[[#This Row],[Index Number]]))</f>
        <v>C2220</v>
      </c>
    </row>
    <row r="19" spans="1:7" x14ac:dyDescent="0.25">
      <c r="A19">
        <f t="shared" ca="1" si="0"/>
        <v>13</v>
      </c>
      <c r="C19" s="18" t="str">
        <f ca="1">IF(INDEX(Table3[Schematic Ref],Table6[[#This Row],[Index Number]])=0,"",INDEX(Table3[Schematic Ref],Table6[[#This Row],[Index Number]]))</f>
        <v>C6</v>
      </c>
      <c r="D19">
        <f ca="1">IF(INDEX(Table3[Quantity],Table6[[#This Row],[Index Number]])=0,"",INDEX(Table3[Quantity],Table6[[#This Row],[Index Number]]))</f>
        <v>1</v>
      </c>
      <c r="E19" t="str">
        <f ca="1">IF(INDEX(Table3[Manufacturer Part Number],Table6[[#This Row],[Index Number]])=0,"",INDEX(Table3[Manufacturer Part Number],Table6[[#This Row],[Index Number]]))</f>
        <v xml:space="preserve">C0603C103K1RACTU </v>
      </c>
      <c r="F19" t="str">
        <f ca="1">IF(INDEX(Table3[Value],Table6[[#This Row],[Index Number]])=0,"",INDEX(Table3[Value],Table6[[#This Row],[Index Number]]))</f>
        <v>DNF-10n/100V</v>
      </c>
      <c r="G19" s="12" t="str">
        <f ca="1">IF(INDEX(Table3[Footprint],Table6[[#This Row],[Index Number]])=0, "",INDEX(Table3[Footprint],Table6[[#This Row],[Index Number]]))</f>
        <v>C0603</v>
      </c>
    </row>
    <row r="20" spans="1:7" x14ac:dyDescent="0.25">
      <c r="A20">
        <f t="shared" ca="1" si="0"/>
        <v>14</v>
      </c>
      <c r="C20" s="18" t="str">
        <f ca="1">IF(INDEX(Table3[Schematic Ref],Table6[[#This Row],[Index Number]])=0,"",INDEX(Table3[Schematic Ref],Table6[[#This Row],[Index Number]]))</f>
        <v/>
      </c>
      <c r="D20" t="str">
        <f ca="1">IF(INDEX(Table3[Quantity],Table6[[#This Row],[Index Number]])=0,"",INDEX(Table3[Quantity],Table6[[#This Row],[Index Number]]))</f>
        <v/>
      </c>
      <c r="E20" t="str">
        <f ca="1">IF(INDEX(Table3[Manufacturer Part Number],Table6[[#This Row],[Index Number]])=0,"",INDEX(Table3[Manufacturer Part Number],Table6[[#This Row],[Index Number]]))</f>
        <v/>
      </c>
      <c r="F20" t="str">
        <f ca="1">IF(INDEX(Table3[Value],Table6[[#This Row],[Index Number]])=0,"",INDEX(Table3[Value],Table6[[#This Row],[Index Number]]))</f>
        <v/>
      </c>
      <c r="G20" s="12" t="str">
        <f ca="1">IF(INDEX(Table3[Footprint],Table6[[#This Row],[Index Number]])=0, "",INDEX(Table3[Footprint],Table6[[#This Row],[Index Number]]))</f>
        <v/>
      </c>
    </row>
    <row r="21" spans="1:7" x14ac:dyDescent="0.25">
      <c r="A21">
        <f t="shared" ca="1" si="0"/>
        <v>15</v>
      </c>
      <c r="C21" s="18" t="str">
        <f ca="1">IF(INDEX(Table3[Schematic Ref],Table6[[#This Row],[Index Number]])=0,"",INDEX(Table3[Schematic Ref],Table6[[#This Row],[Index Number]]))</f>
        <v/>
      </c>
      <c r="D21" t="str">
        <f ca="1">IF(INDEX(Table3[Quantity],Table6[[#This Row],[Index Number]])=0,"",INDEX(Table3[Quantity],Table6[[#This Row],[Index Number]]))</f>
        <v/>
      </c>
      <c r="E21" t="str">
        <f ca="1">IF(INDEX(Table3[Manufacturer Part Number],Table6[[#This Row],[Index Number]])=0,"",INDEX(Table3[Manufacturer Part Number],Table6[[#This Row],[Index Number]]))</f>
        <v/>
      </c>
      <c r="F21" t="str">
        <f ca="1">IF(INDEX(Table3[Value],Table6[[#This Row],[Index Number]])=0,"",INDEX(Table3[Value],Table6[[#This Row],[Index Number]]))</f>
        <v/>
      </c>
      <c r="G21" s="12" t="str">
        <f ca="1">IF(INDEX(Table3[Footprint],Table6[[#This Row],[Index Number]])=0, "",INDEX(Table3[Footprint],Table6[[#This Row],[Index Number]]))</f>
        <v/>
      </c>
    </row>
    <row r="22" spans="1:7" x14ac:dyDescent="0.25">
      <c r="A22">
        <f t="shared" ca="1" si="0"/>
        <v>16</v>
      </c>
      <c r="C22" s="18" t="str">
        <f ca="1">IF(INDEX(Table3[Schematic Ref],Table6[[#This Row],[Index Number]])=0,"",INDEX(Table3[Schematic Ref],Table6[[#This Row],[Index Number]]))</f>
        <v/>
      </c>
      <c r="D22" t="str">
        <f ca="1">IF(INDEX(Table3[Quantity],Table6[[#This Row],[Index Number]])=0,"",INDEX(Table3[Quantity],Table6[[#This Row],[Index Number]]))</f>
        <v/>
      </c>
      <c r="E22" t="str">
        <f ca="1">IF(INDEX(Table3[Manufacturer Part Number],Table6[[#This Row],[Index Number]])=0,"",INDEX(Table3[Manufacturer Part Number],Table6[[#This Row],[Index Number]]))</f>
        <v/>
      </c>
      <c r="F22" t="str">
        <f ca="1">IF(INDEX(Table3[Value],Table6[[#This Row],[Index Number]])=0,"",INDEX(Table3[Value],Table6[[#This Row],[Index Number]]))</f>
        <v/>
      </c>
      <c r="G22" s="12" t="str">
        <f ca="1">IF(INDEX(Table3[Footprint],Table6[[#This Row],[Index Number]])=0, "",INDEX(Table3[Footprint],Table6[[#This Row],[Index Number]]))</f>
        <v/>
      </c>
    </row>
    <row r="23" spans="1:7" x14ac:dyDescent="0.25">
      <c r="A23">
        <f t="shared" ca="1" si="0"/>
        <v>17</v>
      </c>
      <c r="C23" s="18" t="str">
        <f ca="1">IF(INDEX(Table3[Schematic Ref],Table6[[#This Row],[Index Number]])=0,"",INDEX(Table3[Schematic Ref],Table6[[#This Row],[Index Number]]))</f>
        <v/>
      </c>
      <c r="D23" t="str">
        <f ca="1">IF(INDEX(Table3[Quantity],Table6[[#This Row],[Index Number]])=0,"",INDEX(Table3[Quantity],Table6[[#This Row],[Index Number]]))</f>
        <v/>
      </c>
      <c r="E23" t="str">
        <f ca="1">IF(INDEX(Table3[Manufacturer Part Number],Table6[[#This Row],[Index Number]])=0,"",INDEX(Table3[Manufacturer Part Number],Table6[[#This Row],[Index Number]]))</f>
        <v/>
      </c>
      <c r="F23" t="str">
        <f ca="1">IF(INDEX(Table3[Value],Table6[[#This Row],[Index Number]])=0,"",INDEX(Table3[Value],Table6[[#This Row],[Index Number]]))</f>
        <v/>
      </c>
      <c r="G23" s="12" t="str">
        <f ca="1">IF(INDEX(Table3[Footprint],Table6[[#This Row],[Index Number]])=0, "",INDEX(Table3[Footprint],Table6[[#This Row],[Index Number]]))</f>
        <v/>
      </c>
    </row>
    <row r="24" spans="1:7" x14ac:dyDescent="0.25">
      <c r="A24">
        <f t="shared" ca="1" si="0"/>
        <v>18</v>
      </c>
      <c r="C24" s="18" t="str">
        <f ca="1">IF(INDEX(Table3[Schematic Ref],Table6[[#This Row],[Index Number]])=0,"",INDEX(Table3[Schematic Ref],Table6[[#This Row],[Index Number]]))</f>
        <v/>
      </c>
      <c r="D24" t="str">
        <f ca="1">IF(INDEX(Table3[Quantity],Table6[[#This Row],[Index Number]])=0,"",INDEX(Table3[Quantity],Table6[[#This Row],[Index Number]]))</f>
        <v/>
      </c>
      <c r="E24" t="str">
        <f ca="1">IF(INDEX(Table3[Manufacturer Part Number],Table6[[#This Row],[Index Number]])=0,"",INDEX(Table3[Manufacturer Part Number],Table6[[#This Row],[Index Number]]))</f>
        <v/>
      </c>
      <c r="F24" t="str">
        <f ca="1">IF(INDEX(Table3[Value],Table6[[#This Row],[Index Number]])=0,"",INDEX(Table3[Value],Table6[[#This Row],[Index Number]]))</f>
        <v/>
      </c>
      <c r="G24" s="12" t="str">
        <f ca="1">IF(INDEX(Table3[Footprint],Table6[[#This Row],[Index Number]])=0, "",INDEX(Table3[Footprint],Table6[[#This Row],[Index Number]]))</f>
        <v/>
      </c>
    </row>
    <row r="25" spans="1:7" x14ac:dyDescent="0.25">
      <c r="A25">
        <f t="shared" ca="1" si="0"/>
        <v>19</v>
      </c>
      <c r="C25" s="18" t="str">
        <f ca="1">IF(INDEX(Table3[Schematic Ref],Table6[[#This Row],[Index Number]])=0,"",INDEX(Table3[Schematic Ref],Table6[[#This Row],[Index Number]]))</f>
        <v/>
      </c>
      <c r="D25" t="str">
        <f ca="1">IF(INDEX(Table3[Quantity],Table6[[#This Row],[Index Number]])=0,"",INDEX(Table3[Quantity],Table6[[#This Row],[Index Number]]))</f>
        <v/>
      </c>
      <c r="E25" t="str">
        <f ca="1">IF(INDEX(Table3[Manufacturer Part Number],Table6[[#This Row],[Index Number]])=0,"",INDEX(Table3[Manufacturer Part Number],Table6[[#This Row],[Index Number]]))</f>
        <v/>
      </c>
      <c r="F25" t="str">
        <f ca="1">IF(INDEX(Table3[Value],Table6[[#This Row],[Index Number]])=0,"",INDEX(Table3[Value],Table6[[#This Row],[Index Number]]))</f>
        <v/>
      </c>
      <c r="G25" s="12" t="str">
        <f ca="1">IF(INDEX(Table3[Footprint],Table6[[#This Row],[Index Number]])=0, "",INDEX(Table3[Footprint],Table6[[#This Row],[Index Number]]))</f>
        <v/>
      </c>
    </row>
    <row r="26" spans="1:7" x14ac:dyDescent="0.25">
      <c r="A26">
        <f t="shared" ca="1" si="0"/>
        <v>20</v>
      </c>
      <c r="C26" s="18" t="str">
        <f ca="1">IF(INDEX(Table3[Schematic Ref],Table6[[#This Row],[Index Number]])=0,"",INDEX(Table3[Schematic Ref],Table6[[#This Row],[Index Number]]))</f>
        <v/>
      </c>
      <c r="D26" t="str">
        <f ca="1">IF(INDEX(Table3[Quantity],Table6[[#This Row],[Index Number]])=0,"",INDEX(Table3[Quantity],Table6[[#This Row],[Index Number]]))</f>
        <v/>
      </c>
      <c r="E26" t="str">
        <f ca="1">IF(INDEX(Table3[Manufacturer Part Number],Table6[[#This Row],[Index Number]])=0,"",INDEX(Table3[Manufacturer Part Number],Table6[[#This Row],[Index Number]]))</f>
        <v/>
      </c>
      <c r="F26" t="str">
        <f ca="1">IF(INDEX(Table3[Value],Table6[[#This Row],[Index Number]])=0,"",INDEX(Table3[Value],Table6[[#This Row],[Index Number]]))</f>
        <v/>
      </c>
      <c r="G26" s="12" t="str">
        <f ca="1">IF(INDEX(Table3[Footprint],Table6[[#This Row],[Index Number]])=0, "",INDEX(Table3[Footprint],Table6[[#This Row],[Index Number]]))</f>
        <v/>
      </c>
    </row>
    <row r="27" spans="1:7" x14ac:dyDescent="0.25">
      <c r="A27">
        <f t="shared" ca="1" si="0"/>
        <v>21</v>
      </c>
      <c r="C27" s="18" t="str">
        <f ca="1">IF(INDEX(Table3[Schematic Ref],Table6[[#This Row],[Index Number]])=0,"",INDEX(Table3[Schematic Ref],Table6[[#This Row],[Index Number]]))</f>
        <v/>
      </c>
      <c r="D27" t="str">
        <f ca="1">IF(INDEX(Table3[Quantity],Table6[[#This Row],[Index Number]])=0,"",INDEX(Table3[Quantity],Table6[[#This Row],[Index Number]]))</f>
        <v/>
      </c>
      <c r="E27" t="str">
        <f ca="1">IF(INDEX(Table3[Manufacturer Part Number],Table6[[#This Row],[Index Number]])=0,"",INDEX(Table3[Manufacturer Part Number],Table6[[#This Row],[Index Number]]))</f>
        <v/>
      </c>
      <c r="F27" t="str">
        <f ca="1">IF(INDEX(Table3[Value],Table6[[#This Row],[Index Number]])=0,"",INDEX(Table3[Value],Table6[[#This Row],[Index Number]]))</f>
        <v/>
      </c>
      <c r="G27" s="12" t="str">
        <f ca="1">IF(INDEX(Table3[Footprint],Table6[[#This Row],[Index Number]])=0, "",INDEX(Table3[Footprint],Table6[[#This Row],[Index Number]]))</f>
        <v/>
      </c>
    </row>
    <row r="28" spans="1:7" x14ac:dyDescent="0.25">
      <c r="A28">
        <f t="shared" ca="1" si="0"/>
        <v>22</v>
      </c>
      <c r="C28" s="18" t="str">
        <f ca="1">IF(INDEX(Table3[Schematic Ref],Table6[[#This Row],[Index Number]])=0,"",INDEX(Table3[Schematic Ref],Table6[[#This Row],[Index Number]]))</f>
        <v/>
      </c>
      <c r="D28" t="str">
        <f ca="1">IF(INDEX(Table3[Quantity],Table6[[#This Row],[Index Number]])=0,"",INDEX(Table3[Quantity],Table6[[#This Row],[Index Number]]))</f>
        <v/>
      </c>
      <c r="E28" t="str">
        <f ca="1">IF(INDEX(Table3[Manufacturer Part Number],Table6[[#This Row],[Index Number]])=0,"",INDEX(Table3[Manufacturer Part Number],Table6[[#This Row],[Index Number]]))</f>
        <v/>
      </c>
      <c r="F28" t="str">
        <f ca="1">IF(INDEX(Table3[Value],Table6[[#This Row],[Index Number]])=0,"",INDEX(Table3[Value],Table6[[#This Row],[Index Number]]))</f>
        <v/>
      </c>
      <c r="G28" s="12" t="str">
        <f ca="1">IF(INDEX(Table3[Footprint],Table6[[#This Row],[Index Number]])=0, "",INDEX(Table3[Footprint],Table6[[#This Row],[Index Number]]))</f>
        <v/>
      </c>
    </row>
    <row r="29" spans="1:7" x14ac:dyDescent="0.25">
      <c r="A29">
        <f t="shared" ca="1" si="0"/>
        <v>23</v>
      </c>
      <c r="C29" s="18" t="str">
        <f ca="1">IF(INDEX(Table3[Schematic Ref],Table6[[#This Row],[Index Number]])=0,"",INDEX(Table3[Schematic Ref],Table6[[#This Row],[Index Number]]))</f>
        <v/>
      </c>
      <c r="D29" t="str">
        <f ca="1">IF(INDEX(Table3[Quantity],Table6[[#This Row],[Index Number]])=0,"",INDEX(Table3[Quantity],Table6[[#This Row],[Index Number]]))</f>
        <v/>
      </c>
      <c r="E29" t="str">
        <f ca="1">IF(INDEX(Table3[Manufacturer Part Number],Table6[[#This Row],[Index Number]])=0,"",INDEX(Table3[Manufacturer Part Number],Table6[[#This Row],[Index Number]]))</f>
        <v/>
      </c>
      <c r="F29" t="str">
        <f ca="1">IF(INDEX(Table3[Value],Table6[[#This Row],[Index Number]])=0,"",INDEX(Table3[Value],Table6[[#This Row],[Index Number]]))</f>
        <v/>
      </c>
      <c r="G29" s="12" t="str">
        <f ca="1">IF(INDEX(Table3[Footprint],Table6[[#This Row],[Index Number]])=0, "",INDEX(Table3[Footprint],Table6[[#This Row],[Index Number]]))</f>
        <v/>
      </c>
    </row>
    <row r="30" spans="1:7" x14ac:dyDescent="0.25">
      <c r="A30">
        <f t="shared" ca="1" si="0"/>
        <v>24</v>
      </c>
      <c r="C30" s="18" t="str">
        <f ca="1">IF(INDEX(Table3[Schematic Ref],Table6[[#This Row],[Index Number]])=0,"",INDEX(Table3[Schematic Ref],Table6[[#This Row],[Index Number]]))</f>
        <v/>
      </c>
      <c r="D30" t="str">
        <f ca="1">IF(INDEX(Table3[Quantity],Table6[[#This Row],[Index Number]])=0,"",INDEX(Table3[Quantity],Table6[[#This Row],[Index Number]]))</f>
        <v/>
      </c>
      <c r="E30" t="str">
        <f ca="1">IF(INDEX(Table3[Manufacturer Part Number],Table6[[#This Row],[Index Number]])=0,"",INDEX(Table3[Manufacturer Part Number],Table6[[#This Row],[Index Number]]))</f>
        <v/>
      </c>
      <c r="F30" t="str">
        <f ca="1">IF(INDEX(Table3[Value],Table6[[#This Row],[Index Number]])=0,"",INDEX(Table3[Value],Table6[[#This Row],[Index Number]]))</f>
        <v/>
      </c>
      <c r="G30" s="12" t="str">
        <f ca="1">IF(INDEX(Table3[Footprint],Table6[[#This Row],[Index Number]])=0, "",INDEX(Table3[Footprint],Table6[[#This Row],[Index Number]]))</f>
        <v/>
      </c>
    </row>
    <row r="31" spans="1:7" x14ac:dyDescent="0.25">
      <c r="A31">
        <f t="shared" ca="1" si="0"/>
        <v>25</v>
      </c>
      <c r="C31" s="18" t="str">
        <f ca="1">IF(INDEX(Table3[Schematic Ref],Table6[[#This Row],[Index Number]])=0,"",INDEX(Table3[Schematic Ref],Table6[[#This Row],[Index Number]]))</f>
        <v/>
      </c>
      <c r="D31" t="str">
        <f ca="1">IF(INDEX(Table3[Quantity],Table6[[#This Row],[Index Number]])=0,"",INDEX(Table3[Quantity],Table6[[#This Row],[Index Number]]))</f>
        <v/>
      </c>
      <c r="E31" t="str">
        <f ca="1">IF(INDEX(Table3[Manufacturer Part Number],Table6[[#This Row],[Index Number]])=0,"",INDEX(Table3[Manufacturer Part Number],Table6[[#This Row],[Index Number]]))</f>
        <v/>
      </c>
      <c r="F31" t="str">
        <f ca="1">IF(INDEX(Table3[Value],Table6[[#This Row],[Index Number]])=0,"",INDEX(Table3[Value],Table6[[#This Row],[Index Number]]))</f>
        <v/>
      </c>
      <c r="G31" s="12" t="str">
        <f ca="1">IF(INDEX(Table3[Footprint],Table6[[#This Row],[Index Number]])=0, "",INDEX(Table3[Footprint],Table6[[#This Row],[Index Number]]))</f>
        <v/>
      </c>
    </row>
    <row r="32" spans="1:7" x14ac:dyDescent="0.25">
      <c r="A32">
        <f t="shared" ca="1" si="0"/>
        <v>26</v>
      </c>
      <c r="C32" s="18" t="str">
        <f ca="1">IF(INDEX(Table3[Schematic Ref],Table6[[#This Row],[Index Number]])=0,"",INDEX(Table3[Schematic Ref],Table6[[#This Row],[Index Number]]))</f>
        <v/>
      </c>
      <c r="D32" t="str">
        <f ca="1">IF(INDEX(Table3[Quantity],Table6[[#This Row],[Index Number]])=0,"",INDEX(Table3[Quantity],Table6[[#This Row],[Index Number]]))</f>
        <v/>
      </c>
      <c r="E32" t="str">
        <f ca="1">IF(INDEX(Table3[Manufacturer Part Number],Table6[[#This Row],[Index Number]])=0,"",INDEX(Table3[Manufacturer Part Number],Table6[[#This Row],[Index Number]]))</f>
        <v/>
      </c>
      <c r="F32" t="str">
        <f ca="1">IF(INDEX(Table3[Value],Table6[[#This Row],[Index Number]])=0,"",INDEX(Table3[Value],Table6[[#This Row],[Index Number]]))</f>
        <v/>
      </c>
      <c r="G32" s="12" t="str">
        <f ca="1">IF(INDEX(Table3[Footprint],Table6[[#This Row],[Index Number]])=0, "",INDEX(Table3[Footprint],Table6[[#This Row],[Index Number]]))</f>
        <v/>
      </c>
    </row>
    <row r="33" spans="1:7" x14ac:dyDescent="0.25">
      <c r="A33">
        <f t="shared" ca="1" si="0"/>
        <v>27</v>
      </c>
      <c r="C33" s="18" t="str">
        <f ca="1">IF(INDEX(Table3[Schematic Ref],Table6[[#This Row],[Index Number]])=0,"",INDEX(Table3[Schematic Ref],Table6[[#This Row],[Index Number]]))</f>
        <v/>
      </c>
      <c r="D33" t="str">
        <f ca="1">IF(INDEX(Table3[Quantity],Table6[[#This Row],[Index Number]])=0,"",INDEX(Table3[Quantity],Table6[[#This Row],[Index Number]]))</f>
        <v/>
      </c>
      <c r="E33" t="str">
        <f ca="1">IF(INDEX(Table3[Manufacturer Part Number],Table6[[#This Row],[Index Number]])=0,"",INDEX(Table3[Manufacturer Part Number],Table6[[#This Row],[Index Number]]))</f>
        <v/>
      </c>
      <c r="F33" t="str">
        <f ca="1">IF(INDEX(Table3[Value],Table6[[#This Row],[Index Number]])=0,"",INDEX(Table3[Value],Table6[[#This Row],[Index Number]]))</f>
        <v/>
      </c>
      <c r="G33" s="12" t="str">
        <f ca="1">IF(INDEX(Table3[Footprint],Table6[[#This Row],[Index Number]])=0, "",INDEX(Table3[Footprint],Table6[[#This Row],[Index Number]]))</f>
        <v/>
      </c>
    </row>
    <row r="34" spans="1:7" x14ac:dyDescent="0.25">
      <c r="A34">
        <f t="shared" ca="1" si="0"/>
        <v>28</v>
      </c>
      <c r="C34" s="18" t="str">
        <f ca="1">IF(INDEX(Table3[Schematic Ref],Table6[[#This Row],[Index Number]])=0,"",INDEX(Table3[Schematic Ref],Table6[[#This Row],[Index Number]]))</f>
        <v/>
      </c>
      <c r="D34" t="str">
        <f ca="1">IF(INDEX(Table3[Quantity],Table6[[#This Row],[Index Number]])=0,"",INDEX(Table3[Quantity],Table6[[#This Row],[Index Number]]))</f>
        <v/>
      </c>
      <c r="E34" t="str">
        <f ca="1">IF(INDEX(Table3[Manufacturer Part Number],Table6[[#This Row],[Index Number]])=0,"",INDEX(Table3[Manufacturer Part Number],Table6[[#This Row],[Index Number]]))</f>
        <v/>
      </c>
      <c r="F34" t="str">
        <f ca="1">IF(INDEX(Table3[Value],Table6[[#This Row],[Index Number]])=0,"",INDEX(Table3[Value],Table6[[#This Row],[Index Number]]))</f>
        <v/>
      </c>
      <c r="G34" s="12" t="str">
        <f ca="1">IF(INDEX(Table3[Footprint],Table6[[#This Row],[Index Number]])=0, "",INDEX(Table3[Footprint],Table6[[#This Row],[Index Number]]))</f>
        <v/>
      </c>
    </row>
    <row r="35" spans="1:7" x14ac:dyDescent="0.25">
      <c r="A35">
        <f t="shared" ca="1" si="0"/>
        <v>29</v>
      </c>
      <c r="C35" s="18" t="str">
        <f ca="1">IF(INDEX(Table3[Schematic Ref],Table6[[#This Row],[Index Number]])=0,"",INDEX(Table3[Schematic Ref],Table6[[#This Row],[Index Number]]))</f>
        <v/>
      </c>
      <c r="D35" t="str">
        <f ca="1">IF(INDEX(Table3[Quantity],Table6[[#This Row],[Index Number]])=0,"",INDEX(Table3[Quantity],Table6[[#This Row],[Index Number]]))</f>
        <v/>
      </c>
      <c r="E35" t="str">
        <f ca="1">IF(INDEX(Table3[Manufacturer Part Number],Table6[[#This Row],[Index Number]])=0,"",INDEX(Table3[Manufacturer Part Number],Table6[[#This Row],[Index Number]]))</f>
        <v/>
      </c>
      <c r="F35" t="str">
        <f ca="1">IF(INDEX(Table3[Value],Table6[[#This Row],[Index Number]])=0,"",INDEX(Table3[Value],Table6[[#This Row],[Index Number]]))</f>
        <v/>
      </c>
      <c r="G35" s="12" t="str">
        <f ca="1">IF(INDEX(Table3[Footprint],Table6[[#This Row],[Index Number]])=0, "",INDEX(Table3[Footprint],Table6[[#This Row],[Index Number]]))</f>
        <v/>
      </c>
    </row>
    <row r="36" spans="1:7" x14ac:dyDescent="0.25">
      <c r="A36">
        <f t="shared" ca="1" si="0"/>
        <v>30</v>
      </c>
      <c r="C36" s="18" t="str">
        <f ca="1">IF(INDEX(Table3[Schematic Ref],Table6[[#This Row],[Index Number]])=0,"",INDEX(Table3[Schematic Ref],Table6[[#This Row],[Index Number]]))</f>
        <v/>
      </c>
      <c r="D36" t="str">
        <f ca="1">IF(INDEX(Table3[Quantity],Table6[[#This Row],[Index Number]])=0,"",INDEX(Table3[Quantity],Table6[[#This Row],[Index Number]]))</f>
        <v/>
      </c>
      <c r="E36" t="str">
        <f ca="1">IF(INDEX(Table3[Manufacturer Part Number],Table6[[#This Row],[Index Number]])=0,"",INDEX(Table3[Manufacturer Part Number],Table6[[#This Row],[Index Number]]))</f>
        <v/>
      </c>
      <c r="F36" t="str">
        <f ca="1">IF(INDEX(Table3[Value],Table6[[#This Row],[Index Number]])=0,"",INDEX(Table3[Value],Table6[[#This Row],[Index Number]]))</f>
        <v/>
      </c>
      <c r="G36" s="12" t="str">
        <f ca="1">IF(INDEX(Table3[Footprint],Table6[[#This Row],[Index Number]])=0, "",INDEX(Table3[Footprint],Table6[[#This Row],[Index Number]]))</f>
        <v/>
      </c>
    </row>
    <row r="37" spans="1:7" x14ac:dyDescent="0.25">
      <c r="A37">
        <f t="shared" ca="1" si="0"/>
        <v>31</v>
      </c>
      <c r="C37" s="18" t="str">
        <f ca="1">IF(INDEX(Table3[Schematic Ref],Table6[[#This Row],[Index Number]])=0,"",INDEX(Table3[Schematic Ref],Table6[[#This Row],[Index Number]]))</f>
        <v/>
      </c>
      <c r="D37" t="str">
        <f ca="1">IF(INDEX(Table3[Quantity],Table6[[#This Row],[Index Number]])=0,"",INDEX(Table3[Quantity],Table6[[#This Row],[Index Number]]))</f>
        <v/>
      </c>
      <c r="E37" t="str">
        <f ca="1">IF(INDEX(Table3[Manufacturer Part Number],Table6[[#This Row],[Index Number]])=0,"",INDEX(Table3[Manufacturer Part Number],Table6[[#This Row],[Index Number]]))</f>
        <v/>
      </c>
      <c r="F37" t="str">
        <f ca="1">IF(INDEX(Table3[Value],Table6[[#This Row],[Index Number]])=0,"",INDEX(Table3[Value],Table6[[#This Row],[Index Number]]))</f>
        <v/>
      </c>
      <c r="G37" s="12" t="str">
        <f ca="1">IF(INDEX(Table3[Footprint],Table6[[#This Row],[Index Number]])=0, "",INDEX(Table3[Footprint],Table6[[#This Row],[Index Number]]))</f>
        <v/>
      </c>
    </row>
    <row r="38" spans="1:7" x14ac:dyDescent="0.25">
      <c r="A38">
        <f t="shared" ca="1" si="0"/>
        <v>32</v>
      </c>
      <c r="C38" s="18" t="str">
        <f ca="1">IF(INDEX(Table3[Schematic Ref],Table6[[#This Row],[Index Number]])=0,"",INDEX(Table3[Schematic Ref],Table6[[#This Row],[Index Number]]))</f>
        <v/>
      </c>
      <c r="D38" t="str">
        <f ca="1">IF(INDEX(Table3[Quantity],Table6[[#This Row],[Index Number]])=0,"",INDEX(Table3[Quantity],Table6[[#This Row],[Index Number]]))</f>
        <v/>
      </c>
      <c r="E38" t="str">
        <f ca="1">IF(INDEX(Table3[Manufacturer Part Number],Table6[[#This Row],[Index Number]])=0,"",INDEX(Table3[Manufacturer Part Number],Table6[[#This Row],[Index Number]]))</f>
        <v/>
      </c>
      <c r="F38" t="str">
        <f ca="1">IF(INDEX(Table3[Value],Table6[[#This Row],[Index Number]])=0,"",INDEX(Table3[Value],Table6[[#This Row],[Index Number]]))</f>
        <v/>
      </c>
      <c r="G38" s="12" t="str">
        <f ca="1">IF(INDEX(Table3[Footprint],Table6[[#This Row],[Index Number]])=0, "",INDEX(Table3[Footprint],Table6[[#This Row],[Index Number]]))</f>
        <v/>
      </c>
    </row>
    <row r="39" spans="1:7" x14ac:dyDescent="0.25">
      <c r="A39">
        <f t="shared" ca="1" si="0"/>
        <v>33</v>
      </c>
      <c r="C39" s="18" t="str">
        <f ca="1">IF(INDEX(Table3[Schematic Ref],Table6[[#This Row],[Index Number]])=0,"",INDEX(Table3[Schematic Ref],Table6[[#This Row],[Index Number]]))</f>
        <v/>
      </c>
      <c r="D39" t="str">
        <f ca="1">IF(INDEX(Table3[Quantity],Table6[[#This Row],[Index Number]])=0,"",INDEX(Table3[Quantity],Table6[[#This Row],[Index Number]]))</f>
        <v/>
      </c>
      <c r="E39" t="str">
        <f ca="1">IF(INDEX(Table3[Manufacturer Part Number],Table6[[#This Row],[Index Number]])=0,"",INDEX(Table3[Manufacturer Part Number],Table6[[#This Row],[Index Number]]))</f>
        <v/>
      </c>
      <c r="F39" t="str">
        <f ca="1">IF(INDEX(Table3[Value],Table6[[#This Row],[Index Number]])=0,"",INDEX(Table3[Value],Table6[[#This Row],[Index Number]]))</f>
        <v/>
      </c>
      <c r="G39" s="12" t="str">
        <f ca="1">IF(INDEX(Table3[Footprint],Table6[[#This Row],[Index Number]])=0, "",INDEX(Table3[Footprint],Table6[[#This Row],[Index Number]]))</f>
        <v/>
      </c>
    </row>
    <row r="40" spans="1:7" x14ac:dyDescent="0.25">
      <c r="A40">
        <f t="shared" ca="1" si="0"/>
        <v>34</v>
      </c>
      <c r="C40" s="18" t="str">
        <f ca="1">IF(INDEX(Table3[Schematic Ref],Table6[[#This Row],[Index Number]])=0,"",INDEX(Table3[Schematic Ref],Table6[[#This Row],[Index Number]]))</f>
        <v/>
      </c>
      <c r="D40" t="str">
        <f ca="1">IF(INDEX(Table3[Quantity],Table6[[#This Row],[Index Number]])=0,"",INDEX(Table3[Quantity],Table6[[#This Row],[Index Number]]))</f>
        <v/>
      </c>
      <c r="E40" t="str">
        <f ca="1">IF(INDEX(Table3[Manufacturer Part Number],Table6[[#This Row],[Index Number]])=0,"",INDEX(Table3[Manufacturer Part Number],Table6[[#This Row],[Index Number]]))</f>
        <v/>
      </c>
      <c r="F40" t="str">
        <f ca="1">IF(INDEX(Table3[Value],Table6[[#This Row],[Index Number]])=0,"",INDEX(Table3[Value],Table6[[#This Row],[Index Number]]))</f>
        <v/>
      </c>
      <c r="G40" s="12" t="str">
        <f ca="1">IF(INDEX(Table3[Footprint],Table6[[#This Row],[Index Number]])=0, "",INDEX(Table3[Footprint],Table6[[#This Row],[Index Number]]))</f>
        <v/>
      </c>
    </row>
    <row r="41" spans="1:7" x14ac:dyDescent="0.25">
      <c r="A41">
        <f t="shared" ca="1" si="0"/>
        <v>35</v>
      </c>
      <c r="C41" s="18" t="str">
        <f ca="1">IF(INDEX(Table3[Schematic Ref],Table6[[#This Row],[Index Number]])=0,"",INDEX(Table3[Schematic Ref],Table6[[#This Row],[Index Number]]))</f>
        <v/>
      </c>
      <c r="D41" t="str">
        <f ca="1">IF(INDEX(Table3[Quantity],Table6[[#This Row],[Index Number]])=0,"",INDEX(Table3[Quantity],Table6[[#This Row],[Index Number]]))</f>
        <v/>
      </c>
      <c r="E41" t="str">
        <f ca="1">IF(INDEX(Table3[Manufacturer Part Number],Table6[[#This Row],[Index Number]])=0,"",INDEX(Table3[Manufacturer Part Number],Table6[[#This Row],[Index Number]]))</f>
        <v/>
      </c>
      <c r="F41" t="str">
        <f ca="1">IF(INDEX(Table3[Value],Table6[[#This Row],[Index Number]])=0,"",INDEX(Table3[Value],Table6[[#This Row],[Index Number]]))</f>
        <v/>
      </c>
      <c r="G41" s="12" t="str">
        <f ca="1">IF(INDEX(Table3[Footprint],Table6[[#This Row],[Index Number]])=0, "",INDEX(Table3[Footprint],Table6[[#This Row],[Index Number]]))</f>
        <v/>
      </c>
    </row>
    <row r="42" spans="1:7" x14ac:dyDescent="0.25">
      <c r="A42">
        <f t="shared" ca="1" si="0"/>
        <v>36</v>
      </c>
      <c r="C42" s="18" t="str">
        <f ca="1">IF(INDEX(Table3[Schematic Ref],Table6[[#This Row],[Index Number]])=0,"",INDEX(Table3[Schematic Ref],Table6[[#This Row],[Index Number]]))</f>
        <v/>
      </c>
      <c r="D42" t="str">
        <f ca="1">IF(INDEX(Table3[Quantity],Table6[[#This Row],[Index Number]])=0,"",INDEX(Table3[Quantity],Table6[[#This Row],[Index Number]]))</f>
        <v/>
      </c>
      <c r="E42" t="str">
        <f ca="1">IF(INDEX(Table3[Manufacturer Part Number],Table6[[#This Row],[Index Number]])=0,"",INDEX(Table3[Manufacturer Part Number],Table6[[#This Row],[Index Number]]))</f>
        <v/>
      </c>
      <c r="F42" t="str">
        <f ca="1">IF(INDEX(Table3[Value],Table6[[#This Row],[Index Number]])=0,"",INDEX(Table3[Value],Table6[[#This Row],[Index Number]]))</f>
        <v/>
      </c>
      <c r="G42" s="12" t="str">
        <f ca="1">IF(INDEX(Table3[Footprint],Table6[[#This Row],[Index Number]])=0, "",INDEX(Table3[Footprint],Table6[[#This Row],[Index Number]]))</f>
        <v/>
      </c>
    </row>
    <row r="43" spans="1:7" x14ac:dyDescent="0.25">
      <c r="A43">
        <f t="shared" ca="1" si="0"/>
        <v>37</v>
      </c>
      <c r="C43" s="18" t="str">
        <f ca="1">IF(INDEX(Table3[Schematic Ref],Table6[[#This Row],[Index Number]])=0,"",INDEX(Table3[Schematic Ref],Table6[[#This Row],[Index Number]]))</f>
        <v/>
      </c>
      <c r="D43" t="str">
        <f ca="1">IF(INDEX(Table3[Quantity],Table6[[#This Row],[Index Number]])=0,"",INDEX(Table3[Quantity],Table6[[#This Row],[Index Number]]))</f>
        <v/>
      </c>
      <c r="E43" t="str">
        <f ca="1">IF(INDEX(Table3[Manufacturer Part Number],Table6[[#This Row],[Index Number]])=0,"",INDEX(Table3[Manufacturer Part Number],Table6[[#This Row],[Index Number]]))</f>
        <v/>
      </c>
      <c r="F43" t="str">
        <f ca="1">IF(INDEX(Table3[Value],Table6[[#This Row],[Index Number]])=0,"",INDEX(Table3[Value],Table6[[#This Row],[Index Number]]))</f>
        <v/>
      </c>
      <c r="G43" s="12" t="str">
        <f ca="1">IF(INDEX(Table3[Footprint],Table6[[#This Row],[Index Number]])=0, "",INDEX(Table3[Footprint],Table6[[#This Row],[Index Number]]))</f>
        <v/>
      </c>
    </row>
    <row r="44" spans="1:7" x14ac:dyDescent="0.25">
      <c r="A44">
        <f t="shared" ca="1" si="0"/>
        <v>38</v>
      </c>
      <c r="C44" s="18" t="str">
        <f ca="1">IF(INDEX(Table3[Schematic Ref],Table6[[#This Row],[Index Number]])=0,"",INDEX(Table3[Schematic Ref],Table6[[#This Row],[Index Number]]))</f>
        <v/>
      </c>
      <c r="D44" t="str">
        <f ca="1">IF(INDEX(Table3[Quantity],Table6[[#This Row],[Index Number]])=0,"",INDEX(Table3[Quantity],Table6[[#This Row],[Index Number]]))</f>
        <v/>
      </c>
      <c r="E44" t="str">
        <f ca="1">IF(INDEX(Table3[Manufacturer Part Number],Table6[[#This Row],[Index Number]])=0,"",INDEX(Table3[Manufacturer Part Number],Table6[[#This Row],[Index Number]]))</f>
        <v/>
      </c>
      <c r="F44" t="str">
        <f ca="1">IF(INDEX(Table3[Value],Table6[[#This Row],[Index Number]])=0,"",INDEX(Table3[Value],Table6[[#This Row],[Index Number]]))</f>
        <v/>
      </c>
      <c r="G44" s="12" t="str">
        <f ca="1">IF(INDEX(Table3[Footprint],Table6[[#This Row],[Index Number]])=0, "",INDEX(Table3[Footprint],Table6[[#This Row],[Index Number]]))</f>
        <v/>
      </c>
    </row>
    <row r="45" spans="1:7" x14ac:dyDescent="0.25">
      <c r="A45">
        <f t="shared" ca="1" si="0"/>
        <v>39</v>
      </c>
      <c r="C45" s="18" t="str">
        <f ca="1">IF(INDEX(Table3[Schematic Ref],Table6[[#This Row],[Index Number]])=0,"",INDEX(Table3[Schematic Ref],Table6[[#This Row],[Index Number]]))</f>
        <v/>
      </c>
      <c r="D45" t="str">
        <f ca="1">IF(INDEX(Table3[Quantity],Table6[[#This Row],[Index Number]])=0,"",INDEX(Table3[Quantity],Table6[[#This Row],[Index Number]]))</f>
        <v/>
      </c>
      <c r="E45" t="str">
        <f ca="1">IF(INDEX(Table3[Manufacturer Part Number],Table6[[#This Row],[Index Number]])=0,"",INDEX(Table3[Manufacturer Part Number],Table6[[#This Row],[Index Number]]))</f>
        <v/>
      </c>
      <c r="F45" t="str">
        <f ca="1">IF(INDEX(Table3[Value],Table6[[#This Row],[Index Number]])=0,"",INDEX(Table3[Value],Table6[[#This Row],[Index Number]]))</f>
        <v/>
      </c>
      <c r="G45" s="12" t="str">
        <f ca="1">IF(INDEX(Table3[Footprint],Table6[[#This Row],[Index Number]])=0, "",INDEX(Table3[Footprint],Table6[[#This Row],[Index Number]]))</f>
        <v/>
      </c>
    </row>
    <row r="46" spans="1:7" x14ac:dyDescent="0.25">
      <c r="A46">
        <f t="shared" ca="1" si="0"/>
        <v>40</v>
      </c>
      <c r="C46" s="18" t="str">
        <f ca="1">IF(INDEX(Table3[Schematic Ref],Table6[[#This Row],[Index Number]])=0,"",INDEX(Table3[Schematic Ref],Table6[[#This Row],[Index Number]]))</f>
        <v/>
      </c>
      <c r="D46" t="str">
        <f ca="1">IF(INDEX(Table3[Quantity],Table6[[#This Row],[Index Number]])=0,"",INDEX(Table3[Quantity],Table6[[#This Row],[Index Number]]))</f>
        <v/>
      </c>
      <c r="E46" t="str">
        <f ca="1">IF(INDEX(Table3[Manufacturer Part Number],Table6[[#This Row],[Index Number]])=0,"",INDEX(Table3[Manufacturer Part Number],Table6[[#This Row],[Index Number]]))</f>
        <v/>
      </c>
      <c r="F46" t="str">
        <f ca="1">IF(INDEX(Table3[Value],Table6[[#This Row],[Index Number]])=0,"",INDEX(Table3[Value],Table6[[#This Row],[Index Number]]))</f>
        <v/>
      </c>
      <c r="G46" s="12" t="str">
        <f ca="1">IF(INDEX(Table3[Footprint],Table6[[#This Row],[Index Number]])=0, "",INDEX(Table3[Footprint],Table6[[#This Row],[Index Number]]))</f>
        <v/>
      </c>
    </row>
    <row r="47" spans="1:7" x14ac:dyDescent="0.25">
      <c r="A47">
        <f t="shared" ca="1" si="0"/>
        <v>41</v>
      </c>
      <c r="C47" s="18" t="str">
        <f ca="1">IF(INDEX(Table3[Schematic Ref],Table6[[#This Row],[Index Number]])=0,"",INDEX(Table3[Schematic Ref],Table6[[#This Row],[Index Number]]))</f>
        <v/>
      </c>
      <c r="D47" t="str">
        <f ca="1">IF(INDEX(Table3[Quantity],Table6[[#This Row],[Index Number]])=0,"",INDEX(Table3[Quantity],Table6[[#This Row],[Index Number]]))</f>
        <v/>
      </c>
      <c r="E47" t="str">
        <f ca="1">IF(INDEX(Table3[Manufacturer Part Number],Table6[[#This Row],[Index Number]])=0,"",INDEX(Table3[Manufacturer Part Number],Table6[[#This Row],[Index Number]]))</f>
        <v/>
      </c>
      <c r="F47" t="str">
        <f ca="1">IF(INDEX(Table3[Value],Table6[[#This Row],[Index Number]])=0,"",INDEX(Table3[Value],Table6[[#This Row],[Index Number]]))</f>
        <v/>
      </c>
      <c r="G47" s="12" t="str">
        <f ca="1">IF(INDEX(Table3[Footprint],Table6[[#This Row],[Index Number]])=0, "",INDEX(Table3[Footprint],Table6[[#This Row],[Index Number]]))</f>
        <v/>
      </c>
    </row>
    <row r="48" spans="1:7" x14ac:dyDescent="0.25">
      <c r="A48">
        <f t="shared" ca="1" si="0"/>
        <v>42</v>
      </c>
      <c r="C48" s="18" t="str">
        <f ca="1">IF(INDEX(Table3[Schematic Ref],Table6[[#This Row],[Index Number]])=0,"",INDEX(Table3[Schematic Ref],Table6[[#This Row],[Index Number]]))</f>
        <v/>
      </c>
      <c r="D48" t="str">
        <f ca="1">IF(INDEX(Table3[Quantity],Table6[[#This Row],[Index Number]])=0,"",INDEX(Table3[Quantity],Table6[[#This Row],[Index Number]]))</f>
        <v/>
      </c>
      <c r="E48" t="str">
        <f ca="1">IF(INDEX(Table3[Manufacturer Part Number],Table6[[#This Row],[Index Number]])=0,"",INDEX(Table3[Manufacturer Part Number],Table6[[#This Row],[Index Number]]))</f>
        <v/>
      </c>
      <c r="F48" t="str">
        <f ca="1">IF(INDEX(Table3[Value],Table6[[#This Row],[Index Number]])=0,"",INDEX(Table3[Value],Table6[[#This Row],[Index Number]]))</f>
        <v/>
      </c>
      <c r="G48" s="12" t="str">
        <f ca="1">IF(INDEX(Table3[Footprint],Table6[[#This Row],[Index Number]])=0, "",INDEX(Table3[Footprint],Table6[[#This Row],[Index Number]]))</f>
        <v/>
      </c>
    </row>
    <row r="49" spans="1:7" x14ac:dyDescent="0.25">
      <c r="A49">
        <f t="shared" ca="1" si="0"/>
        <v>43</v>
      </c>
      <c r="C49" s="18" t="str">
        <f ca="1">IF(INDEX(Table3[Schematic Ref],Table6[[#This Row],[Index Number]])=0,"",INDEX(Table3[Schematic Ref],Table6[[#This Row],[Index Number]]))</f>
        <v/>
      </c>
      <c r="D49" t="str">
        <f ca="1">IF(INDEX(Table3[Quantity],Table6[[#This Row],[Index Number]])=0,"",INDEX(Table3[Quantity],Table6[[#This Row],[Index Number]]))</f>
        <v/>
      </c>
      <c r="E49" t="str">
        <f ca="1">IF(INDEX(Table3[Manufacturer Part Number],Table6[[#This Row],[Index Number]])=0,"",INDEX(Table3[Manufacturer Part Number],Table6[[#This Row],[Index Number]]))</f>
        <v/>
      </c>
      <c r="F49" t="str">
        <f ca="1">IF(INDEX(Table3[Value],Table6[[#This Row],[Index Number]])=0,"",INDEX(Table3[Value],Table6[[#This Row],[Index Number]]))</f>
        <v/>
      </c>
      <c r="G49" s="12" t="str">
        <f ca="1">IF(INDEX(Table3[Footprint],Table6[[#This Row],[Index Number]])=0, "",INDEX(Table3[Footprint],Table6[[#This Row],[Index Number]]))</f>
        <v/>
      </c>
    </row>
    <row r="50" spans="1:7" x14ac:dyDescent="0.25">
      <c r="A50">
        <f t="shared" ca="1" si="0"/>
        <v>44</v>
      </c>
      <c r="C50" s="18" t="str">
        <f ca="1">IF(INDEX(Table3[Schematic Ref],Table6[[#This Row],[Index Number]])=0,"",INDEX(Table3[Schematic Ref],Table6[[#This Row],[Index Number]]))</f>
        <v/>
      </c>
      <c r="D50" t="str">
        <f ca="1">IF(INDEX(Table3[Quantity],Table6[[#This Row],[Index Number]])=0,"",INDEX(Table3[Quantity],Table6[[#This Row],[Index Number]]))</f>
        <v/>
      </c>
      <c r="E50" t="str">
        <f ca="1">IF(INDEX(Table3[Manufacturer Part Number],Table6[[#This Row],[Index Number]])=0,"",INDEX(Table3[Manufacturer Part Number],Table6[[#This Row],[Index Number]]))</f>
        <v/>
      </c>
      <c r="F50" t="str">
        <f ca="1">IF(INDEX(Table3[Value],Table6[[#This Row],[Index Number]])=0,"",INDEX(Table3[Value],Table6[[#This Row],[Index Number]]))</f>
        <v/>
      </c>
      <c r="G50" s="12" t="str">
        <f ca="1">IF(INDEX(Table3[Footprint],Table6[[#This Row],[Index Number]])=0, "",INDEX(Table3[Footprint],Table6[[#This Row],[Index Number]]))</f>
        <v/>
      </c>
    </row>
    <row r="51" spans="1:7" x14ac:dyDescent="0.25">
      <c r="A51">
        <f t="shared" ca="1" si="0"/>
        <v>45</v>
      </c>
      <c r="C51" s="18" t="str">
        <f ca="1">IF(INDEX(Table3[Schematic Ref],Table6[[#This Row],[Index Number]])=0,"",INDEX(Table3[Schematic Ref],Table6[[#This Row],[Index Number]]))</f>
        <v/>
      </c>
      <c r="D51" t="str">
        <f ca="1">IF(INDEX(Table3[Quantity],Table6[[#This Row],[Index Number]])=0,"",INDEX(Table3[Quantity],Table6[[#This Row],[Index Number]]))</f>
        <v/>
      </c>
      <c r="E51" t="str">
        <f ca="1">IF(INDEX(Table3[Manufacturer Part Number],Table6[[#This Row],[Index Number]])=0,"",INDEX(Table3[Manufacturer Part Number],Table6[[#This Row],[Index Number]]))</f>
        <v/>
      </c>
      <c r="F51" t="str">
        <f ca="1">IF(INDEX(Table3[Value],Table6[[#This Row],[Index Number]])=0,"",INDEX(Table3[Value],Table6[[#This Row],[Index Number]]))</f>
        <v/>
      </c>
      <c r="G51" s="12" t="str">
        <f ca="1">IF(INDEX(Table3[Footprint],Table6[[#This Row],[Index Number]])=0, "",INDEX(Table3[Footprint],Table6[[#This Row],[Index Number]]))</f>
        <v/>
      </c>
    </row>
    <row r="52" spans="1:7" x14ac:dyDescent="0.25">
      <c r="A52">
        <f t="shared" ca="1" si="0"/>
        <v>46</v>
      </c>
      <c r="C52" s="18" t="str">
        <f ca="1">IF(INDEX(Table3[Schematic Ref],Table6[[#This Row],[Index Number]])=0,"",INDEX(Table3[Schematic Ref],Table6[[#This Row],[Index Number]]))</f>
        <v/>
      </c>
      <c r="D52" t="str">
        <f ca="1">IF(INDEX(Table3[Quantity],Table6[[#This Row],[Index Number]])=0,"",INDEX(Table3[Quantity],Table6[[#This Row],[Index Number]]))</f>
        <v/>
      </c>
      <c r="E52" t="str">
        <f ca="1">IF(INDEX(Table3[Manufacturer Part Number],Table6[[#This Row],[Index Number]])=0,"",INDEX(Table3[Manufacturer Part Number],Table6[[#This Row],[Index Number]]))</f>
        <v/>
      </c>
      <c r="F52" t="str">
        <f ca="1">IF(INDEX(Table3[Value],Table6[[#This Row],[Index Number]])=0,"",INDEX(Table3[Value],Table6[[#This Row],[Index Number]]))</f>
        <v/>
      </c>
      <c r="G52" s="12" t="str">
        <f ca="1">IF(INDEX(Table3[Footprint],Table6[[#This Row],[Index Number]])=0, "",INDEX(Table3[Footprint],Table6[[#This Row],[Index Number]]))</f>
        <v/>
      </c>
    </row>
    <row r="53" spans="1:7" x14ac:dyDescent="0.25">
      <c r="A53">
        <f t="shared" ca="1" si="0"/>
        <v>47</v>
      </c>
      <c r="C53" s="18" t="str">
        <f ca="1">IF(INDEX(Table3[Schematic Ref],Table6[[#This Row],[Index Number]])=0,"",INDEX(Table3[Schematic Ref],Table6[[#This Row],[Index Number]]))</f>
        <v/>
      </c>
      <c r="D53" t="str">
        <f ca="1">IF(INDEX(Table3[Quantity],Table6[[#This Row],[Index Number]])=0,"",INDEX(Table3[Quantity],Table6[[#This Row],[Index Number]]))</f>
        <v/>
      </c>
      <c r="E53" t="str">
        <f ca="1">IF(INDEX(Table3[Manufacturer Part Number],Table6[[#This Row],[Index Number]])=0,"",INDEX(Table3[Manufacturer Part Number],Table6[[#This Row],[Index Number]]))</f>
        <v/>
      </c>
      <c r="F53" t="str">
        <f ca="1">IF(INDEX(Table3[Value],Table6[[#This Row],[Index Number]])=0,"",INDEX(Table3[Value],Table6[[#This Row],[Index Number]]))</f>
        <v/>
      </c>
      <c r="G53" s="12" t="str">
        <f ca="1">IF(INDEX(Table3[Footprint],Table6[[#This Row],[Index Number]])=0, "",INDEX(Table3[Footprint],Table6[[#This Row],[Index Number]]))</f>
        <v/>
      </c>
    </row>
    <row r="54" spans="1:7" x14ac:dyDescent="0.25">
      <c r="A54">
        <f t="shared" ca="1" si="0"/>
        <v>48</v>
      </c>
      <c r="C54" s="18" t="str">
        <f ca="1">IF(INDEX(Table3[Schematic Ref],Table6[[#This Row],[Index Number]])=0,"",INDEX(Table3[Schematic Ref],Table6[[#This Row],[Index Number]]))</f>
        <v/>
      </c>
      <c r="D54" t="str">
        <f ca="1">IF(INDEX(Table3[Quantity],Table6[[#This Row],[Index Number]])=0,"",INDEX(Table3[Quantity],Table6[[#This Row],[Index Number]]))</f>
        <v/>
      </c>
      <c r="E54" t="str">
        <f ca="1">IF(INDEX(Table3[Manufacturer Part Number],Table6[[#This Row],[Index Number]])=0,"",INDEX(Table3[Manufacturer Part Number],Table6[[#This Row],[Index Number]]))</f>
        <v/>
      </c>
      <c r="F54" t="str">
        <f ca="1">IF(INDEX(Table3[Value],Table6[[#This Row],[Index Number]])=0,"",INDEX(Table3[Value],Table6[[#This Row],[Index Number]]))</f>
        <v/>
      </c>
      <c r="G54" s="12" t="str">
        <f ca="1">IF(INDEX(Table3[Footprint],Table6[[#This Row],[Index Number]])=0, "",INDEX(Table3[Footprint],Table6[[#This Row],[Index Number]]))</f>
        <v/>
      </c>
    </row>
    <row r="55" spans="1:7" x14ac:dyDescent="0.25">
      <c r="A55">
        <f t="shared" ca="1" si="0"/>
        <v>49</v>
      </c>
      <c r="C55" s="18" t="str">
        <f ca="1">IF(INDEX(Table3[Schematic Ref],Table6[[#This Row],[Index Number]])=0,"",INDEX(Table3[Schematic Ref],Table6[[#This Row],[Index Number]]))</f>
        <v/>
      </c>
      <c r="D55" t="str">
        <f ca="1">IF(INDEX(Table3[Quantity],Table6[[#This Row],[Index Number]])=0,"",INDEX(Table3[Quantity],Table6[[#This Row],[Index Number]]))</f>
        <v/>
      </c>
      <c r="E55" t="str">
        <f ca="1">IF(INDEX(Table3[Manufacturer Part Number],Table6[[#This Row],[Index Number]])=0,"",INDEX(Table3[Manufacturer Part Number],Table6[[#This Row],[Index Number]]))</f>
        <v/>
      </c>
      <c r="F55" t="str">
        <f ca="1">IF(INDEX(Table3[Value],Table6[[#This Row],[Index Number]])=0,"",INDEX(Table3[Value],Table6[[#This Row],[Index Number]]))</f>
        <v/>
      </c>
      <c r="G55" s="12" t="str">
        <f ca="1">IF(INDEX(Table3[Footprint],Table6[[#This Row],[Index Number]])=0, "",INDEX(Table3[Footprint],Table6[[#This Row],[Index Number]]))</f>
        <v/>
      </c>
    </row>
    <row r="56" spans="1:7" x14ac:dyDescent="0.25">
      <c r="A56">
        <f t="shared" ca="1" si="0"/>
        <v>50</v>
      </c>
      <c r="C56" s="18" t="str">
        <f ca="1">IF(INDEX(Table3[Schematic Ref],Table6[[#This Row],[Index Number]])=0,"",INDEX(Table3[Schematic Ref],Table6[[#This Row],[Index Number]]))</f>
        <v/>
      </c>
      <c r="D56" t="str">
        <f ca="1">IF(INDEX(Table3[Quantity],Table6[[#This Row],[Index Number]])=0,"",INDEX(Table3[Quantity],Table6[[#This Row],[Index Number]]))</f>
        <v/>
      </c>
      <c r="E56" t="str">
        <f ca="1">IF(INDEX(Table3[Manufacturer Part Number],Table6[[#This Row],[Index Number]])=0,"",INDEX(Table3[Manufacturer Part Number],Table6[[#This Row],[Index Number]]))</f>
        <v/>
      </c>
      <c r="F56" t="str">
        <f ca="1">IF(INDEX(Table3[Value],Table6[[#This Row],[Index Number]])=0,"",INDEX(Table3[Value],Table6[[#This Row],[Index Number]]))</f>
        <v/>
      </c>
      <c r="G56" s="12" t="str">
        <f ca="1">IF(INDEX(Table3[Footprint],Table6[[#This Row],[Index Number]])=0, "",INDEX(Table3[Footprint],Table6[[#This Row],[Index Number]]))</f>
        <v/>
      </c>
    </row>
    <row r="57" spans="1:7" x14ac:dyDescent="0.25">
      <c r="A57">
        <f t="shared" ca="1" si="0"/>
        <v>51</v>
      </c>
      <c r="C57" s="18" t="str">
        <f ca="1">IF(INDEX(Table3[Schematic Ref],Table6[[#This Row],[Index Number]])=0,"",INDEX(Table3[Schematic Ref],Table6[[#This Row],[Index Number]]))</f>
        <v/>
      </c>
      <c r="D57" t="str">
        <f ca="1">IF(INDEX(Table3[Quantity],Table6[[#This Row],[Index Number]])=0,"",INDEX(Table3[Quantity],Table6[[#This Row],[Index Number]]))</f>
        <v/>
      </c>
      <c r="E57" t="str">
        <f ca="1">IF(INDEX(Table3[Manufacturer Part Number],Table6[[#This Row],[Index Number]])=0,"",INDEX(Table3[Manufacturer Part Number],Table6[[#This Row],[Index Number]]))</f>
        <v/>
      </c>
      <c r="F57" t="str">
        <f ca="1">IF(INDEX(Table3[Value],Table6[[#This Row],[Index Number]])=0,"",INDEX(Table3[Value],Table6[[#This Row],[Index Number]]))</f>
        <v/>
      </c>
      <c r="G57" s="12" t="str">
        <f ca="1">IF(INDEX(Table3[Footprint],Table6[[#This Row],[Index Number]])=0, "",INDEX(Table3[Footprint],Table6[[#This Row],[Index Number]]))</f>
        <v/>
      </c>
    </row>
    <row r="58" spans="1:7" x14ac:dyDescent="0.25">
      <c r="A58">
        <f t="shared" ca="1" si="0"/>
        <v>52</v>
      </c>
      <c r="C58" s="18" t="str">
        <f ca="1">IF(INDEX(Table3[Schematic Ref],Table6[[#This Row],[Index Number]])=0,"",INDEX(Table3[Schematic Ref],Table6[[#This Row],[Index Number]]))</f>
        <v/>
      </c>
      <c r="D58" t="str">
        <f ca="1">IF(INDEX(Table3[Quantity],Table6[[#This Row],[Index Number]])=0,"",INDEX(Table3[Quantity],Table6[[#This Row],[Index Number]]))</f>
        <v/>
      </c>
      <c r="E58" t="str">
        <f ca="1">IF(INDEX(Table3[Manufacturer Part Number],Table6[[#This Row],[Index Number]])=0,"",INDEX(Table3[Manufacturer Part Number],Table6[[#This Row],[Index Number]]))</f>
        <v/>
      </c>
      <c r="F58" t="str">
        <f ca="1">IF(INDEX(Table3[Value],Table6[[#This Row],[Index Number]])=0,"",INDEX(Table3[Value],Table6[[#This Row],[Index Number]]))</f>
        <v/>
      </c>
      <c r="G58" s="12" t="str">
        <f ca="1">IF(INDEX(Table3[Footprint],Table6[[#This Row],[Index Number]])=0, "",INDEX(Table3[Footprint],Table6[[#This Row],[Index Number]]))</f>
        <v/>
      </c>
    </row>
    <row r="59" spans="1:7" x14ac:dyDescent="0.25">
      <c r="A59">
        <f t="shared" ca="1" si="0"/>
        <v>53</v>
      </c>
      <c r="C59" s="18" t="str">
        <f ca="1">IF(INDEX(Table3[Schematic Ref],Table6[[#This Row],[Index Number]])=0,"",INDEX(Table3[Schematic Ref],Table6[[#This Row],[Index Number]]))</f>
        <v/>
      </c>
      <c r="D59" t="str">
        <f ca="1">IF(INDEX(Table3[Quantity],Table6[[#This Row],[Index Number]])=0,"",INDEX(Table3[Quantity],Table6[[#This Row],[Index Number]]))</f>
        <v/>
      </c>
      <c r="E59" t="str">
        <f ca="1">IF(INDEX(Table3[Manufacturer Part Number],Table6[[#This Row],[Index Number]])=0,"",INDEX(Table3[Manufacturer Part Number],Table6[[#This Row],[Index Number]]))</f>
        <v/>
      </c>
      <c r="F59" t="str">
        <f ca="1">IF(INDEX(Table3[Value],Table6[[#This Row],[Index Number]])=0,"",INDEX(Table3[Value],Table6[[#This Row],[Index Number]]))</f>
        <v/>
      </c>
      <c r="G59" s="12" t="str">
        <f ca="1">IF(INDEX(Table3[Footprint],Table6[[#This Row],[Index Number]])=0, "",INDEX(Table3[Footprint],Table6[[#This Row],[Index Number]]))</f>
        <v/>
      </c>
    </row>
    <row r="60" spans="1:7" x14ac:dyDescent="0.25">
      <c r="A60">
        <f t="shared" ca="1" si="0"/>
        <v>54</v>
      </c>
      <c r="C60" s="18" t="str">
        <f ca="1">IF(INDEX(Table3[Schematic Ref],Table6[[#This Row],[Index Number]])=0,"",INDEX(Table3[Schematic Ref],Table6[[#This Row],[Index Number]]))</f>
        <v/>
      </c>
      <c r="D60" t="str">
        <f ca="1">IF(INDEX(Table3[Quantity],Table6[[#This Row],[Index Number]])=0,"",INDEX(Table3[Quantity],Table6[[#This Row],[Index Number]]))</f>
        <v/>
      </c>
      <c r="E60" t="str">
        <f ca="1">IF(INDEX(Table3[Manufacturer Part Number],Table6[[#This Row],[Index Number]])=0,"",INDEX(Table3[Manufacturer Part Number],Table6[[#This Row],[Index Number]]))</f>
        <v/>
      </c>
      <c r="F60" t="str">
        <f ca="1">IF(INDEX(Table3[Value],Table6[[#This Row],[Index Number]])=0,"",INDEX(Table3[Value],Table6[[#This Row],[Index Number]]))</f>
        <v/>
      </c>
      <c r="G60" s="12" t="str">
        <f ca="1">IF(INDEX(Table3[Footprint],Table6[[#This Row],[Index Number]])=0, "",INDEX(Table3[Footprint],Table6[[#This Row],[Index Number]]))</f>
        <v/>
      </c>
    </row>
    <row r="61" spans="1:7" x14ac:dyDescent="0.25">
      <c r="A61">
        <f t="shared" ca="1" si="0"/>
        <v>55</v>
      </c>
      <c r="C61" s="18" t="str">
        <f ca="1">IF(INDEX(Table3[Schematic Ref],Table6[[#This Row],[Index Number]])=0,"",INDEX(Table3[Schematic Ref],Table6[[#This Row],[Index Number]]))</f>
        <v/>
      </c>
      <c r="D61" t="str">
        <f ca="1">IF(INDEX(Table3[Quantity],Table6[[#This Row],[Index Number]])=0,"",INDEX(Table3[Quantity],Table6[[#This Row],[Index Number]]))</f>
        <v/>
      </c>
      <c r="E61" t="str">
        <f ca="1">IF(INDEX(Table3[Manufacturer Part Number],Table6[[#This Row],[Index Number]])=0,"",INDEX(Table3[Manufacturer Part Number],Table6[[#This Row],[Index Number]]))</f>
        <v/>
      </c>
      <c r="F61" t="str">
        <f ca="1">IF(INDEX(Table3[Value],Table6[[#This Row],[Index Number]])=0,"",INDEX(Table3[Value],Table6[[#This Row],[Index Number]]))</f>
        <v/>
      </c>
      <c r="G61" s="12" t="str">
        <f ca="1">IF(INDEX(Table3[Footprint],Table6[[#This Row],[Index Number]])=0, "",INDEX(Table3[Footprint],Table6[[#This Row],[Index Number]]))</f>
        <v/>
      </c>
    </row>
    <row r="62" spans="1:7" x14ac:dyDescent="0.25">
      <c r="A62">
        <f t="shared" ca="1" si="0"/>
        <v>56</v>
      </c>
      <c r="C62" s="18" t="str">
        <f ca="1">IF(INDEX(Table3[Schematic Ref],Table6[[#This Row],[Index Number]])=0,"",INDEX(Table3[Schematic Ref],Table6[[#This Row],[Index Number]]))</f>
        <v/>
      </c>
      <c r="D62" t="str">
        <f ca="1">IF(INDEX(Table3[Quantity],Table6[[#This Row],[Index Number]])=0,"",INDEX(Table3[Quantity],Table6[[#This Row],[Index Number]]))</f>
        <v/>
      </c>
      <c r="E62" t="str">
        <f ca="1">IF(INDEX(Table3[Manufacturer Part Number],Table6[[#This Row],[Index Number]])=0,"",INDEX(Table3[Manufacturer Part Number],Table6[[#This Row],[Index Number]]))</f>
        <v/>
      </c>
      <c r="F62" t="str">
        <f ca="1">IF(INDEX(Table3[Value],Table6[[#This Row],[Index Number]])=0,"",INDEX(Table3[Value],Table6[[#This Row],[Index Number]]))</f>
        <v/>
      </c>
      <c r="G62" s="12" t="str">
        <f ca="1">IF(INDEX(Table3[Footprint],Table6[[#This Row],[Index Number]])=0, "",INDEX(Table3[Footprint],Table6[[#This Row],[Index Number]]))</f>
        <v/>
      </c>
    </row>
    <row r="63" spans="1:7" x14ac:dyDescent="0.25">
      <c r="A63">
        <f t="shared" ca="1" si="0"/>
        <v>57</v>
      </c>
      <c r="C63" s="18" t="str">
        <f ca="1">IF(INDEX(Table3[Schematic Ref],Table6[[#This Row],[Index Number]])=0,"",INDEX(Table3[Schematic Ref],Table6[[#This Row],[Index Number]]))</f>
        <v/>
      </c>
      <c r="D63" t="str">
        <f ca="1">IF(INDEX(Table3[Quantity],Table6[[#This Row],[Index Number]])=0,"",INDEX(Table3[Quantity],Table6[[#This Row],[Index Number]]))</f>
        <v/>
      </c>
      <c r="E63" t="str">
        <f ca="1">IF(INDEX(Table3[Manufacturer Part Number],Table6[[#This Row],[Index Number]])=0,"",INDEX(Table3[Manufacturer Part Number],Table6[[#This Row],[Index Number]]))</f>
        <v/>
      </c>
      <c r="F63" t="str">
        <f ca="1">IF(INDEX(Table3[Value],Table6[[#This Row],[Index Number]])=0,"",INDEX(Table3[Value],Table6[[#This Row],[Index Number]]))</f>
        <v/>
      </c>
      <c r="G63" s="12" t="str">
        <f ca="1">IF(INDEX(Table3[Footprint],Table6[[#This Row],[Index Number]])=0, "",INDEX(Table3[Footprint],Table6[[#This Row],[Index Number]]))</f>
        <v/>
      </c>
    </row>
    <row r="64" spans="1:7" x14ac:dyDescent="0.25">
      <c r="A64">
        <f t="shared" ca="1" si="0"/>
        <v>58</v>
      </c>
      <c r="C64" s="18" t="str">
        <f ca="1">IF(INDEX(Table3[Schematic Ref],Table6[[#This Row],[Index Number]])=0,"",INDEX(Table3[Schematic Ref],Table6[[#This Row],[Index Number]]))</f>
        <v/>
      </c>
      <c r="D64" t="str">
        <f ca="1">IF(INDEX(Table3[Quantity],Table6[[#This Row],[Index Number]])=0,"",INDEX(Table3[Quantity],Table6[[#This Row],[Index Number]]))</f>
        <v/>
      </c>
      <c r="E64" t="str">
        <f ca="1">IF(INDEX(Table3[Manufacturer Part Number],Table6[[#This Row],[Index Number]])=0,"",INDEX(Table3[Manufacturer Part Number],Table6[[#This Row],[Index Number]]))</f>
        <v/>
      </c>
      <c r="F64" t="str">
        <f ca="1">IF(INDEX(Table3[Value],Table6[[#This Row],[Index Number]])=0,"",INDEX(Table3[Value],Table6[[#This Row],[Index Number]]))</f>
        <v/>
      </c>
      <c r="G64" s="12" t="str">
        <f ca="1">IF(INDEX(Table3[Footprint],Table6[[#This Row],[Index Number]])=0, "",INDEX(Table3[Footprint],Table6[[#This Row],[Index Number]]))</f>
        <v/>
      </c>
    </row>
    <row r="65" spans="1:7" x14ac:dyDescent="0.25">
      <c r="A65">
        <f t="shared" ca="1" si="0"/>
        <v>59</v>
      </c>
      <c r="C65" s="18" t="str">
        <f ca="1">IF(INDEX(Table3[Schematic Ref],Table6[[#This Row],[Index Number]])=0,"",INDEX(Table3[Schematic Ref],Table6[[#This Row],[Index Number]]))</f>
        <v/>
      </c>
      <c r="D65" t="str">
        <f ca="1">IF(INDEX(Table3[Quantity],Table6[[#This Row],[Index Number]])=0,"",INDEX(Table3[Quantity],Table6[[#This Row],[Index Number]]))</f>
        <v/>
      </c>
      <c r="E65" t="str">
        <f ca="1">IF(INDEX(Table3[Manufacturer Part Number],Table6[[#This Row],[Index Number]])=0,"",INDEX(Table3[Manufacturer Part Number],Table6[[#This Row],[Index Number]]))</f>
        <v/>
      </c>
      <c r="F65" t="str">
        <f ca="1">IF(INDEX(Table3[Value],Table6[[#This Row],[Index Number]])=0,"",INDEX(Table3[Value],Table6[[#This Row],[Index Number]]))</f>
        <v/>
      </c>
      <c r="G65" s="12" t="str">
        <f ca="1">IF(INDEX(Table3[Footprint],Table6[[#This Row],[Index Number]])=0, "",INDEX(Table3[Footprint],Table6[[#This Row],[Index Number]]))</f>
        <v/>
      </c>
    </row>
    <row r="66" spans="1:7" x14ac:dyDescent="0.25">
      <c r="A66">
        <f t="shared" ca="1" si="0"/>
        <v>60</v>
      </c>
      <c r="C66" s="18" t="str">
        <f ca="1">IF(INDEX(Table3[Schematic Ref],Table6[[#This Row],[Index Number]])=0,"",INDEX(Table3[Schematic Ref],Table6[[#This Row],[Index Number]]))</f>
        <v/>
      </c>
      <c r="D66" t="str">
        <f ca="1">IF(INDEX(Table3[Quantity],Table6[[#This Row],[Index Number]])=0,"",INDEX(Table3[Quantity],Table6[[#This Row],[Index Number]]))</f>
        <v/>
      </c>
      <c r="E66" t="str">
        <f ca="1">IF(INDEX(Table3[Manufacturer Part Number],Table6[[#This Row],[Index Number]])=0,"",INDEX(Table3[Manufacturer Part Number],Table6[[#This Row],[Index Number]]))</f>
        <v/>
      </c>
      <c r="F66" t="str">
        <f ca="1">IF(INDEX(Table3[Value],Table6[[#This Row],[Index Number]])=0,"",INDEX(Table3[Value],Table6[[#This Row],[Index Number]]))</f>
        <v/>
      </c>
      <c r="G66" s="12" t="str">
        <f ca="1">IF(INDEX(Table3[Footprint],Table6[[#This Row],[Index Number]])=0, "",INDEX(Table3[Footprint],Table6[[#This Row],[Index Number]]))</f>
        <v/>
      </c>
    </row>
    <row r="67" spans="1:7" x14ac:dyDescent="0.25">
      <c r="A67">
        <f t="shared" ca="1" si="0"/>
        <v>61</v>
      </c>
      <c r="C67" s="18" t="str">
        <f ca="1">IF(INDEX(Table3[Schematic Ref],Table6[[#This Row],[Index Number]])=0,"",INDEX(Table3[Schematic Ref],Table6[[#This Row],[Index Number]]))</f>
        <v/>
      </c>
      <c r="D67" t="str">
        <f ca="1">IF(INDEX(Table3[Quantity],Table6[[#This Row],[Index Number]])=0,"",INDEX(Table3[Quantity],Table6[[#This Row],[Index Number]]))</f>
        <v/>
      </c>
      <c r="E67" t="str">
        <f ca="1">IF(INDEX(Table3[Manufacturer Part Number],Table6[[#This Row],[Index Number]])=0,"",INDEX(Table3[Manufacturer Part Number],Table6[[#This Row],[Index Number]]))</f>
        <v/>
      </c>
      <c r="F67" t="str">
        <f ca="1">IF(INDEX(Table3[Value],Table6[[#This Row],[Index Number]])=0,"",INDEX(Table3[Value],Table6[[#This Row],[Index Number]]))</f>
        <v/>
      </c>
      <c r="G67" s="12" t="str">
        <f ca="1">IF(INDEX(Table3[Footprint],Table6[[#This Row],[Index Number]])=0, "",INDEX(Table3[Footprint],Table6[[#This Row],[Index Number]]))</f>
        <v/>
      </c>
    </row>
    <row r="68" spans="1:7" x14ac:dyDescent="0.25">
      <c r="A68">
        <f t="shared" ca="1" si="0"/>
        <v>62</v>
      </c>
      <c r="C68" s="18" t="str">
        <f ca="1">IF(INDEX(Table3[Schematic Ref],Table6[[#This Row],[Index Number]])=0,"",INDEX(Table3[Schematic Ref],Table6[[#This Row],[Index Number]]))</f>
        <v/>
      </c>
      <c r="D68" t="str">
        <f ca="1">IF(INDEX(Table3[Quantity],Table6[[#This Row],[Index Number]])=0,"",INDEX(Table3[Quantity],Table6[[#This Row],[Index Number]]))</f>
        <v/>
      </c>
      <c r="E68" t="str">
        <f ca="1">IF(INDEX(Table3[Manufacturer Part Number],Table6[[#This Row],[Index Number]])=0,"",INDEX(Table3[Manufacturer Part Number],Table6[[#This Row],[Index Number]]))</f>
        <v/>
      </c>
      <c r="F68" t="str">
        <f ca="1">IF(INDEX(Table3[Value],Table6[[#This Row],[Index Number]])=0,"",INDEX(Table3[Value],Table6[[#This Row],[Index Number]]))</f>
        <v/>
      </c>
      <c r="G68" s="12" t="str">
        <f ca="1">IF(INDEX(Table3[Footprint],Table6[[#This Row],[Index Number]])=0, "",INDEX(Table3[Footprint],Table6[[#This Row],[Index Number]]))</f>
        <v/>
      </c>
    </row>
    <row r="69" spans="1:7" x14ac:dyDescent="0.25">
      <c r="A69">
        <f t="shared" ca="1" si="0"/>
        <v>63</v>
      </c>
      <c r="C69" s="18" t="str">
        <f ca="1">IF(INDEX(Table3[Schematic Ref],Table6[[#This Row],[Index Number]])=0,"",INDEX(Table3[Schematic Ref],Table6[[#This Row],[Index Number]]))</f>
        <v/>
      </c>
      <c r="D69" t="str">
        <f ca="1">IF(INDEX(Table3[Quantity],Table6[[#This Row],[Index Number]])=0,"",INDEX(Table3[Quantity],Table6[[#This Row],[Index Number]]))</f>
        <v/>
      </c>
      <c r="E69" t="str">
        <f ca="1">IF(INDEX(Table3[Manufacturer Part Number],Table6[[#This Row],[Index Number]])=0,"",INDEX(Table3[Manufacturer Part Number],Table6[[#This Row],[Index Number]]))</f>
        <v/>
      </c>
      <c r="F69" t="str">
        <f ca="1">IF(INDEX(Table3[Value],Table6[[#This Row],[Index Number]])=0,"",INDEX(Table3[Value],Table6[[#This Row],[Index Number]]))</f>
        <v/>
      </c>
      <c r="G69" s="12" t="str">
        <f ca="1">IF(INDEX(Table3[Footprint],Table6[[#This Row],[Index Number]])=0, "",INDEX(Table3[Footprint],Table6[[#This Row],[Index Number]]))</f>
        <v/>
      </c>
    </row>
    <row r="70" spans="1:7" x14ac:dyDescent="0.25">
      <c r="A70">
        <f t="shared" ca="1" si="0"/>
        <v>64</v>
      </c>
      <c r="C70" s="18" t="str">
        <f ca="1">IF(INDEX(Table3[Schematic Ref],Table6[[#This Row],[Index Number]])=0,"",INDEX(Table3[Schematic Ref],Table6[[#This Row],[Index Number]]))</f>
        <v/>
      </c>
      <c r="D70" t="str">
        <f ca="1">IF(INDEX(Table3[Quantity],Table6[[#This Row],[Index Number]])=0,"",INDEX(Table3[Quantity],Table6[[#This Row],[Index Number]]))</f>
        <v/>
      </c>
      <c r="E70" t="str">
        <f ca="1">IF(INDEX(Table3[Manufacturer Part Number],Table6[[#This Row],[Index Number]])=0,"",INDEX(Table3[Manufacturer Part Number],Table6[[#This Row],[Index Number]]))</f>
        <v/>
      </c>
      <c r="F70" t="str">
        <f ca="1">IF(INDEX(Table3[Value],Table6[[#This Row],[Index Number]])=0,"",INDEX(Table3[Value],Table6[[#This Row],[Index Number]]))</f>
        <v/>
      </c>
      <c r="G70" s="12" t="str">
        <f ca="1">IF(INDEX(Table3[Footprint],Table6[[#This Row],[Index Number]])=0, "",INDEX(Table3[Footprint],Table6[[#This Row],[Index Number]]))</f>
        <v/>
      </c>
    </row>
    <row r="71" spans="1:7" x14ac:dyDescent="0.25">
      <c r="A71">
        <f t="shared" ref="A71:A134" ca="1" si="1">IF(ISNUMBER(INDIRECT("A"&amp;ROW()-1)),INDIRECT("A"&amp;ROW()-1)+1,1)</f>
        <v>65</v>
      </c>
      <c r="C71" s="18" t="str">
        <f ca="1">IF(INDEX(Table3[Schematic Ref],Table6[[#This Row],[Index Number]])=0,"",INDEX(Table3[Schematic Ref],Table6[[#This Row],[Index Number]]))</f>
        <v/>
      </c>
      <c r="D71" t="str">
        <f ca="1">IF(INDEX(Table3[Quantity],Table6[[#This Row],[Index Number]])=0,"",INDEX(Table3[Quantity],Table6[[#This Row],[Index Number]]))</f>
        <v/>
      </c>
      <c r="E71" t="str">
        <f ca="1">IF(INDEX(Table3[Manufacturer Part Number],Table6[[#This Row],[Index Number]])=0,"",INDEX(Table3[Manufacturer Part Number],Table6[[#This Row],[Index Number]]))</f>
        <v/>
      </c>
      <c r="F71" t="str">
        <f ca="1">IF(INDEX(Table3[Value],Table6[[#This Row],[Index Number]])=0,"",INDEX(Table3[Value],Table6[[#This Row],[Index Number]]))</f>
        <v/>
      </c>
      <c r="G71" s="12" t="str">
        <f ca="1">IF(INDEX(Table3[Footprint],Table6[[#This Row],[Index Number]])=0, "",INDEX(Table3[Footprint],Table6[[#This Row],[Index Number]]))</f>
        <v/>
      </c>
    </row>
    <row r="72" spans="1:7" x14ac:dyDescent="0.25">
      <c r="A72">
        <f t="shared" ca="1" si="1"/>
        <v>66</v>
      </c>
      <c r="C72" s="18" t="str">
        <f ca="1">IF(INDEX(Table3[Schematic Ref],Table6[[#This Row],[Index Number]])=0,"",INDEX(Table3[Schematic Ref],Table6[[#This Row],[Index Number]]))</f>
        <v/>
      </c>
      <c r="D72" t="str">
        <f ca="1">IF(INDEX(Table3[Quantity],Table6[[#This Row],[Index Number]])=0,"",INDEX(Table3[Quantity],Table6[[#This Row],[Index Number]]))</f>
        <v/>
      </c>
      <c r="E72" t="str">
        <f ca="1">IF(INDEX(Table3[Manufacturer Part Number],Table6[[#This Row],[Index Number]])=0,"",INDEX(Table3[Manufacturer Part Number],Table6[[#This Row],[Index Number]]))</f>
        <v/>
      </c>
      <c r="F72" t="str">
        <f ca="1">IF(INDEX(Table3[Value],Table6[[#This Row],[Index Number]])=0,"",INDEX(Table3[Value],Table6[[#This Row],[Index Number]]))</f>
        <v/>
      </c>
      <c r="G72" s="12" t="str">
        <f ca="1">IF(INDEX(Table3[Footprint],Table6[[#This Row],[Index Number]])=0, "",INDEX(Table3[Footprint],Table6[[#This Row],[Index Number]]))</f>
        <v/>
      </c>
    </row>
    <row r="73" spans="1:7" x14ac:dyDescent="0.25">
      <c r="A73">
        <f t="shared" ca="1" si="1"/>
        <v>67</v>
      </c>
      <c r="C73" s="18" t="str">
        <f ca="1">IF(INDEX(Table3[Schematic Ref],Table6[[#This Row],[Index Number]])=0,"",INDEX(Table3[Schematic Ref],Table6[[#This Row],[Index Number]]))</f>
        <v/>
      </c>
      <c r="D73" t="str">
        <f ca="1">IF(INDEX(Table3[Quantity],Table6[[#This Row],[Index Number]])=0,"",INDEX(Table3[Quantity],Table6[[#This Row],[Index Number]]))</f>
        <v/>
      </c>
      <c r="E73" t="str">
        <f ca="1">IF(INDEX(Table3[Manufacturer Part Number],Table6[[#This Row],[Index Number]])=0,"",INDEX(Table3[Manufacturer Part Number],Table6[[#This Row],[Index Number]]))</f>
        <v/>
      </c>
      <c r="F73" t="str">
        <f ca="1">IF(INDEX(Table3[Value],Table6[[#This Row],[Index Number]])=0,"",INDEX(Table3[Value],Table6[[#This Row],[Index Number]]))</f>
        <v/>
      </c>
      <c r="G73" s="12" t="str">
        <f ca="1">IF(INDEX(Table3[Footprint],Table6[[#This Row],[Index Number]])=0, "",INDEX(Table3[Footprint],Table6[[#This Row],[Index Number]]))</f>
        <v/>
      </c>
    </row>
    <row r="74" spans="1:7" x14ac:dyDescent="0.25">
      <c r="A74">
        <f t="shared" ca="1" si="1"/>
        <v>68</v>
      </c>
      <c r="C74" s="18" t="str">
        <f ca="1">IF(INDEX(Table3[Schematic Ref],Table6[[#This Row],[Index Number]])=0,"",INDEX(Table3[Schematic Ref],Table6[[#This Row],[Index Number]]))</f>
        <v/>
      </c>
      <c r="D74" t="str">
        <f ca="1">IF(INDEX(Table3[Quantity],Table6[[#This Row],[Index Number]])=0,"",INDEX(Table3[Quantity],Table6[[#This Row],[Index Number]]))</f>
        <v/>
      </c>
      <c r="E74" t="str">
        <f ca="1">IF(INDEX(Table3[Manufacturer Part Number],Table6[[#This Row],[Index Number]])=0,"",INDEX(Table3[Manufacturer Part Number],Table6[[#This Row],[Index Number]]))</f>
        <v/>
      </c>
      <c r="F74" t="str">
        <f ca="1">IF(INDEX(Table3[Value],Table6[[#This Row],[Index Number]])=0,"",INDEX(Table3[Value],Table6[[#This Row],[Index Number]]))</f>
        <v/>
      </c>
      <c r="G74" s="12" t="str">
        <f ca="1">IF(INDEX(Table3[Footprint],Table6[[#This Row],[Index Number]])=0, "",INDEX(Table3[Footprint],Table6[[#This Row],[Index Number]]))</f>
        <v/>
      </c>
    </row>
    <row r="75" spans="1:7" x14ac:dyDescent="0.25">
      <c r="A75">
        <f t="shared" ca="1" si="1"/>
        <v>69</v>
      </c>
      <c r="C75" s="18" t="str">
        <f ca="1">IF(INDEX(Table3[Schematic Ref],Table6[[#This Row],[Index Number]])=0,"",INDEX(Table3[Schematic Ref],Table6[[#This Row],[Index Number]]))</f>
        <v/>
      </c>
      <c r="D75" t="str">
        <f ca="1">IF(INDEX(Table3[Quantity],Table6[[#This Row],[Index Number]])=0,"",INDEX(Table3[Quantity],Table6[[#This Row],[Index Number]]))</f>
        <v/>
      </c>
      <c r="E75" t="str">
        <f ca="1">IF(INDEX(Table3[Manufacturer Part Number],Table6[[#This Row],[Index Number]])=0,"",INDEX(Table3[Manufacturer Part Number],Table6[[#This Row],[Index Number]]))</f>
        <v/>
      </c>
      <c r="F75" t="str">
        <f ca="1">IF(INDEX(Table3[Value],Table6[[#This Row],[Index Number]])=0,"",INDEX(Table3[Value],Table6[[#This Row],[Index Number]]))</f>
        <v/>
      </c>
      <c r="G75" s="12" t="str">
        <f ca="1">IF(INDEX(Table3[Footprint],Table6[[#This Row],[Index Number]])=0, "",INDEX(Table3[Footprint],Table6[[#This Row],[Index Number]]))</f>
        <v/>
      </c>
    </row>
    <row r="76" spans="1:7" x14ac:dyDescent="0.25">
      <c r="A76">
        <f t="shared" ca="1" si="1"/>
        <v>70</v>
      </c>
      <c r="C76" s="18" t="str">
        <f ca="1">IF(INDEX(Table3[Schematic Ref],Table6[[#This Row],[Index Number]])=0,"",INDEX(Table3[Schematic Ref],Table6[[#This Row],[Index Number]]))</f>
        <v/>
      </c>
      <c r="D76" t="str">
        <f ca="1">IF(INDEX(Table3[Quantity],Table6[[#This Row],[Index Number]])=0,"",INDEX(Table3[Quantity],Table6[[#This Row],[Index Number]]))</f>
        <v/>
      </c>
      <c r="E76" t="str">
        <f ca="1">IF(INDEX(Table3[Manufacturer Part Number],Table6[[#This Row],[Index Number]])=0,"",INDEX(Table3[Manufacturer Part Number],Table6[[#This Row],[Index Number]]))</f>
        <v/>
      </c>
      <c r="F76" t="str">
        <f ca="1">IF(INDEX(Table3[Value],Table6[[#This Row],[Index Number]])=0,"",INDEX(Table3[Value],Table6[[#This Row],[Index Number]]))</f>
        <v/>
      </c>
      <c r="G76" s="12" t="str">
        <f ca="1">IF(INDEX(Table3[Footprint],Table6[[#This Row],[Index Number]])=0, "",INDEX(Table3[Footprint],Table6[[#This Row],[Index Number]]))</f>
        <v/>
      </c>
    </row>
    <row r="77" spans="1:7" x14ac:dyDescent="0.25">
      <c r="A77">
        <f t="shared" ca="1" si="1"/>
        <v>71</v>
      </c>
      <c r="C77" s="18" t="str">
        <f ca="1">IF(INDEX(Table3[Schematic Ref],Table6[[#This Row],[Index Number]])=0,"",INDEX(Table3[Schematic Ref],Table6[[#This Row],[Index Number]]))</f>
        <v/>
      </c>
      <c r="D77" t="str">
        <f ca="1">IF(INDEX(Table3[Quantity],Table6[[#This Row],[Index Number]])=0,"",INDEX(Table3[Quantity],Table6[[#This Row],[Index Number]]))</f>
        <v/>
      </c>
      <c r="E77" t="str">
        <f ca="1">IF(INDEX(Table3[Manufacturer Part Number],Table6[[#This Row],[Index Number]])=0,"",INDEX(Table3[Manufacturer Part Number],Table6[[#This Row],[Index Number]]))</f>
        <v/>
      </c>
      <c r="F77" t="str">
        <f ca="1">IF(INDEX(Table3[Value],Table6[[#This Row],[Index Number]])=0,"",INDEX(Table3[Value],Table6[[#This Row],[Index Number]]))</f>
        <v/>
      </c>
      <c r="G77" s="12" t="str">
        <f ca="1">IF(INDEX(Table3[Footprint],Table6[[#This Row],[Index Number]])=0, "",INDEX(Table3[Footprint],Table6[[#This Row],[Index Number]]))</f>
        <v/>
      </c>
    </row>
    <row r="78" spans="1:7" x14ac:dyDescent="0.25">
      <c r="A78">
        <f t="shared" ca="1" si="1"/>
        <v>72</v>
      </c>
      <c r="C78" s="18" t="str">
        <f ca="1">IF(INDEX(Table3[Schematic Ref],Table6[[#This Row],[Index Number]])=0,"",INDEX(Table3[Schematic Ref],Table6[[#This Row],[Index Number]]))</f>
        <v/>
      </c>
      <c r="D78" t="str">
        <f ca="1">IF(INDEX(Table3[Quantity],Table6[[#This Row],[Index Number]])=0,"",INDEX(Table3[Quantity],Table6[[#This Row],[Index Number]]))</f>
        <v/>
      </c>
      <c r="E78" t="str">
        <f ca="1">IF(INDEX(Table3[Manufacturer Part Number],Table6[[#This Row],[Index Number]])=0,"",INDEX(Table3[Manufacturer Part Number],Table6[[#This Row],[Index Number]]))</f>
        <v/>
      </c>
      <c r="F78" t="str">
        <f ca="1">IF(INDEX(Table3[Value],Table6[[#This Row],[Index Number]])=0,"",INDEX(Table3[Value],Table6[[#This Row],[Index Number]]))</f>
        <v/>
      </c>
      <c r="G78" s="12" t="str">
        <f ca="1">IF(INDEX(Table3[Footprint],Table6[[#This Row],[Index Number]])=0, "",INDEX(Table3[Footprint],Table6[[#This Row],[Index Number]]))</f>
        <v/>
      </c>
    </row>
    <row r="79" spans="1:7" x14ac:dyDescent="0.25">
      <c r="A79">
        <f t="shared" ca="1" si="1"/>
        <v>73</v>
      </c>
      <c r="C79" s="18" t="str">
        <f ca="1">IF(INDEX(Table3[Schematic Ref],Table6[[#This Row],[Index Number]])=0,"",INDEX(Table3[Schematic Ref],Table6[[#This Row],[Index Number]]))</f>
        <v/>
      </c>
      <c r="D79" t="str">
        <f ca="1">IF(INDEX(Table3[Quantity],Table6[[#This Row],[Index Number]])=0,"",INDEX(Table3[Quantity],Table6[[#This Row],[Index Number]]))</f>
        <v/>
      </c>
      <c r="E79" t="str">
        <f ca="1">IF(INDEX(Table3[Manufacturer Part Number],Table6[[#This Row],[Index Number]])=0,"",INDEX(Table3[Manufacturer Part Number],Table6[[#This Row],[Index Number]]))</f>
        <v/>
      </c>
      <c r="F79" t="str">
        <f ca="1">IF(INDEX(Table3[Value],Table6[[#This Row],[Index Number]])=0,"",INDEX(Table3[Value],Table6[[#This Row],[Index Number]]))</f>
        <v/>
      </c>
      <c r="G79" s="12" t="str">
        <f ca="1">IF(INDEX(Table3[Footprint],Table6[[#This Row],[Index Number]])=0, "",INDEX(Table3[Footprint],Table6[[#This Row],[Index Number]]))</f>
        <v/>
      </c>
    </row>
    <row r="80" spans="1:7" x14ac:dyDescent="0.25">
      <c r="A80">
        <f t="shared" ca="1" si="1"/>
        <v>74</v>
      </c>
      <c r="C80" s="18" t="str">
        <f ca="1">IF(INDEX(Table3[Schematic Ref],Table6[[#This Row],[Index Number]])=0,"",INDEX(Table3[Schematic Ref],Table6[[#This Row],[Index Number]]))</f>
        <v/>
      </c>
      <c r="D80" t="str">
        <f ca="1">IF(INDEX(Table3[Quantity],Table6[[#This Row],[Index Number]])=0,"",INDEX(Table3[Quantity],Table6[[#This Row],[Index Number]]))</f>
        <v/>
      </c>
      <c r="E80" t="str">
        <f ca="1">IF(INDEX(Table3[Manufacturer Part Number],Table6[[#This Row],[Index Number]])=0,"",INDEX(Table3[Manufacturer Part Number],Table6[[#This Row],[Index Number]]))</f>
        <v/>
      </c>
      <c r="F80" t="str">
        <f ca="1">IF(INDEX(Table3[Value],Table6[[#This Row],[Index Number]])=0,"",INDEX(Table3[Value],Table6[[#This Row],[Index Number]]))</f>
        <v/>
      </c>
      <c r="G80" s="12" t="str">
        <f ca="1">IF(INDEX(Table3[Footprint],Table6[[#This Row],[Index Number]])=0, "",INDEX(Table3[Footprint],Table6[[#This Row],[Index Number]]))</f>
        <v/>
      </c>
    </row>
    <row r="81" spans="1:7" x14ac:dyDescent="0.25">
      <c r="A81">
        <f t="shared" ca="1" si="1"/>
        <v>75</v>
      </c>
      <c r="C81" s="18" t="str">
        <f ca="1">IF(INDEX(Table3[Schematic Ref],Table6[[#This Row],[Index Number]])=0,"",INDEX(Table3[Schematic Ref],Table6[[#This Row],[Index Number]]))</f>
        <v/>
      </c>
      <c r="D81" t="str">
        <f ca="1">IF(INDEX(Table3[Quantity],Table6[[#This Row],[Index Number]])=0,"",INDEX(Table3[Quantity],Table6[[#This Row],[Index Number]]))</f>
        <v/>
      </c>
      <c r="E81" t="str">
        <f ca="1">IF(INDEX(Table3[Manufacturer Part Number],Table6[[#This Row],[Index Number]])=0,"",INDEX(Table3[Manufacturer Part Number],Table6[[#This Row],[Index Number]]))</f>
        <v/>
      </c>
      <c r="F81" t="str">
        <f ca="1">IF(INDEX(Table3[Value],Table6[[#This Row],[Index Number]])=0,"",INDEX(Table3[Value],Table6[[#This Row],[Index Number]]))</f>
        <v/>
      </c>
      <c r="G81" s="12" t="str">
        <f ca="1">IF(INDEX(Table3[Footprint],Table6[[#This Row],[Index Number]])=0, "",INDEX(Table3[Footprint],Table6[[#This Row],[Index Number]]))</f>
        <v/>
      </c>
    </row>
    <row r="82" spans="1:7" x14ac:dyDescent="0.25">
      <c r="A82">
        <f t="shared" ca="1" si="1"/>
        <v>76</v>
      </c>
      <c r="C82" s="18" t="str">
        <f ca="1">IF(INDEX(Table3[Schematic Ref],Table6[[#This Row],[Index Number]])=0,"",INDEX(Table3[Schematic Ref],Table6[[#This Row],[Index Number]]))</f>
        <v/>
      </c>
      <c r="D82" t="str">
        <f ca="1">IF(INDEX(Table3[Quantity],Table6[[#This Row],[Index Number]])=0,"",INDEX(Table3[Quantity],Table6[[#This Row],[Index Number]]))</f>
        <v/>
      </c>
      <c r="E82" t="str">
        <f ca="1">IF(INDEX(Table3[Manufacturer Part Number],Table6[[#This Row],[Index Number]])=0,"",INDEX(Table3[Manufacturer Part Number],Table6[[#This Row],[Index Number]]))</f>
        <v/>
      </c>
      <c r="F82" t="str">
        <f ca="1">IF(INDEX(Table3[Value],Table6[[#This Row],[Index Number]])=0,"",INDEX(Table3[Value],Table6[[#This Row],[Index Number]]))</f>
        <v/>
      </c>
      <c r="G82" s="12" t="str">
        <f ca="1">IF(INDEX(Table3[Footprint],Table6[[#This Row],[Index Number]])=0, "",INDEX(Table3[Footprint],Table6[[#This Row],[Index Number]]))</f>
        <v/>
      </c>
    </row>
    <row r="83" spans="1:7" x14ac:dyDescent="0.25">
      <c r="A83">
        <f t="shared" ca="1" si="1"/>
        <v>77</v>
      </c>
      <c r="C83" s="18" t="str">
        <f ca="1">IF(INDEX(Table3[Schematic Ref],Table6[[#This Row],[Index Number]])=0,"",INDEX(Table3[Schematic Ref],Table6[[#This Row],[Index Number]]))</f>
        <v/>
      </c>
      <c r="D83" t="str">
        <f ca="1">IF(INDEX(Table3[Quantity],Table6[[#This Row],[Index Number]])=0,"",INDEX(Table3[Quantity],Table6[[#This Row],[Index Number]]))</f>
        <v/>
      </c>
      <c r="E83" t="str">
        <f ca="1">IF(INDEX(Table3[Manufacturer Part Number],Table6[[#This Row],[Index Number]])=0,"",INDEX(Table3[Manufacturer Part Number],Table6[[#This Row],[Index Number]]))</f>
        <v/>
      </c>
      <c r="F83" t="str">
        <f ca="1">IF(INDEX(Table3[Value],Table6[[#This Row],[Index Number]])=0,"",INDEX(Table3[Value],Table6[[#This Row],[Index Number]]))</f>
        <v/>
      </c>
      <c r="G83" s="12" t="str">
        <f ca="1">IF(INDEX(Table3[Footprint],Table6[[#This Row],[Index Number]])=0, "",INDEX(Table3[Footprint],Table6[[#This Row],[Index Number]]))</f>
        <v/>
      </c>
    </row>
    <row r="84" spans="1:7" x14ac:dyDescent="0.25">
      <c r="A84">
        <f t="shared" ca="1" si="1"/>
        <v>78</v>
      </c>
      <c r="C84" s="18" t="str">
        <f ca="1">IF(INDEX(Table3[Schematic Ref],Table6[[#This Row],[Index Number]])=0,"",INDEX(Table3[Schematic Ref],Table6[[#This Row],[Index Number]]))</f>
        <v/>
      </c>
      <c r="D84" t="str">
        <f ca="1">IF(INDEX(Table3[Quantity],Table6[[#This Row],[Index Number]])=0,"",INDEX(Table3[Quantity],Table6[[#This Row],[Index Number]]))</f>
        <v/>
      </c>
      <c r="E84" t="str">
        <f ca="1">IF(INDEX(Table3[Manufacturer Part Number],Table6[[#This Row],[Index Number]])=0,"",INDEX(Table3[Manufacturer Part Number],Table6[[#This Row],[Index Number]]))</f>
        <v/>
      </c>
      <c r="F84" t="str">
        <f ca="1">IF(INDEX(Table3[Value],Table6[[#This Row],[Index Number]])=0,"",INDEX(Table3[Value],Table6[[#This Row],[Index Number]]))</f>
        <v/>
      </c>
      <c r="G84" s="12" t="str">
        <f ca="1">IF(INDEX(Table3[Footprint],Table6[[#This Row],[Index Number]])=0, "",INDEX(Table3[Footprint],Table6[[#This Row],[Index Number]]))</f>
        <v/>
      </c>
    </row>
    <row r="85" spans="1:7" x14ac:dyDescent="0.25">
      <c r="A85">
        <f t="shared" ca="1" si="1"/>
        <v>79</v>
      </c>
      <c r="C85" s="18" t="str">
        <f ca="1">IF(INDEX(Table3[Schematic Ref],Table6[[#This Row],[Index Number]])=0,"",INDEX(Table3[Schematic Ref],Table6[[#This Row],[Index Number]]))</f>
        <v/>
      </c>
      <c r="D85" t="str">
        <f ca="1">IF(INDEX(Table3[Quantity],Table6[[#This Row],[Index Number]])=0,"",INDEX(Table3[Quantity],Table6[[#This Row],[Index Number]]))</f>
        <v/>
      </c>
      <c r="E85" t="str">
        <f ca="1">IF(INDEX(Table3[Manufacturer Part Number],Table6[[#This Row],[Index Number]])=0,"",INDEX(Table3[Manufacturer Part Number],Table6[[#This Row],[Index Number]]))</f>
        <v/>
      </c>
      <c r="F85" t="str">
        <f ca="1">IF(INDEX(Table3[Value],Table6[[#This Row],[Index Number]])=0,"",INDEX(Table3[Value],Table6[[#This Row],[Index Number]]))</f>
        <v/>
      </c>
      <c r="G85" s="12" t="str">
        <f ca="1">IF(INDEX(Table3[Footprint],Table6[[#This Row],[Index Number]])=0, "",INDEX(Table3[Footprint],Table6[[#This Row],[Index Number]]))</f>
        <v/>
      </c>
    </row>
    <row r="86" spans="1:7" x14ac:dyDescent="0.25">
      <c r="A86">
        <f t="shared" ca="1" si="1"/>
        <v>80</v>
      </c>
      <c r="C86" s="18" t="str">
        <f ca="1">IF(INDEX(Table3[Schematic Ref],Table6[[#This Row],[Index Number]])=0,"",INDEX(Table3[Schematic Ref],Table6[[#This Row],[Index Number]]))</f>
        <v/>
      </c>
      <c r="D86" t="str">
        <f ca="1">IF(INDEX(Table3[Quantity],Table6[[#This Row],[Index Number]])=0,"",INDEX(Table3[Quantity],Table6[[#This Row],[Index Number]]))</f>
        <v/>
      </c>
      <c r="E86" t="str">
        <f ca="1">IF(INDEX(Table3[Manufacturer Part Number],Table6[[#This Row],[Index Number]])=0,"",INDEX(Table3[Manufacturer Part Number],Table6[[#This Row],[Index Number]]))</f>
        <v/>
      </c>
      <c r="F86" t="str">
        <f ca="1">IF(INDEX(Table3[Value],Table6[[#This Row],[Index Number]])=0,"",INDEX(Table3[Value],Table6[[#This Row],[Index Number]]))</f>
        <v/>
      </c>
      <c r="G86" s="12" t="str">
        <f ca="1">IF(INDEX(Table3[Footprint],Table6[[#This Row],[Index Number]])=0, "",INDEX(Table3[Footprint],Table6[[#This Row],[Index Number]]))</f>
        <v/>
      </c>
    </row>
    <row r="87" spans="1:7" x14ac:dyDescent="0.25">
      <c r="A87">
        <f t="shared" ca="1" si="1"/>
        <v>81</v>
      </c>
      <c r="C87" s="18" t="str">
        <f ca="1">IF(INDEX(Table3[Schematic Ref],Table6[[#This Row],[Index Number]])=0,"",INDEX(Table3[Schematic Ref],Table6[[#This Row],[Index Number]]))</f>
        <v/>
      </c>
      <c r="D87" t="str">
        <f ca="1">IF(INDEX(Table3[Quantity],Table6[[#This Row],[Index Number]])=0,"",INDEX(Table3[Quantity],Table6[[#This Row],[Index Number]]))</f>
        <v/>
      </c>
      <c r="E87" t="str">
        <f ca="1">IF(INDEX(Table3[Manufacturer Part Number],Table6[[#This Row],[Index Number]])=0,"",INDEX(Table3[Manufacturer Part Number],Table6[[#This Row],[Index Number]]))</f>
        <v/>
      </c>
      <c r="F87" t="str">
        <f ca="1">IF(INDEX(Table3[Value],Table6[[#This Row],[Index Number]])=0,"",INDEX(Table3[Value],Table6[[#This Row],[Index Number]]))</f>
        <v/>
      </c>
      <c r="G87" s="12" t="str">
        <f ca="1">IF(INDEX(Table3[Footprint],Table6[[#This Row],[Index Number]])=0, "",INDEX(Table3[Footprint],Table6[[#This Row],[Index Number]]))</f>
        <v/>
      </c>
    </row>
    <row r="88" spans="1:7" x14ac:dyDescent="0.25">
      <c r="A88">
        <f t="shared" ca="1" si="1"/>
        <v>82</v>
      </c>
      <c r="C88" s="18" t="str">
        <f ca="1">IF(INDEX(Table3[Schematic Ref],Table6[[#This Row],[Index Number]])=0,"",INDEX(Table3[Schematic Ref],Table6[[#This Row],[Index Number]]))</f>
        <v/>
      </c>
      <c r="D88" t="str">
        <f ca="1">IF(INDEX(Table3[Quantity],Table6[[#This Row],[Index Number]])=0,"",INDEX(Table3[Quantity],Table6[[#This Row],[Index Number]]))</f>
        <v/>
      </c>
      <c r="E88" t="str">
        <f ca="1">IF(INDEX(Table3[Manufacturer Part Number],Table6[[#This Row],[Index Number]])=0,"",INDEX(Table3[Manufacturer Part Number],Table6[[#This Row],[Index Number]]))</f>
        <v/>
      </c>
      <c r="F88" t="str">
        <f ca="1">IF(INDEX(Table3[Value],Table6[[#This Row],[Index Number]])=0,"",INDEX(Table3[Value],Table6[[#This Row],[Index Number]]))</f>
        <v/>
      </c>
      <c r="G88" s="12" t="str">
        <f ca="1">IF(INDEX(Table3[Footprint],Table6[[#This Row],[Index Number]])=0, "",INDEX(Table3[Footprint],Table6[[#This Row],[Index Number]]))</f>
        <v/>
      </c>
    </row>
    <row r="89" spans="1:7" x14ac:dyDescent="0.25">
      <c r="A89">
        <f t="shared" ca="1" si="1"/>
        <v>83</v>
      </c>
      <c r="C89" s="18" t="str">
        <f ca="1">IF(INDEX(Table3[Schematic Ref],Table6[[#This Row],[Index Number]])=0,"",INDEX(Table3[Schematic Ref],Table6[[#This Row],[Index Number]]))</f>
        <v/>
      </c>
      <c r="D89" t="str">
        <f ca="1">IF(INDEX(Table3[Quantity],Table6[[#This Row],[Index Number]])=0,"",INDEX(Table3[Quantity],Table6[[#This Row],[Index Number]]))</f>
        <v/>
      </c>
      <c r="E89" t="str">
        <f ca="1">IF(INDEX(Table3[Manufacturer Part Number],Table6[[#This Row],[Index Number]])=0,"",INDEX(Table3[Manufacturer Part Number],Table6[[#This Row],[Index Number]]))</f>
        <v/>
      </c>
      <c r="F89" t="str">
        <f ca="1">IF(INDEX(Table3[Value],Table6[[#This Row],[Index Number]])=0,"",INDEX(Table3[Value],Table6[[#This Row],[Index Number]]))</f>
        <v/>
      </c>
      <c r="G89" s="12" t="str">
        <f ca="1">IF(INDEX(Table3[Footprint],Table6[[#This Row],[Index Number]])=0, "",INDEX(Table3[Footprint],Table6[[#This Row],[Index Number]]))</f>
        <v/>
      </c>
    </row>
    <row r="90" spans="1:7" x14ac:dyDescent="0.25">
      <c r="A90">
        <f t="shared" ca="1" si="1"/>
        <v>84</v>
      </c>
      <c r="C90" s="18" t="str">
        <f ca="1">IF(INDEX(Table3[Schematic Ref],Table6[[#This Row],[Index Number]])=0,"",INDEX(Table3[Schematic Ref],Table6[[#This Row],[Index Number]]))</f>
        <v/>
      </c>
      <c r="D90" t="str">
        <f ca="1">IF(INDEX(Table3[Quantity],Table6[[#This Row],[Index Number]])=0,"",INDEX(Table3[Quantity],Table6[[#This Row],[Index Number]]))</f>
        <v/>
      </c>
      <c r="E90" t="str">
        <f ca="1">IF(INDEX(Table3[Manufacturer Part Number],Table6[[#This Row],[Index Number]])=0,"",INDEX(Table3[Manufacturer Part Number],Table6[[#This Row],[Index Number]]))</f>
        <v/>
      </c>
      <c r="F90" t="str">
        <f ca="1">IF(INDEX(Table3[Value],Table6[[#This Row],[Index Number]])=0,"",INDEX(Table3[Value],Table6[[#This Row],[Index Number]]))</f>
        <v/>
      </c>
      <c r="G90" s="12" t="str">
        <f ca="1">IF(INDEX(Table3[Footprint],Table6[[#This Row],[Index Number]])=0, "",INDEX(Table3[Footprint],Table6[[#This Row],[Index Number]]))</f>
        <v/>
      </c>
    </row>
    <row r="91" spans="1:7" x14ac:dyDescent="0.25">
      <c r="A91">
        <f t="shared" ca="1" si="1"/>
        <v>85</v>
      </c>
      <c r="C91" s="18" t="str">
        <f ca="1">IF(INDEX(Table3[Schematic Ref],Table6[[#This Row],[Index Number]])=0,"",INDEX(Table3[Schematic Ref],Table6[[#This Row],[Index Number]]))</f>
        <v/>
      </c>
      <c r="D91" t="str">
        <f ca="1">IF(INDEX(Table3[Quantity],Table6[[#This Row],[Index Number]])=0,"",INDEX(Table3[Quantity],Table6[[#This Row],[Index Number]]))</f>
        <v/>
      </c>
      <c r="E91" t="str">
        <f ca="1">IF(INDEX(Table3[Manufacturer Part Number],Table6[[#This Row],[Index Number]])=0,"",INDEX(Table3[Manufacturer Part Number],Table6[[#This Row],[Index Number]]))</f>
        <v/>
      </c>
      <c r="F91" t="str">
        <f ca="1">IF(INDEX(Table3[Value],Table6[[#This Row],[Index Number]])=0,"",INDEX(Table3[Value],Table6[[#This Row],[Index Number]]))</f>
        <v/>
      </c>
      <c r="G91" s="12" t="str">
        <f ca="1">IF(INDEX(Table3[Footprint],Table6[[#This Row],[Index Number]])=0, "",INDEX(Table3[Footprint],Table6[[#This Row],[Index Number]]))</f>
        <v/>
      </c>
    </row>
    <row r="92" spans="1:7" x14ac:dyDescent="0.25">
      <c r="A92">
        <f t="shared" ca="1" si="1"/>
        <v>86</v>
      </c>
      <c r="C92" s="18" t="str">
        <f ca="1">IF(INDEX(Table3[Schematic Ref],Table6[[#This Row],[Index Number]])=0,"",INDEX(Table3[Schematic Ref],Table6[[#This Row],[Index Number]]))</f>
        <v/>
      </c>
      <c r="D92" t="str">
        <f ca="1">IF(INDEX(Table3[Quantity],Table6[[#This Row],[Index Number]])=0,"",INDEX(Table3[Quantity],Table6[[#This Row],[Index Number]]))</f>
        <v/>
      </c>
      <c r="E92" t="str">
        <f ca="1">IF(INDEX(Table3[Manufacturer Part Number],Table6[[#This Row],[Index Number]])=0,"",INDEX(Table3[Manufacturer Part Number],Table6[[#This Row],[Index Number]]))</f>
        <v/>
      </c>
      <c r="F92" t="str">
        <f ca="1">IF(INDEX(Table3[Value],Table6[[#This Row],[Index Number]])=0,"",INDEX(Table3[Value],Table6[[#This Row],[Index Number]]))</f>
        <v/>
      </c>
      <c r="G92" s="12" t="str">
        <f ca="1">IF(INDEX(Table3[Footprint],Table6[[#This Row],[Index Number]])=0, "",INDEX(Table3[Footprint],Table6[[#This Row],[Index Number]]))</f>
        <v/>
      </c>
    </row>
    <row r="93" spans="1:7" x14ac:dyDescent="0.25">
      <c r="A93">
        <f t="shared" ca="1" si="1"/>
        <v>87</v>
      </c>
      <c r="C93" s="18" t="str">
        <f ca="1">IF(INDEX(Table3[Schematic Ref],Table6[[#This Row],[Index Number]])=0,"",INDEX(Table3[Schematic Ref],Table6[[#This Row],[Index Number]]))</f>
        <v/>
      </c>
      <c r="D93" t="str">
        <f ca="1">IF(INDEX(Table3[Quantity],Table6[[#This Row],[Index Number]])=0,"",INDEX(Table3[Quantity],Table6[[#This Row],[Index Number]]))</f>
        <v/>
      </c>
      <c r="E93" t="str">
        <f ca="1">IF(INDEX(Table3[Manufacturer Part Number],Table6[[#This Row],[Index Number]])=0,"",INDEX(Table3[Manufacturer Part Number],Table6[[#This Row],[Index Number]]))</f>
        <v/>
      </c>
      <c r="F93" t="str">
        <f ca="1">IF(INDEX(Table3[Value],Table6[[#This Row],[Index Number]])=0,"",INDEX(Table3[Value],Table6[[#This Row],[Index Number]]))</f>
        <v/>
      </c>
      <c r="G93" s="12" t="str">
        <f ca="1">IF(INDEX(Table3[Footprint],Table6[[#This Row],[Index Number]])=0, "",INDEX(Table3[Footprint],Table6[[#This Row],[Index Number]]))</f>
        <v/>
      </c>
    </row>
    <row r="94" spans="1:7" x14ac:dyDescent="0.25">
      <c r="A94">
        <f t="shared" ca="1" si="1"/>
        <v>88</v>
      </c>
      <c r="C94" s="18" t="str">
        <f ca="1">IF(INDEX(Table3[Schematic Ref],Table6[[#This Row],[Index Number]])=0,"",INDEX(Table3[Schematic Ref],Table6[[#This Row],[Index Number]]))</f>
        <v/>
      </c>
      <c r="D94" t="str">
        <f ca="1">IF(INDEX(Table3[Quantity],Table6[[#This Row],[Index Number]])=0,"",INDEX(Table3[Quantity],Table6[[#This Row],[Index Number]]))</f>
        <v/>
      </c>
      <c r="E94" t="str">
        <f ca="1">IF(INDEX(Table3[Manufacturer Part Number],Table6[[#This Row],[Index Number]])=0,"",INDEX(Table3[Manufacturer Part Number],Table6[[#This Row],[Index Number]]))</f>
        <v/>
      </c>
      <c r="F94" t="str">
        <f ca="1">IF(INDEX(Table3[Value],Table6[[#This Row],[Index Number]])=0,"",INDEX(Table3[Value],Table6[[#This Row],[Index Number]]))</f>
        <v/>
      </c>
      <c r="G94" s="12" t="str">
        <f ca="1">IF(INDEX(Table3[Footprint],Table6[[#This Row],[Index Number]])=0, "",INDEX(Table3[Footprint],Table6[[#This Row],[Index Number]]))</f>
        <v/>
      </c>
    </row>
    <row r="95" spans="1:7" x14ac:dyDescent="0.25">
      <c r="A95">
        <f t="shared" ca="1" si="1"/>
        <v>89</v>
      </c>
      <c r="C95" s="18" t="str">
        <f ca="1">IF(INDEX(Table3[Schematic Ref],Table6[[#This Row],[Index Number]])=0,"",INDEX(Table3[Schematic Ref],Table6[[#This Row],[Index Number]]))</f>
        <v/>
      </c>
      <c r="D95" t="str">
        <f ca="1">IF(INDEX(Table3[Quantity],Table6[[#This Row],[Index Number]])=0,"",INDEX(Table3[Quantity],Table6[[#This Row],[Index Number]]))</f>
        <v/>
      </c>
      <c r="E95" t="str">
        <f ca="1">IF(INDEX(Table3[Manufacturer Part Number],Table6[[#This Row],[Index Number]])=0,"",INDEX(Table3[Manufacturer Part Number],Table6[[#This Row],[Index Number]]))</f>
        <v/>
      </c>
      <c r="F95" t="str">
        <f ca="1">IF(INDEX(Table3[Value],Table6[[#This Row],[Index Number]])=0,"",INDEX(Table3[Value],Table6[[#This Row],[Index Number]]))</f>
        <v/>
      </c>
      <c r="G95" s="12" t="str">
        <f ca="1">IF(INDEX(Table3[Footprint],Table6[[#This Row],[Index Number]])=0, "",INDEX(Table3[Footprint],Table6[[#This Row],[Index Number]]))</f>
        <v/>
      </c>
    </row>
    <row r="96" spans="1:7" x14ac:dyDescent="0.25">
      <c r="A96">
        <f t="shared" ca="1" si="1"/>
        <v>90</v>
      </c>
      <c r="C96" s="18" t="str">
        <f ca="1">IF(INDEX(Table3[Schematic Ref],Table6[[#This Row],[Index Number]])=0,"",INDEX(Table3[Schematic Ref],Table6[[#This Row],[Index Number]]))</f>
        <v/>
      </c>
      <c r="D96" t="str">
        <f ca="1">IF(INDEX(Table3[Quantity],Table6[[#This Row],[Index Number]])=0,"",INDEX(Table3[Quantity],Table6[[#This Row],[Index Number]]))</f>
        <v/>
      </c>
      <c r="E96" t="str">
        <f ca="1">IF(INDEX(Table3[Manufacturer Part Number],Table6[[#This Row],[Index Number]])=0,"",INDEX(Table3[Manufacturer Part Number],Table6[[#This Row],[Index Number]]))</f>
        <v/>
      </c>
      <c r="F96" t="str">
        <f ca="1">IF(INDEX(Table3[Value],Table6[[#This Row],[Index Number]])=0,"",INDEX(Table3[Value],Table6[[#This Row],[Index Number]]))</f>
        <v/>
      </c>
      <c r="G96" s="12" t="str">
        <f ca="1">IF(INDEX(Table3[Footprint],Table6[[#This Row],[Index Number]])=0, "",INDEX(Table3[Footprint],Table6[[#This Row],[Index Number]]))</f>
        <v/>
      </c>
    </row>
    <row r="97" spans="1:7" x14ac:dyDescent="0.25">
      <c r="A97">
        <f t="shared" ca="1" si="1"/>
        <v>91</v>
      </c>
      <c r="C97" s="18" t="str">
        <f ca="1">IF(INDEX(Table3[Schematic Ref],Table6[[#This Row],[Index Number]])=0,"",INDEX(Table3[Schematic Ref],Table6[[#This Row],[Index Number]]))</f>
        <v/>
      </c>
      <c r="D97" t="str">
        <f ca="1">IF(INDEX(Table3[Quantity],Table6[[#This Row],[Index Number]])=0,"",INDEX(Table3[Quantity],Table6[[#This Row],[Index Number]]))</f>
        <v/>
      </c>
      <c r="E97" t="str">
        <f ca="1">IF(INDEX(Table3[Manufacturer Part Number],Table6[[#This Row],[Index Number]])=0,"",INDEX(Table3[Manufacturer Part Number],Table6[[#This Row],[Index Number]]))</f>
        <v/>
      </c>
      <c r="F97" t="str">
        <f ca="1">IF(INDEX(Table3[Value],Table6[[#This Row],[Index Number]])=0,"",INDEX(Table3[Value],Table6[[#This Row],[Index Number]]))</f>
        <v/>
      </c>
      <c r="G97" s="12" t="str">
        <f ca="1">IF(INDEX(Table3[Footprint],Table6[[#This Row],[Index Number]])=0, "",INDEX(Table3[Footprint],Table6[[#This Row],[Index Number]]))</f>
        <v/>
      </c>
    </row>
    <row r="98" spans="1:7" x14ac:dyDescent="0.25">
      <c r="A98">
        <f t="shared" ca="1" si="1"/>
        <v>92</v>
      </c>
      <c r="C98" s="18" t="str">
        <f ca="1">IF(INDEX(Table3[Schematic Ref],Table6[[#This Row],[Index Number]])=0,"",INDEX(Table3[Schematic Ref],Table6[[#This Row],[Index Number]]))</f>
        <v/>
      </c>
      <c r="D98" t="str">
        <f ca="1">IF(INDEX(Table3[Quantity],Table6[[#This Row],[Index Number]])=0,"",INDEX(Table3[Quantity],Table6[[#This Row],[Index Number]]))</f>
        <v/>
      </c>
      <c r="E98" t="str">
        <f ca="1">IF(INDEX(Table3[Manufacturer Part Number],Table6[[#This Row],[Index Number]])=0,"",INDEX(Table3[Manufacturer Part Number],Table6[[#This Row],[Index Number]]))</f>
        <v/>
      </c>
      <c r="F98" t="str">
        <f ca="1">IF(INDEX(Table3[Value],Table6[[#This Row],[Index Number]])=0,"",INDEX(Table3[Value],Table6[[#This Row],[Index Number]]))</f>
        <v/>
      </c>
      <c r="G98" s="12" t="str">
        <f ca="1">IF(INDEX(Table3[Footprint],Table6[[#This Row],[Index Number]])=0, "",INDEX(Table3[Footprint],Table6[[#This Row],[Index Number]]))</f>
        <v/>
      </c>
    </row>
    <row r="99" spans="1:7" x14ac:dyDescent="0.25">
      <c r="A99">
        <f t="shared" ca="1" si="1"/>
        <v>93</v>
      </c>
      <c r="C99" s="18" t="str">
        <f ca="1">IF(INDEX(Table3[Schematic Ref],Table6[[#This Row],[Index Number]])=0,"",INDEX(Table3[Schematic Ref],Table6[[#This Row],[Index Number]]))</f>
        <v/>
      </c>
      <c r="D99" t="str">
        <f ca="1">IF(INDEX(Table3[Quantity],Table6[[#This Row],[Index Number]])=0,"",INDEX(Table3[Quantity],Table6[[#This Row],[Index Number]]))</f>
        <v/>
      </c>
      <c r="E99" t="str">
        <f ca="1">IF(INDEX(Table3[Manufacturer Part Number],Table6[[#This Row],[Index Number]])=0,"",INDEX(Table3[Manufacturer Part Number],Table6[[#This Row],[Index Number]]))</f>
        <v/>
      </c>
      <c r="F99" t="str">
        <f ca="1">IF(INDEX(Table3[Value],Table6[[#This Row],[Index Number]])=0,"",INDEX(Table3[Value],Table6[[#This Row],[Index Number]]))</f>
        <v/>
      </c>
      <c r="G99" s="12" t="str">
        <f ca="1">IF(INDEX(Table3[Footprint],Table6[[#This Row],[Index Number]])=0, "",INDEX(Table3[Footprint],Table6[[#This Row],[Index Number]]))</f>
        <v/>
      </c>
    </row>
    <row r="100" spans="1:7" x14ac:dyDescent="0.25">
      <c r="A100">
        <f t="shared" ca="1" si="1"/>
        <v>94</v>
      </c>
      <c r="C100" s="18" t="str">
        <f ca="1">IF(INDEX(Table3[Schematic Ref],Table6[[#This Row],[Index Number]])=0,"",INDEX(Table3[Schematic Ref],Table6[[#This Row],[Index Number]]))</f>
        <v/>
      </c>
      <c r="D100" t="str">
        <f ca="1">IF(INDEX(Table3[Quantity],Table6[[#This Row],[Index Number]])=0,"",INDEX(Table3[Quantity],Table6[[#This Row],[Index Number]]))</f>
        <v/>
      </c>
      <c r="E100" t="str">
        <f ca="1">IF(INDEX(Table3[Manufacturer Part Number],Table6[[#This Row],[Index Number]])=0,"",INDEX(Table3[Manufacturer Part Number],Table6[[#This Row],[Index Number]]))</f>
        <v/>
      </c>
      <c r="F100" t="str">
        <f ca="1">IF(INDEX(Table3[Value],Table6[[#This Row],[Index Number]])=0,"",INDEX(Table3[Value],Table6[[#This Row],[Index Number]]))</f>
        <v/>
      </c>
      <c r="G100" s="12" t="str">
        <f ca="1">IF(INDEX(Table3[Footprint],Table6[[#This Row],[Index Number]])=0, "",INDEX(Table3[Footprint],Table6[[#This Row],[Index Number]]))</f>
        <v/>
      </c>
    </row>
    <row r="101" spans="1:7" x14ac:dyDescent="0.25">
      <c r="A101">
        <f t="shared" ca="1" si="1"/>
        <v>95</v>
      </c>
      <c r="C101" s="18" t="str">
        <f ca="1">IF(INDEX(Table3[Schematic Ref],Table6[[#This Row],[Index Number]])=0,"",INDEX(Table3[Schematic Ref],Table6[[#This Row],[Index Number]]))</f>
        <v/>
      </c>
      <c r="D101" t="str">
        <f ca="1">IF(INDEX(Table3[Quantity],Table6[[#This Row],[Index Number]])=0,"",INDEX(Table3[Quantity],Table6[[#This Row],[Index Number]]))</f>
        <v/>
      </c>
      <c r="E101" t="str">
        <f ca="1">IF(INDEX(Table3[Manufacturer Part Number],Table6[[#This Row],[Index Number]])=0,"",INDEX(Table3[Manufacturer Part Number],Table6[[#This Row],[Index Number]]))</f>
        <v/>
      </c>
      <c r="F101" t="str">
        <f ca="1">IF(INDEX(Table3[Value],Table6[[#This Row],[Index Number]])=0,"",INDEX(Table3[Value],Table6[[#This Row],[Index Number]]))</f>
        <v/>
      </c>
      <c r="G101" s="12" t="str">
        <f ca="1">IF(INDEX(Table3[Footprint],Table6[[#This Row],[Index Number]])=0, "",INDEX(Table3[Footprint],Table6[[#This Row],[Index Number]]))</f>
        <v/>
      </c>
    </row>
    <row r="102" spans="1:7" x14ac:dyDescent="0.25">
      <c r="A102">
        <f t="shared" ca="1" si="1"/>
        <v>96</v>
      </c>
      <c r="C102" s="18" t="str">
        <f ca="1">IF(INDEX(Table3[Schematic Ref],Table6[[#This Row],[Index Number]])=0,"",INDEX(Table3[Schematic Ref],Table6[[#This Row],[Index Number]]))</f>
        <v/>
      </c>
      <c r="D102" t="str">
        <f ca="1">IF(INDEX(Table3[Quantity],Table6[[#This Row],[Index Number]])=0,"",INDEX(Table3[Quantity],Table6[[#This Row],[Index Number]]))</f>
        <v/>
      </c>
      <c r="E102" t="str">
        <f ca="1">IF(INDEX(Table3[Manufacturer Part Number],Table6[[#This Row],[Index Number]])=0,"",INDEX(Table3[Manufacturer Part Number],Table6[[#This Row],[Index Number]]))</f>
        <v/>
      </c>
      <c r="F102" t="str">
        <f ca="1">IF(INDEX(Table3[Value],Table6[[#This Row],[Index Number]])=0,"",INDEX(Table3[Value],Table6[[#This Row],[Index Number]]))</f>
        <v/>
      </c>
      <c r="G102" s="12" t="str">
        <f ca="1">IF(INDEX(Table3[Footprint],Table6[[#This Row],[Index Number]])=0, "",INDEX(Table3[Footprint],Table6[[#This Row],[Index Number]]))</f>
        <v/>
      </c>
    </row>
    <row r="103" spans="1:7" x14ac:dyDescent="0.25">
      <c r="A103">
        <f t="shared" ca="1" si="1"/>
        <v>97</v>
      </c>
      <c r="C103" s="18" t="str">
        <f ca="1">IF(INDEX(Table3[Schematic Ref],Table6[[#This Row],[Index Number]])=0,"",INDEX(Table3[Schematic Ref],Table6[[#This Row],[Index Number]]))</f>
        <v/>
      </c>
      <c r="D103" t="str">
        <f ca="1">IF(INDEX(Table3[Quantity],Table6[[#This Row],[Index Number]])=0,"",INDEX(Table3[Quantity],Table6[[#This Row],[Index Number]]))</f>
        <v/>
      </c>
      <c r="E103" t="str">
        <f ca="1">IF(INDEX(Table3[Manufacturer Part Number],Table6[[#This Row],[Index Number]])=0,"",INDEX(Table3[Manufacturer Part Number],Table6[[#This Row],[Index Number]]))</f>
        <v/>
      </c>
      <c r="F103" t="str">
        <f ca="1">IF(INDEX(Table3[Value],Table6[[#This Row],[Index Number]])=0,"",INDEX(Table3[Value],Table6[[#This Row],[Index Number]]))</f>
        <v/>
      </c>
      <c r="G103" s="12" t="str">
        <f ca="1">IF(INDEX(Table3[Footprint],Table6[[#This Row],[Index Number]])=0, "",INDEX(Table3[Footprint],Table6[[#This Row],[Index Number]]))</f>
        <v/>
      </c>
    </row>
    <row r="104" spans="1:7" x14ac:dyDescent="0.25">
      <c r="A104">
        <f t="shared" ca="1" si="1"/>
        <v>98</v>
      </c>
      <c r="C104" s="18" t="str">
        <f ca="1">IF(INDEX(Table3[Schematic Ref],Table6[[#This Row],[Index Number]])=0,"",INDEX(Table3[Schematic Ref],Table6[[#This Row],[Index Number]]))</f>
        <v/>
      </c>
      <c r="D104" t="str">
        <f ca="1">IF(INDEX(Table3[Quantity],Table6[[#This Row],[Index Number]])=0,"",INDEX(Table3[Quantity],Table6[[#This Row],[Index Number]]))</f>
        <v/>
      </c>
      <c r="E104" t="str">
        <f ca="1">IF(INDEX(Table3[Manufacturer Part Number],Table6[[#This Row],[Index Number]])=0,"",INDEX(Table3[Manufacturer Part Number],Table6[[#This Row],[Index Number]]))</f>
        <v/>
      </c>
      <c r="F104" t="str">
        <f ca="1">IF(INDEX(Table3[Value],Table6[[#This Row],[Index Number]])=0,"",INDEX(Table3[Value],Table6[[#This Row],[Index Number]]))</f>
        <v/>
      </c>
      <c r="G104" s="12" t="str">
        <f ca="1">IF(INDEX(Table3[Footprint],Table6[[#This Row],[Index Number]])=0, "",INDEX(Table3[Footprint],Table6[[#This Row],[Index Number]]))</f>
        <v/>
      </c>
    </row>
    <row r="105" spans="1:7" x14ac:dyDescent="0.25">
      <c r="A105">
        <f t="shared" ca="1" si="1"/>
        <v>99</v>
      </c>
      <c r="C105" s="18" t="str">
        <f ca="1">IF(INDEX(Table3[Schematic Ref],Table6[[#This Row],[Index Number]])=0,"",INDEX(Table3[Schematic Ref],Table6[[#This Row],[Index Number]]))</f>
        <v/>
      </c>
      <c r="D105" t="str">
        <f ca="1">IF(INDEX(Table3[Quantity],Table6[[#This Row],[Index Number]])=0,"",INDEX(Table3[Quantity],Table6[[#This Row],[Index Number]]))</f>
        <v/>
      </c>
      <c r="E105" t="str">
        <f ca="1">IF(INDEX(Table3[Manufacturer Part Number],Table6[[#This Row],[Index Number]])=0,"",INDEX(Table3[Manufacturer Part Number],Table6[[#This Row],[Index Number]]))</f>
        <v/>
      </c>
      <c r="F105" t="str">
        <f ca="1">IF(INDEX(Table3[Value],Table6[[#This Row],[Index Number]])=0,"",INDEX(Table3[Value],Table6[[#This Row],[Index Number]]))</f>
        <v/>
      </c>
      <c r="G105" s="12" t="str">
        <f ca="1">IF(INDEX(Table3[Footprint],Table6[[#This Row],[Index Number]])=0, "",INDEX(Table3[Footprint],Table6[[#This Row],[Index Number]]))</f>
        <v/>
      </c>
    </row>
    <row r="106" spans="1:7" x14ac:dyDescent="0.25">
      <c r="A106">
        <f t="shared" ca="1" si="1"/>
        <v>100</v>
      </c>
      <c r="C106" s="18" t="str">
        <f ca="1">IF(INDEX(Table3[Schematic Ref],Table6[[#This Row],[Index Number]])=0,"",INDEX(Table3[Schematic Ref],Table6[[#This Row],[Index Number]]))</f>
        <v/>
      </c>
      <c r="D106" t="str">
        <f ca="1">IF(INDEX(Table3[Quantity],Table6[[#This Row],[Index Number]])=0,"",INDEX(Table3[Quantity],Table6[[#This Row],[Index Number]]))</f>
        <v/>
      </c>
      <c r="E106" t="str">
        <f ca="1">IF(INDEX(Table3[Manufacturer Part Number],Table6[[#This Row],[Index Number]])=0,"",INDEX(Table3[Manufacturer Part Number],Table6[[#This Row],[Index Number]]))</f>
        <v/>
      </c>
      <c r="F106" t="str">
        <f ca="1">IF(INDEX(Table3[Value],Table6[[#This Row],[Index Number]])=0,"",INDEX(Table3[Value],Table6[[#This Row],[Index Number]]))</f>
        <v/>
      </c>
      <c r="G106" s="12" t="str">
        <f ca="1">IF(INDEX(Table3[Footprint],Table6[[#This Row],[Index Number]])=0, "",INDEX(Table3[Footprint],Table6[[#This Row],[Index Number]]))</f>
        <v/>
      </c>
    </row>
    <row r="107" spans="1:7" x14ac:dyDescent="0.25">
      <c r="A107">
        <f t="shared" ca="1" si="1"/>
        <v>101</v>
      </c>
      <c r="C107" s="18" t="str">
        <f ca="1">IF(INDEX(Table3[Schematic Ref],Table6[[#This Row],[Index Number]])=0,"",INDEX(Table3[Schematic Ref],Table6[[#This Row],[Index Number]]))</f>
        <v/>
      </c>
      <c r="D107" t="str">
        <f ca="1">IF(INDEX(Table3[Quantity],Table6[[#This Row],[Index Number]])=0,"",INDEX(Table3[Quantity],Table6[[#This Row],[Index Number]]))</f>
        <v/>
      </c>
      <c r="E107" t="str">
        <f ca="1">IF(INDEX(Table3[Manufacturer Part Number],Table6[[#This Row],[Index Number]])=0,"",INDEX(Table3[Manufacturer Part Number],Table6[[#This Row],[Index Number]]))</f>
        <v/>
      </c>
      <c r="F107" t="str">
        <f ca="1">IF(INDEX(Table3[Value],Table6[[#This Row],[Index Number]])=0,"",INDEX(Table3[Value],Table6[[#This Row],[Index Number]]))</f>
        <v/>
      </c>
      <c r="G107" s="12" t="str">
        <f ca="1">IF(INDEX(Table3[Footprint],Table6[[#This Row],[Index Number]])=0, "",INDEX(Table3[Footprint],Table6[[#This Row],[Index Number]]))</f>
        <v/>
      </c>
    </row>
    <row r="108" spans="1:7" x14ac:dyDescent="0.25">
      <c r="A108">
        <f t="shared" ca="1" si="1"/>
        <v>102</v>
      </c>
      <c r="C108" s="18" t="str">
        <f ca="1">IF(INDEX(Table3[Schematic Ref],Table6[[#This Row],[Index Number]])=0,"",INDEX(Table3[Schematic Ref],Table6[[#This Row],[Index Number]]))</f>
        <v/>
      </c>
      <c r="D108" t="str">
        <f ca="1">IF(INDEX(Table3[Quantity],Table6[[#This Row],[Index Number]])=0,"",INDEX(Table3[Quantity],Table6[[#This Row],[Index Number]]))</f>
        <v/>
      </c>
      <c r="E108" t="str">
        <f ca="1">IF(INDEX(Table3[Manufacturer Part Number],Table6[[#This Row],[Index Number]])=0,"",INDEX(Table3[Manufacturer Part Number],Table6[[#This Row],[Index Number]]))</f>
        <v/>
      </c>
      <c r="F108" t="str">
        <f ca="1">IF(INDEX(Table3[Value],Table6[[#This Row],[Index Number]])=0,"",INDEX(Table3[Value],Table6[[#This Row],[Index Number]]))</f>
        <v/>
      </c>
      <c r="G108" s="12" t="str">
        <f ca="1">IF(INDEX(Table3[Footprint],Table6[[#This Row],[Index Number]])=0, "",INDEX(Table3[Footprint],Table6[[#This Row],[Index Number]]))</f>
        <v/>
      </c>
    </row>
    <row r="109" spans="1:7" x14ac:dyDescent="0.25">
      <c r="A109">
        <f t="shared" ca="1" si="1"/>
        <v>103</v>
      </c>
      <c r="C109" s="18" t="str">
        <f ca="1">IF(INDEX(Table3[Schematic Ref],Table6[[#This Row],[Index Number]])=0,"",INDEX(Table3[Schematic Ref],Table6[[#This Row],[Index Number]]))</f>
        <v/>
      </c>
      <c r="D109" t="str">
        <f ca="1">IF(INDEX(Table3[Quantity],Table6[[#This Row],[Index Number]])=0,"",INDEX(Table3[Quantity],Table6[[#This Row],[Index Number]]))</f>
        <v/>
      </c>
      <c r="E109" t="str">
        <f ca="1">IF(INDEX(Table3[Manufacturer Part Number],Table6[[#This Row],[Index Number]])=0,"",INDEX(Table3[Manufacturer Part Number],Table6[[#This Row],[Index Number]]))</f>
        <v/>
      </c>
      <c r="F109" t="str">
        <f ca="1">IF(INDEX(Table3[Value],Table6[[#This Row],[Index Number]])=0,"",INDEX(Table3[Value],Table6[[#This Row],[Index Number]]))</f>
        <v/>
      </c>
      <c r="G109" s="12" t="str">
        <f ca="1">IF(INDEX(Table3[Footprint],Table6[[#This Row],[Index Number]])=0, "",INDEX(Table3[Footprint],Table6[[#This Row],[Index Number]]))</f>
        <v/>
      </c>
    </row>
    <row r="110" spans="1:7" x14ac:dyDescent="0.25">
      <c r="A110">
        <f t="shared" ca="1" si="1"/>
        <v>104</v>
      </c>
      <c r="C110" s="18" t="str">
        <f ca="1">IF(INDEX(Table3[Schematic Ref],Table6[[#This Row],[Index Number]])=0,"",INDEX(Table3[Schematic Ref],Table6[[#This Row],[Index Number]]))</f>
        <v/>
      </c>
      <c r="D110" t="str">
        <f ca="1">IF(INDEX(Table3[Quantity],Table6[[#This Row],[Index Number]])=0,"",INDEX(Table3[Quantity],Table6[[#This Row],[Index Number]]))</f>
        <v/>
      </c>
      <c r="E110" t="str">
        <f ca="1">IF(INDEX(Table3[Manufacturer Part Number],Table6[[#This Row],[Index Number]])=0,"",INDEX(Table3[Manufacturer Part Number],Table6[[#This Row],[Index Number]]))</f>
        <v/>
      </c>
      <c r="F110" t="str">
        <f ca="1">IF(INDEX(Table3[Value],Table6[[#This Row],[Index Number]])=0,"",INDEX(Table3[Value],Table6[[#This Row],[Index Number]]))</f>
        <v/>
      </c>
      <c r="G110" s="12" t="str">
        <f ca="1">IF(INDEX(Table3[Footprint],Table6[[#This Row],[Index Number]])=0, "",INDEX(Table3[Footprint],Table6[[#This Row],[Index Number]]))</f>
        <v/>
      </c>
    </row>
    <row r="111" spans="1:7" x14ac:dyDescent="0.25">
      <c r="A111">
        <f t="shared" ca="1" si="1"/>
        <v>105</v>
      </c>
      <c r="C111" s="18" t="str">
        <f ca="1">IF(INDEX(Table3[Schematic Ref],Table6[[#This Row],[Index Number]])=0,"",INDEX(Table3[Schematic Ref],Table6[[#This Row],[Index Number]]))</f>
        <v/>
      </c>
      <c r="D111" t="str">
        <f ca="1">IF(INDEX(Table3[Quantity],Table6[[#This Row],[Index Number]])=0,"",INDEX(Table3[Quantity],Table6[[#This Row],[Index Number]]))</f>
        <v/>
      </c>
      <c r="E111" t="str">
        <f ca="1">IF(INDEX(Table3[Manufacturer Part Number],Table6[[#This Row],[Index Number]])=0,"",INDEX(Table3[Manufacturer Part Number],Table6[[#This Row],[Index Number]]))</f>
        <v/>
      </c>
      <c r="F111" t="str">
        <f ca="1">IF(INDEX(Table3[Value],Table6[[#This Row],[Index Number]])=0,"",INDEX(Table3[Value],Table6[[#This Row],[Index Number]]))</f>
        <v/>
      </c>
      <c r="G111" s="12" t="str">
        <f ca="1">IF(INDEX(Table3[Footprint],Table6[[#This Row],[Index Number]])=0, "",INDEX(Table3[Footprint],Table6[[#This Row],[Index Number]]))</f>
        <v/>
      </c>
    </row>
    <row r="112" spans="1:7" x14ac:dyDescent="0.25">
      <c r="A112">
        <f t="shared" ca="1" si="1"/>
        <v>106</v>
      </c>
      <c r="C112" s="18" t="str">
        <f ca="1">IF(INDEX(Table3[Schematic Ref],Table6[[#This Row],[Index Number]])=0,"",INDEX(Table3[Schematic Ref],Table6[[#This Row],[Index Number]]))</f>
        <v/>
      </c>
      <c r="D112" t="str">
        <f ca="1">IF(INDEX(Table3[Quantity],Table6[[#This Row],[Index Number]])=0,"",INDEX(Table3[Quantity],Table6[[#This Row],[Index Number]]))</f>
        <v/>
      </c>
      <c r="E112" t="str">
        <f ca="1">IF(INDEX(Table3[Manufacturer Part Number],Table6[[#This Row],[Index Number]])=0,"",INDEX(Table3[Manufacturer Part Number],Table6[[#This Row],[Index Number]]))</f>
        <v/>
      </c>
      <c r="F112" t="str">
        <f ca="1">IF(INDEX(Table3[Value],Table6[[#This Row],[Index Number]])=0,"",INDEX(Table3[Value],Table6[[#This Row],[Index Number]]))</f>
        <v/>
      </c>
      <c r="G112" s="12" t="str">
        <f ca="1">IF(INDEX(Table3[Footprint],Table6[[#This Row],[Index Number]])=0, "",INDEX(Table3[Footprint],Table6[[#This Row],[Index Number]]))</f>
        <v/>
      </c>
    </row>
    <row r="113" spans="1:7" x14ac:dyDescent="0.25">
      <c r="A113">
        <f t="shared" ca="1" si="1"/>
        <v>107</v>
      </c>
      <c r="C113" s="18" t="str">
        <f ca="1">IF(INDEX(Table3[Schematic Ref],Table6[[#This Row],[Index Number]])=0,"",INDEX(Table3[Schematic Ref],Table6[[#This Row],[Index Number]]))</f>
        <v/>
      </c>
      <c r="D113" t="str">
        <f ca="1">IF(INDEX(Table3[Quantity],Table6[[#This Row],[Index Number]])=0,"",INDEX(Table3[Quantity],Table6[[#This Row],[Index Number]]))</f>
        <v/>
      </c>
      <c r="E113" t="str">
        <f ca="1">IF(INDEX(Table3[Manufacturer Part Number],Table6[[#This Row],[Index Number]])=0,"",INDEX(Table3[Manufacturer Part Number],Table6[[#This Row],[Index Number]]))</f>
        <v/>
      </c>
      <c r="F113" t="str">
        <f ca="1">IF(INDEX(Table3[Value],Table6[[#This Row],[Index Number]])=0,"",INDEX(Table3[Value],Table6[[#This Row],[Index Number]]))</f>
        <v/>
      </c>
      <c r="G113" s="12" t="str">
        <f ca="1">IF(INDEX(Table3[Footprint],Table6[[#This Row],[Index Number]])=0, "",INDEX(Table3[Footprint],Table6[[#This Row],[Index Number]]))</f>
        <v/>
      </c>
    </row>
    <row r="114" spans="1:7" x14ac:dyDescent="0.25">
      <c r="A114">
        <f t="shared" ca="1" si="1"/>
        <v>108</v>
      </c>
      <c r="C114" s="18" t="str">
        <f ca="1">IF(INDEX(Table3[Schematic Ref],Table6[[#This Row],[Index Number]])=0,"",INDEX(Table3[Schematic Ref],Table6[[#This Row],[Index Number]]))</f>
        <v/>
      </c>
      <c r="D114" t="str">
        <f ca="1">IF(INDEX(Table3[Quantity],Table6[[#This Row],[Index Number]])=0,"",INDEX(Table3[Quantity],Table6[[#This Row],[Index Number]]))</f>
        <v/>
      </c>
      <c r="E114" t="str">
        <f ca="1">IF(INDEX(Table3[Manufacturer Part Number],Table6[[#This Row],[Index Number]])=0,"",INDEX(Table3[Manufacturer Part Number],Table6[[#This Row],[Index Number]]))</f>
        <v/>
      </c>
      <c r="F114" t="str">
        <f ca="1">IF(INDEX(Table3[Value],Table6[[#This Row],[Index Number]])=0,"",INDEX(Table3[Value],Table6[[#This Row],[Index Number]]))</f>
        <v/>
      </c>
      <c r="G114" s="12" t="str">
        <f ca="1">IF(INDEX(Table3[Footprint],Table6[[#This Row],[Index Number]])=0, "",INDEX(Table3[Footprint],Table6[[#This Row],[Index Number]]))</f>
        <v/>
      </c>
    </row>
    <row r="115" spans="1:7" x14ac:dyDescent="0.25">
      <c r="A115">
        <f t="shared" ca="1" si="1"/>
        <v>109</v>
      </c>
      <c r="C115" s="18" t="str">
        <f ca="1">IF(INDEX(Table3[Schematic Ref],Table6[[#This Row],[Index Number]])=0,"",INDEX(Table3[Schematic Ref],Table6[[#This Row],[Index Number]]))</f>
        <v/>
      </c>
      <c r="D115" t="str">
        <f ca="1">IF(INDEX(Table3[Quantity],Table6[[#This Row],[Index Number]])=0,"",INDEX(Table3[Quantity],Table6[[#This Row],[Index Number]]))</f>
        <v/>
      </c>
      <c r="E115" t="str">
        <f ca="1">IF(INDEX(Table3[Manufacturer Part Number],Table6[[#This Row],[Index Number]])=0,"",INDEX(Table3[Manufacturer Part Number],Table6[[#This Row],[Index Number]]))</f>
        <v/>
      </c>
      <c r="F115" t="str">
        <f ca="1">IF(INDEX(Table3[Value],Table6[[#This Row],[Index Number]])=0,"",INDEX(Table3[Value],Table6[[#This Row],[Index Number]]))</f>
        <v/>
      </c>
      <c r="G115" s="12" t="str">
        <f ca="1">IF(INDEX(Table3[Footprint],Table6[[#This Row],[Index Number]])=0, "",INDEX(Table3[Footprint],Table6[[#This Row],[Index Number]]))</f>
        <v/>
      </c>
    </row>
    <row r="116" spans="1:7" x14ac:dyDescent="0.25">
      <c r="A116">
        <f t="shared" ca="1" si="1"/>
        <v>110</v>
      </c>
      <c r="C116" s="18" t="str">
        <f ca="1">IF(INDEX(Table3[Schematic Ref],Table6[[#This Row],[Index Number]])=0,"",INDEX(Table3[Schematic Ref],Table6[[#This Row],[Index Number]]))</f>
        <v/>
      </c>
      <c r="D116" t="str">
        <f ca="1">IF(INDEX(Table3[Quantity],Table6[[#This Row],[Index Number]])=0,"",INDEX(Table3[Quantity],Table6[[#This Row],[Index Number]]))</f>
        <v/>
      </c>
      <c r="E116" t="str">
        <f ca="1">IF(INDEX(Table3[Manufacturer Part Number],Table6[[#This Row],[Index Number]])=0,"",INDEX(Table3[Manufacturer Part Number],Table6[[#This Row],[Index Number]]))</f>
        <v/>
      </c>
      <c r="F116" t="str">
        <f ca="1">IF(INDEX(Table3[Value],Table6[[#This Row],[Index Number]])=0,"",INDEX(Table3[Value],Table6[[#This Row],[Index Number]]))</f>
        <v/>
      </c>
      <c r="G116" s="12" t="str">
        <f ca="1">IF(INDEX(Table3[Footprint],Table6[[#This Row],[Index Number]])=0, "",INDEX(Table3[Footprint],Table6[[#This Row],[Index Number]]))</f>
        <v/>
      </c>
    </row>
    <row r="117" spans="1:7" x14ac:dyDescent="0.25">
      <c r="A117">
        <f t="shared" ca="1" si="1"/>
        <v>111</v>
      </c>
      <c r="C117" s="18" t="str">
        <f ca="1">IF(INDEX(Table3[Schematic Ref],Table6[[#This Row],[Index Number]])=0,"",INDEX(Table3[Schematic Ref],Table6[[#This Row],[Index Number]]))</f>
        <v/>
      </c>
      <c r="D117" t="str">
        <f ca="1">IF(INDEX(Table3[Quantity],Table6[[#This Row],[Index Number]])=0,"",INDEX(Table3[Quantity],Table6[[#This Row],[Index Number]]))</f>
        <v/>
      </c>
      <c r="E117" t="str">
        <f ca="1">IF(INDEX(Table3[Manufacturer Part Number],Table6[[#This Row],[Index Number]])=0,"",INDEX(Table3[Manufacturer Part Number],Table6[[#This Row],[Index Number]]))</f>
        <v/>
      </c>
      <c r="F117" t="str">
        <f ca="1">IF(INDEX(Table3[Value],Table6[[#This Row],[Index Number]])=0,"",INDEX(Table3[Value],Table6[[#This Row],[Index Number]]))</f>
        <v/>
      </c>
      <c r="G117" s="12" t="str">
        <f ca="1">IF(INDEX(Table3[Footprint],Table6[[#This Row],[Index Number]])=0, "",INDEX(Table3[Footprint],Table6[[#This Row],[Index Number]]))</f>
        <v/>
      </c>
    </row>
    <row r="118" spans="1:7" x14ac:dyDescent="0.25">
      <c r="A118">
        <f t="shared" ca="1" si="1"/>
        <v>112</v>
      </c>
      <c r="C118" s="18" t="str">
        <f ca="1">IF(INDEX(Table3[Schematic Ref],Table6[[#This Row],[Index Number]])=0,"",INDEX(Table3[Schematic Ref],Table6[[#This Row],[Index Number]]))</f>
        <v/>
      </c>
      <c r="D118" t="str">
        <f ca="1">IF(INDEX(Table3[Quantity],Table6[[#This Row],[Index Number]])=0,"",INDEX(Table3[Quantity],Table6[[#This Row],[Index Number]]))</f>
        <v/>
      </c>
      <c r="E118" t="str">
        <f ca="1">IF(INDEX(Table3[Manufacturer Part Number],Table6[[#This Row],[Index Number]])=0,"",INDEX(Table3[Manufacturer Part Number],Table6[[#This Row],[Index Number]]))</f>
        <v/>
      </c>
      <c r="F118" t="str">
        <f ca="1">IF(INDEX(Table3[Value],Table6[[#This Row],[Index Number]])=0,"",INDEX(Table3[Value],Table6[[#This Row],[Index Number]]))</f>
        <v/>
      </c>
      <c r="G118" s="12" t="str">
        <f ca="1">IF(INDEX(Table3[Footprint],Table6[[#This Row],[Index Number]])=0, "",INDEX(Table3[Footprint],Table6[[#This Row],[Index Number]]))</f>
        <v/>
      </c>
    </row>
    <row r="119" spans="1:7" x14ac:dyDescent="0.25">
      <c r="A119">
        <f t="shared" ca="1" si="1"/>
        <v>113</v>
      </c>
      <c r="C119" s="18" t="str">
        <f ca="1">IF(INDEX(Table3[Schematic Ref],Table6[[#This Row],[Index Number]])=0,"",INDEX(Table3[Schematic Ref],Table6[[#This Row],[Index Number]]))</f>
        <v/>
      </c>
      <c r="D119" t="str">
        <f ca="1">IF(INDEX(Table3[Quantity],Table6[[#This Row],[Index Number]])=0,"",INDEX(Table3[Quantity],Table6[[#This Row],[Index Number]]))</f>
        <v/>
      </c>
      <c r="E119" t="str">
        <f ca="1">IF(INDEX(Table3[Manufacturer Part Number],Table6[[#This Row],[Index Number]])=0,"",INDEX(Table3[Manufacturer Part Number],Table6[[#This Row],[Index Number]]))</f>
        <v/>
      </c>
      <c r="F119" t="str">
        <f ca="1">IF(INDEX(Table3[Value],Table6[[#This Row],[Index Number]])=0,"",INDEX(Table3[Value],Table6[[#This Row],[Index Number]]))</f>
        <v/>
      </c>
      <c r="G119" s="12" t="str">
        <f ca="1">IF(INDEX(Table3[Footprint],Table6[[#This Row],[Index Number]])=0, "",INDEX(Table3[Footprint],Table6[[#This Row],[Index Number]]))</f>
        <v/>
      </c>
    </row>
    <row r="120" spans="1:7" x14ac:dyDescent="0.25">
      <c r="A120">
        <f t="shared" ca="1" si="1"/>
        <v>114</v>
      </c>
      <c r="C120" s="18" t="str">
        <f ca="1">IF(INDEX(Table3[Schematic Ref],Table6[[#This Row],[Index Number]])=0,"",INDEX(Table3[Schematic Ref],Table6[[#This Row],[Index Number]]))</f>
        <v/>
      </c>
      <c r="D120" t="str">
        <f ca="1">IF(INDEX(Table3[Quantity],Table6[[#This Row],[Index Number]])=0,"",INDEX(Table3[Quantity],Table6[[#This Row],[Index Number]]))</f>
        <v/>
      </c>
      <c r="E120" t="str">
        <f ca="1">IF(INDEX(Table3[Manufacturer Part Number],Table6[[#This Row],[Index Number]])=0,"",INDEX(Table3[Manufacturer Part Number],Table6[[#This Row],[Index Number]]))</f>
        <v/>
      </c>
      <c r="F120" t="str">
        <f ca="1">IF(INDEX(Table3[Value],Table6[[#This Row],[Index Number]])=0,"",INDEX(Table3[Value],Table6[[#This Row],[Index Number]]))</f>
        <v/>
      </c>
      <c r="G120" s="12" t="str">
        <f ca="1">IF(INDEX(Table3[Footprint],Table6[[#This Row],[Index Number]])=0, "",INDEX(Table3[Footprint],Table6[[#This Row],[Index Number]]))</f>
        <v/>
      </c>
    </row>
    <row r="121" spans="1:7" x14ac:dyDescent="0.25">
      <c r="A121">
        <f t="shared" ca="1" si="1"/>
        <v>115</v>
      </c>
      <c r="C121" s="18" t="str">
        <f ca="1">IF(INDEX(Table3[Schematic Ref],Table6[[#This Row],[Index Number]])=0,"",INDEX(Table3[Schematic Ref],Table6[[#This Row],[Index Number]]))</f>
        <v/>
      </c>
      <c r="D121" t="str">
        <f ca="1">IF(INDEX(Table3[Quantity],Table6[[#This Row],[Index Number]])=0,"",INDEX(Table3[Quantity],Table6[[#This Row],[Index Number]]))</f>
        <v/>
      </c>
      <c r="E121" t="str">
        <f ca="1">IF(INDEX(Table3[Manufacturer Part Number],Table6[[#This Row],[Index Number]])=0,"",INDEX(Table3[Manufacturer Part Number],Table6[[#This Row],[Index Number]]))</f>
        <v/>
      </c>
      <c r="F121" t="str">
        <f ca="1">IF(INDEX(Table3[Value],Table6[[#This Row],[Index Number]])=0,"",INDEX(Table3[Value],Table6[[#This Row],[Index Number]]))</f>
        <v/>
      </c>
      <c r="G121" s="12" t="str">
        <f ca="1">IF(INDEX(Table3[Footprint],Table6[[#This Row],[Index Number]])=0, "",INDEX(Table3[Footprint],Table6[[#This Row],[Index Number]]))</f>
        <v/>
      </c>
    </row>
    <row r="122" spans="1:7" x14ac:dyDescent="0.25">
      <c r="A122">
        <f t="shared" ca="1" si="1"/>
        <v>116</v>
      </c>
      <c r="C122" s="18" t="str">
        <f ca="1">IF(INDEX(Table3[Schematic Ref],Table6[[#This Row],[Index Number]])=0,"",INDEX(Table3[Schematic Ref],Table6[[#This Row],[Index Number]]))</f>
        <v/>
      </c>
      <c r="D122" t="str">
        <f ca="1">IF(INDEX(Table3[Quantity],Table6[[#This Row],[Index Number]])=0,"",INDEX(Table3[Quantity],Table6[[#This Row],[Index Number]]))</f>
        <v/>
      </c>
      <c r="E122" t="str">
        <f ca="1">IF(INDEX(Table3[Manufacturer Part Number],Table6[[#This Row],[Index Number]])=0,"",INDEX(Table3[Manufacturer Part Number],Table6[[#This Row],[Index Number]]))</f>
        <v/>
      </c>
      <c r="F122" t="str">
        <f ca="1">IF(INDEX(Table3[Value],Table6[[#This Row],[Index Number]])=0,"",INDEX(Table3[Value],Table6[[#This Row],[Index Number]]))</f>
        <v/>
      </c>
      <c r="G122" s="12" t="str">
        <f ca="1">IF(INDEX(Table3[Footprint],Table6[[#This Row],[Index Number]])=0, "",INDEX(Table3[Footprint],Table6[[#This Row],[Index Number]]))</f>
        <v/>
      </c>
    </row>
    <row r="123" spans="1:7" x14ac:dyDescent="0.25">
      <c r="A123">
        <f t="shared" ca="1" si="1"/>
        <v>117</v>
      </c>
      <c r="C123" s="18" t="str">
        <f ca="1">IF(INDEX(Table3[Schematic Ref],Table6[[#This Row],[Index Number]])=0,"",INDEX(Table3[Schematic Ref],Table6[[#This Row],[Index Number]]))</f>
        <v/>
      </c>
      <c r="D123" t="str">
        <f ca="1">IF(INDEX(Table3[Quantity],Table6[[#This Row],[Index Number]])=0,"",INDEX(Table3[Quantity],Table6[[#This Row],[Index Number]]))</f>
        <v/>
      </c>
      <c r="E123" t="str">
        <f ca="1">IF(INDEX(Table3[Manufacturer Part Number],Table6[[#This Row],[Index Number]])=0,"",INDEX(Table3[Manufacturer Part Number],Table6[[#This Row],[Index Number]]))</f>
        <v/>
      </c>
      <c r="F123" t="str">
        <f ca="1">IF(INDEX(Table3[Value],Table6[[#This Row],[Index Number]])=0,"",INDEX(Table3[Value],Table6[[#This Row],[Index Number]]))</f>
        <v/>
      </c>
      <c r="G123" s="12" t="str">
        <f ca="1">IF(INDEX(Table3[Footprint],Table6[[#This Row],[Index Number]])=0, "",INDEX(Table3[Footprint],Table6[[#This Row],[Index Number]]))</f>
        <v/>
      </c>
    </row>
    <row r="124" spans="1:7" x14ac:dyDescent="0.25">
      <c r="A124">
        <f t="shared" ca="1" si="1"/>
        <v>118</v>
      </c>
      <c r="C124" s="18" t="str">
        <f ca="1">IF(INDEX(Table3[Schematic Ref],Table6[[#This Row],[Index Number]])=0,"",INDEX(Table3[Schematic Ref],Table6[[#This Row],[Index Number]]))</f>
        <v/>
      </c>
      <c r="D124" t="str">
        <f ca="1">IF(INDEX(Table3[Quantity],Table6[[#This Row],[Index Number]])=0,"",INDEX(Table3[Quantity],Table6[[#This Row],[Index Number]]))</f>
        <v/>
      </c>
      <c r="E124" t="str">
        <f ca="1">IF(INDEX(Table3[Manufacturer Part Number],Table6[[#This Row],[Index Number]])=0,"",INDEX(Table3[Manufacturer Part Number],Table6[[#This Row],[Index Number]]))</f>
        <v/>
      </c>
      <c r="F124" t="str">
        <f ca="1">IF(INDEX(Table3[Value],Table6[[#This Row],[Index Number]])=0,"",INDEX(Table3[Value],Table6[[#This Row],[Index Number]]))</f>
        <v/>
      </c>
      <c r="G124" s="12" t="str">
        <f ca="1">IF(INDEX(Table3[Footprint],Table6[[#This Row],[Index Number]])=0, "",INDEX(Table3[Footprint],Table6[[#This Row],[Index Number]]))</f>
        <v/>
      </c>
    </row>
    <row r="125" spans="1:7" x14ac:dyDescent="0.25">
      <c r="A125">
        <f t="shared" ca="1" si="1"/>
        <v>119</v>
      </c>
      <c r="C125" s="18" t="str">
        <f ca="1">IF(INDEX(Table3[Schematic Ref],Table6[[#This Row],[Index Number]])=0,"",INDEX(Table3[Schematic Ref],Table6[[#This Row],[Index Number]]))</f>
        <v/>
      </c>
      <c r="D125" t="str">
        <f ca="1">IF(INDEX(Table3[Quantity],Table6[[#This Row],[Index Number]])=0,"",INDEX(Table3[Quantity],Table6[[#This Row],[Index Number]]))</f>
        <v/>
      </c>
      <c r="E125" t="str">
        <f ca="1">IF(INDEX(Table3[Manufacturer Part Number],Table6[[#This Row],[Index Number]])=0,"",INDEX(Table3[Manufacturer Part Number],Table6[[#This Row],[Index Number]]))</f>
        <v/>
      </c>
      <c r="F125" t="str">
        <f ca="1">IF(INDEX(Table3[Value],Table6[[#This Row],[Index Number]])=0,"",INDEX(Table3[Value],Table6[[#This Row],[Index Number]]))</f>
        <v/>
      </c>
      <c r="G125" s="12" t="str">
        <f ca="1">IF(INDEX(Table3[Footprint],Table6[[#This Row],[Index Number]])=0, "",INDEX(Table3[Footprint],Table6[[#This Row],[Index Number]]))</f>
        <v/>
      </c>
    </row>
    <row r="126" spans="1:7" x14ac:dyDescent="0.25">
      <c r="A126">
        <f t="shared" ca="1" si="1"/>
        <v>120</v>
      </c>
      <c r="C126" s="18" t="str">
        <f ca="1">IF(INDEX(Table3[Schematic Ref],Table6[[#This Row],[Index Number]])=0,"",INDEX(Table3[Schematic Ref],Table6[[#This Row],[Index Number]]))</f>
        <v/>
      </c>
      <c r="D126" t="str">
        <f ca="1">IF(INDEX(Table3[Quantity],Table6[[#This Row],[Index Number]])=0,"",INDEX(Table3[Quantity],Table6[[#This Row],[Index Number]]))</f>
        <v/>
      </c>
      <c r="E126" t="str">
        <f ca="1">IF(INDEX(Table3[Manufacturer Part Number],Table6[[#This Row],[Index Number]])=0,"",INDEX(Table3[Manufacturer Part Number],Table6[[#This Row],[Index Number]]))</f>
        <v/>
      </c>
      <c r="F126" t="str">
        <f ca="1">IF(INDEX(Table3[Value],Table6[[#This Row],[Index Number]])=0,"",INDEX(Table3[Value],Table6[[#This Row],[Index Number]]))</f>
        <v/>
      </c>
      <c r="G126" s="12" t="str">
        <f ca="1">IF(INDEX(Table3[Footprint],Table6[[#This Row],[Index Number]])=0, "",INDEX(Table3[Footprint],Table6[[#This Row],[Index Number]]))</f>
        <v/>
      </c>
    </row>
    <row r="127" spans="1:7" x14ac:dyDescent="0.25">
      <c r="A127">
        <f t="shared" ca="1" si="1"/>
        <v>121</v>
      </c>
      <c r="C127" s="18" t="str">
        <f ca="1">IF(INDEX(Table3[Schematic Ref],Table6[[#This Row],[Index Number]])=0,"",INDEX(Table3[Schematic Ref],Table6[[#This Row],[Index Number]]))</f>
        <v/>
      </c>
      <c r="D127" t="str">
        <f ca="1">IF(INDEX(Table3[Quantity],Table6[[#This Row],[Index Number]])=0,"",INDEX(Table3[Quantity],Table6[[#This Row],[Index Number]]))</f>
        <v/>
      </c>
      <c r="E127" t="str">
        <f ca="1">IF(INDEX(Table3[Manufacturer Part Number],Table6[[#This Row],[Index Number]])=0,"",INDEX(Table3[Manufacturer Part Number],Table6[[#This Row],[Index Number]]))</f>
        <v/>
      </c>
      <c r="F127" t="str">
        <f ca="1">IF(INDEX(Table3[Value],Table6[[#This Row],[Index Number]])=0,"",INDEX(Table3[Value],Table6[[#This Row],[Index Number]]))</f>
        <v/>
      </c>
      <c r="G127" s="12" t="str">
        <f ca="1">IF(INDEX(Table3[Footprint],Table6[[#This Row],[Index Number]])=0, "",INDEX(Table3[Footprint],Table6[[#This Row],[Index Number]]))</f>
        <v/>
      </c>
    </row>
    <row r="128" spans="1:7" x14ac:dyDescent="0.25">
      <c r="A128">
        <f t="shared" ca="1" si="1"/>
        <v>122</v>
      </c>
      <c r="C128" s="18" t="str">
        <f ca="1">IF(INDEX(Table3[Schematic Ref],Table6[[#This Row],[Index Number]])=0,"",INDEX(Table3[Schematic Ref],Table6[[#This Row],[Index Number]]))</f>
        <v/>
      </c>
      <c r="D128" t="str">
        <f ca="1">IF(INDEX(Table3[Quantity],Table6[[#This Row],[Index Number]])=0,"",INDEX(Table3[Quantity],Table6[[#This Row],[Index Number]]))</f>
        <v/>
      </c>
      <c r="E128" t="str">
        <f ca="1">IF(INDEX(Table3[Manufacturer Part Number],Table6[[#This Row],[Index Number]])=0,"",INDEX(Table3[Manufacturer Part Number],Table6[[#This Row],[Index Number]]))</f>
        <v/>
      </c>
      <c r="F128" t="str">
        <f ca="1">IF(INDEX(Table3[Value],Table6[[#This Row],[Index Number]])=0,"",INDEX(Table3[Value],Table6[[#This Row],[Index Number]]))</f>
        <v/>
      </c>
      <c r="G128" s="12" t="str">
        <f ca="1">IF(INDEX(Table3[Footprint],Table6[[#This Row],[Index Number]])=0, "",INDEX(Table3[Footprint],Table6[[#This Row],[Index Number]]))</f>
        <v/>
      </c>
    </row>
    <row r="129" spans="1:7" x14ac:dyDescent="0.25">
      <c r="A129">
        <f t="shared" ca="1" si="1"/>
        <v>123</v>
      </c>
      <c r="C129" s="18" t="str">
        <f ca="1">IF(INDEX(Table3[Schematic Ref],Table6[[#This Row],[Index Number]])=0,"",INDEX(Table3[Schematic Ref],Table6[[#This Row],[Index Number]]))</f>
        <v/>
      </c>
      <c r="D129" t="str">
        <f ca="1">IF(INDEX(Table3[Quantity],Table6[[#This Row],[Index Number]])=0,"",INDEX(Table3[Quantity],Table6[[#This Row],[Index Number]]))</f>
        <v/>
      </c>
      <c r="E129" t="str">
        <f ca="1">IF(INDEX(Table3[Manufacturer Part Number],Table6[[#This Row],[Index Number]])=0,"",INDEX(Table3[Manufacturer Part Number],Table6[[#This Row],[Index Number]]))</f>
        <v/>
      </c>
      <c r="F129" t="str">
        <f ca="1">IF(INDEX(Table3[Value],Table6[[#This Row],[Index Number]])=0,"",INDEX(Table3[Value],Table6[[#This Row],[Index Number]]))</f>
        <v/>
      </c>
      <c r="G129" s="12" t="str">
        <f ca="1">IF(INDEX(Table3[Footprint],Table6[[#This Row],[Index Number]])=0, "",INDEX(Table3[Footprint],Table6[[#This Row],[Index Number]]))</f>
        <v/>
      </c>
    </row>
    <row r="130" spans="1:7" x14ac:dyDescent="0.25">
      <c r="A130">
        <f t="shared" ca="1" si="1"/>
        <v>124</v>
      </c>
      <c r="C130" s="18" t="str">
        <f ca="1">IF(INDEX(Table3[Schematic Ref],Table6[[#This Row],[Index Number]])=0,"",INDEX(Table3[Schematic Ref],Table6[[#This Row],[Index Number]]))</f>
        <v/>
      </c>
      <c r="D130" t="str">
        <f ca="1">IF(INDEX(Table3[Quantity],Table6[[#This Row],[Index Number]])=0,"",INDEX(Table3[Quantity],Table6[[#This Row],[Index Number]]))</f>
        <v/>
      </c>
      <c r="E130" t="str">
        <f ca="1">IF(INDEX(Table3[Manufacturer Part Number],Table6[[#This Row],[Index Number]])=0,"",INDEX(Table3[Manufacturer Part Number],Table6[[#This Row],[Index Number]]))</f>
        <v/>
      </c>
      <c r="F130" t="str">
        <f ca="1">IF(INDEX(Table3[Value],Table6[[#This Row],[Index Number]])=0,"",INDEX(Table3[Value],Table6[[#This Row],[Index Number]]))</f>
        <v/>
      </c>
      <c r="G130" s="12" t="str">
        <f ca="1">IF(INDEX(Table3[Footprint],Table6[[#This Row],[Index Number]])=0, "",INDEX(Table3[Footprint],Table6[[#This Row],[Index Number]]))</f>
        <v/>
      </c>
    </row>
    <row r="131" spans="1:7" x14ac:dyDescent="0.25">
      <c r="A131">
        <f t="shared" ca="1" si="1"/>
        <v>125</v>
      </c>
      <c r="C131" s="18" t="str">
        <f ca="1">IF(INDEX(Table3[Schematic Ref],Table6[[#This Row],[Index Number]])=0,"",INDEX(Table3[Schematic Ref],Table6[[#This Row],[Index Number]]))</f>
        <v/>
      </c>
      <c r="D131" t="str">
        <f ca="1">IF(INDEX(Table3[Quantity],Table6[[#This Row],[Index Number]])=0,"",INDEX(Table3[Quantity],Table6[[#This Row],[Index Number]]))</f>
        <v/>
      </c>
      <c r="E131" t="str">
        <f ca="1">IF(INDEX(Table3[Manufacturer Part Number],Table6[[#This Row],[Index Number]])=0,"",INDEX(Table3[Manufacturer Part Number],Table6[[#This Row],[Index Number]]))</f>
        <v/>
      </c>
      <c r="F131" t="str">
        <f ca="1">IF(INDEX(Table3[Value],Table6[[#This Row],[Index Number]])=0,"",INDEX(Table3[Value],Table6[[#This Row],[Index Number]]))</f>
        <v/>
      </c>
      <c r="G131" s="12" t="str">
        <f ca="1">IF(INDEX(Table3[Footprint],Table6[[#This Row],[Index Number]])=0, "",INDEX(Table3[Footprint],Table6[[#This Row],[Index Number]]))</f>
        <v/>
      </c>
    </row>
    <row r="132" spans="1:7" x14ac:dyDescent="0.25">
      <c r="A132">
        <f t="shared" ca="1" si="1"/>
        <v>126</v>
      </c>
      <c r="C132" s="18" t="str">
        <f ca="1">IF(INDEX(Table3[Schematic Ref],Table6[[#This Row],[Index Number]])=0,"",INDEX(Table3[Schematic Ref],Table6[[#This Row],[Index Number]]))</f>
        <v/>
      </c>
      <c r="D132" t="str">
        <f ca="1">IF(INDEX(Table3[Quantity],Table6[[#This Row],[Index Number]])=0,"",INDEX(Table3[Quantity],Table6[[#This Row],[Index Number]]))</f>
        <v/>
      </c>
      <c r="E132" t="str">
        <f ca="1">IF(INDEX(Table3[Manufacturer Part Number],Table6[[#This Row],[Index Number]])=0,"",INDEX(Table3[Manufacturer Part Number],Table6[[#This Row],[Index Number]]))</f>
        <v/>
      </c>
      <c r="F132" t="str">
        <f ca="1">IF(INDEX(Table3[Value],Table6[[#This Row],[Index Number]])=0,"",INDEX(Table3[Value],Table6[[#This Row],[Index Number]]))</f>
        <v/>
      </c>
      <c r="G132" s="12" t="str">
        <f ca="1">IF(INDEX(Table3[Footprint],Table6[[#This Row],[Index Number]])=0, "",INDEX(Table3[Footprint],Table6[[#This Row],[Index Number]]))</f>
        <v/>
      </c>
    </row>
    <row r="133" spans="1:7" x14ac:dyDescent="0.25">
      <c r="A133">
        <f t="shared" ca="1" si="1"/>
        <v>127</v>
      </c>
      <c r="C133" s="18" t="str">
        <f ca="1">IF(INDEX(Table3[Schematic Ref],Table6[[#This Row],[Index Number]])=0,"",INDEX(Table3[Schematic Ref],Table6[[#This Row],[Index Number]]))</f>
        <v/>
      </c>
      <c r="D133" t="str">
        <f ca="1">IF(INDEX(Table3[Quantity],Table6[[#This Row],[Index Number]])=0,"",INDEX(Table3[Quantity],Table6[[#This Row],[Index Number]]))</f>
        <v/>
      </c>
      <c r="E133" t="str">
        <f ca="1">IF(INDEX(Table3[Manufacturer Part Number],Table6[[#This Row],[Index Number]])=0,"",INDEX(Table3[Manufacturer Part Number],Table6[[#This Row],[Index Number]]))</f>
        <v/>
      </c>
      <c r="F133" t="str">
        <f ca="1">IF(INDEX(Table3[Value],Table6[[#This Row],[Index Number]])=0,"",INDEX(Table3[Value],Table6[[#This Row],[Index Number]]))</f>
        <v/>
      </c>
      <c r="G133" s="12" t="str">
        <f ca="1">IF(INDEX(Table3[Footprint],Table6[[#This Row],[Index Number]])=0, "",INDEX(Table3[Footprint],Table6[[#This Row],[Index Number]]))</f>
        <v/>
      </c>
    </row>
    <row r="134" spans="1:7" x14ac:dyDescent="0.25">
      <c r="A134">
        <f t="shared" ca="1" si="1"/>
        <v>128</v>
      </c>
      <c r="C134" s="18" t="str">
        <f ca="1">IF(INDEX(Table3[Schematic Ref],Table6[[#This Row],[Index Number]])=0,"",INDEX(Table3[Schematic Ref],Table6[[#This Row],[Index Number]]))</f>
        <v/>
      </c>
      <c r="D134" t="str">
        <f ca="1">IF(INDEX(Table3[Quantity],Table6[[#This Row],[Index Number]])=0,"",INDEX(Table3[Quantity],Table6[[#This Row],[Index Number]]))</f>
        <v/>
      </c>
      <c r="E134" t="str">
        <f ca="1">IF(INDEX(Table3[Manufacturer Part Number],Table6[[#This Row],[Index Number]])=0,"",INDEX(Table3[Manufacturer Part Number],Table6[[#This Row],[Index Number]]))</f>
        <v/>
      </c>
      <c r="F134" t="str">
        <f ca="1">IF(INDEX(Table3[Value],Table6[[#This Row],[Index Number]])=0,"",INDEX(Table3[Value],Table6[[#This Row],[Index Number]]))</f>
        <v/>
      </c>
      <c r="G134" s="12" t="str">
        <f ca="1">IF(INDEX(Table3[Footprint],Table6[[#This Row],[Index Number]])=0, "",INDEX(Table3[Footprint],Table6[[#This Row],[Index Number]]))</f>
        <v/>
      </c>
    </row>
    <row r="135" spans="1:7" x14ac:dyDescent="0.25">
      <c r="A135">
        <f t="shared" ref="A135:A198" ca="1" si="2">IF(ISNUMBER(INDIRECT("A"&amp;ROW()-1)),INDIRECT("A"&amp;ROW()-1)+1,1)</f>
        <v>129</v>
      </c>
      <c r="C135" s="18" t="str">
        <f ca="1">IF(INDEX(Table3[Schematic Ref],Table6[[#This Row],[Index Number]])=0,"",INDEX(Table3[Schematic Ref],Table6[[#This Row],[Index Number]]))</f>
        <v/>
      </c>
      <c r="D135" t="str">
        <f ca="1">IF(INDEX(Table3[Quantity],Table6[[#This Row],[Index Number]])=0,"",INDEX(Table3[Quantity],Table6[[#This Row],[Index Number]]))</f>
        <v/>
      </c>
      <c r="E135" t="str">
        <f ca="1">IF(INDEX(Table3[Manufacturer Part Number],Table6[[#This Row],[Index Number]])=0,"",INDEX(Table3[Manufacturer Part Number],Table6[[#This Row],[Index Number]]))</f>
        <v/>
      </c>
      <c r="F135" t="str">
        <f ca="1">IF(INDEX(Table3[Value],Table6[[#This Row],[Index Number]])=0,"",INDEX(Table3[Value],Table6[[#This Row],[Index Number]]))</f>
        <v/>
      </c>
      <c r="G135" s="12" t="str">
        <f ca="1">IF(INDEX(Table3[Footprint],Table6[[#This Row],[Index Number]])=0, "",INDEX(Table3[Footprint],Table6[[#This Row],[Index Number]]))</f>
        <v/>
      </c>
    </row>
    <row r="136" spans="1:7" x14ac:dyDescent="0.25">
      <c r="A136">
        <f t="shared" ca="1" si="2"/>
        <v>130</v>
      </c>
      <c r="C136" s="18" t="str">
        <f ca="1">IF(INDEX(Table3[Schematic Ref],Table6[[#This Row],[Index Number]])=0,"",INDEX(Table3[Schematic Ref],Table6[[#This Row],[Index Number]]))</f>
        <v/>
      </c>
      <c r="D136" t="str">
        <f ca="1">IF(INDEX(Table3[Quantity],Table6[[#This Row],[Index Number]])=0,"",INDEX(Table3[Quantity],Table6[[#This Row],[Index Number]]))</f>
        <v/>
      </c>
      <c r="E136" t="str">
        <f ca="1">IF(INDEX(Table3[Manufacturer Part Number],Table6[[#This Row],[Index Number]])=0,"",INDEX(Table3[Manufacturer Part Number],Table6[[#This Row],[Index Number]]))</f>
        <v/>
      </c>
      <c r="F136" t="str">
        <f ca="1">IF(INDEX(Table3[Value],Table6[[#This Row],[Index Number]])=0,"",INDEX(Table3[Value],Table6[[#This Row],[Index Number]]))</f>
        <v/>
      </c>
      <c r="G136" s="12" t="str">
        <f ca="1">IF(INDEX(Table3[Footprint],Table6[[#This Row],[Index Number]])=0, "",INDEX(Table3[Footprint],Table6[[#This Row],[Index Number]]))</f>
        <v/>
      </c>
    </row>
    <row r="137" spans="1:7" x14ac:dyDescent="0.25">
      <c r="A137">
        <f t="shared" ca="1" si="2"/>
        <v>131</v>
      </c>
      <c r="C137" s="18" t="str">
        <f ca="1">IF(INDEX(Table3[Schematic Ref],Table6[[#This Row],[Index Number]])=0,"",INDEX(Table3[Schematic Ref],Table6[[#This Row],[Index Number]]))</f>
        <v/>
      </c>
      <c r="D137" t="str">
        <f ca="1">IF(INDEX(Table3[Quantity],Table6[[#This Row],[Index Number]])=0,"",INDEX(Table3[Quantity],Table6[[#This Row],[Index Number]]))</f>
        <v/>
      </c>
      <c r="E137" t="str">
        <f ca="1">IF(INDEX(Table3[Manufacturer Part Number],Table6[[#This Row],[Index Number]])=0,"",INDEX(Table3[Manufacturer Part Number],Table6[[#This Row],[Index Number]]))</f>
        <v/>
      </c>
      <c r="F137" t="str">
        <f ca="1">IF(INDEX(Table3[Value],Table6[[#This Row],[Index Number]])=0,"",INDEX(Table3[Value],Table6[[#This Row],[Index Number]]))</f>
        <v/>
      </c>
      <c r="G137" s="12" t="str">
        <f ca="1">IF(INDEX(Table3[Footprint],Table6[[#This Row],[Index Number]])=0, "",INDEX(Table3[Footprint],Table6[[#This Row],[Index Number]]))</f>
        <v/>
      </c>
    </row>
    <row r="138" spans="1:7" x14ac:dyDescent="0.25">
      <c r="A138">
        <f t="shared" ca="1" si="2"/>
        <v>132</v>
      </c>
      <c r="C138" s="18" t="str">
        <f ca="1">IF(INDEX(Table3[Schematic Ref],Table6[[#This Row],[Index Number]])=0,"",INDEX(Table3[Schematic Ref],Table6[[#This Row],[Index Number]]))</f>
        <v/>
      </c>
      <c r="D138" t="str">
        <f ca="1">IF(INDEX(Table3[Quantity],Table6[[#This Row],[Index Number]])=0,"",INDEX(Table3[Quantity],Table6[[#This Row],[Index Number]]))</f>
        <v/>
      </c>
      <c r="E138" t="str">
        <f ca="1">IF(INDEX(Table3[Manufacturer Part Number],Table6[[#This Row],[Index Number]])=0,"",INDEX(Table3[Manufacturer Part Number],Table6[[#This Row],[Index Number]]))</f>
        <v/>
      </c>
      <c r="F138" t="str">
        <f ca="1">IF(INDEX(Table3[Value],Table6[[#This Row],[Index Number]])=0,"",INDEX(Table3[Value],Table6[[#This Row],[Index Number]]))</f>
        <v/>
      </c>
      <c r="G138" s="12" t="str">
        <f ca="1">IF(INDEX(Table3[Footprint],Table6[[#This Row],[Index Number]])=0, "",INDEX(Table3[Footprint],Table6[[#This Row],[Index Number]]))</f>
        <v/>
      </c>
    </row>
    <row r="139" spans="1:7" x14ac:dyDescent="0.25">
      <c r="A139">
        <f t="shared" ca="1" si="2"/>
        <v>133</v>
      </c>
      <c r="C139" s="18" t="str">
        <f ca="1">IF(INDEX(Table3[Schematic Ref],Table6[[#This Row],[Index Number]])=0,"",INDEX(Table3[Schematic Ref],Table6[[#This Row],[Index Number]]))</f>
        <v/>
      </c>
      <c r="D139" t="str">
        <f ca="1">IF(INDEX(Table3[Quantity],Table6[[#This Row],[Index Number]])=0,"",INDEX(Table3[Quantity],Table6[[#This Row],[Index Number]]))</f>
        <v/>
      </c>
      <c r="E139" t="str">
        <f ca="1">IF(INDEX(Table3[Manufacturer Part Number],Table6[[#This Row],[Index Number]])=0,"",INDEX(Table3[Manufacturer Part Number],Table6[[#This Row],[Index Number]]))</f>
        <v/>
      </c>
      <c r="F139" t="str">
        <f ca="1">IF(INDEX(Table3[Value],Table6[[#This Row],[Index Number]])=0,"",INDEX(Table3[Value],Table6[[#This Row],[Index Number]]))</f>
        <v/>
      </c>
      <c r="G139" s="12" t="str">
        <f ca="1">IF(INDEX(Table3[Footprint],Table6[[#This Row],[Index Number]])=0, "",INDEX(Table3[Footprint],Table6[[#This Row],[Index Number]]))</f>
        <v/>
      </c>
    </row>
    <row r="140" spans="1:7" x14ac:dyDescent="0.25">
      <c r="A140">
        <f t="shared" ca="1" si="2"/>
        <v>134</v>
      </c>
      <c r="C140" s="18" t="str">
        <f ca="1">IF(INDEX(Table3[Schematic Ref],Table6[[#This Row],[Index Number]])=0,"",INDEX(Table3[Schematic Ref],Table6[[#This Row],[Index Number]]))</f>
        <v/>
      </c>
      <c r="D140" t="str">
        <f ca="1">IF(INDEX(Table3[Quantity],Table6[[#This Row],[Index Number]])=0,"",INDEX(Table3[Quantity],Table6[[#This Row],[Index Number]]))</f>
        <v/>
      </c>
      <c r="E140" t="str">
        <f ca="1">IF(INDEX(Table3[Manufacturer Part Number],Table6[[#This Row],[Index Number]])=0,"",INDEX(Table3[Manufacturer Part Number],Table6[[#This Row],[Index Number]]))</f>
        <v/>
      </c>
      <c r="F140" t="str">
        <f ca="1">IF(INDEX(Table3[Value],Table6[[#This Row],[Index Number]])=0,"",INDEX(Table3[Value],Table6[[#This Row],[Index Number]]))</f>
        <v/>
      </c>
      <c r="G140" s="12" t="str">
        <f ca="1">IF(INDEX(Table3[Footprint],Table6[[#This Row],[Index Number]])=0, "",INDEX(Table3[Footprint],Table6[[#This Row],[Index Number]]))</f>
        <v/>
      </c>
    </row>
    <row r="141" spans="1:7" x14ac:dyDescent="0.25">
      <c r="A141">
        <f t="shared" ca="1" si="2"/>
        <v>135</v>
      </c>
      <c r="C141" s="18" t="str">
        <f ca="1">IF(INDEX(Table3[Schematic Ref],Table6[[#This Row],[Index Number]])=0,"",INDEX(Table3[Schematic Ref],Table6[[#This Row],[Index Number]]))</f>
        <v/>
      </c>
      <c r="D141" t="str">
        <f ca="1">IF(INDEX(Table3[Quantity],Table6[[#This Row],[Index Number]])=0,"",INDEX(Table3[Quantity],Table6[[#This Row],[Index Number]]))</f>
        <v/>
      </c>
      <c r="E141" t="str">
        <f ca="1">IF(INDEX(Table3[Manufacturer Part Number],Table6[[#This Row],[Index Number]])=0,"",INDEX(Table3[Manufacturer Part Number],Table6[[#This Row],[Index Number]]))</f>
        <v/>
      </c>
      <c r="F141" t="str">
        <f ca="1">IF(INDEX(Table3[Value],Table6[[#This Row],[Index Number]])=0,"",INDEX(Table3[Value],Table6[[#This Row],[Index Number]]))</f>
        <v/>
      </c>
      <c r="G141" s="12" t="str">
        <f ca="1">IF(INDEX(Table3[Footprint],Table6[[#This Row],[Index Number]])=0, "",INDEX(Table3[Footprint],Table6[[#This Row],[Index Number]]))</f>
        <v/>
      </c>
    </row>
    <row r="142" spans="1:7" x14ac:dyDescent="0.25">
      <c r="A142">
        <f t="shared" ca="1" si="2"/>
        <v>136</v>
      </c>
      <c r="C142" s="18" t="str">
        <f ca="1">IF(INDEX(Table3[Schematic Ref],Table6[[#This Row],[Index Number]])=0,"",INDEX(Table3[Schematic Ref],Table6[[#This Row],[Index Number]]))</f>
        <v/>
      </c>
      <c r="D142" t="str">
        <f ca="1">IF(INDEX(Table3[Quantity],Table6[[#This Row],[Index Number]])=0,"",INDEX(Table3[Quantity],Table6[[#This Row],[Index Number]]))</f>
        <v/>
      </c>
      <c r="E142" t="str">
        <f ca="1">IF(INDEX(Table3[Manufacturer Part Number],Table6[[#This Row],[Index Number]])=0,"",INDEX(Table3[Manufacturer Part Number],Table6[[#This Row],[Index Number]]))</f>
        <v/>
      </c>
      <c r="F142" t="str">
        <f ca="1">IF(INDEX(Table3[Value],Table6[[#This Row],[Index Number]])=0,"",INDEX(Table3[Value],Table6[[#This Row],[Index Number]]))</f>
        <v/>
      </c>
      <c r="G142" s="12" t="str">
        <f ca="1">IF(INDEX(Table3[Footprint],Table6[[#This Row],[Index Number]])=0, "",INDEX(Table3[Footprint],Table6[[#This Row],[Index Number]]))</f>
        <v/>
      </c>
    </row>
    <row r="143" spans="1:7" x14ac:dyDescent="0.25">
      <c r="A143">
        <f t="shared" ca="1" si="2"/>
        <v>137</v>
      </c>
      <c r="C143" s="18" t="str">
        <f ca="1">IF(INDEX(Table3[Schematic Ref],Table6[[#This Row],[Index Number]])=0,"",INDEX(Table3[Schematic Ref],Table6[[#This Row],[Index Number]]))</f>
        <v/>
      </c>
      <c r="D143" t="str">
        <f ca="1">IF(INDEX(Table3[Quantity],Table6[[#This Row],[Index Number]])=0,"",INDEX(Table3[Quantity],Table6[[#This Row],[Index Number]]))</f>
        <v/>
      </c>
      <c r="E143" t="str">
        <f ca="1">IF(INDEX(Table3[Manufacturer Part Number],Table6[[#This Row],[Index Number]])=0,"",INDEX(Table3[Manufacturer Part Number],Table6[[#This Row],[Index Number]]))</f>
        <v/>
      </c>
      <c r="F143" t="str">
        <f ca="1">IF(INDEX(Table3[Value],Table6[[#This Row],[Index Number]])=0,"",INDEX(Table3[Value],Table6[[#This Row],[Index Number]]))</f>
        <v/>
      </c>
      <c r="G143" s="12" t="str">
        <f ca="1">IF(INDEX(Table3[Footprint],Table6[[#This Row],[Index Number]])=0, "",INDEX(Table3[Footprint],Table6[[#This Row],[Index Number]]))</f>
        <v/>
      </c>
    </row>
    <row r="144" spans="1:7" x14ac:dyDescent="0.25">
      <c r="A144">
        <f t="shared" ca="1" si="2"/>
        <v>138</v>
      </c>
      <c r="C144" s="18" t="str">
        <f ca="1">IF(INDEX(Table3[Schematic Ref],Table6[[#This Row],[Index Number]])=0,"",INDEX(Table3[Schematic Ref],Table6[[#This Row],[Index Number]]))</f>
        <v/>
      </c>
      <c r="D144" t="str">
        <f ca="1">IF(INDEX(Table3[Quantity],Table6[[#This Row],[Index Number]])=0,"",INDEX(Table3[Quantity],Table6[[#This Row],[Index Number]]))</f>
        <v/>
      </c>
      <c r="E144" t="str">
        <f ca="1">IF(INDEX(Table3[Manufacturer Part Number],Table6[[#This Row],[Index Number]])=0,"",INDEX(Table3[Manufacturer Part Number],Table6[[#This Row],[Index Number]]))</f>
        <v/>
      </c>
      <c r="F144" t="str">
        <f ca="1">IF(INDEX(Table3[Value],Table6[[#This Row],[Index Number]])=0,"",INDEX(Table3[Value],Table6[[#This Row],[Index Number]]))</f>
        <v/>
      </c>
      <c r="G144" s="12" t="str">
        <f ca="1">IF(INDEX(Table3[Footprint],Table6[[#This Row],[Index Number]])=0, "",INDEX(Table3[Footprint],Table6[[#This Row],[Index Number]]))</f>
        <v/>
      </c>
    </row>
    <row r="145" spans="1:7" x14ac:dyDescent="0.25">
      <c r="A145">
        <f t="shared" ca="1" si="2"/>
        <v>139</v>
      </c>
      <c r="C145" s="18" t="str">
        <f ca="1">IF(INDEX(Table3[Schematic Ref],Table6[[#This Row],[Index Number]])=0,"",INDEX(Table3[Schematic Ref],Table6[[#This Row],[Index Number]]))</f>
        <v/>
      </c>
      <c r="D145" t="str">
        <f ca="1">IF(INDEX(Table3[Quantity],Table6[[#This Row],[Index Number]])=0,"",INDEX(Table3[Quantity],Table6[[#This Row],[Index Number]]))</f>
        <v/>
      </c>
      <c r="E145" t="str">
        <f ca="1">IF(INDEX(Table3[Manufacturer Part Number],Table6[[#This Row],[Index Number]])=0,"",INDEX(Table3[Manufacturer Part Number],Table6[[#This Row],[Index Number]]))</f>
        <v/>
      </c>
      <c r="F145" t="str">
        <f ca="1">IF(INDEX(Table3[Value],Table6[[#This Row],[Index Number]])=0,"",INDEX(Table3[Value],Table6[[#This Row],[Index Number]]))</f>
        <v/>
      </c>
      <c r="G145" s="12" t="str">
        <f ca="1">IF(INDEX(Table3[Footprint],Table6[[#This Row],[Index Number]])=0, "",INDEX(Table3[Footprint],Table6[[#This Row],[Index Number]]))</f>
        <v/>
      </c>
    </row>
    <row r="146" spans="1:7" x14ac:dyDescent="0.25">
      <c r="A146">
        <f t="shared" ca="1" si="2"/>
        <v>140</v>
      </c>
      <c r="C146" s="18" t="str">
        <f ca="1">IF(INDEX(Table3[Schematic Ref],Table6[[#This Row],[Index Number]])=0,"",INDEX(Table3[Schematic Ref],Table6[[#This Row],[Index Number]]))</f>
        <v/>
      </c>
      <c r="D146" t="str">
        <f ca="1">IF(INDEX(Table3[Quantity],Table6[[#This Row],[Index Number]])=0,"",INDEX(Table3[Quantity],Table6[[#This Row],[Index Number]]))</f>
        <v/>
      </c>
      <c r="E146" t="str">
        <f ca="1">IF(INDEX(Table3[Manufacturer Part Number],Table6[[#This Row],[Index Number]])=0,"",INDEX(Table3[Manufacturer Part Number],Table6[[#This Row],[Index Number]]))</f>
        <v/>
      </c>
      <c r="F146" t="str">
        <f ca="1">IF(INDEX(Table3[Value],Table6[[#This Row],[Index Number]])=0,"",INDEX(Table3[Value],Table6[[#This Row],[Index Number]]))</f>
        <v/>
      </c>
      <c r="G146" s="12" t="str">
        <f ca="1">IF(INDEX(Table3[Footprint],Table6[[#This Row],[Index Number]])=0, "",INDEX(Table3[Footprint],Table6[[#This Row],[Index Number]]))</f>
        <v/>
      </c>
    </row>
    <row r="147" spans="1:7" x14ac:dyDescent="0.25">
      <c r="A147">
        <f t="shared" ca="1" si="2"/>
        <v>141</v>
      </c>
      <c r="C147" s="18" t="str">
        <f ca="1">IF(INDEX(Table3[Schematic Ref],Table6[[#This Row],[Index Number]])=0,"",INDEX(Table3[Schematic Ref],Table6[[#This Row],[Index Number]]))</f>
        <v/>
      </c>
      <c r="D147" t="str">
        <f ca="1">IF(INDEX(Table3[Quantity],Table6[[#This Row],[Index Number]])=0,"",INDEX(Table3[Quantity],Table6[[#This Row],[Index Number]]))</f>
        <v/>
      </c>
      <c r="E147" t="str">
        <f ca="1">IF(INDEX(Table3[Manufacturer Part Number],Table6[[#This Row],[Index Number]])=0,"",INDEX(Table3[Manufacturer Part Number],Table6[[#This Row],[Index Number]]))</f>
        <v/>
      </c>
      <c r="F147" t="str">
        <f ca="1">IF(INDEX(Table3[Value],Table6[[#This Row],[Index Number]])=0,"",INDEX(Table3[Value],Table6[[#This Row],[Index Number]]))</f>
        <v/>
      </c>
      <c r="G147" s="12" t="str">
        <f ca="1">IF(INDEX(Table3[Footprint],Table6[[#This Row],[Index Number]])=0, "",INDEX(Table3[Footprint],Table6[[#This Row],[Index Number]]))</f>
        <v/>
      </c>
    </row>
    <row r="148" spans="1:7" x14ac:dyDescent="0.25">
      <c r="A148">
        <f t="shared" ca="1" si="2"/>
        <v>142</v>
      </c>
      <c r="C148" s="18" t="str">
        <f ca="1">IF(INDEX(Table3[Schematic Ref],Table6[[#This Row],[Index Number]])=0,"",INDEX(Table3[Schematic Ref],Table6[[#This Row],[Index Number]]))</f>
        <v/>
      </c>
      <c r="D148" t="str">
        <f ca="1">IF(INDEX(Table3[Quantity],Table6[[#This Row],[Index Number]])=0,"",INDEX(Table3[Quantity],Table6[[#This Row],[Index Number]]))</f>
        <v/>
      </c>
      <c r="E148" t="str">
        <f ca="1">IF(INDEX(Table3[Manufacturer Part Number],Table6[[#This Row],[Index Number]])=0,"",INDEX(Table3[Manufacturer Part Number],Table6[[#This Row],[Index Number]]))</f>
        <v/>
      </c>
      <c r="F148" t="str">
        <f ca="1">IF(INDEX(Table3[Value],Table6[[#This Row],[Index Number]])=0,"",INDEX(Table3[Value],Table6[[#This Row],[Index Number]]))</f>
        <v/>
      </c>
      <c r="G148" s="12" t="str">
        <f ca="1">IF(INDEX(Table3[Footprint],Table6[[#This Row],[Index Number]])=0, "",INDEX(Table3[Footprint],Table6[[#This Row],[Index Number]]))</f>
        <v/>
      </c>
    </row>
    <row r="149" spans="1:7" x14ac:dyDescent="0.25">
      <c r="A149">
        <f t="shared" ca="1" si="2"/>
        <v>143</v>
      </c>
      <c r="C149" s="18" t="str">
        <f ca="1">IF(INDEX(Table3[Schematic Ref],Table6[[#This Row],[Index Number]])=0,"",INDEX(Table3[Schematic Ref],Table6[[#This Row],[Index Number]]))</f>
        <v/>
      </c>
      <c r="D149" t="str">
        <f ca="1">IF(INDEX(Table3[Quantity],Table6[[#This Row],[Index Number]])=0,"",INDEX(Table3[Quantity],Table6[[#This Row],[Index Number]]))</f>
        <v/>
      </c>
      <c r="E149" t="str">
        <f ca="1">IF(INDEX(Table3[Manufacturer Part Number],Table6[[#This Row],[Index Number]])=0,"",INDEX(Table3[Manufacturer Part Number],Table6[[#This Row],[Index Number]]))</f>
        <v/>
      </c>
      <c r="F149" t="str">
        <f ca="1">IF(INDEX(Table3[Value],Table6[[#This Row],[Index Number]])=0,"",INDEX(Table3[Value],Table6[[#This Row],[Index Number]]))</f>
        <v/>
      </c>
      <c r="G149" s="12" t="str">
        <f ca="1">IF(INDEX(Table3[Footprint],Table6[[#This Row],[Index Number]])=0, "",INDEX(Table3[Footprint],Table6[[#This Row],[Index Number]]))</f>
        <v/>
      </c>
    </row>
    <row r="150" spans="1:7" x14ac:dyDescent="0.25">
      <c r="A150">
        <f t="shared" ca="1" si="2"/>
        <v>144</v>
      </c>
      <c r="C150" s="18" t="str">
        <f ca="1">IF(INDEX(Table3[Schematic Ref],Table6[[#This Row],[Index Number]])=0,"",INDEX(Table3[Schematic Ref],Table6[[#This Row],[Index Number]]))</f>
        <v/>
      </c>
      <c r="D150" t="str">
        <f ca="1">IF(INDEX(Table3[Quantity],Table6[[#This Row],[Index Number]])=0,"",INDEX(Table3[Quantity],Table6[[#This Row],[Index Number]]))</f>
        <v/>
      </c>
      <c r="E150" t="str">
        <f ca="1">IF(INDEX(Table3[Manufacturer Part Number],Table6[[#This Row],[Index Number]])=0,"",INDEX(Table3[Manufacturer Part Number],Table6[[#This Row],[Index Number]]))</f>
        <v/>
      </c>
      <c r="F150" t="str">
        <f ca="1">IF(INDEX(Table3[Value],Table6[[#This Row],[Index Number]])=0,"",INDEX(Table3[Value],Table6[[#This Row],[Index Number]]))</f>
        <v/>
      </c>
      <c r="G150" s="12" t="str">
        <f ca="1">IF(INDEX(Table3[Footprint],Table6[[#This Row],[Index Number]])=0, "",INDEX(Table3[Footprint],Table6[[#This Row],[Index Number]]))</f>
        <v/>
      </c>
    </row>
    <row r="151" spans="1:7" x14ac:dyDescent="0.25">
      <c r="A151">
        <f t="shared" ca="1" si="2"/>
        <v>145</v>
      </c>
      <c r="C151" s="18" t="str">
        <f ca="1">IF(INDEX(Table3[Schematic Ref],Table6[[#This Row],[Index Number]])=0,"",INDEX(Table3[Schematic Ref],Table6[[#This Row],[Index Number]]))</f>
        <v/>
      </c>
      <c r="D151" t="str">
        <f ca="1">IF(INDEX(Table3[Quantity],Table6[[#This Row],[Index Number]])=0,"",INDEX(Table3[Quantity],Table6[[#This Row],[Index Number]]))</f>
        <v/>
      </c>
      <c r="E151" t="str">
        <f ca="1">IF(INDEX(Table3[Manufacturer Part Number],Table6[[#This Row],[Index Number]])=0,"",INDEX(Table3[Manufacturer Part Number],Table6[[#This Row],[Index Number]]))</f>
        <v/>
      </c>
      <c r="F151" t="str">
        <f ca="1">IF(INDEX(Table3[Value],Table6[[#This Row],[Index Number]])=0,"",INDEX(Table3[Value],Table6[[#This Row],[Index Number]]))</f>
        <v/>
      </c>
      <c r="G151" s="12" t="str">
        <f ca="1">IF(INDEX(Table3[Footprint],Table6[[#This Row],[Index Number]])=0, "",INDEX(Table3[Footprint],Table6[[#This Row],[Index Number]]))</f>
        <v/>
      </c>
    </row>
    <row r="152" spans="1:7" x14ac:dyDescent="0.25">
      <c r="A152">
        <f t="shared" ca="1" si="2"/>
        <v>146</v>
      </c>
      <c r="C152" s="18" t="str">
        <f ca="1">IF(INDEX(Table3[Schematic Ref],Table6[[#This Row],[Index Number]])=0,"",INDEX(Table3[Schematic Ref],Table6[[#This Row],[Index Number]]))</f>
        <v/>
      </c>
      <c r="D152" t="str">
        <f ca="1">IF(INDEX(Table3[Quantity],Table6[[#This Row],[Index Number]])=0,"",INDEX(Table3[Quantity],Table6[[#This Row],[Index Number]]))</f>
        <v/>
      </c>
      <c r="E152" t="str">
        <f ca="1">IF(INDEX(Table3[Manufacturer Part Number],Table6[[#This Row],[Index Number]])=0,"",INDEX(Table3[Manufacturer Part Number],Table6[[#This Row],[Index Number]]))</f>
        <v/>
      </c>
      <c r="F152" t="str">
        <f ca="1">IF(INDEX(Table3[Value],Table6[[#This Row],[Index Number]])=0,"",INDEX(Table3[Value],Table6[[#This Row],[Index Number]]))</f>
        <v/>
      </c>
      <c r="G152" s="12" t="str">
        <f ca="1">IF(INDEX(Table3[Footprint],Table6[[#This Row],[Index Number]])=0, "",INDEX(Table3[Footprint],Table6[[#This Row],[Index Number]]))</f>
        <v/>
      </c>
    </row>
    <row r="153" spans="1:7" x14ac:dyDescent="0.25">
      <c r="A153">
        <f t="shared" ca="1" si="2"/>
        <v>147</v>
      </c>
      <c r="C153" s="18" t="str">
        <f ca="1">IF(INDEX(Table3[Schematic Ref],Table6[[#This Row],[Index Number]])=0,"",INDEX(Table3[Schematic Ref],Table6[[#This Row],[Index Number]]))</f>
        <v/>
      </c>
      <c r="D153" t="str">
        <f ca="1">IF(INDEX(Table3[Quantity],Table6[[#This Row],[Index Number]])=0,"",INDEX(Table3[Quantity],Table6[[#This Row],[Index Number]]))</f>
        <v/>
      </c>
      <c r="E153" t="str">
        <f ca="1">IF(INDEX(Table3[Manufacturer Part Number],Table6[[#This Row],[Index Number]])=0,"",INDEX(Table3[Manufacturer Part Number],Table6[[#This Row],[Index Number]]))</f>
        <v/>
      </c>
      <c r="F153" t="str">
        <f ca="1">IF(INDEX(Table3[Value],Table6[[#This Row],[Index Number]])=0,"",INDEX(Table3[Value],Table6[[#This Row],[Index Number]]))</f>
        <v/>
      </c>
      <c r="G153" s="12" t="str">
        <f ca="1">IF(INDEX(Table3[Footprint],Table6[[#This Row],[Index Number]])=0, "",INDEX(Table3[Footprint],Table6[[#This Row],[Index Number]]))</f>
        <v/>
      </c>
    </row>
    <row r="154" spans="1:7" x14ac:dyDescent="0.25">
      <c r="A154">
        <f t="shared" ca="1" si="2"/>
        <v>148</v>
      </c>
      <c r="C154" s="18" t="str">
        <f ca="1">IF(INDEX(Table3[Schematic Ref],Table6[[#This Row],[Index Number]])=0,"",INDEX(Table3[Schematic Ref],Table6[[#This Row],[Index Number]]))</f>
        <v/>
      </c>
      <c r="D154" t="str">
        <f ca="1">IF(INDEX(Table3[Quantity],Table6[[#This Row],[Index Number]])=0,"",INDEX(Table3[Quantity],Table6[[#This Row],[Index Number]]))</f>
        <v/>
      </c>
      <c r="E154" t="str">
        <f ca="1">IF(INDEX(Table3[Manufacturer Part Number],Table6[[#This Row],[Index Number]])=0,"",INDEX(Table3[Manufacturer Part Number],Table6[[#This Row],[Index Number]]))</f>
        <v/>
      </c>
      <c r="F154" t="str">
        <f ca="1">IF(INDEX(Table3[Value],Table6[[#This Row],[Index Number]])=0,"",INDEX(Table3[Value],Table6[[#This Row],[Index Number]]))</f>
        <v/>
      </c>
      <c r="G154" s="12" t="str">
        <f ca="1">IF(INDEX(Table3[Footprint],Table6[[#This Row],[Index Number]])=0, "",INDEX(Table3[Footprint],Table6[[#This Row],[Index Number]]))</f>
        <v/>
      </c>
    </row>
    <row r="155" spans="1:7" x14ac:dyDescent="0.25">
      <c r="A155">
        <f t="shared" ca="1" si="2"/>
        <v>149</v>
      </c>
      <c r="C155" s="18" t="str">
        <f ca="1">IF(INDEX(Table3[Schematic Ref],Table6[[#This Row],[Index Number]])=0,"",INDEX(Table3[Schematic Ref],Table6[[#This Row],[Index Number]]))</f>
        <v/>
      </c>
      <c r="D155" t="str">
        <f ca="1">IF(INDEX(Table3[Quantity],Table6[[#This Row],[Index Number]])=0,"",INDEX(Table3[Quantity],Table6[[#This Row],[Index Number]]))</f>
        <v/>
      </c>
      <c r="E155" t="str">
        <f ca="1">IF(INDEX(Table3[Manufacturer Part Number],Table6[[#This Row],[Index Number]])=0,"",INDEX(Table3[Manufacturer Part Number],Table6[[#This Row],[Index Number]]))</f>
        <v/>
      </c>
      <c r="F155" t="str">
        <f ca="1">IF(INDEX(Table3[Value],Table6[[#This Row],[Index Number]])=0,"",INDEX(Table3[Value],Table6[[#This Row],[Index Number]]))</f>
        <v/>
      </c>
      <c r="G155" s="12" t="str">
        <f ca="1">IF(INDEX(Table3[Footprint],Table6[[#This Row],[Index Number]])=0, "",INDEX(Table3[Footprint],Table6[[#This Row],[Index Number]]))</f>
        <v/>
      </c>
    </row>
    <row r="156" spans="1:7" x14ac:dyDescent="0.25">
      <c r="A156">
        <f t="shared" ca="1" si="2"/>
        <v>150</v>
      </c>
      <c r="C156" s="18" t="str">
        <f ca="1">IF(INDEX(Table3[Schematic Ref],Table6[[#This Row],[Index Number]])=0,"",INDEX(Table3[Schematic Ref],Table6[[#This Row],[Index Number]]))</f>
        <v/>
      </c>
      <c r="D156" t="str">
        <f ca="1">IF(INDEX(Table3[Quantity],Table6[[#This Row],[Index Number]])=0,"",INDEX(Table3[Quantity],Table6[[#This Row],[Index Number]]))</f>
        <v/>
      </c>
      <c r="E156" t="str">
        <f ca="1">IF(INDEX(Table3[Manufacturer Part Number],Table6[[#This Row],[Index Number]])=0,"",INDEX(Table3[Manufacturer Part Number],Table6[[#This Row],[Index Number]]))</f>
        <v/>
      </c>
      <c r="F156" t="str">
        <f ca="1">IF(INDEX(Table3[Value],Table6[[#This Row],[Index Number]])=0,"",INDEX(Table3[Value],Table6[[#This Row],[Index Number]]))</f>
        <v/>
      </c>
      <c r="G156" s="12" t="str">
        <f ca="1">IF(INDEX(Table3[Footprint],Table6[[#This Row],[Index Number]])=0, "",INDEX(Table3[Footprint],Table6[[#This Row],[Index Number]]))</f>
        <v/>
      </c>
    </row>
    <row r="157" spans="1:7" x14ac:dyDescent="0.25">
      <c r="A157">
        <f t="shared" ca="1" si="2"/>
        <v>151</v>
      </c>
      <c r="C157" s="18" t="str">
        <f ca="1">IF(INDEX(Table3[Schematic Ref],Table6[[#This Row],[Index Number]])=0,"",INDEX(Table3[Schematic Ref],Table6[[#This Row],[Index Number]]))</f>
        <v/>
      </c>
      <c r="D157" t="str">
        <f ca="1">IF(INDEX(Table3[Quantity],Table6[[#This Row],[Index Number]])=0,"",INDEX(Table3[Quantity],Table6[[#This Row],[Index Number]]))</f>
        <v/>
      </c>
      <c r="E157" t="str">
        <f ca="1">IF(INDEX(Table3[Manufacturer Part Number],Table6[[#This Row],[Index Number]])=0,"",INDEX(Table3[Manufacturer Part Number],Table6[[#This Row],[Index Number]]))</f>
        <v/>
      </c>
      <c r="F157" t="str">
        <f ca="1">IF(INDEX(Table3[Value],Table6[[#This Row],[Index Number]])=0,"",INDEX(Table3[Value],Table6[[#This Row],[Index Number]]))</f>
        <v/>
      </c>
      <c r="G157" s="12" t="str">
        <f ca="1">IF(INDEX(Table3[Footprint],Table6[[#This Row],[Index Number]])=0, "",INDEX(Table3[Footprint],Table6[[#This Row],[Index Number]]))</f>
        <v/>
      </c>
    </row>
    <row r="158" spans="1:7" x14ac:dyDescent="0.25">
      <c r="A158">
        <f t="shared" ca="1" si="2"/>
        <v>152</v>
      </c>
      <c r="C158" s="18" t="str">
        <f ca="1">IF(INDEX(Table3[Schematic Ref],Table6[[#This Row],[Index Number]])=0,"",INDEX(Table3[Schematic Ref],Table6[[#This Row],[Index Number]]))</f>
        <v/>
      </c>
      <c r="D158" t="str">
        <f ca="1">IF(INDEX(Table3[Quantity],Table6[[#This Row],[Index Number]])=0,"",INDEX(Table3[Quantity],Table6[[#This Row],[Index Number]]))</f>
        <v/>
      </c>
      <c r="E158" t="str">
        <f ca="1">IF(INDEX(Table3[Manufacturer Part Number],Table6[[#This Row],[Index Number]])=0,"",INDEX(Table3[Manufacturer Part Number],Table6[[#This Row],[Index Number]]))</f>
        <v/>
      </c>
      <c r="F158" t="str">
        <f ca="1">IF(INDEX(Table3[Value],Table6[[#This Row],[Index Number]])=0,"",INDEX(Table3[Value],Table6[[#This Row],[Index Number]]))</f>
        <v/>
      </c>
      <c r="G158" s="12" t="str">
        <f ca="1">IF(INDEX(Table3[Footprint],Table6[[#This Row],[Index Number]])=0, "",INDEX(Table3[Footprint],Table6[[#This Row],[Index Number]]))</f>
        <v/>
      </c>
    </row>
    <row r="159" spans="1:7" x14ac:dyDescent="0.25">
      <c r="A159">
        <f t="shared" ca="1" si="2"/>
        <v>153</v>
      </c>
      <c r="C159" s="18" t="str">
        <f ca="1">IF(INDEX(Table3[Schematic Ref],Table6[[#This Row],[Index Number]])=0,"",INDEX(Table3[Schematic Ref],Table6[[#This Row],[Index Number]]))</f>
        <v/>
      </c>
      <c r="D159" t="str">
        <f ca="1">IF(INDEX(Table3[Quantity],Table6[[#This Row],[Index Number]])=0,"",INDEX(Table3[Quantity],Table6[[#This Row],[Index Number]]))</f>
        <v/>
      </c>
      <c r="E159" t="str">
        <f ca="1">IF(INDEX(Table3[Manufacturer Part Number],Table6[[#This Row],[Index Number]])=0,"",INDEX(Table3[Manufacturer Part Number],Table6[[#This Row],[Index Number]]))</f>
        <v/>
      </c>
      <c r="F159" t="str">
        <f ca="1">IF(INDEX(Table3[Value],Table6[[#This Row],[Index Number]])=0,"",INDEX(Table3[Value],Table6[[#This Row],[Index Number]]))</f>
        <v/>
      </c>
      <c r="G159" s="12" t="str">
        <f ca="1">IF(INDEX(Table3[Footprint],Table6[[#This Row],[Index Number]])=0, "",INDEX(Table3[Footprint],Table6[[#This Row],[Index Number]]))</f>
        <v/>
      </c>
    </row>
    <row r="160" spans="1:7" x14ac:dyDescent="0.25">
      <c r="A160">
        <f t="shared" ca="1" si="2"/>
        <v>154</v>
      </c>
      <c r="C160" s="18" t="str">
        <f ca="1">IF(INDEX(Table3[Schematic Ref],Table6[[#This Row],[Index Number]])=0,"",INDEX(Table3[Schematic Ref],Table6[[#This Row],[Index Number]]))</f>
        <v/>
      </c>
      <c r="D160" t="str">
        <f ca="1">IF(INDEX(Table3[Quantity],Table6[[#This Row],[Index Number]])=0,"",INDEX(Table3[Quantity],Table6[[#This Row],[Index Number]]))</f>
        <v/>
      </c>
      <c r="E160" t="str">
        <f ca="1">IF(INDEX(Table3[Manufacturer Part Number],Table6[[#This Row],[Index Number]])=0,"",INDEX(Table3[Manufacturer Part Number],Table6[[#This Row],[Index Number]]))</f>
        <v/>
      </c>
      <c r="F160" t="str">
        <f ca="1">IF(INDEX(Table3[Value],Table6[[#This Row],[Index Number]])=0,"",INDEX(Table3[Value],Table6[[#This Row],[Index Number]]))</f>
        <v/>
      </c>
      <c r="G160" s="12" t="str">
        <f ca="1">IF(INDEX(Table3[Footprint],Table6[[#This Row],[Index Number]])=0, "",INDEX(Table3[Footprint],Table6[[#This Row],[Index Number]]))</f>
        <v/>
      </c>
    </row>
    <row r="161" spans="1:7" x14ac:dyDescent="0.25">
      <c r="A161">
        <f t="shared" ca="1" si="2"/>
        <v>155</v>
      </c>
      <c r="C161" s="18" t="str">
        <f ca="1">IF(INDEX(Table3[Schematic Ref],Table6[[#This Row],[Index Number]])=0,"",INDEX(Table3[Schematic Ref],Table6[[#This Row],[Index Number]]))</f>
        <v/>
      </c>
      <c r="D161" t="str">
        <f ca="1">IF(INDEX(Table3[Quantity],Table6[[#This Row],[Index Number]])=0,"",INDEX(Table3[Quantity],Table6[[#This Row],[Index Number]]))</f>
        <v/>
      </c>
      <c r="E161" t="str">
        <f ca="1">IF(INDEX(Table3[Manufacturer Part Number],Table6[[#This Row],[Index Number]])=0,"",INDEX(Table3[Manufacturer Part Number],Table6[[#This Row],[Index Number]]))</f>
        <v/>
      </c>
      <c r="F161" t="str">
        <f ca="1">IF(INDEX(Table3[Value],Table6[[#This Row],[Index Number]])=0,"",INDEX(Table3[Value],Table6[[#This Row],[Index Number]]))</f>
        <v/>
      </c>
      <c r="G161" s="12" t="str">
        <f ca="1">IF(INDEX(Table3[Footprint],Table6[[#This Row],[Index Number]])=0, "",INDEX(Table3[Footprint],Table6[[#This Row],[Index Number]]))</f>
        <v/>
      </c>
    </row>
    <row r="162" spans="1:7" x14ac:dyDescent="0.25">
      <c r="A162">
        <f t="shared" ca="1" si="2"/>
        <v>156</v>
      </c>
      <c r="C162" s="18" t="str">
        <f ca="1">IF(INDEX(Table3[Schematic Ref],Table6[[#This Row],[Index Number]])=0,"",INDEX(Table3[Schematic Ref],Table6[[#This Row],[Index Number]]))</f>
        <v/>
      </c>
      <c r="D162" t="str">
        <f ca="1">IF(INDEX(Table3[Quantity],Table6[[#This Row],[Index Number]])=0,"",INDEX(Table3[Quantity],Table6[[#This Row],[Index Number]]))</f>
        <v/>
      </c>
      <c r="E162" t="str">
        <f ca="1">IF(INDEX(Table3[Manufacturer Part Number],Table6[[#This Row],[Index Number]])=0,"",INDEX(Table3[Manufacturer Part Number],Table6[[#This Row],[Index Number]]))</f>
        <v/>
      </c>
      <c r="F162" t="str">
        <f ca="1">IF(INDEX(Table3[Value],Table6[[#This Row],[Index Number]])=0,"",INDEX(Table3[Value],Table6[[#This Row],[Index Number]]))</f>
        <v/>
      </c>
      <c r="G162" s="12" t="str">
        <f ca="1">IF(INDEX(Table3[Footprint],Table6[[#This Row],[Index Number]])=0, "",INDEX(Table3[Footprint],Table6[[#This Row],[Index Number]]))</f>
        <v/>
      </c>
    </row>
    <row r="163" spans="1:7" x14ac:dyDescent="0.25">
      <c r="A163">
        <f t="shared" ca="1" si="2"/>
        <v>157</v>
      </c>
      <c r="C163" s="18" t="str">
        <f ca="1">IF(INDEX(Table3[Schematic Ref],Table6[[#This Row],[Index Number]])=0,"",INDEX(Table3[Schematic Ref],Table6[[#This Row],[Index Number]]))</f>
        <v/>
      </c>
      <c r="D163" t="str">
        <f ca="1">IF(INDEX(Table3[Quantity],Table6[[#This Row],[Index Number]])=0,"",INDEX(Table3[Quantity],Table6[[#This Row],[Index Number]]))</f>
        <v/>
      </c>
      <c r="E163" t="str">
        <f ca="1">IF(INDEX(Table3[Manufacturer Part Number],Table6[[#This Row],[Index Number]])=0,"",INDEX(Table3[Manufacturer Part Number],Table6[[#This Row],[Index Number]]))</f>
        <v/>
      </c>
      <c r="F163" t="str">
        <f ca="1">IF(INDEX(Table3[Value],Table6[[#This Row],[Index Number]])=0,"",INDEX(Table3[Value],Table6[[#This Row],[Index Number]]))</f>
        <v/>
      </c>
      <c r="G163" s="12" t="str">
        <f ca="1">IF(INDEX(Table3[Footprint],Table6[[#This Row],[Index Number]])=0, "",INDEX(Table3[Footprint],Table6[[#This Row],[Index Number]]))</f>
        <v/>
      </c>
    </row>
    <row r="164" spans="1:7" x14ac:dyDescent="0.25">
      <c r="A164">
        <f t="shared" ca="1" si="2"/>
        <v>158</v>
      </c>
      <c r="C164" s="18" t="str">
        <f ca="1">IF(INDEX(Table3[Schematic Ref],Table6[[#This Row],[Index Number]])=0,"",INDEX(Table3[Schematic Ref],Table6[[#This Row],[Index Number]]))</f>
        <v/>
      </c>
      <c r="D164" t="str">
        <f ca="1">IF(INDEX(Table3[Quantity],Table6[[#This Row],[Index Number]])=0,"",INDEX(Table3[Quantity],Table6[[#This Row],[Index Number]]))</f>
        <v/>
      </c>
      <c r="E164" t="str">
        <f ca="1">IF(INDEX(Table3[Manufacturer Part Number],Table6[[#This Row],[Index Number]])=0,"",INDEX(Table3[Manufacturer Part Number],Table6[[#This Row],[Index Number]]))</f>
        <v/>
      </c>
      <c r="F164" t="str">
        <f ca="1">IF(INDEX(Table3[Value],Table6[[#This Row],[Index Number]])=0,"",INDEX(Table3[Value],Table6[[#This Row],[Index Number]]))</f>
        <v/>
      </c>
      <c r="G164" s="12" t="str">
        <f ca="1">IF(INDEX(Table3[Footprint],Table6[[#This Row],[Index Number]])=0, "",INDEX(Table3[Footprint],Table6[[#This Row],[Index Number]]))</f>
        <v/>
      </c>
    </row>
    <row r="165" spans="1:7" x14ac:dyDescent="0.25">
      <c r="A165">
        <f t="shared" ca="1" si="2"/>
        <v>159</v>
      </c>
      <c r="C165" s="18" t="str">
        <f ca="1">IF(INDEX(Table3[Schematic Ref],Table6[[#This Row],[Index Number]])=0,"",INDEX(Table3[Schematic Ref],Table6[[#This Row],[Index Number]]))</f>
        <v/>
      </c>
      <c r="D165" t="str">
        <f ca="1">IF(INDEX(Table3[Quantity],Table6[[#This Row],[Index Number]])=0,"",INDEX(Table3[Quantity],Table6[[#This Row],[Index Number]]))</f>
        <v/>
      </c>
      <c r="E165" t="str">
        <f ca="1">IF(INDEX(Table3[Manufacturer Part Number],Table6[[#This Row],[Index Number]])=0,"",INDEX(Table3[Manufacturer Part Number],Table6[[#This Row],[Index Number]]))</f>
        <v/>
      </c>
      <c r="F165" t="str">
        <f ca="1">IF(INDEX(Table3[Value],Table6[[#This Row],[Index Number]])=0,"",INDEX(Table3[Value],Table6[[#This Row],[Index Number]]))</f>
        <v/>
      </c>
      <c r="G165" s="12" t="str">
        <f ca="1">IF(INDEX(Table3[Footprint],Table6[[#This Row],[Index Number]])=0, "",INDEX(Table3[Footprint],Table6[[#This Row],[Index Number]]))</f>
        <v/>
      </c>
    </row>
    <row r="166" spans="1:7" x14ac:dyDescent="0.25">
      <c r="A166">
        <f t="shared" ca="1" si="2"/>
        <v>160</v>
      </c>
      <c r="C166" s="18" t="str">
        <f ca="1">IF(INDEX(Table3[Schematic Ref],Table6[[#This Row],[Index Number]])=0,"",INDEX(Table3[Schematic Ref],Table6[[#This Row],[Index Number]]))</f>
        <v/>
      </c>
      <c r="D166" t="str">
        <f ca="1">IF(INDEX(Table3[Quantity],Table6[[#This Row],[Index Number]])=0,"",INDEX(Table3[Quantity],Table6[[#This Row],[Index Number]]))</f>
        <v/>
      </c>
      <c r="E166" t="str">
        <f ca="1">IF(INDEX(Table3[Manufacturer Part Number],Table6[[#This Row],[Index Number]])=0,"",INDEX(Table3[Manufacturer Part Number],Table6[[#This Row],[Index Number]]))</f>
        <v/>
      </c>
      <c r="F166" t="str">
        <f ca="1">IF(INDEX(Table3[Value],Table6[[#This Row],[Index Number]])=0,"",INDEX(Table3[Value],Table6[[#This Row],[Index Number]]))</f>
        <v/>
      </c>
      <c r="G166" s="12" t="str">
        <f ca="1">IF(INDEX(Table3[Footprint],Table6[[#This Row],[Index Number]])=0, "",INDEX(Table3[Footprint],Table6[[#This Row],[Index Number]]))</f>
        <v/>
      </c>
    </row>
    <row r="167" spans="1:7" x14ac:dyDescent="0.25">
      <c r="A167">
        <f t="shared" ca="1" si="2"/>
        <v>161</v>
      </c>
      <c r="C167" s="18" t="str">
        <f ca="1">IF(INDEX(Table3[Schematic Ref],Table6[[#This Row],[Index Number]])=0,"",INDEX(Table3[Schematic Ref],Table6[[#This Row],[Index Number]]))</f>
        <v/>
      </c>
      <c r="D167" t="str">
        <f ca="1">IF(INDEX(Table3[Quantity],Table6[[#This Row],[Index Number]])=0,"",INDEX(Table3[Quantity],Table6[[#This Row],[Index Number]]))</f>
        <v/>
      </c>
      <c r="E167" t="str">
        <f ca="1">IF(INDEX(Table3[Manufacturer Part Number],Table6[[#This Row],[Index Number]])=0,"",INDEX(Table3[Manufacturer Part Number],Table6[[#This Row],[Index Number]]))</f>
        <v/>
      </c>
      <c r="F167" t="str">
        <f ca="1">IF(INDEX(Table3[Value],Table6[[#This Row],[Index Number]])=0,"",INDEX(Table3[Value],Table6[[#This Row],[Index Number]]))</f>
        <v/>
      </c>
      <c r="G167" s="12" t="str">
        <f ca="1">IF(INDEX(Table3[Footprint],Table6[[#This Row],[Index Number]])=0, "",INDEX(Table3[Footprint],Table6[[#This Row],[Index Number]]))</f>
        <v/>
      </c>
    </row>
    <row r="168" spans="1:7" x14ac:dyDescent="0.25">
      <c r="A168">
        <f t="shared" ca="1" si="2"/>
        <v>162</v>
      </c>
      <c r="C168" s="18" t="str">
        <f ca="1">IF(INDEX(Table3[Schematic Ref],Table6[[#This Row],[Index Number]])=0,"",INDEX(Table3[Schematic Ref],Table6[[#This Row],[Index Number]]))</f>
        <v/>
      </c>
      <c r="D168" t="str">
        <f ca="1">IF(INDEX(Table3[Quantity],Table6[[#This Row],[Index Number]])=0,"",INDEX(Table3[Quantity],Table6[[#This Row],[Index Number]]))</f>
        <v/>
      </c>
      <c r="E168" t="str">
        <f ca="1">IF(INDEX(Table3[Manufacturer Part Number],Table6[[#This Row],[Index Number]])=0,"",INDEX(Table3[Manufacturer Part Number],Table6[[#This Row],[Index Number]]))</f>
        <v/>
      </c>
      <c r="F168" t="str">
        <f ca="1">IF(INDEX(Table3[Value],Table6[[#This Row],[Index Number]])=0,"",INDEX(Table3[Value],Table6[[#This Row],[Index Number]]))</f>
        <v/>
      </c>
      <c r="G168" s="12" t="str">
        <f ca="1">IF(INDEX(Table3[Footprint],Table6[[#This Row],[Index Number]])=0, "",INDEX(Table3[Footprint],Table6[[#This Row],[Index Number]]))</f>
        <v/>
      </c>
    </row>
    <row r="169" spans="1:7" x14ac:dyDescent="0.25">
      <c r="A169">
        <f t="shared" ca="1" si="2"/>
        <v>163</v>
      </c>
      <c r="C169" s="18" t="str">
        <f ca="1">IF(INDEX(Table3[Schematic Ref],Table6[[#This Row],[Index Number]])=0,"",INDEX(Table3[Schematic Ref],Table6[[#This Row],[Index Number]]))</f>
        <v/>
      </c>
      <c r="D169" t="str">
        <f ca="1">IF(INDEX(Table3[Quantity],Table6[[#This Row],[Index Number]])=0,"",INDEX(Table3[Quantity],Table6[[#This Row],[Index Number]]))</f>
        <v/>
      </c>
      <c r="E169" t="str">
        <f ca="1">IF(INDEX(Table3[Manufacturer Part Number],Table6[[#This Row],[Index Number]])=0,"",INDEX(Table3[Manufacturer Part Number],Table6[[#This Row],[Index Number]]))</f>
        <v/>
      </c>
      <c r="F169" t="str">
        <f ca="1">IF(INDEX(Table3[Value],Table6[[#This Row],[Index Number]])=0,"",INDEX(Table3[Value],Table6[[#This Row],[Index Number]]))</f>
        <v/>
      </c>
      <c r="G169" s="12" t="str">
        <f ca="1">IF(INDEX(Table3[Footprint],Table6[[#This Row],[Index Number]])=0, "",INDEX(Table3[Footprint],Table6[[#This Row],[Index Number]]))</f>
        <v/>
      </c>
    </row>
    <row r="170" spans="1:7" x14ac:dyDescent="0.25">
      <c r="A170">
        <f t="shared" ca="1" si="2"/>
        <v>164</v>
      </c>
      <c r="C170" s="18" t="str">
        <f ca="1">IF(INDEX(Table3[Schematic Ref],Table6[[#This Row],[Index Number]])=0,"",INDEX(Table3[Schematic Ref],Table6[[#This Row],[Index Number]]))</f>
        <v/>
      </c>
      <c r="D170" t="str">
        <f ca="1">IF(INDEX(Table3[Quantity],Table6[[#This Row],[Index Number]])=0,"",INDEX(Table3[Quantity],Table6[[#This Row],[Index Number]]))</f>
        <v/>
      </c>
      <c r="E170" t="str">
        <f ca="1">IF(INDEX(Table3[Manufacturer Part Number],Table6[[#This Row],[Index Number]])=0,"",INDEX(Table3[Manufacturer Part Number],Table6[[#This Row],[Index Number]]))</f>
        <v/>
      </c>
      <c r="F170" t="str">
        <f ca="1">IF(INDEX(Table3[Value],Table6[[#This Row],[Index Number]])=0,"",INDEX(Table3[Value],Table6[[#This Row],[Index Number]]))</f>
        <v/>
      </c>
      <c r="G170" s="12" t="str">
        <f ca="1">IF(INDEX(Table3[Footprint],Table6[[#This Row],[Index Number]])=0, "",INDEX(Table3[Footprint],Table6[[#This Row],[Index Number]]))</f>
        <v/>
      </c>
    </row>
    <row r="171" spans="1:7" x14ac:dyDescent="0.25">
      <c r="A171">
        <f t="shared" ca="1" si="2"/>
        <v>165</v>
      </c>
      <c r="C171" s="18" t="str">
        <f ca="1">IF(INDEX(Table3[Schematic Ref],Table6[[#This Row],[Index Number]])=0,"",INDEX(Table3[Schematic Ref],Table6[[#This Row],[Index Number]]))</f>
        <v/>
      </c>
      <c r="D171" t="str">
        <f ca="1">IF(INDEX(Table3[Quantity],Table6[[#This Row],[Index Number]])=0,"",INDEX(Table3[Quantity],Table6[[#This Row],[Index Number]]))</f>
        <v/>
      </c>
      <c r="E171" t="str">
        <f ca="1">IF(INDEX(Table3[Manufacturer Part Number],Table6[[#This Row],[Index Number]])=0,"",INDEX(Table3[Manufacturer Part Number],Table6[[#This Row],[Index Number]]))</f>
        <v/>
      </c>
      <c r="F171" t="str">
        <f ca="1">IF(INDEX(Table3[Value],Table6[[#This Row],[Index Number]])=0,"",INDEX(Table3[Value],Table6[[#This Row],[Index Number]]))</f>
        <v/>
      </c>
      <c r="G171" s="12" t="str">
        <f ca="1">IF(INDEX(Table3[Footprint],Table6[[#This Row],[Index Number]])=0, "",INDEX(Table3[Footprint],Table6[[#This Row],[Index Number]]))</f>
        <v/>
      </c>
    </row>
    <row r="172" spans="1:7" x14ac:dyDescent="0.25">
      <c r="A172">
        <f t="shared" ca="1" si="2"/>
        <v>166</v>
      </c>
      <c r="C172" s="18" t="str">
        <f ca="1">IF(INDEX(Table3[Schematic Ref],Table6[[#This Row],[Index Number]])=0,"",INDEX(Table3[Schematic Ref],Table6[[#This Row],[Index Number]]))</f>
        <v/>
      </c>
      <c r="D172" t="str">
        <f ca="1">IF(INDEX(Table3[Quantity],Table6[[#This Row],[Index Number]])=0,"",INDEX(Table3[Quantity],Table6[[#This Row],[Index Number]]))</f>
        <v/>
      </c>
      <c r="E172" t="str">
        <f ca="1">IF(INDEX(Table3[Manufacturer Part Number],Table6[[#This Row],[Index Number]])=0,"",INDEX(Table3[Manufacturer Part Number],Table6[[#This Row],[Index Number]]))</f>
        <v/>
      </c>
      <c r="F172" t="str">
        <f ca="1">IF(INDEX(Table3[Value],Table6[[#This Row],[Index Number]])=0,"",INDEX(Table3[Value],Table6[[#This Row],[Index Number]]))</f>
        <v/>
      </c>
      <c r="G172" s="12" t="str">
        <f ca="1">IF(INDEX(Table3[Footprint],Table6[[#This Row],[Index Number]])=0, "",INDEX(Table3[Footprint],Table6[[#This Row],[Index Number]]))</f>
        <v/>
      </c>
    </row>
    <row r="173" spans="1:7" x14ac:dyDescent="0.25">
      <c r="A173">
        <f t="shared" ca="1" si="2"/>
        <v>167</v>
      </c>
      <c r="C173" s="18" t="str">
        <f ca="1">IF(INDEX(Table3[Schematic Ref],Table6[[#This Row],[Index Number]])=0,"",INDEX(Table3[Schematic Ref],Table6[[#This Row],[Index Number]]))</f>
        <v/>
      </c>
      <c r="D173" t="str">
        <f ca="1">IF(INDEX(Table3[Quantity],Table6[[#This Row],[Index Number]])=0,"",INDEX(Table3[Quantity],Table6[[#This Row],[Index Number]]))</f>
        <v/>
      </c>
      <c r="E173" t="str">
        <f ca="1">IF(INDEX(Table3[Manufacturer Part Number],Table6[[#This Row],[Index Number]])=0,"",INDEX(Table3[Manufacturer Part Number],Table6[[#This Row],[Index Number]]))</f>
        <v/>
      </c>
      <c r="F173" t="str">
        <f ca="1">IF(INDEX(Table3[Value],Table6[[#This Row],[Index Number]])=0,"",INDEX(Table3[Value],Table6[[#This Row],[Index Number]]))</f>
        <v/>
      </c>
      <c r="G173" s="12" t="str">
        <f ca="1">IF(INDEX(Table3[Footprint],Table6[[#This Row],[Index Number]])=0, "",INDEX(Table3[Footprint],Table6[[#This Row],[Index Number]]))</f>
        <v/>
      </c>
    </row>
    <row r="174" spans="1:7" x14ac:dyDescent="0.25">
      <c r="A174">
        <f t="shared" ca="1" si="2"/>
        <v>168</v>
      </c>
      <c r="C174" s="18" t="str">
        <f ca="1">IF(INDEX(Table3[Schematic Ref],Table6[[#This Row],[Index Number]])=0,"",INDEX(Table3[Schematic Ref],Table6[[#This Row],[Index Number]]))</f>
        <v/>
      </c>
      <c r="D174" t="str">
        <f ca="1">IF(INDEX(Table3[Quantity],Table6[[#This Row],[Index Number]])=0,"",INDEX(Table3[Quantity],Table6[[#This Row],[Index Number]]))</f>
        <v/>
      </c>
      <c r="E174" t="str">
        <f ca="1">IF(INDEX(Table3[Manufacturer Part Number],Table6[[#This Row],[Index Number]])=0,"",INDEX(Table3[Manufacturer Part Number],Table6[[#This Row],[Index Number]]))</f>
        <v/>
      </c>
      <c r="F174" t="str">
        <f ca="1">IF(INDEX(Table3[Value],Table6[[#This Row],[Index Number]])=0,"",INDEX(Table3[Value],Table6[[#This Row],[Index Number]]))</f>
        <v/>
      </c>
      <c r="G174" s="12" t="str">
        <f ca="1">IF(INDEX(Table3[Footprint],Table6[[#This Row],[Index Number]])=0, "",INDEX(Table3[Footprint],Table6[[#This Row],[Index Number]]))</f>
        <v/>
      </c>
    </row>
    <row r="175" spans="1:7" x14ac:dyDescent="0.25">
      <c r="A175">
        <f t="shared" ca="1" si="2"/>
        <v>169</v>
      </c>
      <c r="C175" s="18" t="str">
        <f ca="1">IF(INDEX(Table3[Schematic Ref],Table6[[#This Row],[Index Number]])=0,"",INDEX(Table3[Schematic Ref],Table6[[#This Row],[Index Number]]))</f>
        <v/>
      </c>
      <c r="D175" t="str">
        <f ca="1">IF(INDEX(Table3[Quantity],Table6[[#This Row],[Index Number]])=0,"",INDEX(Table3[Quantity],Table6[[#This Row],[Index Number]]))</f>
        <v/>
      </c>
      <c r="E175" t="str">
        <f ca="1">IF(INDEX(Table3[Manufacturer Part Number],Table6[[#This Row],[Index Number]])=0,"",INDEX(Table3[Manufacturer Part Number],Table6[[#This Row],[Index Number]]))</f>
        <v/>
      </c>
      <c r="F175" t="str">
        <f ca="1">IF(INDEX(Table3[Value],Table6[[#This Row],[Index Number]])=0,"",INDEX(Table3[Value],Table6[[#This Row],[Index Number]]))</f>
        <v/>
      </c>
      <c r="G175" s="12" t="str">
        <f ca="1">IF(INDEX(Table3[Footprint],Table6[[#This Row],[Index Number]])=0, "",INDEX(Table3[Footprint],Table6[[#This Row],[Index Number]]))</f>
        <v/>
      </c>
    </row>
    <row r="176" spans="1:7" x14ac:dyDescent="0.25">
      <c r="A176">
        <f t="shared" ca="1" si="2"/>
        <v>170</v>
      </c>
      <c r="C176" s="18" t="str">
        <f ca="1">IF(INDEX(Table3[Schematic Ref],Table6[[#This Row],[Index Number]])=0,"",INDEX(Table3[Schematic Ref],Table6[[#This Row],[Index Number]]))</f>
        <v/>
      </c>
      <c r="D176" t="str">
        <f ca="1">IF(INDEX(Table3[Quantity],Table6[[#This Row],[Index Number]])=0,"",INDEX(Table3[Quantity],Table6[[#This Row],[Index Number]]))</f>
        <v/>
      </c>
      <c r="E176" t="str">
        <f ca="1">IF(INDEX(Table3[Manufacturer Part Number],Table6[[#This Row],[Index Number]])=0,"",INDEX(Table3[Manufacturer Part Number],Table6[[#This Row],[Index Number]]))</f>
        <v/>
      </c>
      <c r="F176" t="str">
        <f ca="1">IF(INDEX(Table3[Value],Table6[[#This Row],[Index Number]])=0,"",INDEX(Table3[Value],Table6[[#This Row],[Index Number]]))</f>
        <v/>
      </c>
      <c r="G176" s="12" t="str">
        <f ca="1">IF(INDEX(Table3[Footprint],Table6[[#This Row],[Index Number]])=0, "",INDEX(Table3[Footprint],Table6[[#This Row],[Index Number]]))</f>
        <v/>
      </c>
    </row>
    <row r="177" spans="1:7" x14ac:dyDescent="0.25">
      <c r="A177">
        <f t="shared" ca="1" si="2"/>
        <v>171</v>
      </c>
      <c r="C177" s="18" t="str">
        <f ca="1">IF(INDEX(Table3[Schematic Ref],Table6[[#This Row],[Index Number]])=0,"",INDEX(Table3[Schematic Ref],Table6[[#This Row],[Index Number]]))</f>
        <v/>
      </c>
      <c r="D177" t="str">
        <f ca="1">IF(INDEX(Table3[Quantity],Table6[[#This Row],[Index Number]])=0,"",INDEX(Table3[Quantity],Table6[[#This Row],[Index Number]]))</f>
        <v/>
      </c>
      <c r="E177" t="str">
        <f ca="1">IF(INDEX(Table3[Manufacturer Part Number],Table6[[#This Row],[Index Number]])=0,"",INDEX(Table3[Manufacturer Part Number],Table6[[#This Row],[Index Number]]))</f>
        <v/>
      </c>
      <c r="F177" t="str">
        <f ca="1">IF(INDEX(Table3[Value],Table6[[#This Row],[Index Number]])=0,"",INDEX(Table3[Value],Table6[[#This Row],[Index Number]]))</f>
        <v/>
      </c>
      <c r="G177" s="12" t="str">
        <f ca="1">IF(INDEX(Table3[Footprint],Table6[[#This Row],[Index Number]])=0, "",INDEX(Table3[Footprint],Table6[[#This Row],[Index Number]]))</f>
        <v/>
      </c>
    </row>
    <row r="178" spans="1:7" x14ac:dyDescent="0.25">
      <c r="A178">
        <f t="shared" ca="1" si="2"/>
        <v>172</v>
      </c>
      <c r="C178" s="18" t="str">
        <f ca="1">IF(INDEX(Table3[Schematic Ref],Table6[[#This Row],[Index Number]])=0,"",INDEX(Table3[Schematic Ref],Table6[[#This Row],[Index Number]]))</f>
        <v/>
      </c>
      <c r="D178" t="str">
        <f ca="1">IF(INDEX(Table3[Quantity],Table6[[#This Row],[Index Number]])=0,"",INDEX(Table3[Quantity],Table6[[#This Row],[Index Number]]))</f>
        <v/>
      </c>
      <c r="E178" t="str">
        <f ca="1">IF(INDEX(Table3[Manufacturer Part Number],Table6[[#This Row],[Index Number]])=0,"",INDEX(Table3[Manufacturer Part Number],Table6[[#This Row],[Index Number]]))</f>
        <v/>
      </c>
      <c r="F178" t="str">
        <f ca="1">IF(INDEX(Table3[Value],Table6[[#This Row],[Index Number]])=0,"",INDEX(Table3[Value],Table6[[#This Row],[Index Number]]))</f>
        <v/>
      </c>
      <c r="G178" s="12" t="str">
        <f ca="1">IF(INDEX(Table3[Footprint],Table6[[#This Row],[Index Number]])=0, "",INDEX(Table3[Footprint],Table6[[#This Row],[Index Number]]))</f>
        <v/>
      </c>
    </row>
    <row r="179" spans="1:7" x14ac:dyDescent="0.25">
      <c r="A179">
        <f t="shared" ca="1" si="2"/>
        <v>173</v>
      </c>
      <c r="C179" s="18" t="str">
        <f ca="1">IF(INDEX(Table3[Schematic Ref],Table6[[#This Row],[Index Number]])=0,"",INDEX(Table3[Schematic Ref],Table6[[#This Row],[Index Number]]))</f>
        <v/>
      </c>
      <c r="D179" t="str">
        <f ca="1">IF(INDEX(Table3[Quantity],Table6[[#This Row],[Index Number]])=0,"",INDEX(Table3[Quantity],Table6[[#This Row],[Index Number]]))</f>
        <v/>
      </c>
      <c r="E179" t="str">
        <f ca="1">IF(INDEX(Table3[Manufacturer Part Number],Table6[[#This Row],[Index Number]])=0,"",INDEX(Table3[Manufacturer Part Number],Table6[[#This Row],[Index Number]]))</f>
        <v/>
      </c>
      <c r="F179" t="str">
        <f ca="1">IF(INDEX(Table3[Value],Table6[[#This Row],[Index Number]])=0,"",INDEX(Table3[Value],Table6[[#This Row],[Index Number]]))</f>
        <v/>
      </c>
      <c r="G179" s="12" t="str">
        <f ca="1">IF(INDEX(Table3[Footprint],Table6[[#This Row],[Index Number]])=0, "",INDEX(Table3[Footprint],Table6[[#This Row],[Index Number]]))</f>
        <v/>
      </c>
    </row>
    <row r="180" spans="1:7" x14ac:dyDescent="0.25">
      <c r="A180">
        <f t="shared" ca="1" si="2"/>
        <v>174</v>
      </c>
      <c r="C180" s="18" t="str">
        <f ca="1">IF(INDEX(Table3[Schematic Ref],Table6[[#This Row],[Index Number]])=0,"",INDEX(Table3[Schematic Ref],Table6[[#This Row],[Index Number]]))</f>
        <v/>
      </c>
      <c r="D180" t="str">
        <f ca="1">IF(INDEX(Table3[Quantity],Table6[[#This Row],[Index Number]])=0,"",INDEX(Table3[Quantity],Table6[[#This Row],[Index Number]]))</f>
        <v/>
      </c>
      <c r="E180" t="str">
        <f ca="1">IF(INDEX(Table3[Manufacturer Part Number],Table6[[#This Row],[Index Number]])=0,"",INDEX(Table3[Manufacturer Part Number],Table6[[#This Row],[Index Number]]))</f>
        <v/>
      </c>
      <c r="F180" t="str">
        <f ca="1">IF(INDEX(Table3[Value],Table6[[#This Row],[Index Number]])=0,"",INDEX(Table3[Value],Table6[[#This Row],[Index Number]]))</f>
        <v/>
      </c>
      <c r="G180" s="12" t="str">
        <f ca="1">IF(INDEX(Table3[Footprint],Table6[[#This Row],[Index Number]])=0, "",INDEX(Table3[Footprint],Table6[[#This Row],[Index Number]]))</f>
        <v/>
      </c>
    </row>
    <row r="181" spans="1:7" x14ac:dyDescent="0.25">
      <c r="A181">
        <f t="shared" ca="1" si="2"/>
        <v>175</v>
      </c>
      <c r="C181" s="18" t="str">
        <f ca="1">IF(INDEX(Table3[Schematic Ref],Table6[[#This Row],[Index Number]])=0,"",INDEX(Table3[Schematic Ref],Table6[[#This Row],[Index Number]]))</f>
        <v/>
      </c>
      <c r="D181" t="str">
        <f ca="1">IF(INDEX(Table3[Quantity],Table6[[#This Row],[Index Number]])=0,"",INDEX(Table3[Quantity],Table6[[#This Row],[Index Number]]))</f>
        <v/>
      </c>
      <c r="E181" t="str">
        <f ca="1">IF(INDEX(Table3[Manufacturer Part Number],Table6[[#This Row],[Index Number]])=0,"",INDEX(Table3[Manufacturer Part Number],Table6[[#This Row],[Index Number]]))</f>
        <v/>
      </c>
      <c r="F181" t="str">
        <f ca="1">IF(INDEX(Table3[Value],Table6[[#This Row],[Index Number]])=0,"",INDEX(Table3[Value],Table6[[#This Row],[Index Number]]))</f>
        <v/>
      </c>
      <c r="G181" s="12" t="str">
        <f ca="1">IF(INDEX(Table3[Footprint],Table6[[#This Row],[Index Number]])=0, "",INDEX(Table3[Footprint],Table6[[#This Row],[Index Number]]))</f>
        <v/>
      </c>
    </row>
    <row r="182" spans="1:7" x14ac:dyDescent="0.25">
      <c r="A182">
        <f t="shared" ca="1" si="2"/>
        <v>176</v>
      </c>
      <c r="C182" s="18" t="str">
        <f ca="1">IF(INDEX(Table3[Schematic Ref],Table6[[#This Row],[Index Number]])=0,"",INDEX(Table3[Schematic Ref],Table6[[#This Row],[Index Number]]))</f>
        <v/>
      </c>
      <c r="D182" t="str">
        <f ca="1">IF(INDEX(Table3[Quantity],Table6[[#This Row],[Index Number]])=0,"",INDEX(Table3[Quantity],Table6[[#This Row],[Index Number]]))</f>
        <v/>
      </c>
      <c r="E182" t="str">
        <f ca="1">IF(INDEX(Table3[Manufacturer Part Number],Table6[[#This Row],[Index Number]])=0,"",INDEX(Table3[Manufacturer Part Number],Table6[[#This Row],[Index Number]]))</f>
        <v/>
      </c>
      <c r="F182" t="str">
        <f ca="1">IF(INDEX(Table3[Value],Table6[[#This Row],[Index Number]])=0,"",INDEX(Table3[Value],Table6[[#This Row],[Index Number]]))</f>
        <v/>
      </c>
      <c r="G182" s="12" t="str">
        <f ca="1">IF(INDEX(Table3[Footprint],Table6[[#This Row],[Index Number]])=0, "",INDEX(Table3[Footprint],Table6[[#This Row],[Index Number]]))</f>
        <v/>
      </c>
    </row>
    <row r="183" spans="1:7" x14ac:dyDescent="0.25">
      <c r="A183">
        <f t="shared" ca="1" si="2"/>
        <v>177</v>
      </c>
      <c r="C183" s="18" t="str">
        <f ca="1">IF(INDEX(Table3[Schematic Ref],Table6[[#This Row],[Index Number]])=0,"",INDEX(Table3[Schematic Ref],Table6[[#This Row],[Index Number]]))</f>
        <v/>
      </c>
      <c r="D183" t="str">
        <f ca="1">IF(INDEX(Table3[Quantity],Table6[[#This Row],[Index Number]])=0,"",INDEX(Table3[Quantity],Table6[[#This Row],[Index Number]]))</f>
        <v/>
      </c>
      <c r="E183" t="str">
        <f ca="1">IF(INDEX(Table3[Manufacturer Part Number],Table6[[#This Row],[Index Number]])=0,"",INDEX(Table3[Manufacturer Part Number],Table6[[#This Row],[Index Number]]))</f>
        <v/>
      </c>
      <c r="F183" t="str">
        <f ca="1">IF(INDEX(Table3[Value],Table6[[#This Row],[Index Number]])=0,"",INDEX(Table3[Value],Table6[[#This Row],[Index Number]]))</f>
        <v/>
      </c>
      <c r="G183" s="12" t="str">
        <f ca="1">IF(INDEX(Table3[Footprint],Table6[[#This Row],[Index Number]])=0, "",INDEX(Table3[Footprint],Table6[[#This Row],[Index Number]]))</f>
        <v/>
      </c>
    </row>
    <row r="184" spans="1:7" x14ac:dyDescent="0.25">
      <c r="A184">
        <f t="shared" ca="1" si="2"/>
        <v>178</v>
      </c>
      <c r="C184" s="18" t="str">
        <f ca="1">IF(INDEX(Table3[Schematic Ref],Table6[[#This Row],[Index Number]])=0,"",INDEX(Table3[Schematic Ref],Table6[[#This Row],[Index Number]]))</f>
        <v/>
      </c>
      <c r="D184" t="str">
        <f ca="1">IF(INDEX(Table3[Quantity],Table6[[#This Row],[Index Number]])=0,"",INDEX(Table3[Quantity],Table6[[#This Row],[Index Number]]))</f>
        <v/>
      </c>
      <c r="E184" t="str">
        <f ca="1">IF(INDEX(Table3[Manufacturer Part Number],Table6[[#This Row],[Index Number]])=0,"",INDEX(Table3[Manufacturer Part Number],Table6[[#This Row],[Index Number]]))</f>
        <v/>
      </c>
      <c r="F184" t="str">
        <f ca="1">IF(INDEX(Table3[Value],Table6[[#This Row],[Index Number]])=0,"",INDEX(Table3[Value],Table6[[#This Row],[Index Number]]))</f>
        <v/>
      </c>
      <c r="G184" s="12" t="str">
        <f ca="1">IF(INDEX(Table3[Footprint],Table6[[#This Row],[Index Number]])=0, "",INDEX(Table3[Footprint],Table6[[#This Row],[Index Number]]))</f>
        <v/>
      </c>
    </row>
    <row r="185" spans="1:7" x14ac:dyDescent="0.25">
      <c r="A185">
        <f t="shared" ca="1" si="2"/>
        <v>179</v>
      </c>
      <c r="C185" s="18" t="str">
        <f ca="1">IF(INDEX(Table3[Schematic Ref],Table6[[#This Row],[Index Number]])=0,"",INDEX(Table3[Schematic Ref],Table6[[#This Row],[Index Number]]))</f>
        <v/>
      </c>
      <c r="D185" t="str">
        <f ca="1">IF(INDEX(Table3[Quantity],Table6[[#This Row],[Index Number]])=0,"",INDEX(Table3[Quantity],Table6[[#This Row],[Index Number]]))</f>
        <v/>
      </c>
      <c r="E185" t="str">
        <f ca="1">IF(INDEX(Table3[Manufacturer Part Number],Table6[[#This Row],[Index Number]])=0,"",INDEX(Table3[Manufacturer Part Number],Table6[[#This Row],[Index Number]]))</f>
        <v/>
      </c>
      <c r="F185" t="str">
        <f ca="1">IF(INDEX(Table3[Value],Table6[[#This Row],[Index Number]])=0,"",INDEX(Table3[Value],Table6[[#This Row],[Index Number]]))</f>
        <v/>
      </c>
      <c r="G185" s="12" t="str">
        <f ca="1">IF(INDEX(Table3[Footprint],Table6[[#This Row],[Index Number]])=0, "",INDEX(Table3[Footprint],Table6[[#This Row],[Index Number]]))</f>
        <v/>
      </c>
    </row>
    <row r="186" spans="1:7" x14ac:dyDescent="0.25">
      <c r="A186">
        <f t="shared" ca="1" si="2"/>
        <v>180</v>
      </c>
      <c r="C186" s="18" t="str">
        <f ca="1">IF(INDEX(Table3[Schematic Ref],Table6[[#This Row],[Index Number]])=0,"",INDEX(Table3[Schematic Ref],Table6[[#This Row],[Index Number]]))</f>
        <v/>
      </c>
      <c r="D186" t="str">
        <f ca="1">IF(INDEX(Table3[Quantity],Table6[[#This Row],[Index Number]])=0,"",INDEX(Table3[Quantity],Table6[[#This Row],[Index Number]]))</f>
        <v/>
      </c>
      <c r="E186" t="str">
        <f ca="1">IF(INDEX(Table3[Manufacturer Part Number],Table6[[#This Row],[Index Number]])=0,"",INDEX(Table3[Manufacturer Part Number],Table6[[#This Row],[Index Number]]))</f>
        <v/>
      </c>
      <c r="F186" t="str">
        <f ca="1">IF(INDEX(Table3[Value],Table6[[#This Row],[Index Number]])=0,"",INDEX(Table3[Value],Table6[[#This Row],[Index Number]]))</f>
        <v/>
      </c>
      <c r="G186" s="12" t="str">
        <f ca="1">IF(INDEX(Table3[Footprint],Table6[[#This Row],[Index Number]])=0, "",INDEX(Table3[Footprint],Table6[[#This Row],[Index Number]]))</f>
        <v/>
      </c>
    </row>
    <row r="187" spans="1:7" x14ac:dyDescent="0.25">
      <c r="A187">
        <f t="shared" ca="1" si="2"/>
        <v>181</v>
      </c>
      <c r="C187" s="18" t="str">
        <f ca="1">IF(INDEX(Table3[Schematic Ref],Table6[[#This Row],[Index Number]])=0,"",INDEX(Table3[Schematic Ref],Table6[[#This Row],[Index Number]]))</f>
        <v/>
      </c>
      <c r="D187" t="str">
        <f ca="1">IF(INDEX(Table3[Quantity],Table6[[#This Row],[Index Number]])=0,"",INDEX(Table3[Quantity],Table6[[#This Row],[Index Number]]))</f>
        <v/>
      </c>
      <c r="E187" t="str">
        <f ca="1">IF(INDEX(Table3[Manufacturer Part Number],Table6[[#This Row],[Index Number]])=0,"",INDEX(Table3[Manufacturer Part Number],Table6[[#This Row],[Index Number]]))</f>
        <v/>
      </c>
      <c r="F187" t="str">
        <f ca="1">IF(INDEX(Table3[Value],Table6[[#This Row],[Index Number]])=0,"",INDEX(Table3[Value],Table6[[#This Row],[Index Number]]))</f>
        <v/>
      </c>
      <c r="G187" s="12" t="str">
        <f ca="1">IF(INDEX(Table3[Footprint],Table6[[#This Row],[Index Number]])=0, "",INDEX(Table3[Footprint],Table6[[#This Row],[Index Number]]))</f>
        <v/>
      </c>
    </row>
    <row r="188" spans="1:7" x14ac:dyDescent="0.25">
      <c r="A188">
        <f t="shared" ca="1" si="2"/>
        <v>182</v>
      </c>
      <c r="C188" s="18" t="str">
        <f ca="1">IF(INDEX(Table3[Schematic Ref],Table6[[#This Row],[Index Number]])=0,"",INDEX(Table3[Schematic Ref],Table6[[#This Row],[Index Number]]))</f>
        <v/>
      </c>
      <c r="D188" t="str">
        <f ca="1">IF(INDEX(Table3[Quantity],Table6[[#This Row],[Index Number]])=0,"",INDEX(Table3[Quantity],Table6[[#This Row],[Index Number]]))</f>
        <v/>
      </c>
      <c r="E188" t="str">
        <f ca="1">IF(INDEX(Table3[Manufacturer Part Number],Table6[[#This Row],[Index Number]])=0,"",INDEX(Table3[Manufacturer Part Number],Table6[[#This Row],[Index Number]]))</f>
        <v/>
      </c>
      <c r="F188" t="str">
        <f ca="1">IF(INDEX(Table3[Value],Table6[[#This Row],[Index Number]])=0,"",INDEX(Table3[Value],Table6[[#This Row],[Index Number]]))</f>
        <v/>
      </c>
      <c r="G188" s="12" t="str">
        <f ca="1">IF(INDEX(Table3[Footprint],Table6[[#This Row],[Index Number]])=0, "",INDEX(Table3[Footprint],Table6[[#This Row],[Index Number]]))</f>
        <v/>
      </c>
    </row>
    <row r="189" spans="1:7" x14ac:dyDescent="0.25">
      <c r="A189">
        <f t="shared" ca="1" si="2"/>
        <v>183</v>
      </c>
      <c r="C189" s="18" t="str">
        <f ca="1">IF(INDEX(Table3[Schematic Ref],Table6[[#This Row],[Index Number]])=0,"",INDEX(Table3[Schematic Ref],Table6[[#This Row],[Index Number]]))</f>
        <v/>
      </c>
      <c r="D189" t="str">
        <f ca="1">IF(INDEX(Table3[Quantity],Table6[[#This Row],[Index Number]])=0,"",INDEX(Table3[Quantity],Table6[[#This Row],[Index Number]]))</f>
        <v/>
      </c>
      <c r="E189" t="str">
        <f ca="1">IF(INDEX(Table3[Manufacturer Part Number],Table6[[#This Row],[Index Number]])=0,"",INDEX(Table3[Manufacturer Part Number],Table6[[#This Row],[Index Number]]))</f>
        <v/>
      </c>
      <c r="F189" t="str">
        <f ca="1">IF(INDEX(Table3[Value],Table6[[#This Row],[Index Number]])=0,"",INDEX(Table3[Value],Table6[[#This Row],[Index Number]]))</f>
        <v/>
      </c>
      <c r="G189" s="12" t="str">
        <f ca="1">IF(INDEX(Table3[Footprint],Table6[[#This Row],[Index Number]])=0, "",INDEX(Table3[Footprint],Table6[[#This Row],[Index Number]]))</f>
        <v/>
      </c>
    </row>
    <row r="190" spans="1:7" x14ac:dyDescent="0.25">
      <c r="A190">
        <f t="shared" ca="1" si="2"/>
        <v>184</v>
      </c>
      <c r="C190" s="18" t="str">
        <f ca="1">IF(INDEX(Table3[Schematic Ref],Table6[[#This Row],[Index Number]])=0,"",INDEX(Table3[Schematic Ref],Table6[[#This Row],[Index Number]]))</f>
        <v/>
      </c>
      <c r="D190" t="str">
        <f ca="1">IF(INDEX(Table3[Quantity],Table6[[#This Row],[Index Number]])=0,"",INDEX(Table3[Quantity],Table6[[#This Row],[Index Number]]))</f>
        <v/>
      </c>
      <c r="E190" t="str">
        <f ca="1">IF(INDEX(Table3[Manufacturer Part Number],Table6[[#This Row],[Index Number]])=0,"",INDEX(Table3[Manufacturer Part Number],Table6[[#This Row],[Index Number]]))</f>
        <v/>
      </c>
      <c r="F190" t="str">
        <f ca="1">IF(INDEX(Table3[Value],Table6[[#This Row],[Index Number]])=0,"",INDEX(Table3[Value],Table6[[#This Row],[Index Number]]))</f>
        <v/>
      </c>
      <c r="G190" s="12" t="str">
        <f ca="1">IF(INDEX(Table3[Footprint],Table6[[#This Row],[Index Number]])=0, "",INDEX(Table3[Footprint],Table6[[#This Row],[Index Number]]))</f>
        <v/>
      </c>
    </row>
    <row r="191" spans="1:7" x14ac:dyDescent="0.25">
      <c r="A191">
        <f t="shared" ca="1" si="2"/>
        <v>185</v>
      </c>
      <c r="C191" s="18" t="str">
        <f ca="1">IF(INDEX(Table3[Schematic Ref],Table6[[#This Row],[Index Number]])=0,"",INDEX(Table3[Schematic Ref],Table6[[#This Row],[Index Number]]))</f>
        <v/>
      </c>
      <c r="D191" t="str">
        <f ca="1">IF(INDEX(Table3[Quantity],Table6[[#This Row],[Index Number]])=0,"",INDEX(Table3[Quantity],Table6[[#This Row],[Index Number]]))</f>
        <v/>
      </c>
      <c r="E191" t="str">
        <f ca="1">IF(INDEX(Table3[Manufacturer Part Number],Table6[[#This Row],[Index Number]])=0,"",INDEX(Table3[Manufacturer Part Number],Table6[[#This Row],[Index Number]]))</f>
        <v/>
      </c>
      <c r="F191" t="str">
        <f ca="1">IF(INDEX(Table3[Value],Table6[[#This Row],[Index Number]])=0,"",INDEX(Table3[Value],Table6[[#This Row],[Index Number]]))</f>
        <v/>
      </c>
      <c r="G191" s="12" t="str">
        <f ca="1">IF(INDEX(Table3[Footprint],Table6[[#This Row],[Index Number]])=0, "",INDEX(Table3[Footprint],Table6[[#This Row],[Index Number]]))</f>
        <v/>
      </c>
    </row>
    <row r="192" spans="1:7" x14ac:dyDescent="0.25">
      <c r="A192">
        <f t="shared" ca="1" si="2"/>
        <v>186</v>
      </c>
      <c r="C192" s="18" t="str">
        <f ca="1">IF(INDEX(Table3[Schematic Ref],Table6[[#This Row],[Index Number]])=0,"",INDEX(Table3[Schematic Ref],Table6[[#This Row],[Index Number]]))</f>
        <v/>
      </c>
      <c r="D192" t="str">
        <f ca="1">IF(INDEX(Table3[Quantity],Table6[[#This Row],[Index Number]])=0,"",INDEX(Table3[Quantity],Table6[[#This Row],[Index Number]]))</f>
        <v/>
      </c>
      <c r="E192" t="str">
        <f ca="1">IF(INDEX(Table3[Manufacturer Part Number],Table6[[#This Row],[Index Number]])=0,"",INDEX(Table3[Manufacturer Part Number],Table6[[#This Row],[Index Number]]))</f>
        <v/>
      </c>
      <c r="F192" t="str">
        <f ca="1">IF(INDEX(Table3[Value],Table6[[#This Row],[Index Number]])=0,"",INDEX(Table3[Value],Table6[[#This Row],[Index Number]]))</f>
        <v/>
      </c>
      <c r="G192" s="12" t="str">
        <f ca="1">IF(INDEX(Table3[Footprint],Table6[[#This Row],[Index Number]])=0, "",INDEX(Table3[Footprint],Table6[[#This Row],[Index Number]]))</f>
        <v/>
      </c>
    </row>
    <row r="193" spans="1:7" x14ac:dyDescent="0.25">
      <c r="A193">
        <f t="shared" ca="1" si="2"/>
        <v>187</v>
      </c>
      <c r="C193" s="18" t="str">
        <f ca="1">IF(INDEX(Table3[Schematic Ref],Table6[[#This Row],[Index Number]])=0,"",INDEX(Table3[Schematic Ref],Table6[[#This Row],[Index Number]]))</f>
        <v/>
      </c>
      <c r="D193" t="str">
        <f ca="1">IF(INDEX(Table3[Quantity],Table6[[#This Row],[Index Number]])=0,"",INDEX(Table3[Quantity],Table6[[#This Row],[Index Number]]))</f>
        <v/>
      </c>
      <c r="E193" t="str">
        <f ca="1">IF(INDEX(Table3[Manufacturer Part Number],Table6[[#This Row],[Index Number]])=0,"",INDEX(Table3[Manufacturer Part Number],Table6[[#This Row],[Index Number]]))</f>
        <v/>
      </c>
      <c r="F193" t="str">
        <f ca="1">IF(INDEX(Table3[Value],Table6[[#This Row],[Index Number]])=0,"",INDEX(Table3[Value],Table6[[#This Row],[Index Number]]))</f>
        <v/>
      </c>
      <c r="G193" s="12" t="str">
        <f ca="1">IF(INDEX(Table3[Footprint],Table6[[#This Row],[Index Number]])=0, "",INDEX(Table3[Footprint],Table6[[#This Row],[Index Number]]))</f>
        <v/>
      </c>
    </row>
    <row r="194" spans="1:7" x14ac:dyDescent="0.25">
      <c r="A194">
        <f t="shared" ca="1" si="2"/>
        <v>188</v>
      </c>
      <c r="C194" s="18" t="str">
        <f ca="1">IF(INDEX(Table3[Schematic Ref],Table6[[#This Row],[Index Number]])=0,"",INDEX(Table3[Schematic Ref],Table6[[#This Row],[Index Number]]))</f>
        <v/>
      </c>
      <c r="D194" t="str">
        <f ca="1">IF(INDEX(Table3[Quantity],Table6[[#This Row],[Index Number]])=0,"",INDEX(Table3[Quantity],Table6[[#This Row],[Index Number]]))</f>
        <v/>
      </c>
      <c r="E194" t="str">
        <f ca="1">IF(INDEX(Table3[Manufacturer Part Number],Table6[[#This Row],[Index Number]])=0,"",INDEX(Table3[Manufacturer Part Number],Table6[[#This Row],[Index Number]]))</f>
        <v/>
      </c>
      <c r="F194" t="str">
        <f ca="1">IF(INDEX(Table3[Value],Table6[[#This Row],[Index Number]])=0,"",INDEX(Table3[Value],Table6[[#This Row],[Index Number]]))</f>
        <v/>
      </c>
      <c r="G194" s="12" t="str">
        <f ca="1">IF(INDEX(Table3[Footprint],Table6[[#This Row],[Index Number]])=0, "",INDEX(Table3[Footprint],Table6[[#This Row],[Index Number]]))</f>
        <v/>
      </c>
    </row>
    <row r="195" spans="1:7" x14ac:dyDescent="0.25">
      <c r="A195">
        <f t="shared" ca="1" si="2"/>
        <v>189</v>
      </c>
      <c r="C195" s="18" t="str">
        <f ca="1">IF(INDEX(Table3[Schematic Ref],Table6[[#This Row],[Index Number]])=0,"",INDEX(Table3[Schematic Ref],Table6[[#This Row],[Index Number]]))</f>
        <v/>
      </c>
      <c r="D195" t="str">
        <f ca="1">IF(INDEX(Table3[Quantity],Table6[[#This Row],[Index Number]])=0,"",INDEX(Table3[Quantity],Table6[[#This Row],[Index Number]]))</f>
        <v/>
      </c>
      <c r="E195" t="str">
        <f ca="1">IF(INDEX(Table3[Manufacturer Part Number],Table6[[#This Row],[Index Number]])=0,"",INDEX(Table3[Manufacturer Part Number],Table6[[#This Row],[Index Number]]))</f>
        <v/>
      </c>
      <c r="F195" t="str">
        <f ca="1">IF(INDEX(Table3[Value],Table6[[#This Row],[Index Number]])=0,"",INDEX(Table3[Value],Table6[[#This Row],[Index Number]]))</f>
        <v/>
      </c>
      <c r="G195" s="12" t="str">
        <f ca="1">IF(INDEX(Table3[Footprint],Table6[[#This Row],[Index Number]])=0, "",INDEX(Table3[Footprint],Table6[[#This Row],[Index Number]]))</f>
        <v/>
      </c>
    </row>
    <row r="196" spans="1:7" x14ac:dyDescent="0.25">
      <c r="A196">
        <f t="shared" ca="1" si="2"/>
        <v>190</v>
      </c>
      <c r="C196" s="18" t="str">
        <f ca="1">IF(INDEX(Table3[Schematic Ref],Table6[[#This Row],[Index Number]])=0,"",INDEX(Table3[Schematic Ref],Table6[[#This Row],[Index Number]]))</f>
        <v/>
      </c>
      <c r="D196" t="str">
        <f ca="1">IF(INDEX(Table3[Quantity],Table6[[#This Row],[Index Number]])=0,"",INDEX(Table3[Quantity],Table6[[#This Row],[Index Number]]))</f>
        <v/>
      </c>
      <c r="E196" t="str">
        <f ca="1">IF(INDEX(Table3[Manufacturer Part Number],Table6[[#This Row],[Index Number]])=0,"",INDEX(Table3[Manufacturer Part Number],Table6[[#This Row],[Index Number]]))</f>
        <v/>
      </c>
      <c r="F196" t="str">
        <f ca="1">IF(INDEX(Table3[Value],Table6[[#This Row],[Index Number]])=0,"",INDEX(Table3[Value],Table6[[#This Row],[Index Number]]))</f>
        <v/>
      </c>
      <c r="G196" s="12" t="str">
        <f ca="1">IF(INDEX(Table3[Footprint],Table6[[#This Row],[Index Number]])=0, "",INDEX(Table3[Footprint],Table6[[#This Row],[Index Number]]))</f>
        <v/>
      </c>
    </row>
    <row r="197" spans="1:7" x14ac:dyDescent="0.25">
      <c r="A197">
        <f t="shared" ca="1" si="2"/>
        <v>191</v>
      </c>
      <c r="C197" s="18" t="str">
        <f ca="1">IF(INDEX(Table3[Schematic Ref],Table6[[#This Row],[Index Number]])=0,"",INDEX(Table3[Schematic Ref],Table6[[#This Row],[Index Number]]))</f>
        <v/>
      </c>
      <c r="D197" t="str">
        <f ca="1">IF(INDEX(Table3[Quantity],Table6[[#This Row],[Index Number]])=0,"",INDEX(Table3[Quantity],Table6[[#This Row],[Index Number]]))</f>
        <v/>
      </c>
      <c r="E197" t="str">
        <f ca="1">IF(INDEX(Table3[Manufacturer Part Number],Table6[[#This Row],[Index Number]])=0,"",INDEX(Table3[Manufacturer Part Number],Table6[[#This Row],[Index Number]]))</f>
        <v/>
      </c>
      <c r="F197" t="str">
        <f ca="1">IF(INDEX(Table3[Value],Table6[[#This Row],[Index Number]])=0,"",INDEX(Table3[Value],Table6[[#This Row],[Index Number]]))</f>
        <v/>
      </c>
      <c r="G197" s="12" t="str">
        <f ca="1">IF(INDEX(Table3[Footprint],Table6[[#This Row],[Index Number]])=0, "",INDEX(Table3[Footprint],Table6[[#This Row],[Index Number]]))</f>
        <v/>
      </c>
    </row>
    <row r="198" spans="1:7" x14ac:dyDescent="0.25">
      <c r="A198">
        <f t="shared" ca="1" si="2"/>
        <v>192</v>
      </c>
      <c r="C198" s="18" t="str">
        <f ca="1">IF(INDEX(Table3[Schematic Ref],Table6[[#This Row],[Index Number]])=0,"",INDEX(Table3[Schematic Ref],Table6[[#This Row],[Index Number]]))</f>
        <v/>
      </c>
      <c r="D198" t="str">
        <f ca="1">IF(INDEX(Table3[Quantity],Table6[[#This Row],[Index Number]])=0,"",INDEX(Table3[Quantity],Table6[[#This Row],[Index Number]]))</f>
        <v/>
      </c>
      <c r="E198" t="str">
        <f ca="1">IF(INDEX(Table3[Manufacturer Part Number],Table6[[#This Row],[Index Number]])=0,"",INDEX(Table3[Manufacturer Part Number],Table6[[#This Row],[Index Number]]))</f>
        <v/>
      </c>
      <c r="F198" t="str">
        <f ca="1">IF(INDEX(Table3[Value],Table6[[#This Row],[Index Number]])=0,"",INDEX(Table3[Value],Table6[[#This Row],[Index Number]]))</f>
        <v/>
      </c>
      <c r="G198" s="12" t="str">
        <f ca="1">IF(INDEX(Table3[Footprint],Table6[[#This Row],[Index Number]])=0, "",INDEX(Table3[Footprint],Table6[[#This Row],[Index Number]]))</f>
        <v/>
      </c>
    </row>
    <row r="199" spans="1:7" x14ac:dyDescent="0.25">
      <c r="A199">
        <f t="shared" ref="A199:A257" ca="1" si="3">IF(ISNUMBER(INDIRECT("A"&amp;ROW()-1)),INDIRECT("A"&amp;ROW()-1)+1,1)</f>
        <v>193</v>
      </c>
      <c r="C199" s="18" t="str">
        <f ca="1">IF(INDEX(Table3[Schematic Ref],Table6[[#This Row],[Index Number]])=0,"",INDEX(Table3[Schematic Ref],Table6[[#This Row],[Index Number]]))</f>
        <v/>
      </c>
      <c r="D199" t="str">
        <f ca="1">IF(INDEX(Table3[Quantity],Table6[[#This Row],[Index Number]])=0,"",INDEX(Table3[Quantity],Table6[[#This Row],[Index Number]]))</f>
        <v/>
      </c>
      <c r="E199" t="str">
        <f ca="1">IF(INDEX(Table3[Manufacturer Part Number],Table6[[#This Row],[Index Number]])=0,"",INDEX(Table3[Manufacturer Part Number],Table6[[#This Row],[Index Number]]))</f>
        <v/>
      </c>
      <c r="F199" t="str">
        <f ca="1">IF(INDEX(Table3[Value],Table6[[#This Row],[Index Number]])=0,"",INDEX(Table3[Value],Table6[[#This Row],[Index Number]]))</f>
        <v/>
      </c>
      <c r="G199" s="12" t="str">
        <f ca="1">IF(INDEX(Table3[Footprint],Table6[[#This Row],[Index Number]])=0, "",INDEX(Table3[Footprint],Table6[[#This Row],[Index Number]]))</f>
        <v/>
      </c>
    </row>
    <row r="200" spans="1:7" x14ac:dyDescent="0.25">
      <c r="A200">
        <f t="shared" ca="1" si="3"/>
        <v>194</v>
      </c>
      <c r="C200" s="18" t="str">
        <f ca="1">IF(INDEX(Table3[Schematic Ref],Table6[[#This Row],[Index Number]])=0,"",INDEX(Table3[Schematic Ref],Table6[[#This Row],[Index Number]]))</f>
        <v/>
      </c>
      <c r="D200" t="str">
        <f ca="1">IF(INDEX(Table3[Quantity],Table6[[#This Row],[Index Number]])=0,"",INDEX(Table3[Quantity],Table6[[#This Row],[Index Number]]))</f>
        <v/>
      </c>
      <c r="E200" t="str">
        <f ca="1">IF(INDEX(Table3[Manufacturer Part Number],Table6[[#This Row],[Index Number]])=0,"",INDEX(Table3[Manufacturer Part Number],Table6[[#This Row],[Index Number]]))</f>
        <v/>
      </c>
      <c r="F200" t="str">
        <f ca="1">IF(INDEX(Table3[Value],Table6[[#This Row],[Index Number]])=0,"",INDEX(Table3[Value],Table6[[#This Row],[Index Number]]))</f>
        <v/>
      </c>
      <c r="G200" s="12" t="str">
        <f ca="1">IF(INDEX(Table3[Footprint],Table6[[#This Row],[Index Number]])=0, "",INDEX(Table3[Footprint],Table6[[#This Row],[Index Number]]))</f>
        <v/>
      </c>
    </row>
    <row r="201" spans="1:7" x14ac:dyDescent="0.25">
      <c r="A201">
        <f t="shared" ca="1" si="3"/>
        <v>195</v>
      </c>
      <c r="C201" s="18" t="str">
        <f ca="1">IF(INDEX(Table3[Schematic Ref],Table6[[#This Row],[Index Number]])=0,"",INDEX(Table3[Schematic Ref],Table6[[#This Row],[Index Number]]))</f>
        <v/>
      </c>
      <c r="D201" t="str">
        <f ca="1">IF(INDEX(Table3[Quantity],Table6[[#This Row],[Index Number]])=0,"",INDEX(Table3[Quantity],Table6[[#This Row],[Index Number]]))</f>
        <v/>
      </c>
      <c r="E201" t="str">
        <f ca="1">IF(INDEX(Table3[Manufacturer Part Number],Table6[[#This Row],[Index Number]])=0,"",INDEX(Table3[Manufacturer Part Number],Table6[[#This Row],[Index Number]]))</f>
        <v/>
      </c>
      <c r="F201" t="str">
        <f ca="1">IF(INDEX(Table3[Value],Table6[[#This Row],[Index Number]])=0,"",INDEX(Table3[Value],Table6[[#This Row],[Index Number]]))</f>
        <v/>
      </c>
      <c r="G201" s="12" t="str">
        <f ca="1">IF(INDEX(Table3[Footprint],Table6[[#This Row],[Index Number]])=0, "",INDEX(Table3[Footprint],Table6[[#This Row],[Index Number]]))</f>
        <v/>
      </c>
    </row>
    <row r="202" spans="1:7" x14ac:dyDescent="0.25">
      <c r="A202">
        <f t="shared" ca="1" si="3"/>
        <v>196</v>
      </c>
      <c r="C202" s="18" t="str">
        <f ca="1">IF(INDEX(Table3[Schematic Ref],Table6[[#This Row],[Index Number]])=0,"",INDEX(Table3[Schematic Ref],Table6[[#This Row],[Index Number]]))</f>
        <v/>
      </c>
      <c r="D202" t="str">
        <f ca="1">IF(INDEX(Table3[Quantity],Table6[[#This Row],[Index Number]])=0,"",INDEX(Table3[Quantity],Table6[[#This Row],[Index Number]]))</f>
        <v/>
      </c>
      <c r="E202" t="str">
        <f ca="1">IF(INDEX(Table3[Manufacturer Part Number],Table6[[#This Row],[Index Number]])=0,"",INDEX(Table3[Manufacturer Part Number],Table6[[#This Row],[Index Number]]))</f>
        <v/>
      </c>
      <c r="F202" t="str">
        <f ca="1">IF(INDEX(Table3[Value],Table6[[#This Row],[Index Number]])=0,"",INDEX(Table3[Value],Table6[[#This Row],[Index Number]]))</f>
        <v/>
      </c>
      <c r="G202" s="12" t="str">
        <f ca="1">IF(INDEX(Table3[Footprint],Table6[[#This Row],[Index Number]])=0, "",INDEX(Table3[Footprint],Table6[[#This Row],[Index Number]]))</f>
        <v/>
      </c>
    </row>
    <row r="203" spans="1:7" x14ac:dyDescent="0.25">
      <c r="A203">
        <f t="shared" ca="1" si="3"/>
        <v>197</v>
      </c>
      <c r="C203" s="18" t="str">
        <f ca="1">IF(INDEX(Table3[Schematic Ref],Table6[[#This Row],[Index Number]])=0,"",INDEX(Table3[Schematic Ref],Table6[[#This Row],[Index Number]]))</f>
        <v/>
      </c>
      <c r="D203" t="str">
        <f ca="1">IF(INDEX(Table3[Quantity],Table6[[#This Row],[Index Number]])=0,"",INDEX(Table3[Quantity],Table6[[#This Row],[Index Number]]))</f>
        <v/>
      </c>
      <c r="E203" t="str">
        <f ca="1">IF(INDEX(Table3[Manufacturer Part Number],Table6[[#This Row],[Index Number]])=0,"",INDEX(Table3[Manufacturer Part Number],Table6[[#This Row],[Index Number]]))</f>
        <v/>
      </c>
      <c r="F203" t="str">
        <f ca="1">IF(INDEX(Table3[Value],Table6[[#This Row],[Index Number]])=0,"",INDEX(Table3[Value],Table6[[#This Row],[Index Number]]))</f>
        <v/>
      </c>
      <c r="G203" s="12" t="str">
        <f ca="1">IF(INDEX(Table3[Footprint],Table6[[#This Row],[Index Number]])=0, "",INDEX(Table3[Footprint],Table6[[#This Row],[Index Number]]))</f>
        <v/>
      </c>
    </row>
    <row r="204" spans="1:7" x14ac:dyDescent="0.25">
      <c r="A204">
        <f t="shared" ca="1" si="3"/>
        <v>198</v>
      </c>
      <c r="C204" s="18" t="str">
        <f ca="1">IF(INDEX(Table3[Schematic Ref],Table6[[#This Row],[Index Number]])=0,"",INDEX(Table3[Schematic Ref],Table6[[#This Row],[Index Number]]))</f>
        <v/>
      </c>
      <c r="D204" t="str">
        <f ca="1">IF(INDEX(Table3[Quantity],Table6[[#This Row],[Index Number]])=0,"",INDEX(Table3[Quantity],Table6[[#This Row],[Index Number]]))</f>
        <v/>
      </c>
      <c r="E204" t="str">
        <f ca="1">IF(INDEX(Table3[Manufacturer Part Number],Table6[[#This Row],[Index Number]])=0,"",INDEX(Table3[Manufacturer Part Number],Table6[[#This Row],[Index Number]]))</f>
        <v/>
      </c>
      <c r="F204" t="str">
        <f ca="1">IF(INDEX(Table3[Value],Table6[[#This Row],[Index Number]])=0,"",INDEX(Table3[Value],Table6[[#This Row],[Index Number]]))</f>
        <v/>
      </c>
      <c r="G204" s="12" t="str">
        <f ca="1">IF(INDEX(Table3[Footprint],Table6[[#This Row],[Index Number]])=0, "",INDEX(Table3[Footprint],Table6[[#This Row],[Index Number]]))</f>
        <v/>
      </c>
    </row>
    <row r="205" spans="1:7" x14ac:dyDescent="0.25">
      <c r="A205">
        <f t="shared" ca="1" si="3"/>
        <v>199</v>
      </c>
      <c r="C205" s="18" t="str">
        <f ca="1">IF(INDEX(Table3[Schematic Ref],Table6[[#This Row],[Index Number]])=0,"",INDEX(Table3[Schematic Ref],Table6[[#This Row],[Index Number]]))</f>
        <v/>
      </c>
      <c r="D205" t="str">
        <f ca="1">IF(INDEX(Table3[Quantity],Table6[[#This Row],[Index Number]])=0,"",INDEX(Table3[Quantity],Table6[[#This Row],[Index Number]]))</f>
        <v/>
      </c>
      <c r="E205" t="str">
        <f ca="1">IF(INDEX(Table3[Manufacturer Part Number],Table6[[#This Row],[Index Number]])=0,"",INDEX(Table3[Manufacturer Part Number],Table6[[#This Row],[Index Number]]))</f>
        <v/>
      </c>
      <c r="F205" t="str">
        <f ca="1">IF(INDEX(Table3[Value],Table6[[#This Row],[Index Number]])=0,"",INDEX(Table3[Value],Table6[[#This Row],[Index Number]]))</f>
        <v/>
      </c>
      <c r="G205" s="12" t="str">
        <f ca="1">IF(INDEX(Table3[Footprint],Table6[[#This Row],[Index Number]])=0, "",INDEX(Table3[Footprint],Table6[[#This Row],[Index Number]]))</f>
        <v/>
      </c>
    </row>
    <row r="206" spans="1:7" x14ac:dyDescent="0.25">
      <c r="A206">
        <f t="shared" ca="1" si="3"/>
        <v>200</v>
      </c>
      <c r="C206" s="18" t="str">
        <f ca="1">IF(INDEX(Table3[Schematic Ref],Table6[[#This Row],[Index Number]])=0,"",INDEX(Table3[Schematic Ref],Table6[[#This Row],[Index Number]]))</f>
        <v/>
      </c>
      <c r="D206" t="str">
        <f ca="1">IF(INDEX(Table3[Quantity],Table6[[#This Row],[Index Number]])=0,"",INDEX(Table3[Quantity],Table6[[#This Row],[Index Number]]))</f>
        <v/>
      </c>
      <c r="E206" t="str">
        <f ca="1">IF(INDEX(Table3[Manufacturer Part Number],Table6[[#This Row],[Index Number]])=0,"",INDEX(Table3[Manufacturer Part Number],Table6[[#This Row],[Index Number]]))</f>
        <v/>
      </c>
      <c r="F206" t="str">
        <f ca="1">IF(INDEX(Table3[Value],Table6[[#This Row],[Index Number]])=0,"",INDEX(Table3[Value],Table6[[#This Row],[Index Number]]))</f>
        <v/>
      </c>
      <c r="G206" s="12" t="str">
        <f ca="1">IF(INDEX(Table3[Footprint],Table6[[#This Row],[Index Number]])=0, "",INDEX(Table3[Footprint],Table6[[#This Row],[Index Number]]))</f>
        <v/>
      </c>
    </row>
    <row r="207" spans="1:7" x14ac:dyDescent="0.25">
      <c r="A207">
        <f t="shared" ca="1" si="3"/>
        <v>201</v>
      </c>
      <c r="C207" s="18" t="str">
        <f ca="1">IF(INDEX(Table3[Schematic Ref],Table6[[#This Row],[Index Number]])=0,"",INDEX(Table3[Schematic Ref],Table6[[#This Row],[Index Number]]))</f>
        <v/>
      </c>
      <c r="D207" t="str">
        <f ca="1">IF(INDEX(Table3[Quantity],Table6[[#This Row],[Index Number]])=0,"",INDEX(Table3[Quantity],Table6[[#This Row],[Index Number]]))</f>
        <v/>
      </c>
      <c r="E207" t="str">
        <f ca="1">IF(INDEX(Table3[Manufacturer Part Number],Table6[[#This Row],[Index Number]])=0,"",INDEX(Table3[Manufacturer Part Number],Table6[[#This Row],[Index Number]]))</f>
        <v/>
      </c>
      <c r="F207" t="str">
        <f ca="1">IF(INDEX(Table3[Value],Table6[[#This Row],[Index Number]])=0,"",INDEX(Table3[Value],Table6[[#This Row],[Index Number]]))</f>
        <v/>
      </c>
      <c r="G207" s="12" t="str">
        <f ca="1">IF(INDEX(Table3[Footprint],Table6[[#This Row],[Index Number]])=0, "",INDEX(Table3[Footprint],Table6[[#This Row],[Index Number]]))</f>
        <v/>
      </c>
    </row>
    <row r="208" spans="1:7" x14ac:dyDescent="0.25">
      <c r="A208">
        <f t="shared" ca="1" si="3"/>
        <v>202</v>
      </c>
      <c r="C208" s="18" t="str">
        <f ca="1">IF(INDEX(Table3[Schematic Ref],Table6[[#This Row],[Index Number]])=0,"",INDEX(Table3[Schematic Ref],Table6[[#This Row],[Index Number]]))</f>
        <v/>
      </c>
      <c r="D208" t="str">
        <f ca="1">IF(INDEX(Table3[Quantity],Table6[[#This Row],[Index Number]])=0,"",INDEX(Table3[Quantity],Table6[[#This Row],[Index Number]]))</f>
        <v/>
      </c>
      <c r="E208" t="str">
        <f ca="1">IF(INDEX(Table3[Manufacturer Part Number],Table6[[#This Row],[Index Number]])=0,"",INDEX(Table3[Manufacturer Part Number],Table6[[#This Row],[Index Number]]))</f>
        <v/>
      </c>
      <c r="F208" t="str">
        <f ca="1">IF(INDEX(Table3[Value],Table6[[#This Row],[Index Number]])=0,"",INDEX(Table3[Value],Table6[[#This Row],[Index Number]]))</f>
        <v/>
      </c>
      <c r="G208" s="12" t="str">
        <f ca="1">IF(INDEX(Table3[Footprint],Table6[[#This Row],[Index Number]])=0, "",INDEX(Table3[Footprint],Table6[[#This Row],[Index Number]]))</f>
        <v/>
      </c>
    </row>
    <row r="209" spans="1:7" x14ac:dyDescent="0.25">
      <c r="A209">
        <f t="shared" ca="1" si="3"/>
        <v>203</v>
      </c>
      <c r="C209" s="18" t="str">
        <f ca="1">IF(INDEX(Table3[Schematic Ref],Table6[[#This Row],[Index Number]])=0,"",INDEX(Table3[Schematic Ref],Table6[[#This Row],[Index Number]]))</f>
        <v/>
      </c>
      <c r="D209" t="str">
        <f ca="1">IF(INDEX(Table3[Quantity],Table6[[#This Row],[Index Number]])=0,"",INDEX(Table3[Quantity],Table6[[#This Row],[Index Number]]))</f>
        <v/>
      </c>
      <c r="E209" t="str">
        <f ca="1">IF(INDEX(Table3[Manufacturer Part Number],Table6[[#This Row],[Index Number]])=0,"",INDEX(Table3[Manufacturer Part Number],Table6[[#This Row],[Index Number]]))</f>
        <v/>
      </c>
      <c r="F209" t="str">
        <f ca="1">IF(INDEX(Table3[Value],Table6[[#This Row],[Index Number]])=0,"",INDEX(Table3[Value],Table6[[#This Row],[Index Number]]))</f>
        <v/>
      </c>
      <c r="G209" s="12" t="str">
        <f ca="1">IF(INDEX(Table3[Footprint],Table6[[#This Row],[Index Number]])=0, "",INDEX(Table3[Footprint],Table6[[#This Row],[Index Number]]))</f>
        <v/>
      </c>
    </row>
    <row r="210" spans="1:7" x14ac:dyDescent="0.25">
      <c r="A210">
        <f t="shared" ca="1" si="3"/>
        <v>204</v>
      </c>
      <c r="C210" s="18" t="str">
        <f ca="1">IF(INDEX(Table3[Schematic Ref],Table6[[#This Row],[Index Number]])=0,"",INDEX(Table3[Schematic Ref],Table6[[#This Row],[Index Number]]))</f>
        <v/>
      </c>
      <c r="D210" t="str">
        <f ca="1">IF(INDEX(Table3[Quantity],Table6[[#This Row],[Index Number]])=0,"",INDEX(Table3[Quantity],Table6[[#This Row],[Index Number]]))</f>
        <v/>
      </c>
      <c r="E210" t="str">
        <f ca="1">IF(INDEX(Table3[Manufacturer Part Number],Table6[[#This Row],[Index Number]])=0,"",INDEX(Table3[Manufacturer Part Number],Table6[[#This Row],[Index Number]]))</f>
        <v/>
      </c>
      <c r="F210" t="str">
        <f ca="1">IF(INDEX(Table3[Value],Table6[[#This Row],[Index Number]])=0,"",INDEX(Table3[Value],Table6[[#This Row],[Index Number]]))</f>
        <v/>
      </c>
      <c r="G210" s="12" t="str">
        <f ca="1">IF(INDEX(Table3[Footprint],Table6[[#This Row],[Index Number]])=0, "",INDEX(Table3[Footprint],Table6[[#This Row],[Index Number]]))</f>
        <v/>
      </c>
    </row>
    <row r="211" spans="1:7" x14ac:dyDescent="0.25">
      <c r="A211">
        <f t="shared" ca="1" si="3"/>
        <v>205</v>
      </c>
      <c r="C211" s="18" t="str">
        <f ca="1">IF(INDEX(Table3[Schematic Ref],Table6[[#This Row],[Index Number]])=0,"",INDEX(Table3[Schematic Ref],Table6[[#This Row],[Index Number]]))</f>
        <v/>
      </c>
      <c r="D211" t="str">
        <f ca="1">IF(INDEX(Table3[Quantity],Table6[[#This Row],[Index Number]])=0,"",INDEX(Table3[Quantity],Table6[[#This Row],[Index Number]]))</f>
        <v/>
      </c>
      <c r="E211" t="str">
        <f ca="1">IF(INDEX(Table3[Manufacturer Part Number],Table6[[#This Row],[Index Number]])=0,"",INDEX(Table3[Manufacturer Part Number],Table6[[#This Row],[Index Number]]))</f>
        <v/>
      </c>
      <c r="F211" t="str">
        <f ca="1">IF(INDEX(Table3[Value],Table6[[#This Row],[Index Number]])=0,"",INDEX(Table3[Value],Table6[[#This Row],[Index Number]]))</f>
        <v/>
      </c>
      <c r="G211" s="12" t="str">
        <f ca="1">IF(INDEX(Table3[Footprint],Table6[[#This Row],[Index Number]])=0, "",INDEX(Table3[Footprint],Table6[[#This Row],[Index Number]]))</f>
        <v/>
      </c>
    </row>
    <row r="212" spans="1:7" x14ac:dyDescent="0.25">
      <c r="A212">
        <f t="shared" ca="1" si="3"/>
        <v>206</v>
      </c>
      <c r="C212" s="18" t="str">
        <f ca="1">IF(INDEX(Table3[Schematic Ref],Table6[[#This Row],[Index Number]])=0,"",INDEX(Table3[Schematic Ref],Table6[[#This Row],[Index Number]]))</f>
        <v/>
      </c>
      <c r="D212" t="str">
        <f ca="1">IF(INDEX(Table3[Quantity],Table6[[#This Row],[Index Number]])=0,"",INDEX(Table3[Quantity],Table6[[#This Row],[Index Number]]))</f>
        <v/>
      </c>
      <c r="E212" t="str">
        <f ca="1">IF(INDEX(Table3[Manufacturer Part Number],Table6[[#This Row],[Index Number]])=0,"",INDEX(Table3[Manufacturer Part Number],Table6[[#This Row],[Index Number]]))</f>
        <v/>
      </c>
      <c r="F212" t="str">
        <f ca="1">IF(INDEX(Table3[Value],Table6[[#This Row],[Index Number]])=0,"",INDEX(Table3[Value],Table6[[#This Row],[Index Number]]))</f>
        <v/>
      </c>
      <c r="G212" s="12" t="str">
        <f ca="1">IF(INDEX(Table3[Footprint],Table6[[#This Row],[Index Number]])=0, "",INDEX(Table3[Footprint],Table6[[#This Row],[Index Number]]))</f>
        <v/>
      </c>
    </row>
    <row r="213" spans="1:7" x14ac:dyDescent="0.25">
      <c r="A213">
        <f t="shared" ca="1" si="3"/>
        <v>207</v>
      </c>
      <c r="C213" s="18" t="str">
        <f ca="1">IF(INDEX(Table3[Schematic Ref],Table6[[#This Row],[Index Number]])=0,"",INDEX(Table3[Schematic Ref],Table6[[#This Row],[Index Number]]))</f>
        <v/>
      </c>
      <c r="D213" t="str">
        <f ca="1">IF(INDEX(Table3[Quantity],Table6[[#This Row],[Index Number]])=0,"",INDEX(Table3[Quantity],Table6[[#This Row],[Index Number]]))</f>
        <v/>
      </c>
      <c r="E213" t="str">
        <f ca="1">IF(INDEX(Table3[Manufacturer Part Number],Table6[[#This Row],[Index Number]])=0,"",INDEX(Table3[Manufacturer Part Number],Table6[[#This Row],[Index Number]]))</f>
        <v/>
      </c>
      <c r="F213" t="str">
        <f ca="1">IF(INDEX(Table3[Value],Table6[[#This Row],[Index Number]])=0,"",INDEX(Table3[Value],Table6[[#This Row],[Index Number]]))</f>
        <v/>
      </c>
      <c r="G213" s="12" t="str">
        <f ca="1">IF(INDEX(Table3[Footprint],Table6[[#This Row],[Index Number]])=0, "",INDEX(Table3[Footprint],Table6[[#This Row],[Index Number]]))</f>
        <v/>
      </c>
    </row>
    <row r="214" spans="1:7" x14ac:dyDescent="0.25">
      <c r="A214">
        <f t="shared" ca="1" si="3"/>
        <v>208</v>
      </c>
      <c r="C214" s="18" t="str">
        <f ca="1">IF(INDEX(Table3[Schematic Ref],Table6[[#This Row],[Index Number]])=0,"",INDEX(Table3[Schematic Ref],Table6[[#This Row],[Index Number]]))</f>
        <v/>
      </c>
      <c r="D214" t="str">
        <f ca="1">IF(INDEX(Table3[Quantity],Table6[[#This Row],[Index Number]])=0,"",INDEX(Table3[Quantity],Table6[[#This Row],[Index Number]]))</f>
        <v/>
      </c>
      <c r="E214" t="str">
        <f ca="1">IF(INDEX(Table3[Manufacturer Part Number],Table6[[#This Row],[Index Number]])=0,"",INDEX(Table3[Manufacturer Part Number],Table6[[#This Row],[Index Number]]))</f>
        <v/>
      </c>
      <c r="F214" t="str">
        <f ca="1">IF(INDEX(Table3[Value],Table6[[#This Row],[Index Number]])=0,"",INDEX(Table3[Value],Table6[[#This Row],[Index Number]]))</f>
        <v/>
      </c>
      <c r="G214" s="12" t="str">
        <f ca="1">IF(INDEX(Table3[Footprint],Table6[[#This Row],[Index Number]])=0, "",INDEX(Table3[Footprint],Table6[[#This Row],[Index Number]]))</f>
        <v/>
      </c>
    </row>
    <row r="215" spans="1:7" x14ac:dyDescent="0.25">
      <c r="A215">
        <f t="shared" ca="1" si="3"/>
        <v>209</v>
      </c>
      <c r="C215" s="18" t="str">
        <f ca="1">IF(INDEX(Table3[Schematic Ref],Table6[[#This Row],[Index Number]])=0,"",INDEX(Table3[Schematic Ref],Table6[[#This Row],[Index Number]]))</f>
        <v/>
      </c>
      <c r="D215" t="str">
        <f ca="1">IF(INDEX(Table3[Quantity],Table6[[#This Row],[Index Number]])=0,"",INDEX(Table3[Quantity],Table6[[#This Row],[Index Number]]))</f>
        <v/>
      </c>
      <c r="E215" t="str">
        <f ca="1">IF(INDEX(Table3[Manufacturer Part Number],Table6[[#This Row],[Index Number]])=0,"",INDEX(Table3[Manufacturer Part Number],Table6[[#This Row],[Index Number]]))</f>
        <v/>
      </c>
      <c r="F215" t="str">
        <f ca="1">IF(INDEX(Table3[Value],Table6[[#This Row],[Index Number]])=0,"",INDEX(Table3[Value],Table6[[#This Row],[Index Number]]))</f>
        <v/>
      </c>
      <c r="G215" s="12" t="str">
        <f ca="1">IF(INDEX(Table3[Footprint],Table6[[#This Row],[Index Number]])=0, "",INDEX(Table3[Footprint],Table6[[#This Row],[Index Number]]))</f>
        <v/>
      </c>
    </row>
    <row r="216" spans="1:7" x14ac:dyDescent="0.25">
      <c r="A216">
        <f t="shared" ca="1" si="3"/>
        <v>210</v>
      </c>
      <c r="C216" s="18" t="str">
        <f ca="1">IF(INDEX(Table3[Schematic Ref],Table6[[#This Row],[Index Number]])=0,"",INDEX(Table3[Schematic Ref],Table6[[#This Row],[Index Number]]))</f>
        <v/>
      </c>
      <c r="D216" t="str">
        <f ca="1">IF(INDEX(Table3[Quantity],Table6[[#This Row],[Index Number]])=0,"",INDEX(Table3[Quantity],Table6[[#This Row],[Index Number]]))</f>
        <v/>
      </c>
      <c r="E216" t="str">
        <f ca="1">IF(INDEX(Table3[Manufacturer Part Number],Table6[[#This Row],[Index Number]])=0,"",INDEX(Table3[Manufacturer Part Number],Table6[[#This Row],[Index Number]]))</f>
        <v/>
      </c>
      <c r="F216" t="str">
        <f ca="1">IF(INDEX(Table3[Value],Table6[[#This Row],[Index Number]])=0,"",INDEX(Table3[Value],Table6[[#This Row],[Index Number]]))</f>
        <v/>
      </c>
      <c r="G216" s="12" t="str">
        <f ca="1">IF(INDEX(Table3[Footprint],Table6[[#This Row],[Index Number]])=0, "",INDEX(Table3[Footprint],Table6[[#This Row],[Index Number]]))</f>
        <v/>
      </c>
    </row>
    <row r="217" spans="1:7" x14ac:dyDescent="0.25">
      <c r="A217">
        <f t="shared" ca="1" si="3"/>
        <v>211</v>
      </c>
      <c r="C217" s="18" t="str">
        <f ca="1">IF(INDEX(Table3[Schematic Ref],Table6[[#This Row],[Index Number]])=0,"",INDEX(Table3[Schematic Ref],Table6[[#This Row],[Index Number]]))</f>
        <v/>
      </c>
      <c r="D217" t="str">
        <f ca="1">IF(INDEX(Table3[Quantity],Table6[[#This Row],[Index Number]])=0,"",INDEX(Table3[Quantity],Table6[[#This Row],[Index Number]]))</f>
        <v/>
      </c>
      <c r="E217" t="str">
        <f ca="1">IF(INDEX(Table3[Manufacturer Part Number],Table6[[#This Row],[Index Number]])=0,"",INDEX(Table3[Manufacturer Part Number],Table6[[#This Row],[Index Number]]))</f>
        <v/>
      </c>
      <c r="F217" t="str">
        <f ca="1">IF(INDEX(Table3[Value],Table6[[#This Row],[Index Number]])=0,"",INDEX(Table3[Value],Table6[[#This Row],[Index Number]]))</f>
        <v/>
      </c>
      <c r="G217" s="12" t="str">
        <f ca="1">IF(INDEX(Table3[Footprint],Table6[[#This Row],[Index Number]])=0, "",INDEX(Table3[Footprint],Table6[[#This Row],[Index Number]]))</f>
        <v/>
      </c>
    </row>
    <row r="218" spans="1:7" x14ac:dyDescent="0.25">
      <c r="A218">
        <f t="shared" ca="1" si="3"/>
        <v>212</v>
      </c>
      <c r="C218" s="18" t="str">
        <f ca="1">IF(INDEX(Table3[Schematic Ref],Table6[[#This Row],[Index Number]])=0,"",INDEX(Table3[Schematic Ref],Table6[[#This Row],[Index Number]]))</f>
        <v/>
      </c>
      <c r="D218" t="str">
        <f ca="1">IF(INDEX(Table3[Quantity],Table6[[#This Row],[Index Number]])=0,"",INDEX(Table3[Quantity],Table6[[#This Row],[Index Number]]))</f>
        <v/>
      </c>
      <c r="E218" t="str">
        <f ca="1">IF(INDEX(Table3[Manufacturer Part Number],Table6[[#This Row],[Index Number]])=0,"",INDEX(Table3[Manufacturer Part Number],Table6[[#This Row],[Index Number]]))</f>
        <v/>
      </c>
      <c r="F218" t="str">
        <f ca="1">IF(INDEX(Table3[Value],Table6[[#This Row],[Index Number]])=0,"",INDEX(Table3[Value],Table6[[#This Row],[Index Number]]))</f>
        <v/>
      </c>
      <c r="G218" s="12" t="str">
        <f ca="1">IF(INDEX(Table3[Footprint],Table6[[#This Row],[Index Number]])=0, "",INDEX(Table3[Footprint],Table6[[#This Row],[Index Number]]))</f>
        <v/>
      </c>
    </row>
    <row r="219" spans="1:7" x14ac:dyDescent="0.25">
      <c r="A219">
        <f t="shared" ca="1" si="3"/>
        <v>213</v>
      </c>
      <c r="C219" s="18" t="str">
        <f ca="1">IF(INDEX(Table3[Schematic Ref],Table6[[#This Row],[Index Number]])=0,"",INDEX(Table3[Schematic Ref],Table6[[#This Row],[Index Number]]))</f>
        <v/>
      </c>
      <c r="D219" t="str">
        <f ca="1">IF(INDEX(Table3[Quantity],Table6[[#This Row],[Index Number]])=0,"",INDEX(Table3[Quantity],Table6[[#This Row],[Index Number]]))</f>
        <v/>
      </c>
      <c r="E219" t="str">
        <f ca="1">IF(INDEX(Table3[Manufacturer Part Number],Table6[[#This Row],[Index Number]])=0,"",INDEX(Table3[Manufacturer Part Number],Table6[[#This Row],[Index Number]]))</f>
        <v/>
      </c>
      <c r="F219" t="str">
        <f ca="1">IF(INDEX(Table3[Value],Table6[[#This Row],[Index Number]])=0,"",INDEX(Table3[Value],Table6[[#This Row],[Index Number]]))</f>
        <v/>
      </c>
      <c r="G219" s="12" t="str">
        <f ca="1">IF(INDEX(Table3[Footprint],Table6[[#This Row],[Index Number]])=0, "",INDEX(Table3[Footprint],Table6[[#This Row],[Index Number]]))</f>
        <v/>
      </c>
    </row>
    <row r="220" spans="1:7" x14ac:dyDescent="0.25">
      <c r="A220">
        <f t="shared" ca="1" si="3"/>
        <v>214</v>
      </c>
      <c r="C220" s="18" t="str">
        <f ca="1">IF(INDEX(Table3[Schematic Ref],Table6[[#This Row],[Index Number]])=0,"",INDEX(Table3[Schematic Ref],Table6[[#This Row],[Index Number]]))</f>
        <v/>
      </c>
      <c r="D220" t="str">
        <f ca="1">IF(INDEX(Table3[Quantity],Table6[[#This Row],[Index Number]])=0,"",INDEX(Table3[Quantity],Table6[[#This Row],[Index Number]]))</f>
        <v/>
      </c>
      <c r="E220" t="str">
        <f ca="1">IF(INDEX(Table3[Manufacturer Part Number],Table6[[#This Row],[Index Number]])=0,"",INDEX(Table3[Manufacturer Part Number],Table6[[#This Row],[Index Number]]))</f>
        <v/>
      </c>
      <c r="F220" t="str">
        <f ca="1">IF(INDEX(Table3[Value],Table6[[#This Row],[Index Number]])=0,"",INDEX(Table3[Value],Table6[[#This Row],[Index Number]]))</f>
        <v/>
      </c>
      <c r="G220" s="12" t="str">
        <f ca="1">IF(INDEX(Table3[Footprint],Table6[[#This Row],[Index Number]])=0, "",INDEX(Table3[Footprint],Table6[[#This Row],[Index Number]]))</f>
        <v/>
      </c>
    </row>
    <row r="221" spans="1:7" x14ac:dyDescent="0.25">
      <c r="A221">
        <f t="shared" ca="1" si="3"/>
        <v>215</v>
      </c>
      <c r="C221" s="18" t="str">
        <f ca="1">IF(INDEX(Table3[Schematic Ref],Table6[[#This Row],[Index Number]])=0,"",INDEX(Table3[Schematic Ref],Table6[[#This Row],[Index Number]]))</f>
        <v/>
      </c>
      <c r="D221" t="str">
        <f ca="1">IF(INDEX(Table3[Quantity],Table6[[#This Row],[Index Number]])=0,"",INDEX(Table3[Quantity],Table6[[#This Row],[Index Number]]))</f>
        <v/>
      </c>
      <c r="E221" t="str">
        <f ca="1">IF(INDEX(Table3[Manufacturer Part Number],Table6[[#This Row],[Index Number]])=0,"",INDEX(Table3[Manufacturer Part Number],Table6[[#This Row],[Index Number]]))</f>
        <v/>
      </c>
      <c r="F221" t="str">
        <f ca="1">IF(INDEX(Table3[Value],Table6[[#This Row],[Index Number]])=0,"",INDEX(Table3[Value],Table6[[#This Row],[Index Number]]))</f>
        <v/>
      </c>
      <c r="G221" s="12" t="str">
        <f ca="1">IF(INDEX(Table3[Footprint],Table6[[#This Row],[Index Number]])=0, "",INDEX(Table3[Footprint],Table6[[#This Row],[Index Number]]))</f>
        <v/>
      </c>
    </row>
    <row r="222" spans="1:7" x14ac:dyDescent="0.25">
      <c r="A222">
        <f t="shared" ca="1" si="3"/>
        <v>216</v>
      </c>
      <c r="C222" s="18" t="str">
        <f ca="1">IF(INDEX(Table3[Schematic Ref],Table6[[#This Row],[Index Number]])=0,"",INDEX(Table3[Schematic Ref],Table6[[#This Row],[Index Number]]))</f>
        <v/>
      </c>
      <c r="D222" t="str">
        <f ca="1">IF(INDEX(Table3[Quantity],Table6[[#This Row],[Index Number]])=0,"",INDEX(Table3[Quantity],Table6[[#This Row],[Index Number]]))</f>
        <v/>
      </c>
      <c r="E222" t="str">
        <f ca="1">IF(INDEX(Table3[Manufacturer Part Number],Table6[[#This Row],[Index Number]])=0,"",INDEX(Table3[Manufacturer Part Number],Table6[[#This Row],[Index Number]]))</f>
        <v/>
      </c>
      <c r="F222" t="str">
        <f ca="1">IF(INDEX(Table3[Value],Table6[[#This Row],[Index Number]])=0,"",INDEX(Table3[Value],Table6[[#This Row],[Index Number]]))</f>
        <v/>
      </c>
      <c r="G222" s="12" t="str">
        <f ca="1">IF(INDEX(Table3[Footprint],Table6[[#This Row],[Index Number]])=0, "",INDEX(Table3[Footprint],Table6[[#This Row],[Index Number]]))</f>
        <v/>
      </c>
    </row>
    <row r="223" spans="1:7" x14ac:dyDescent="0.25">
      <c r="A223">
        <f t="shared" ca="1" si="3"/>
        <v>217</v>
      </c>
      <c r="C223" s="18" t="str">
        <f ca="1">IF(INDEX(Table3[Schematic Ref],Table6[[#This Row],[Index Number]])=0,"",INDEX(Table3[Schematic Ref],Table6[[#This Row],[Index Number]]))</f>
        <v/>
      </c>
      <c r="D223" t="str">
        <f ca="1">IF(INDEX(Table3[Quantity],Table6[[#This Row],[Index Number]])=0,"",INDEX(Table3[Quantity],Table6[[#This Row],[Index Number]]))</f>
        <v/>
      </c>
      <c r="E223" t="str">
        <f ca="1">IF(INDEX(Table3[Manufacturer Part Number],Table6[[#This Row],[Index Number]])=0,"",INDEX(Table3[Manufacturer Part Number],Table6[[#This Row],[Index Number]]))</f>
        <v/>
      </c>
      <c r="F223" t="str">
        <f ca="1">IF(INDEX(Table3[Value],Table6[[#This Row],[Index Number]])=0,"",INDEX(Table3[Value],Table6[[#This Row],[Index Number]]))</f>
        <v/>
      </c>
      <c r="G223" s="12" t="str">
        <f ca="1">IF(INDEX(Table3[Footprint],Table6[[#This Row],[Index Number]])=0, "",INDEX(Table3[Footprint],Table6[[#This Row],[Index Number]]))</f>
        <v/>
      </c>
    </row>
    <row r="224" spans="1:7" x14ac:dyDescent="0.25">
      <c r="A224">
        <f t="shared" ca="1" si="3"/>
        <v>218</v>
      </c>
      <c r="C224" s="18" t="str">
        <f ca="1">IF(INDEX(Table3[Schematic Ref],Table6[[#This Row],[Index Number]])=0,"",INDEX(Table3[Schematic Ref],Table6[[#This Row],[Index Number]]))</f>
        <v/>
      </c>
      <c r="D224" t="str">
        <f ca="1">IF(INDEX(Table3[Quantity],Table6[[#This Row],[Index Number]])=0,"",INDEX(Table3[Quantity],Table6[[#This Row],[Index Number]]))</f>
        <v/>
      </c>
      <c r="E224" t="str">
        <f ca="1">IF(INDEX(Table3[Manufacturer Part Number],Table6[[#This Row],[Index Number]])=0,"",INDEX(Table3[Manufacturer Part Number],Table6[[#This Row],[Index Number]]))</f>
        <v/>
      </c>
      <c r="F224" t="str">
        <f ca="1">IF(INDEX(Table3[Value],Table6[[#This Row],[Index Number]])=0,"",INDEX(Table3[Value],Table6[[#This Row],[Index Number]]))</f>
        <v/>
      </c>
      <c r="G224" s="12" t="str">
        <f ca="1">IF(INDEX(Table3[Footprint],Table6[[#This Row],[Index Number]])=0, "",INDEX(Table3[Footprint],Table6[[#This Row],[Index Number]]))</f>
        <v/>
      </c>
    </row>
    <row r="225" spans="1:7" x14ac:dyDescent="0.25">
      <c r="A225">
        <f t="shared" ca="1" si="3"/>
        <v>219</v>
      </c>
      <c r="C225" s="18" t="str">
        <f ca="1">IF(INDEX(Table3[Schematic Ref],Table6[[#This Row],[Index Number]])=0,"",INDEX(Table3[Schematic Ref],Table6[[#This Row],[Index Number]]))</f>
        <v/>
      </c>
      <c r="D225" t="str">
        <f ca="1">IF(INDEX(Table3[Quantity],Table6[[#This Row],[Index Number]])=0,"",INDEX(Table3[Quantity],Table6[[#This Row],[Index Number]]))</f>
        <v/>
      </c>
      <c r="E225" t="str">
        <f ca="1">IF(INDEX(Table3[Manufacturer Part Number],Table6[[#This Row],[Index Number]])=0,"",INDEX(Table3[Manufacturer Part Number],Table6[[#This Row],[Index Number]]))</f>
        <v/>
      </c>
      <c r="F225" t="str">
        <f ca="1">IF(INDEX(Table3[Value],Table6[[#This Row],[Index Number]])=0,"",INDEX(Table3[Value],Table6[[#This Row],[Index Number]]))</f>
        <v/>
      </c>
      <c r="G225" s="12" t="str">
        <f ca="1">IF(INDEX(Table3[Footprint],Table6[[#This Row],[Index Number]])=0, "",INDEX(Table3[Footprint],Table6[[#This Row],[Index Number]]))</f>
        <v/>
      </c>
    </row>
    <row r="226" spans="1:7" x14ac:dyDescent="0.25">
      <c r="A226">
        <f t="shared" ca="1" si="3"/>
        <v>220</v>
      </c>
      <c r="C226" s="18" t="str">
        <f ca="1">IF(INDEX(Table3[Schematic Ref],Table6[[#This Row],[Index Number]])=0,"",INDEX(Table3[Schematic Ref],Table6[[#This Row],[Index Number]]))</f>
        <v/>
      </c>
      <c r="D226" t="str">
        <f ca="1">IF(INDEX(Table3[Quantity],Table6[[#This Row],[Index Number]])=0,"",INDEX(Table3[Quantity],Table6[[#This Row],[Index Number]]))</f>
        <v/>
      </c>
      <c r="E226" t="str">
        <f ca="1">IF(INDEX(Table3[Manufacturer Part Number],Table6[[#This Row],[Index Number]])=0,"",INDEX(Table3[Manufacturer Part Number],Table6[[#This Row],[Index Number]]))</f>
        <v/>
      </c>
      <c r="F226" t="str">
        <f ca="1">IF(INDEX(Table3[Value],Table6[[#This Row],[Index Number]])=0,"",INDEX(Table3[Value],Table6[[#This Row],[Index Number]]))</f>
        <v/>
      </c>
      <c r="G226" s="12" t="str">
        <f ca="1">IF(INDEX(Table3[Footprint],Table6[[#This Row],[Index Number]])=0, "",INDEX(Table3[Footprint],Table6[[#This Row],[Index Number]]))</f>
        <v/>
      </c>
    </row>
    <row r="227" spans="1:7" x14ac:dyDescent="0.25">
      <c r="A227">
        <f t="shared" ca="1" si="3"/>
        <v>221</v>
      </c>
      <c r="C227" s="18" t="str">
        <f ca="1">IF(INDEX(Table3[Schematic Ref],Table6[[#This Row],[Index Number]])=0,"",INDEX(Table3[Schematic Ref],Table6[[#This Row],[Index Number]]))</f>
        <v/>
      </c>
      <c r="D227" t="str">
        <f ca="1">IF(INDEX(Table3[Quantity],Table6[[#This Row],[Index Number]])=0,"",INDEX(Table3[Quantity],Table6[[#This Row],[Index Number]]))</f>
        <v/>
      </c>
      <c r="E227" t="str">
        <f ca="1">IF(INDEX(Table3[Manufacturer Part Number],Table6[[#This Row],[Index Number]])=0,"",INDEX(Table3[Manufacturer Part Number],Table6[[#This Row],[Index Number]]))</f>
        <v/>
      </c>
      <c r="F227" t="str">
        <f ca="1">IF(INDEX(Table3[Value],Table6[[#This Row],[Index Number]])=0,"",INDEX(Table3[Value],Table6[[#This Row],[Index Number]]))</f>
        <v/>
      </c>
      <c r="G227" s="12" t="str">
        <f ca="1">IF(INDEX(Table3[Footprint],Table6[[#This Row],[Index Number]])=0, "",INDEX(Table3[Footprint],Table6[[#This Row],[Index Number]]))</f>
        <v/>
      </c>
    </row>
    <row r="228" spans="1:7" x14ac:dyDescent="0.25">
      <c r="A228">
        <f t="shared" ca="1" si="3"/>
        <v>222</v>
      </c>
      <c r="C228" s="18" t="str">
        <f ca="1">IF(INDEX(Table3[Schematic Ref],Table6[[#This Row],[Index Number]])=0,"",INDEX(Table3[Schematic Ref],Table6[[#This Row],[Index Number]]))</f>
        <v/>
      </c>
      <c r="D228" t="str">
        <f ca="1">IF(INDEX(Table3[Quantity],Table6[[#This Row],[Index Number]])=0,"",INDEX(Table3[Quantity],Table6[[#This Row],[Index Number]]))</f>
        <v/>
      </c>
      <c r="E228" t="str">
        <f ca="1">IF(INDEX(Table3[Manufacturer Part Number],Table6[[#This Row],[Index Number]])=0,"",INDEX(Table3[Manufacturer Part Number],Table6[[#This Row],[Index Number]]))</f>
        <v/>
      </c>
      <c r="F228" t="str">
        <f ca="1">IF(INDEX(Table3[Value],Table6[[#This Row],[Index Number]])=0,"",INDEX(Table3[Value],Table6[[#This Row],[Index Number]]))</f>
        <v/>
      </c>
      <c r="G228" s="12" t="str">
        <f ca="1">IF(INDEX(Table3[Footprint],Table6[[#This Row],[Index Number]])=0, "",INDEX(Table3[Footprint],Table6[[#This Row],[Index Number]]))</f>
        <v/>
      </c>
    </row>
    <row r="229" spans="1:7" x14ac:dyDescent="0.25">
      <c r="A229">
        <f t="shared" ca="1" si="3"/>
        <v>223</v>
      </c>
      <c r="C229" s="18" t="str">
        <f ca="1">IF(INDEX(Table3[Schematic Ref],Table6[[#This Row],[Index Number]])=0,"",INDEX(Table3[Schematic Ref],Table6[[#This Row],[Index Number]]))</f>
        <v/>
      </c>
      <c r="D229" t="str">
        <f ca="1">IF(INDEX(Table3[Quantity],Table6[[#This Row],[Index Number]])=0,"",INDEX(Table3[Quantity],Table6[[#This Row],[Index Number]]))</f>
        <v/>
      </c>
      <c r="E229" t="str">
        <f ca="1">IF(INDEX(Table3[Manufacturer Part Number],Table6[[#This Row],[Index Number]])=0,"",INDEX(Table3[Manufacturer Part Number],Table6[[#This Row],[Index Number]]))</f>
        <v/>
      </c>
      <c r="F229" t="str">
        <f ca="1">IF(INDEX(Table3[Value],Table6[[#This Row],[Index Number]])=0,"",INDEX(Table3[Value],Table6[[#This Row],[Index Number]]))</f>
        <v/>
      </c>
      <c r="G229" s="12" t="str">
        <f ca="1">IF(INDEX(Table3[Footprint],Table6[[#This Row],[Index Number]])=0, "",INDEX(Table3[Footprint],Table6[[#This Row],[Index Number]]))</f>
        <v/>
      </c>
    </row>
    <row r="230" spans="1:7" x14ac:dyDescent="0.25">
      <c r="A230">
        <f t="shared" ca="1" si="3"/>
        <v>224</v>
      </c>
      <c r="C230" s="18" t="str">
        <f ca="1">IF(INDEX(Table3[Schematic Ref],Table6[[#This Row],[Index Number]])=0,"",INDEX(Table3[Schematic Ref],Table6[[#This Row],[Index Number]]))</f>
        <v/>
      </c>
      <c r="D230" t="str">
        <f ca="1">IF(INDEX(Table3[Quantity],Table6[[#This Row],[Index Number]])=0,"",INDEX(Table3[Quantity],Table6[[#This Row],[Index Number]]))</f>
        <v/>
      </c>
      <c r="E230" t="str">
        <f ca="1">IF(INDEX(Table3[Manufacturer Part Number],Table6[[#This Row],[Index Number]])=0,"",INDEX(Table3[Manufacturer Part Number],Table6[[#This Row],[Index Number]]))</f>
        <v/>
      </c>
      <c r="F230" t="str">
        <f ca="1">IF(INDEX(Table3[Value],Table6[[#This Row],[Index Number]])=0,"",INDEX(Table3[Value],Table6[[#This Row],[Index Number]]))</f>
        <v/>
      </c>
      <c r="G230" s="12" t="str">
        <f ca="1">IF(INDEX(Table3[Footprint],Table6[[#This Row],[Index Number]])=0, "",INDEX(Table3[Footprint],Table6[[#This Row],[Index Number]]))</f>
        <v/>
      </c>
    </row>
    <row r="231" spans="1:7" x14ac:dyDescent="0.25">
      <c r="A231">
        <f t="shared" ca="1" si="3"/>
        <v>225</v>
      </c>
      <c r="C231" s="18" t="str">
        <f ca="1">IF(INDEX(Table3[Schematic Ref],Table6[[#This Row],[Index Number]])=0,"",INDEX(Table3[Schematic Ref],Table6[[#This Row],[Index Number]]))</f>
        <v/>
      </c>
      <c r="D231" t="str">
        <f ca="1">IF(INDEX(Table3[Quantity],Table6[[#This Row],[Index Number]])=0,"",INDEX(Table3[Quantity],Table6[[#This Row],[Index Number]]))</f>
        <v/>
      </c>
      <c r="E231" t="str">
        <f ca="1">IF(INDEX(Table3[Manufacturer Part Number],Table6[[#This Row],[Index Number]])=0,"",INDEX(Table3[Manufacturer Part Number],Table6[[#This Row],[Index Number]]))</f>
        <v/>
      </c>
      <c r="F231" t="str">
        <f ca="1">IF(INDEX(Table3[Value],Table6[[#This Row],[Index Number]])=0,"",INDEX(Table3[Value],Table6[[#This Row],[Index Number]]))</f>
        <v/>
      </c>
      <c r="G231" s="12" t="str">
        <f ca="1">IF(INDEX(Table3[Footprint],Table6[[#This Row],[Index Number]])=0, "",INDEX(Table3[Footprint],Table6[[#This Row],[Index Number]]))</f>
        <v/>
      </c>
    </row>
    <row r="232" spans="1:7" x14ac:dyDescent="0.25">
      <c r="A232">
        <f t="shared" ca="1" si="3"/>
        <v>226</v>
      </c>
      <c r="C232" s="18" t="str">
        <f ca="1">IF(INDEX(Table3[Schematic Ref],Table6[[#This Row],[Index Number]])=0,"",INDEX(Table3[Schematic Ref],Table6[[#This Row],[Index Number]]))</f>
        <v/>
      </c>
      <c r="D232" t="str">
        <f ca="1">IF(INDEX(Table3[Quantity],Table6[[#This Row],[Index Number]])=0,"",INDEX(Table3[Quantity],Table6[[#This Row],[Index Number]]))</f>
        <v/>
      </c>
      <c r="E232" t="str">
        <f ca="1">IF(INDEX(Table3[Manufacturer Part Number],Table6[[#This Row],[Index Number]])=0,"",INDEX(Table3[Manufacturer Part Number],Table6[[#This Row],[Index Number]]))</f>
        <v/>
      </c>
      <c r="F232" t="str">
        <f ca="1">IF(INDEX(Table3[Value],Table6[[#This Row],[Index Number]])=0,"",INDEX(Table3[Value],Table6[[#This Row],[Index Number]]))</f>
        <v/>
      </c>
      <c r="G232" s="12" t="str">
        <f ca="1">IF(INDEX(Table3[Footprint],Table6[[#This Row],[Index Number]])=0, "",INDEX(Table3[Footprint],Table6[[#This Row],[Index Number]]))</f>
        <v/>
      </c>
    </row>
    <row r="233" spans="1:7" x14ac:dyDescent="0.25">
      <c r="A233">
        <f t="shared" ca="1" si="3"/>
        <v>227</v>
      </c>
      <c r="C233" s="18" t="str">
        <f ca="1">IF(INDEX(Table3[Schematic Ref],Table6[[#This Row],[Index Number]])=0,"",INDEX(Table3[Schematic Ref],Table6[[#This Row],[Index Number]]))</f>
        <v/>
      </c>
      <c r="D233" t="str">
        <f ca="1">IF(INDEX(Table3[Quantity],Table6[[#This Row],[Index Number]])=0,"",INDEX(Table3[Quantity],Table6[[#This Row],[Index Number]]))</f>
        <v/>
      </c>
      <c r="E233" t="str">
        <f ca="1">IF(INDEX(Table3[Manufacturer Part Number],Table6[[#This Row],[Index Number]])=0,"",INDEX(Table3[Manufacturer Part Number],Table6[[#This Row],[Index Number]]))</f>
        <v/>
      </c>
      <c r="F233" t="str">
        <f ca="1">IF(INDEX(Table3[Value],Table6[[#This Row],[Index Number]])=0,"",INDEX(Table3[Value],Table6[[#This Row],[Index Number]]))</f>
        <v/>
      </c>
      <c r="G233" s="12" t="str">
        <f ca="1">IF(INDEX(Table3[Footprint],Table6[[#This Row],[Index Number]])=0, "",INDEX(Table3[Footprint],Table6[[#This Row],[Index Number]]))</f>
        <v/>
      </c>
    </row>
    <row r="234" spans="1:7" x14ac:dyDescent="0.25">
      <c r="A234">
        <f t="shared" ca="1" si="3"/>
        <v>228</v>
      </c>
      <c r="C234" s="18" t="str">
        <f ca="1">IF(INDEX(Table3[Schematic Ref],Table6[[#This Row],[Index Number]])=0,"",INDEX(Table3[Schematic Ref],Table6[[#This Row],[Index Number]]))</f>
        <v/>
      </c>
      <c r="D234" t="str">
        <f ca="1">IF(INDEX(Table3[Quantity],Table6[[#This Row],[Index Number]])=0,"",INDEX(Table3[Quantity],Table6[[#This Row],[Index Number]]))</f>
        <v/>
      </c>
      <c r="E234" t="str">
        <f ca="1">IF(INDEX(Table3[Manufacturer Part Number],Table6[[#This Row],[Index Number]])=0,"",INDEX(Table3[Manufacturer Part Number],Table6[[#This Row],[Index Number]]))</f>
        <v/>
      </c>
      <c r="F234" t="str">
        <f ca="1">IF(INDEX(Table3[Value],Table6[[#This Row],[Index Number]])=0,"",INDEX(Table3[Value],Table6[[#This Row],[Index Number]]))</f>
        <v/>
      </c>
      <c r="G234" s="12" t="str">
        <f ca="1">IF(INDEX(Table3[Footprint],Table6[[#This Row],[Index Number]])=0, "",INDEX(Table3[Footprint],Table6[[#This Row],[Index Number]]))</f>
        <v/>
      </c>
    </row>
    <row r="235" spans="1:7" x14ac:dyDescent="0.25">
      <c r="A235">
        <f t="shared" ca="1" si="3"/>
        <v>229</v>
      </c>
      <c r="C235" s="18" t="str">
        <f ca="1">IF(INDEX(Table3[Schematic Ref],Table6[[#This Row],[Index Number]])=0,"",INDEX(Table3[Schematic Ref],Table6[[#This Row],[Index Number]]))</f>
        <v/>
      </c>
      <c r="D235" t="str">
        <f ca="1">IF(INDEX(Table3[Quantity],Table6[[#This Row],[Index Number]])=0,"",INDEX(Table3[Quantity],Table6[[#This Row],[Index Number]]))</f>
        <v/>
      </c>
      <c r="E235" t="str">
        <f ca="1">IF(INDEX(Table3[Manufacturer Part Number],Table6[[#This Row],[Index Number]])=0,"",INDEX(Table3[Manufacturer Part Number],Table6[[#This Row],[Index Number]]))</f>
        <v/>
      </c>
      <c r="F235" t="str">
        <f ca="1">IF(INDEX(Table3[Value],Table6[[#This Row],[Index Number]])=0,"",INDEX(Table3[Value],Table6[[#This Row],[Index Number]]))</f>
        <v/>
      </c>
      <c r="G235" s="12" t="str">
        <f ca="1">IF(INDEX(Table3[Footprint],Table6[[#This Row],[Index Number]])=0, "",INDEX(Table3[Footprint],Table6[[#This Row],[Index Number]]))</f>
        <v/>
      </c>
    </row>
    <row r="236" spans="1:7" x14ac:dyDescent="0.25">
      <c r="A236">
        <f t="shared" ca="1" si="3"/>
        <v>230</v>
      </c>
      <c r="C236" s="18" t="str">
        <f ca="1">IF(INDEX(Table3[Schematic Ref],Table6[[#This Row],[Index Number]])=0,"",INDEX(Table3[Schematic Ref],Table6[[#This Row],[Index Number]]))</f>
        <v/>
      </c>
      <c r="D236" t="str">
        <f ca="1">IF(INDEX(Table3[Quantity],Table6[[#This Row],[Index Number]])=0,"",INDEX(Table3[Quantity],Table6[[#This Row],[Index Number]]))</f>
        <v/>
      </c>
      <c r="E236" t="str">
        <f ca="1">IF(INDEX(Table3[Manufacturer Part Number],Table6[[#This Row],[Index Number]])=0,"",INDEX(Table3[Manufacturer Part Number],Table6[[#This Row],[Index Number]]))</f>
        <v/>
      </c>
      <c r="F236" t="str">
        <f ca="1">IF(INDEX(Table3[Value],Table6[[#This Row],[Index Number]])=0,"",INDEX(Table3[Value],Table6[[#This Row],[Index Number]]))</f>
        <v/>
      </c>
      <c r="G236" s="12" t="str">
        <f ca="1">IF(INDEX(Table3[Footprint],Table6[[#This Row],[Index Number]])=0, "",INDEX(Table3[Footprint],Table6[[#This Row],[Index Number]]))</f>
        <v/>
      </c>
    </row>
    <row r="237" spans="1:7" x14ac:dyDescent="0.25">
      <c r="A237">
        <f t="shared" ca="1" si="3"/>
        <v>231</v>
      </c>
      <c r="C237" s="18" t="str">
        <f ca="1">IF(INDEX(Table3[Schematic Ref],Table6[[#This Row],[Index Number]])=0,"",INDEX(Table3[Schematic Ref],Table6[[#This Row],[Index Number]]))</f>
        <v/>
      </c>
      <c r="D237" t="str">
        <f ca="1">IF(INDEX(Table3[Quantity],Table6[[#This Row],[Index Number]])=0,"",INDEX(Table3[Quantity],Table6[[#This Row],[Index Number]]))</f>
        <v/>
      </c>
      <c r="E237" t="str">
        <f ca="1">IF(INDEX(Table3[Manufacturer Part Number],Table6[[#This Row],[Index Number]])=0,"",INDEX(Table3[Manufacturer Part Number],Table6[[#This Row],[Index Number]]))</f>
        <v/>
      </c>
      <c r="F237" t="str">
        <f ca="1">IF(INDEX(Table3[Value],Table6[[#This Row],[Index Number]])=0,"",INDEX(Table3[Value],Table6[[#This Row],[Index Number]]))</f>
        <v/>
      </c>
      <c r="G237" s="12" t="str">
        <f ca="1">IF(INDEX(Table3[Footprint],Table6[[#This Row],[Index Number]])=0, "",INDEX(Table3[Footprint],Table6[[#This Row],[Index Number]]))</f>
        <v/>
      </c>
    </row>
    <row r="238" spans="1:7" x14ac:dyDescent="0.25">
      <c r="A238">
        <f t="shared" ca="1" si="3"/>
        <v>232</v>
      </c>
      <c r="C238" s="18" t="str">
        <f ca="1">IF(INDEX(Table3[Schematic Ref],Table6[[#This Row],[Index Number]])=0,"",INDEX(Table3[Schematic Ref],Table6[[#This Row],[Index Number]]))</f>
        <v/>
      </c>
      <c r="D238" t="str">
        <f ca="1">IF(INDEX(Table3[Quantity],Table6[[#This Row],[Index Number]])=0,"",INDEX(Table3[Quantity],Table6[[#This Row],[Index Number]]))</f>
        <v/>
      </c>
      <c r="E238" t="str">
        <f ca="1">IF(INDEX(Table3[Manufacturer Part Number],Table6[[#This Row],[Index Number]])=0,"",INDEX(Table3[Manufacturer Part Number],Table6[[#This Row],[Index Number]]))</f>
        <v/>
      </c>
      <c r="F238" t="str">
        <f ca="1">IF(INDEX(Table3[Value],Table6[[#This Row],[Index Number]])=0,"",INDEX(Table3[Value],Table6[[#This Row],[Index Number]]))</f>
        <v/>
      </c>
      <c r="G238" s="12" t="str">
        <f ca="1">IF(INDEX(Table3[Footprint],Table6[[#This Row],[Index Number]])=0, "",INDEX(Table3[Footprint],Table6[[#This Row],[Index Number]]))</f>
        <v/>
      </c>
    </row>
    <row r="239" spans="1:7" x14ac:dyDescent="0.25">
      <c r="A239">
        <f t="shared" ca="1" si="3"/>
        <v>233</v>
      </c>
      <c r="C239" s="18" t="str">
        <f ca="1">IF(INDEX(Table3[Schematic Ref],Table6[[#This Row],[Index Number]])=0,"",INDEX(Table3[Schematic Ref],Table6[[#This Row],[Index Number]]))</f>
        <v/>
      </c>
      <c r="D239" t="str">
        <f ca="1">IF(INDEX(Table3[Quantity],Table6[[#This Row],[Index Number]])=0,"",INDEX(Table3[Quantity],Table6[[#This Row],[Index Number]]))</f>
        <v/>
      </c>
      <c r="E239" t="str">
        <f ca="1">IF(INDEX(Table3[Manufacturer Part Number],Table6[[#This Row],[Index Number]])=0,"",INDEX(Table3[Manufacturer Part Number],Table6[[#This Row],[Index Number]]))</f>
        <v/>
      </c>
      <c r="F239" t="str">
        <f ca="1">IF(INDEX(Table3[Value],Table6[[#This Row],[Index Number]])=0,"",INDEX(Table3[Value],Table6[[#This Row],[Index Number]]))</f>
        <v/>
      </c>
      <c r="G239" s="12" t="str">
        <f ca="1">IF(INDEX(Table3[Footprint],Table6[[#This Row],[Index Number]])=0, "",INDEX(Table3[Footprint],Table6[[#This Row],[Index Number]]))</f>
        <v/>
      </c>
    </row>
    <row r="240" spans="1:7" x14ac:dyDescent="0.25">
      <c r="A240">
        <f t="shared" ca="1" si="3"/>
        <v>234</v>
      </c>
      <c r="C240" s="18" t="str">
        <f ca="1">IF(INDEX(Table3[Schematic Ref],Table6[[#This Row],[Index Number]])=0,"",INDEX(Table3[Schematic Ref],Table6[[#This Row],[Index Number]]))</f>
        <v/>
      </c>
      <c r="D240" t="str">
        <f ca="1">IF(INDEX(Table3[Quantity],Table6[[#This Row],[Index Number]])=0,"",INDEX(Table3[Quantity],Table6[[#This Row],[Index Number]]))</f>
        <v/>
      </c>
      <c r="E240" t="str">
        <f ca="1">IF(INDEX(Table3[Manufacturer Part Number],Table6[[#This Row],[Index Number]])=0,"",INDEX(Table3[Manufacturer Part Number],Table6[[#This Row],[Index Number]]))</f>
        <v/>
      </c>
      <c r="F240" t="str">
        <f ca="1">IF(INDEX(Table3[Value],Table6[[#This Row],[Index Number]])=0,"",INDEX(Table3[Value],Table6[[#This Row],[Index Number]]))</f>
        <v/>
      </c>
      <c r="G240" s="12" t="str">
        <f ca="1">IF(INDEX(Table3[Footprint],Table6[[#This Row],[Index Number]])=0, "",INDEX(Table3[Footprint],Table6[[#This Row],[Index Number]]))</f>
        <v/>
      </c>
    </row>
    <row r="241" spans="1:7" x14ac:dyDescent="0.25">
      <c r="A241">
        <f t="shared" ca="1" si="3"/>
        <v>235</v>
      </c>
      <c r="C241" s="18" t="str">
        <f ca="1">IF(INDEX(Table3[Schematic Ref],Table6[[#This Row],[Index Number]])=0,"",INDEX(Table3[Schematic Ref],Table6[[#This Row],[Index Number]]))</f>
        <v/>
      </c>
      <c r="D241" t="str">
        <f ca="1">IF(INDEX(Table3[Quantity],Table6[[#This Row],[Index Number]])=0,"",INDEX(Table3[Quantity],Table6[[#This Row],[Index Number]]))</f>
        <v/>
      </c>
      <c r="E241" t="str">
        <f ca="1">IF(INDEX(Table3[Manufacturer Part Number],Table6[[#This Row],[Index Number]])=0,"",INDEX(Table3[Manufacturer Part Number],Table6[[#This Row],[Index Number]]))</f>
        <v/>
      </c>
      <c r="F241" t="str">
        <f ca="1">IF(INDEX(Table3[Value],Table6[[#This Row],[Index Number]])=0,"",INDEX(Table3[Value],Table6[[#This Row],[Index Number]]))</f>
        <v/>
      </c>
      <c r="G241" s="12" t="str">
        <f ca="1">IF(INDEX(Table3[Footprint],Table6[[#This Row],[Index Number]])=0, "",INDEX(Table3[Footprint],Table6[[#This Row],[Index Number]]))</f>
        <v/>
      </c>
    </row>
    <row r="242" spans="1:7" x14ac:dyDescent="0.25">
      <c r="A242">
        <f t="shared" ca="1" si="3"/>
        <v>236</v>
      </c>
      <c r="C242" s="18" t="str">
        <f ca="1">IF(INDEX(Table3[Schematic Ref],Table6[[#This Row],[Index Number]])=0,"",INDEX(Table3[Schematic Ref],Table6[[#This Row],[Index Number]]))</f>
        <v/>
      </c>
      <c r="D242" t="str">
        <f ca="1">IF(INDEX(Table3[Quantity],Table6[[#This Row],[Index Number]])=0,"",INDEX(Table3[Quantity],Table6[[#This Row],[Index Number]]))</f>
        <v/>
      </c>
      <c r="E242" t="str">
        <f ca="1">IF(INDEX(Table3[Manufacturer Part Number],Table6[[#This Row],[Index Number]])=0,"",INDEX(Table3[Manufacturer Part Number],Table6[[#This Row],[Index Number]]))</f>
        <v/>
      </c>
      <c r="F242" t="str">
        <f ca="1">IF(INDEX(Table3[Value],Table6[[#This Row],[Index Number]])=0,"",INDEX(Table3[Value],Table6[[#This Row],[Index Number]]))</f>
        <v/>
      </c>
      <c r="G242" s="12" t="str">
        <f ca="1">IF(INDEX(Table3[Footprint],Table6[[#This Row],[Index Number]])=0, "",INDEX(Table3[Footprint],Table6[[#This Row],[Index Number]]))</f>
        <v/>
      </c>
    </row>
    <row r="243" spans="1:7" x14ac:dyDescent="0.25">
      <c r="A243">
        <f t="shared" ca="1" si="3"/>
        <v>237</v>
      </c>
      <c r="C243" s="18" t="str">
        <f ca="1">IF(INDEX(Table3[Schematic Ref],Table6[[#This Row],[Index Number]])=0,"",INDEX(Table3[Schematic Ref],Table6[[#This Row],[Index Number]]))</f>
        <v/>
      </c>
      <c r="D243" t="str">
        <f ca="1">IF(INDEX(Table3[Quantity],Table6[[#This Row],[Index Number]])=0,"",INDEX(Table3[Quantity],Table6[[#This Row],[Index Number]]))</f>
        <v/>
      </c>
      <c r="E243" t="str">
        <f ca="1">IF(INDEX(Table3[Manufacturer Part Number],Table6[[#This Row],[Index Number]])=0,"",INDEX(Table3[Manufacturer Part Number],Table6[[#This Row],[Index Number]]))</f>
        <v/>
      </c>
      <c r="F243" t="str">
        <f ca="1">IF(INDEX(Table3[Value],Table6[[#This Row],[Index Number]])=0,"",INDEX(Table3[Value],Table6[[#This Row],[Index Number]]))</f>
        <v/>
      </c>
      <c r="G243" s="12" t="str">
        <f ca="1">IF(INDEX(Table3[Footprint],Table6[[#This Row],[Index Number]])=0, "",INDEX(Table3[Footprint],Table6[[#This Row],[Index Number]]))</f>
        <v/>
      </c>
    </row>
    <row r="244" spans="1:7" x14ac:dyDescent="0.25">
      <c r="A244">
        <f t="shared" ca="1" si="3"/>
        <v>238</v>
      </c>
      <c r="C244" s="18" t="str">
        <f ca="1">IF(INDEX(Table3[Schematic Ref],Table6[[#This Row],[Index Number]])=0,"",INDEX(Table3[Schematic Ref],Table6[[#This Row],[Index Number]]))</f>
        <v/>
      </c>
      <c r="D244" t="str">
        <f ca="1">IF(INDEX(Table3[Quantity],Table6[[#This Row],[Index Number]])=0,"",INDEX(Table3[Quantity],Table6[[#This Row],[Index Number]]))</f>
        <v/>
      </c>
      <c r="E244" t="str">
        <f ca="1">IF(INDEX(Table3[Manufacturer Part Number],Table6[[#This Row],[Index Number]])=0,"",INDEX(Table3[Manufacturer Part Number],Table6[[#This Row],[Index Number]]))</f>
        <v/>
      </c>
      <c r="F244" t="str">
        <f ca="1">IF(INDEX(Table3[Value],Table6[[#This Row],[Index Number]])=0,"",INDEX(Table3[Value],Table6[[#This Row],[Index Number]]))</f>
        <v/>
      </c>
      <c r="G244" s="12" t="str">
        <f ca="1">IF(INDEX(Table3[Footprint],Table6[[#This Row],[Index Number]])=0, "",INDEX(Table3[Footprint],Table6[[#This Row],[Index Number]]))</f>
        <v/>
      </c>
    </row>
    <row r="245" spans="1:7" x14ac:dyDescent="0.25">
      <c r="A245">
        <f t="shared" ca="1" si="3"/>
        <v>239</v>
      </c>
      <c r="C245" s="18" t="str">
        <f ca="1">IF(INDEX(Table3[Schematic Ref],Table6[[#This Row],[Index Number]])=0,"",INDEX(Table3[Schematic Ref],Table6[[#This Row],[Index Number]]))</f>
        <v/>
      </c>
      <c r="D245" t="str">
        <f ca="1">IF(INDEX(Table3[Quantity],Table6[[#This Row],[Index Number]])=0,"",INDEX(Table3[Quantity],Table6[[#This Row],[Index Number]]))</f>
        <v/>
      </c>
      <c r="E245" t="str">
        <f ca="1">IF(INDEX(Table3[Manufacturer Part Number],Table6[[#This Row],[Index Number]])=0,"",INDEX(Table3[Manufacturer Part Number],Table6[[#This Row],[Index Number]]))</f>
        <v/>
      </c>
      <c r="F245" t="str">
        <f ca="1">IF(INDEX(Table3[Value],Table6[[#This Row],[Index Number]])=0,"",INDEX(Table3[Value],Table6[[#This Row],[Index Number]]))</f>
        <v/>
      </c>
      <c r="G245" s="12" t="str">
        <f ca="1">IF(INDEX(Table3[Footprint],Table6[[#This Row],[Index Number]])=0, "",INDEX(Table3[Footprint],Table6[[#This Row],[Index Number]]))</f>
        <v/>
      </c>
    </row>
    <row r="246" spans="1:7" x14ac:dyDescent="0.25">
      <c r="A246">
        <f t="shared" ca="1" si="3"/>
        <v>240</v>
      </c>
      <c r="C246" s="18" t="str">
        <f ca="1">IF(INDEX(Table3[Schematic Ref],Table6[[#This Row],[Index Number]])=0,"",INDEX(Table3[Schematic Ref],Table6[[#This Row],[Index Number]]))</f>
        <v/>
      </c>
      <c r="D246" t="str">
        <f ca="1">IF(INDEX(Table3[Quantity],Table6[[#This Row],[Index Number]])=0,"",INDEX(Table3[Quantity],Table6[[#This Row],[Index Number]]))</f>
        <v/>
      </c>
      <c r="E246" t="str">
        <f ca="1">IF(INDEX(Table3[Manufacturer Part Number],Table6[[#This Row],[Index Number]])=0,"",INDEX(Table3[Manufacturer Part Number],Table6[[#This Row],[Index Number]]))</f>
        <v/>
      </c>
      <c r="F246" t="str">
        <f ca="1">IF(INDEX(Table3[Value],Table6[[#This Row],[Index Number]])=0,"",INDEX(Table3[Value],Table6[[#This Row],[Index Number]]))</f>
        <v/>
      </c>
      <c r="G246" s="12" t="str">
        <f ca="1">IF(INDEX(Table3[Footprint],Table6[[#This Row],[Index Number]])=0, "",INDEX(Table3[Footprint],Table6[[#This Row],[Index Number]]))</f>
        <v/>
      </c>
    </row>
    <row r="247" spans="1:7" x14ac:dyDescent="0.25">
      <c r="A247">
        <f t="shared" ca="1" si="3"/>
        <v>241</v>
      </c>
      <c r="C247" s="18" t="str">
        <f ca="1">IF(INDEX(Table3[Schematic Ref],Table6[[#This Row],[Index Number]])=0,"",INDEX(Table3[Schematic Ref],Table6[[#This Row],[Index Number]]))</f>
        <v/>
      </c>
      <c r="D247" t="str">
        <f ca="1">IF(INDEX(Table3[Quantity],Table6[[#This Row],[Index Number]])=0,"",INDEX(Table3[Quantity],Table6[[#This Row],[Index Number]]))</f>
        <v/>
      </c>
      <c r="E247" t="str">
        <f ca="1">IF(INDEX(Table3[Manufacturer Part Number],Table6[[#This Row],[Index Number]])=0,"",INDEX(Table3[Manufacturer Part Number],Table6[[#This Row],[Index Number]]))</f>
        <v/>
      </c>
      <c r="F247" t="str">
        <f ca="1">IF(INDEX(Table3[Value],Table6[[#This Row],[Index Number]])=0,"",INDEX(Table3[Value],Table6[[#This Row],[Index Number]]))</f>
        <v/>
      </c>
      <c r="G247" s="12" t="str">
        <f ca="1">IF(INDEX(Table3[Footprint],Table6[[#This Row],[Index Number]])=0, "",INDEX(Table3[Footprint],Table6[[#This Row],[Index Number]]))</f>
        <v/>
      </c>
    </row>
    <row r="248" spans="1:7" x14ac:dyDescent="0.25">
      <c r="A248">
        <f t="shared" ca="1" si="3"/>
        <v>242</v>
      </c>
      <c r="C248" s="18" t="str">
        <f ca="1">IF(INDEX(Table3[Schematic Ref],Table6[[#This Row],[Index Number]])=0,"",INDEX(Table3[Schematic Ref],Table6[[#This Row],[Index Number]]))</f>
        <v/>
      </c>
      <c r="D248" t="str">
        <f ca="1">IF(INDEX(Table3[Quantity],Table6[[#This Row],[Index Number]])=0,"",INDEX(Table3[Quantity],Table6[[#This Row],[Index Number]]))</f>
        <v/>
      </c>
      <c r="E248" t="str">
        <f ca="1">IF(INDEX(Table3[Manufacturer Part Number],Table6[[#This Row],[Index Number]])=0,"",INDEX(Table3[Manufacturer Part Number],Table6[[#This Row],[Index Number]]))</f>
        <v/>
      </c>
      <c r="F248" t="str">
        <f ca="1">IF(INDEX(Table3[Value],Table6[[#This Row],[Index Number]])=0,"",INDEX(Table3[Value],Table6[[#This Row],[Index Number]]))</f>
        <v/>
      </c>
      <c r="G248" s="12" t="str">
        <f ca="1">IF(INDEX(Table3[Footprint],Table6[[#This Row],[Index Number]])=0, "",INDEX(Table3[Footprint],Table6[[#This Row],[Index Number]]))</f>
        <v/>
      </c>
    </row>
    <row r="249" spans="1:7" x14ac:dyDescent="0.25">
      <c r="A249">
        <f t="shared" ca="1" si="3"/>
        <v>243</v>
      </c>
      <c r="C249" s="18" t="str">
        <f ca="1">IF(INDEX(Table3[Schematic Ref],Table6[[#This Row],[Index Number]])=0,"",INDEX(Table3[Schematic Ref],Table6[[#This Row],[Index Number]]))</f>
        <v/>
      </c>
      <c r="D249" t="str">
        <f ca="1">IF(INDEX(Table3[Quantity],Table6[[#This Row],[Index Number]])=0,"",INDEX(Table3[Quantity],Table6[[#This Row],[Index Number]]))</f>
        <v/>
      </c>
      <c r="E249" t="str">
        <f ca="1">IF(INDEX(Table3[Manufacturer Part Number],Table6[[#This Row],[Index Number]])=0,"",INDEX(Table3[Manufacturer Part Number],Table6[[#This Row],[Index Number]]))</f>
        <v/>
      </c>
      <c r="F249" t="str">
        <f ca="1">IF(INDEX(Table3[Value],Table6[[#This Row],[Index Number]])=0,"",INDEX(Table3[Value],Table6[[#This Row],[Index Number]]))</f>
        <v/>
      </c>
      <c r="G249" s="12" t="str">
        <f ca="1">IF(INDEX(Table3[Footprint],Table6[[#This Row],[Index Number]])=0, "",INDEX(Table3[Footprint],Table6[[#This Row],[Index Number]]))</f>
        <v/>
      </c>
    </row>
    <row r="250" spans="1:7" x14ac:dyDescent="0.25">
      <c r="A250">
        <f t="shared" ca="1" si="3"/>
        <v>244</v>
      </c>
      <c r="C250" s="18" t="str">
        <f ca="1">IF(INDEX(Table3[Schematic Ref],Table6[[#This Row],[Index Number]])=0,"",INDEX(Table3[Schematic Ref],Table6[[#This Row],[Index Number]]))</f>
        <v/>
      </c>
      <c r="D250" t="str">
        <f ca="1">IF(INDEX(Table3[Quantity],Table6[[#This Row],[Index Number]])=0,"",INDEX(Table3[Quantity],Table6[[#This Row],[Index Number]]))</f>
        <v/>
      </c>
      <c r="E250" t="str">
        <f ca="1">IF(INDEX(Table3[Manufacturer Part Number],Table6[[#This Row],[Index Number]])=0,"",INDEX(Table3[Manufacturer Part Number],Table6[[#This Row],[Index Number]]))</f>
        <v/>
      </c>
      <c r="F250" t="str">
        <f ca="1">IF(INDEX(Table3[Value],Table6[[#This Row],[Index Number]])=0,"",INDEX(Table3[Value],Table6[[#This Row],[Index Number]]))</f>
        <v/>
      </c>
      <c r="G250" s="12" t="str">
        <f ca="1">IF(INDEX(Table3[Footprint],Table6[[#This Row],[Index Number]])=0, "",INDEX(Table3[Footprint],Table6[[#This Row],[Index Number]]))</f>
        <v/>
      </c>
    </row>
    <row r="251" spans="1:7" x14ac:dyDescent="0.25">
      <c r="A251">
        <f t="shared" ca="1" si="3"/>
        <v>245</v>
      </c>
      <c r="C251" s="18" t="str">
        <f ca="1">IF(INDEX(Table3[Schematic Ref],Table6[[#This Row],[Index Number]])=0,"",INDEX(Table3[Schematic Ref],Table6[[#This Row],[Index Number]]))</f>
        <v/>
      </c>
      <c r="D251" t="str">
        <f ca="1">IF(INDEX(Table3[Quantity],Table6[[#This Row],[Index Number]])=0,"",INDEX(Table3[Quantity],Table6[[#This Row],[Index Number]]))</f>
        <v/>
      </c>
      <c r="E251" t="str">
        <f ca="1">IF(INDEX(Table3[Manufacturer Part Number],Table6[[#This Row],[Index Number]])=0,"",INDEX(Table3[Manufacturer Part Number],Table6[[#This Row],[Index Number]]))</f>
        <v/>
      </c>
      <c r="F251" t="str">
        <f ca="1">IF(INDEX(Table3[Value],Table6[[#This Row],[Index Number]])=0,"",INDEX(Table3[Value],Table6[[#This Row],[Index Number]]))</f>
        <v/>
      </c>
      <c r="G251" s="12" t="str">
        <f ca="1">IF(INDEX(Table3[Footprint],Table6[[#This Row],[Index Number]])=0, "",INDEX(Table3[Footprint],Table6[[#This Row],[Index Number]]))</f>
        <v/>
      </c>
    </row>
    <row r="252" spans="1:7" x14ac:dyDescent="0.25">
      <c r="A252">
        <f t="shared" ca="1" si="3"/>
        <v>246</v>
      </c>
      <c r="C252" s="18" t="str">
        <f ca="1">IF(INDEX(Table3[Schematic Ref],Table6[[#This Row],[Index Number]])=0,"",INDEX(Table3[Schematic Ref],Table6[[#This Row],[Index Number]]))</f>
        <v/>
      </c>
      <c r="D252" t="str">
        <f ca="1">IF(INDEX(Table3[Quantity],Table6[[#This Row],[Index Number]])=0,"",INDEX(Table3[Quantity],Table6[[#This Row],[Index Number]]))</f>
        <v/>
      </c>
      <c r="E252" t="str">
        <f ca="1">IF(INDEX(Table3[Manufacturer Part Number],Table6[[#This Row],[Index Number]])=0,"",INDEX(Table3[Manufacturer Part Number],Table6[[#This Row],[Index Number]]))</f>
        <v/>
      </c>
      <c r="F252" t="str">
        <f ca="1">IF(INDEX(Table3[Value],Table6[[#This Row],[Index Number]])=0,"",INDEX(Table3[Value],Table6[[#This Row],[Index Number]]))</f>
        <v/>
      </c>
      <c r="G252" s="12" t="str">
        <f ca="1">IF(INDEX(Table3[Footprint],Table6[[#This Row],[Index Number]])=0, "",INDEX(Table3[Footprint],Table6[[#This Row],[Index Number]]))</f>
        <v/>
      </c>
    </row>
    <row r="253" spans="1:7" x14ac:dyDescent="0.25">
      <c r="A253">
        <f t="shared" ca="1" si="3"/>
        <v>247</v>
      </c>
      <c r="C253" s="18" t="str">
        <f ca="1">IF(INDEX(Table3[Schematic Ref],Table6[[#This Row],[Index Number]])=0,"",INDEX(Table3[Schematic Ref],Table6[[#This Row],[Index Number]]))</f>
        <v/>
      </c>
      <c r="D253" t="str">
        <f ca="1">IF(INDEX(Table3[Quantity],Table6[[#This Row],[Index Number]])=0,"",INDEX(Table3[Quantity],Table6[[#This Row],[Index Number]]))</f>
        <v/>
      </c>
      <c r="E253" t="str">
        <f ca="1">IF(INDEX(Table3[Manufacturer Part Number],Table6[[#This Row],[Index Number]])=0,"",INDEX(Table3[Manufacturer Part Number],Table6[[#This Row],[Index Number]]))</f>
        <v/>
      </c>
      <c r="F253" t="str">
        <f ca="1">IF(INDEX(Table3[Value],Table6[[#This Row],[Index Number]])=0,"",INDEX(Table3[Value],Table6[[#This Row],[Index Number]]))</f>
        <v/>
      </c>
      <c r="G253" s="12" t="str">
        <f ca="1">IF(INDEX(Table3[Footprint],Table6[[#This Row],[Index Number]])=0, "",INDEX(Table3[Footprint],Table6[[#This Row],[Index Number]]))</f>
        <v/>
      </c>
    </row>
    <row r="254" spans="1:7" x14ac:dyDescent="0.25">
      <c r="A254">
        <f t="shared" ca="1" si="3"/>
        <v>248</v>
      </c>
      <c r="C254" s="18" t="str">
        <f ca="1">IF(INDEX(Table3[Schematic Ref],Table6[[#This Row],[Index Number]])=0,"",INDEX(Table3[Schematic Ref],Table6[[#This Row],[Index Number]]))</f>
        <v/>
      </c>
      <c r="D254" t="str">
        <f ca="1">IF(INDEX(Table3[Quantity],Table6[[#This Row],[Index Number]])=0,"",INDEX(Table3[Quantity],Table6[[#This Row],[Index Number]]))</f>
        <v/>
      </c>
      <c r="E254" t="str">
        <f ca="1">IF(INDEX(Table3[Manufacturer Part Number],Table6[[#This Row],[Index Number]])=0,"",INDEX(Table3[Manufacturer Part Number],Table6[[#This Row],[Index Number]]))</f>
        <v/>
      </c>
      <c r="F254" t="str">
        <f ca="1">IF(INDEX(Table3[Value],Table6[[#This Row],[Index Number]])=0,"",INDEX(Table3[Value],Table6[[#This Row],[Index Number]]))</f>
        <v/>
      </c>
      <c r="G254" s="12" t="str">
        <f ca="1">IF(INDEX(Table3[Footprint],Table6[[#This Row],[Index Number]])=0, "",INDEX(Table3[Footprint],Table6[[#This Row],[Index Number]]))</f>
        <v/>
      </c>
    </row>
    <row r="255" spans="1:7" x14ac:dyDescent="0.25">
      <c r="A255">
        <f t="shared" ca="1" si="3"/>
        <v>249</v>
      </c>
      <c r="C255" s="18" t="str">
        <f ca="1">IF(INDEX(Table3[Schematic Ref],Table6[[#This Row],[Index Number]])=0,"",INDEX(Table3[Schematic Ref],Table6[[#This Row],[Index Number]]))</f>
        <v/>
      </c>
      <c r="D255" t="str">
        <f ca="1">IF(INDEX(Table3[Quantity],Table6[[#This Row],[Index Number]])=0,"",INDEX(Table3[Quantity],Table6[[#This Row],[Index Number]]))</f>
        <v/>
      </c>
      <c r="E255" t="str">
        <f ca="1">IF(INDEX(Table3[Manufacturer Part Number],Table6[[#This Row],[Index Number]])=0,"",INDEX(Table3[Manufacturer Part Number],Table6[[#This Row],[Index Number]]))</f>
        <v/>
      </c>
      <c r="F255" t="str">
        <f ca="1">IF(INDEX(Table3[Value],Table6[[#This Row],[Index Number]])=0,"",INDEX(Table3[Value],Table6[[#This Row],[Index Number]]))</f>
        <v/>
      </c>
      <c r="G255" s="12" t="str">
        <f ca="1">IF(INDEX(Table3[Footprint],Table6[[#This Row],[Index Number]])=0, "",INDEX(Table3[Footprint],Table6[[#This Row],[Index Number]]))</f>
        <v/>
      </c>
    </row>
    <row r="256" spans="1:7" x14ac:dyDescent="0.25">
      <c r="A256">
        <f t="shared" ca="1" si="3"/>
        <v>250</v>
      </c>
      <c r="C256" s="18" t="str">
        <f ca="1">IF(INDEX(Table3[Schematic Ref],Table6[[#This Row],[Index Number]])=0,"",INDEX(Table3[Schematic Ref],Table6[[#This Row],[Index Number]]))</f>
        <v/>
      </c>
      <c r="D256" t="str">
        <f ca="1">IF(INDEX(Table3[Quantity],Table6[[#This Row],[Index Number]])=0,"",INDEX(Table3[Quantity],Table6[[#This Row],[Index Number]]))</f>
        <v/>
      </c>
      <c r="E256" t="str">
        <f ca="1">IF(INDEX(Table3[Manufacturer Part Number],Table6[[#This Row],[Index Number]])=0,"",INDEX(Table3[Manufacturer Part Number],Table6[[#This Row],[Index Number]]))</f>
        <v/>
      </c>
      <c r="F256" t="str">
        <f ca="1">IF(INDEX(Table3[Value],Table6[[#This Row],[Index Number]])=0,"",INDEX(Table3[Value],Table6[[#This Row],[Index Number]]))</f>
        <v/>
      </c>
      <c r="G256" s="12" t="str">
        <f ca="1">IF(INDEX(Table3[Footprint],Table6[[#This Row],[Index Number]])=0, "",INDEX(Table3[Footprint],Table6[[#This Row],[Index Number]]))</f>
        <v/>
      </c>
    </row>
    <row r="257" spans="1:7" x14ac:dyDescent="0.25">
      <c r="A257">
        <f t="shared" ca="1" si="3"/>
        <v>251</v>
      </c>
      <c r="C257" s="18" t="str">
        <f ca="1">IF(INDEX(Table3[Schematic Ref],Table6[[#This Row],[Index Number]])=0,"",INDEX(Table3[Schematic Ref],Table6[[#This Row],[Index Number]]))</f>
        <v/>
      </c>
      <c r="D257" t="str">
        <f ca="1">IF(INDEX(Table3[Quantity],Table6[[#This Row],[Index Number]])=0,"",INDEX(Table3[Quantity],Table6[[#This Row],[Index Number]]))</f>
        <v/>
      </c>
      <c r="E257" t="str">
        <f ca="1">IF(INDEX(Table3[Manufacturer Part Number],Table6[[#This Row],[Index Number]])=0,"",INDEX(Table3[Manufacturer Part Number],Table6[[#This Row],[Index Number]]))</f>
        <v/>
      </c>
      <c r="F257" t="str">
        <f ca="1">IF(INDEX(Table3[Value],Table6[[#This Row],[Index Number]])=0,"",INDEX(Table3[Value],Table6[[#This Row],[Index Number]]))</f>
        <v/>
      </c>
      <c r="G257" s="12" t="str">
        <f ca="1">IF(INDEX(Table3[Footprint],Table6[[#This Row],[Index Number]])=0, "",INDEX(Table3[Footprint],Table6[[#This Row],[Index Number]]))</f>
        <v/>
      </c>
    </row>
  </sheetData>
  <sheetProtection sheet="1" objects="1" scenarios="1"/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F17"/>
  <sheetViews>
    <sheetView workbookViewId="0">
      <selection activeCell="U20" sqref="U20"/>
    </sheetView>
  </sheetViews>
  <sheetFormatPr defaultRowHeight="15" x14ac:dyDescent="0.25"/>
  <cols>
    <col min="2" max="2" width="12.140625" bestFit="1" customWidth="1"/>
    <col min="3" max="3" width="12.140625" hidden="1" customWidth="1"/>
    <col min="4" max="4" width="11.85546875" customWidth="1"/>
    <col min="5" max="5" width="16" customWidth="1"/>
  </cols>
  <sheetData>
    <row r="1" spans="2:6" x14ac:dyDescent="0.25">
      <c r="B1" t="s">
        <v>135</v>
      </c>
      <c r="D1" s="58" t="str">
        <f>Complete!E2&amp;" Price Breakdown"</f>
        <v>RF-VAL-001 Price Breakdown</v>
      </c>
      <c r="E1" s="58"/>
      <c r="F1" s="58"/>
    </row>
    <row r="3" spans="2:6" x14ac:dyDescent="0.25">
      <c r="B3" t="s">
        <v>56</v>
      </c>
      <c r="C3" t="s">
        <v>60</v>
      </c>
      <c r="D3" t="s">
        <v>57</v>
      </c>
      <c r="E3" t="s">
        <v>58</v>
      </c>
      <c r="F3" t="s">
        <v>59</v>
      </c>
    </row>
    <row r="4" spans="2:6" x14ac:dyDescent="0.25">
      <c r="B4" t="s">
        <v>49</v>
      </c>
      <c r="C4">
        <v>1</v>
      </c>
      <c r="D4" s="7">
        <f>SUMIF(Table3[Type Colour],Table2[[#This Row],[Number]],Table3[Total Price (all boards)])</f>
        <v>2.9699999999999998</v>
      </c>
      <c r="E4" s="7">
        <f>SUMIF(Table3[Type Colour],Table2[[#This Row],[Number]],Table3[Price per board])</f>
        <v>2.9699999999999998</v>
      </c>
      <c r="F4" s="20">
        <f ca="1">Table2[[#This Row],[Cost Per Board]]/Order!$D$3</f>
        <v>3.1134359963519327E-2</v>
      </c>
    </row>
    <row r="5" spans="2:6" x14ac:dyDescent="0.25">
      <c r="B5" t="s">
        <v>50</v>
      </c>
      <c r="C5">
        <v>2</v>
      </c>
      <c r="D5" s="7">
        <f>SUMIF(Table3[Type Colour],Table2[[#This Row],[Number]],Table3[Total Price (all boards)])</f>
        <v>4.8570000000000002</v>
      </c>
      <c r="E5" s="7">
        <f>SUMIF(Table3[Type Colour],Table2[[#This Row],[Number]],Table3[Price per board])</f>
        <v>4.8570000000000002</v>
      </c>
      <c r="F5" s="20">
        <f ca="1">Table2[[#This Row],[Cost Per Board]]/Order!$D$3</f>
        <v>5.0915685637310908E-2</v>
      </c>
    </row>
    <row r="6" spans="2:6" x14ac:dyDescent="0.25">
      <c r="B6" t="s">
        <v>55</v>
      </c>
      <c r="C6">
        <v>3</v>
      </c>
      <c r="D6" s="7">
        <f>SUMIF(Table3[Type Colour],Table2[[#This Row],[Number]],Table3[Total Price (all boards)])</f>
        <v>3.22</v>
      </c>
      <c r="E6" s="7">
        <f>SUMIF(Table3[Type Colour],Table2[[#This Row],[Number]],Table3[Price per board])</f>
        <v>3.22</v>
      </c>
      <c r="F6" s="20">
        <f ca="1">Table2[[#This Row],[Cost Per Board]]/Order!$D$3</f>
        <v>3.3755097334185941E-2</v>
      </c>
    </row>
    <row r="7" spans="2:6" x14ac:dyDescent="0.25">
      <c r="B7" t="s">
        <v>51</v>
      </c>
      <c r="C7">
        <v>4</v>
      </c>
      <c r="D7" s="7">
        <f>SUMIF(Table3[Type Colour],Table2[[#This Row],[Number]],Table3[Total Price (all boards)])</f>
        <v>0</v>
      </c>
      <c r="E7" s="7">
        <f>SUMIF(Table3[Type Colour],Table2[[#This Row],[Number]],Table3[Price per board])</f>
        <v>0</v>
      </c>
      <c r="F7" s="20">
        <f ca="1">Table2[[#This Row],[Cost Per Board]]/Order!$D$3</f>
        <v>0</v>
      </c>
    </row>
    <row r="8" spans="2:6" x14ac:dyDescent="0.25">
      <c r="B8" t="s">
        <v>53</v>
      </c>
      <c r="C8">
        <v>5</v>
      </c>
      <c r="D8" s="7">
        <f>SUMIF(Table3[Type Colour],Table2[[#This Row],[Number]],Table3[Total Price (all boards)])</f>
        <v>0</v>
      </c>
      <c r="E8" s="7">
        <f>SUMIF(Table3[Type Colour],Table2[[#This Row],[Number]],Table3[Price per board])</f>
        <v>0</v>
      </c>
      <c r="F8" s="20">
        <f ca="1">Table2[[#This Row],[Cost Per Board]]/Order!$D$3</f>
        <v>0</v>
      </c>
    </row>
    <row r="9" spans="2:6" x14ac:dyDescent="0.25">
      <c r="B9" t="s">
        <v>52</v>
      </c>
      <c r="C9">
        <v>6</v>
      </c>
      <c r="D9" s="7">
        <f>SUMIF(Table3[Type Colour],Table2[[#This Row],[Number]],Table3[Total Price (all boards)])</f>
        <v>0</v>
      </c>
      <c r="E9" s="7">
        <f>SUMIF(Table3[Type Colour],Table2[[#This Row],[Number]],Table3[Price per board])</f>
        <v>0</v>
      </c>
      <c r="F9" s="20">
        <f ca="1">Table2[[#This Row],[Cost Per Board]]/Order!$D$3</f>
        <v>0</v>
      </c>
    </row>
    <row r="10" spans="2:6" x14ac:dyDescent="0.25">
      <c r="B10" t="s">
        <v>131</v>
      </c>
      <c r="C10">
        <v>7</v>
      </c>
      <c r="D10" s="7">
        <f>SUMIF(Table3[Type Colour],Table2[[#This Row],[Number]],Table3[Total Price (all boards)])</f>
        <v>80.240000000000009</v>
      </c>
      <c r="E10" s="7">
        <f>SUMIF(Table3[Type Colour],Table2[[#This Row],[Number]],Table3[Price per board])</f>
        <v>80.240000000000009</v>
      </c>
      <c r="F10" s="20">
        <f ca="1">Table2[[#This Row],[Cost Per Board]]/Order!$D$3</f>
        <v>0.8411518664891553</v>
      </c>
    </row>
    <row r="11" spans="2:6" x14ac:dyDescent="0.25">
      <c r="B11" t="s">
        <v>54</v>
      </c>
      <c r="C11">
        <v>8</v>
      </c>
      <c r="D11" s="7">
        <f>SUMIF(Table3[Type Colour],Table2[[#This Row],[Number]],Table3[Total Price (all boards)])</f>
        <v>4.1059999999999999</v>
      </c>
      <c r="E11" s="7">
        <f>SUMIF(Table3[Type Colour],Table2[[#This Row],[Number]],Table3[Price per board])</f>
        <v>4.1059999999999999</v>
      </c>
      <c r="F11" s="20">
        <f ca="1">Table2[[#This Row],[Cost Per Board]]/Order!$D$3</f>
        <v>4.3042990575828409E-2</v>
      </c>
    </row>
    <row r="12" spans="2:6" x14ac:dyDescent="0.25">
      <c r="B12" t="s">
        <v>136</v>
      </c>
      <c r="C12">
        <v>10</v>
      </c>
      <c r="D12" s="7">
        <f>SUMIF(Table3[Type Colour],Table2[[#This Row],[Number]],Table3[Total Price (all boards)])</f>
        <v>0</v>
      </c>
      <c r="E12" s="7">
        <f>SUMIF(Table3[Type Colour],Table2[[#This Row],[Number]],Table3[Price per board])</f>
        <v>0</v>
      </c>
      <c r="F12" s="57">
        <f ca="1">Table2[[#This Row],[Cost Per Board]]/Order!$D$3</f>
        <v>0</v>
      </c>
    </row>
    <row r="17" spans="4:6" x14ac:dyDescent="0.25">
      <c r="D17" t="s">
        <v>133</v>
      </c>
      <c r="E17" t="s">
        <v>134</v>
      </c>
      <c r="F17" t="str">
        <f>D17&amp;" oh god"</f>
        <v>hi oh god</v>
      </c>
    </row>
  </sheetData>
  <mergeCells count="1">
    <mergeCell ref="D1:F1"/>
  </mergeCells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H258"/>
  <sheetViews>
    <sheetView workbookViewId="0">
      <selection activeCell="E16" sqref="E16"/>
    </sheetView>
  </sheetViews>
  <sheetFormatPr defaultRowHeight="15" x14ac:dyDescent="0.25"/>
  <cols>
    <col min="2" max="2" width="11.85546875" customWidth="1"/>
    <col min="4" max="4" width="25.28515625" customWidth="1"/>
    <col min="6" max="6" width="15.140625" customWidth="1"/>
    <col min="8" max="8" width="17.140625" bestFit="1" customWidth="1"/>
    <col min="10" max="10" width="15" bestFit="1" customWidth="1"/>
  </cols>
  <sheetData>
    <row r="2" spans="2:8" x14ac:dyDescent="0.25">
      <c r="B2" t="s">
        <v>8</v>
      </c>
      <c r="D2" t="s">
        <v>41</v>
      </c>
    </row>
    <row r="3" spans="2:8" x14ac:dyDescent="0.25">
      <c r="B3" t="s">
        <v>29</v>
      </c>
      <c r="D3" t="s">
        <v>37</v>
      </c>
      <c r="H3" s="13"/>
    </row>
    <row r="4" spans="2:8" x14ac:dyDescent="0.25">
      <c r="B4" t="s">
        <v>30</v>
      </c>
      <c r="D4" t="s">
        <v>38</v>
      </c>
      <c r="H4" s="13"/>
    </row>
    <row r="5" spans="2:8" x14ac:dyDescent="0.25">
      <c r="B5" t="s">
        <v>31</v>
      </c>
      <c r="D5" t="s">
        <v>39</v>
      </c>
      <c r="H5" s="13"/>
    </row>
    <row r="6" spans="2:8" x14ac:dyDescent="0.25">
      <c r="D6" t="s">
        <v>40</v>
      </c>
      <c r="H6" s="13"/>
    </row>
    <row r="7" spans="2:8" x14ac:dyDescent="0.25">
      <c r="D7" t="s">
        <v>42</v>
      </c>
      <c r="H7" s="13"/>
    </row>
    <row r="8" spans="2:8" x14ac:dyDescent="0.25">
      <c r="H8" s="13"/>
    </row>
    <row r="9" spans="2:8" x14ac:dyDescent="0.25">
      <c r="H9" s="13"/>
    </row>
    <row r="10" spans="2:8" x14ac:dyDescent="0.25">
      <c r="H10" s="13"/>
    </row>
    <row r="11" spans="2:8" x14ac:dyDescent="0.25">
      <c r="H11" s="13"/>
    </row>
    <row r="12" spans="2:8" x14ac:dyDescent="0.25">
      <c r="H12" s="13"/>
    </row>
    <row r="13" spans="2:8" x14ac:dyDescent="0.25">
      <c r="H13" s="13"/>
    </row>
    <row r="14" spans="2:8" x14ac:dyDescent="0.25">
      <c r="H14" s="13"/>
    </row>
    <row r="15" spans="2:8" x14ac:dyDescent="0.25">
      <c r="H15" s="13"/>
    </row>
    <row r="16" spans="2:8" x14ac:dyDescent="0.25">
      <c r="H16" s="13"/>
    </row>
    <row r="17" spans="8:8" x14ac:dyDescent="0.25">
      <c r="H17" s="13"/>
    </row>
    <row r="18" spans="8:8" x14ac:dyDescent="0.25">
      <c r="H18" s="13"/>
    </row>
    <row r="19" spans="8:8" x14ac:dyDescent="0.25">
      <c r="H19" s="13"/>
    </row>
    <row r="20" spans="8:8" x14ac:dyDescent="0.25">
      <c r="H20" s="13"/>
    </row>
    <row r="21" spans="8:8" x14ac:dyDescent="0.25">
      <c r="H21" s="13"/>
    </row>
    <row r="22" spans="8:8" x14ac:dyDescent="0.25">
      <c r="H22" s="13"/>
    </row>
    <row r="23" spans="8:8" x14ac:dyDescent="0.25">
      <c r="H23" s="13"/>
    </row>
    <row r="24" spans="8:8" x14ac:dyDescent="0.25">
      <c r="H24" s="13"/>
    </row>
    <row r="25" spans="8:8" x14ac:dyDescent="0.25">
      <c r="H25" s="13"/>
    </row>
    <row r="26" spans="8:8" x14ac:dyDescent="0.25">
      <c r="H26" s="13"/>
    </row>
    <row r="27" spans="8:8" x14ac:dyDescent="0.25">
      <c r="H27" s="13"/>
    </row>
    <row r="28" spans="8:8" x14ac:dyDescent="0.25">
      <c r="H28" s="13"/>
    </row>
    <row r="29" spans="8:8" x14ac:dyDescent="0.25">
      <c r="H29" s="13"/>
    </row>
    <row r="30" spans="8:8" x14ac:dyDescent="0.25">
      <c r="H30" s="13"/>
    </row>
    <row r="31" spans="8:8" x14ac:dyDescent="0.25">
      <c r="H31" s="13"/>
    </row>
    <row r="32" spans="8:8" x14ac:dyDescent="0.25">
      <c r="H32" s="13"/>
    </row>
    <row r="33" spans="8:8" x14ac:dyDescent="0.25">
      <c r="H33" s="13"/>
    </row>
    <row r="34" spans="8:8" x14ac:dyDescent="0.25">
      <c r="H34" s="13"/>
    </row>
    <row r="35" spans="8:8" x14ac:dyDescent="0.25">
      <c r="H35" s="13"/>
    </row>
    <row r="36" spans="8:8" x14ac:dyDescent="0.25">
      <c r="H36" s="13"/>
    </row>
    <row r="37" spans="8:8" x14ac:dyDescent="0.25">
      <c r="H37" s="13"/>
    </row>
    <row r="38" spans="8:8" x14ac:dyDescent="0.25">
      <c r="H38" s="13"/>
    </row>
    <row r="39" spans="8:8" x14ac:dyDescent="0.25">
      <c r="H39" s="13"/>
    </row>
    <row r="40" spans="8:8" x14ac:dyDescent="0.25">
      <c r="H40" s="13"/>
    </row>
    <row r="41" spans="8:8" x14ac:dyDescent="0.25">
      <c r="H41" s="13"/>
    </row>
    <row r="42" spans="8:8" x14ac:dyDescent="0.25">
      <c r="H42" s="13"/>
    </row>
    <row r="43" spans="8:8" x14ac:dyDescent="0.25">
      <c r="H43" s="13"/>
    </row>
    <row r="44" spans="8:8" x14ac:dyDescent="0.25">
      <c r="H44" s="13"/>
    </row>
    <row r="45" spans="8:8" x14ac:dyDescent="0.25">
      <c r="H45" s="13"/>
    </row>
    <row r="46" spans="8:8" x14ac:dyDescent="0.25">
      <c r="H46" s="13"/>
    </row>
    <row r="47" spans="8:8" x14ac:dyDescent="0.25">
      <c r="H47" s="13"/>
    </row>
    <row r="48" spans="8:8" x14ac:dyDescent="0.25">
      <c r="H48" s="13"/>
    </row>
    <row r="49" spans="8:8" x14ac:dyDescent="0.25">
      <c r="H49" s="13"/>
    </row>
    <row r="50" spans="8:8" x14ac:dyDescent="0.25">
      <c r="H50" s="13"/>
    </row>
    <row r="51" spans="8:8" x14ac:dyDescent="0.25">
      <c r="H51" s="13"/>
    </row>
    <row r="52" spans="8:8" x14ac:dyDescent="0.25">
      <c r="H52" s="13"/>
    </row>
    <row r="53" spans="8:8" x14ac:dyDescent="0.25">
      <c r="H53" s="13"/>
    </row>
    <row r="54" spans="8:8" x14ac:dyDescent="0.25">
      <c r="H54" s="13"/>
    </row>
    <row r="55" spans="8:8" x14ac:dyDescent="0.25">
      <c r="H55" s="13"/>
    </row>
    <row r="56" spans="8:8" x14ac:dyDescent="0.25">
      <c r="H56" s="13"/>
    </row>
    <row r="57" spans="8:8" x14ac:dyDescent="0.25">
      <c r="H57" s="13"/>
    </row>
    <row r="58" spans="8:8" x14ac:dyDescent="0.25">
      <c r="H58" s="13"/>
    </row>
    <row r="59" spans="8:8" x14ac:dyDescent="0.25">
      <c r="H59" s="13"/>
    </row>
    <row r="60" spans="8:8" x14ac:dyDescent="0.25">
      <c r="H60" s="13"/>
    </row>
    <row r="61" spans="8:8" x14ac:dyDescent="0.25">
      <c r="H61" s="13"/>
    </row>
    <row r="62" spans="8:8" x14ac:dyDescent="0.25">
      <c r="H62" s="13"/>
    </row>
    <row r="63" spans="8:8" x14ac:dyDescent="0.25">
      <c r="H63" s="13"/>
    </row>
    <row r="64" spans="8:8" x14ac:dyDescent="0.25">
      <c r="H64" s="13"/>
    </row>
    <row r="65" spans="8:8" x14ac:dyDescent="0.25">
      <c r="H65" s="13"/>
    </row>
    <row r="66" spans="8:8" x14ac:dyDescent="0.25">
      <c r="H66" s="13"/>
    </row>
    <row r="67" spans="8:8" x14ac:dyDescent="0.25">
      <c r="H67" s="13"/>
    </row>
    <row r="68" spans="8:8" x14ac:dyDescent="0.25">
      <c r="H68" s="13"/>
    </row>
    <row r="69" spans="8:8" x14ac:dyDescent="0.25">
      <c r="H69" s="13"/>
    </row>
    <row r="70" spans="8:8" x14ac:dyDescent="0.25">
      <c r="H70" s="13"/>
    </row>
    <row r="71" spans="8:8" x14ac:dyDescent="0.25">
      <c r="H71" s="13"/>
    </row>
    <row r="72" spans="8:8" x14ac:dyDescent="0.25">
      <c r="H72" s="13"/>
    </row>
    <row r="73" spans="8:8" x14ac:dyDescent="0.25">
      <c r="H73" s="13"/>
    </row>
    <row r="74" spans="8:8" x14ac:dyDescent="0.25">
      <c r="H74" s="13"/>
    </row>
    <row r="75" spans="8:8" x14ac:dyDescent="0.25">
      <c r="H75" s="13"/>
    </row>
    <row r="76" spans="8:8" x14ac:dyDescent="0.25">
      <c r="H76" s="13"/>
    </row>
    <row r="77" spans="8:8" x14ac:dyDescent="0.25">
      <c r="H77" s="13"/>
    </row>
    <row r="78" spans="8:8" x14ac:dyDescent="0.25">
      <c r="H78" s="13"/>
    </row>
    <row r="79" spans="8:8" x14ac:dyDescent="0.25">
      <c r="H79" s="13"/>
    </row>
    <row r="80" spans="8:8" x14ac:dyDescent="0.25">
      <c r="H80" s="13"/>
    </row>
    <row r="81" spans="8:8" x14ac:dyDescent="0.25">
      <c r="H81" s="13"/>
    </row>
    <row r="82" spans="8:8" x14ac:dyDescent="0.25">
      <c r="H82" s="13"/>
    </row>
    <row r="83" spans="8:8" x14ac:dyDescent="0.25">
      <c r="H83" s="13"/>
    </row>
    <row r="84" spans="8:8" x14ac:dyDescent="0.25">
      <c r="H84" s="13"/>
    </row>
    <row r="85" spans="8:8" x14ac:dyDescent="0.25">
      <c r="H85" s="13"/>
    </row>
    <row r="86" spans="8:8" x14ac:dyDescent="0.25">
      <c r="H86" s="13"/>
    </row>
    <row r="87" spans="8:8" x14ac:dyDescent="0.25">
      <c r="H87" s="13"/>
    </row>
    <row r="88" spans="8:8" x14ac:dyDescent="0.25">
      <c r="H88" s="13"/>
    </row>
    <row r="89" spans="8:8" x14ac:dyDescent="0.25">
      <c r="H89" s="13"/>
    </row>
    <row r="90" spans="8:8" x14ac:dyDescent="0.25">
      <c r="H90" s="13"/>
    </row>
    <row r="91" spans="8:8" x14ac:dyDescent="0.25">
      <c r="H91" s="13"/>
    </row>
    <row r="92" spans="8:8" x14ac:dyDescent="0.25">
      <c r="H92" s="13"/>
    </row>
    <row r="93" spans="8:8" x14ac:dyDescent="0.25">
      <c r="H93" s="13"/>
    </row>
    <row r="94" spans="8:8" x14ac:dyDescent="0.25">
      <c r="H94" s="13"/>
    </row>
    <row r="95" spans="8:8" x14ac:dyDescent="0.25">
      <c r="H95" s="13"/>
    </row>
    <row r="96" spans="8:8" x14ac:dyDescent="0.25">
      <c r="H96" s="13"/>
    </row>
    <row r="97" spans="8:8" x14ac:dyDescent="0.25">
      <c r="H97" s="13"/>
    </row>
    <row r="98" spans="8:8" x14ac:dyDescent="0.25">
      <c r="H98" s="13"/>
    </row>
    <row r="99" spans="8:8" x14ac:dyDescent="0.25">
      <c r="H99" s="13"/>
    </row>
    <row r="100" spans="8:8" x14ac:dyDescent="0.25">
      <c r="H100" s="13"/>
    </row>
    <row r="101" spans="8:8" x14ac:dyDescent="0.25">
      <c r="H101" s="13"/>
    </row>
    <row r="102" spans="8:8" x14ac:dyDescent="0.25">
      <c r="H102" s="13"/>
    </row>
    <row r="103" spans="8:8" x14ac:dyDescent="0.25">
      <c r="H103" s="13"/>
    </row>
    <row r="104" spans="8:8" x14ac:dyDescent="0.25">
      <c r="H104" s="13"/>
    </row>
    <row r="105" spans="8:8" x14ac:dyDescent="0.25">
      <c r="H105" s="13"/>
    </row>
    <row r="106" spans="8:8" x14ac:dyDescent="0.25">
      <c r="H106" s="13"/>
    </row>
    <row r="107" spans="8:8" x14ac:dyDescent="0.25">
      <c r="H107" s="13"/>
    </row>
    <row r="108" spans="8:8" x14ac:dyDescent="0.25">
      <c r="H108" s="13"/>
    </row>
    <row r="109" spans="8:8" x14ac:dyDescent="0.25">
      <c r="H109" s="13"/>
    </row>
    <row r="110" spans="8:8" x14ac:dyDescent="0.25">
      <c r="H110" s="13"/>
    </row>
    <row r="111" spans="8:8" x14ac:dyDescent="0.25">
      <c r="H111" s="13"/>
    </row>
    <row r="112" spans="8:8" x14ac:dyDescent="0.25">
      <c r="H112" s="13"/>
    </row>
    <row r="113" spans="8:8" x14ac:dyDescent="0.25">
      <c r="H113" s="13"/>
    </row>
    <row r="114" spans="8:8" x14ac:dyDescent="0.25">
      <c r="H114" s="13"/>
    </row>
    <row r="115" spans="8:8" x14ac:dyDescent="0.25">
      <c r="H115" s="13"/>
    </row>
    <row r="116" spans="8:8" x14ac:dyDescent="0.25">
      <c r="H116" s="13"/>
    </row>
    <row r="117" spans="8:8" x14ac:dyDescent="0.25">
      <c r="H117" s="13"/>
    </row>
    <row r="118" spans="8:8" x14ac:dyDescent="0.25">
      <c r="H118" s="13"/>
    </row>
    <row r="119" spans="8:8" x14ac:dyDescent="0.25">
      <c r="H119" s="13"/>
    </row>
    <row r="120" spans="8:8" x14ac:dyDescent="0.25">
      <c r="H120" s="13"/>
    </row>
    <row r="121" spans="8:8" x14ac:dyDescent="0.25">
      <c r="H121" s="13"/>
    </row>
    <row r="122" spans="8:8" x14ac:dyDescent="0.25">
      <c r="H122" s="13"/>
    </row>
    <row r="123" spans="8:8" x14ac:dyDescent="0.25">
      <c r="H123" s="13"/>
    </row>
    <row r="124" spans="8:8" x14ac:dyDescent="0.25">
      <c r="H124" s="13"/>
    </row>
    <row r="125" spans="8:8" x14ac:dyDescent="0.25">
      <c r="H125" s="13"/>
    </row>
    <row r="126" spans="8:8" x14ac:dyDescent="0.25">
      <c r="H126" s="13"/>
    </row>
    <row r="127" spans="8:8" x14ac:dyDescent="0.25">
      <c r="H127" s="13"/>
    </row>
    <row r="128" spans="8:8" x14ac:dyDescent="0.25">
      <c r="H128" s="13"/>
    </row>
    <row r="129" spans="8:8" x14ac:dyDescent="0.25">
      <c r="H129" s="13"/>
    </row>
    <row r="130" spans="8:8" x14ac:dyDescent="0.25">
      <c r="H130" s="13"/>
    </row>
    <row r="131" spans="8:8" x14ac:dyDescent="0.25">
      <c r="H131" s="13"/>
    </row>
    <row r="132" spans="8:8" x14ac:dyDescent="0.25">
      <c r="H132" s="13"/>
    </row>
    <row r="133" spans="8:8" x14ac:dyDescent="0.25">
      <c r="H133" s="13"/>
    </row>
    <row r="134" spans="8:8" x14ac:dyDescent="0.25">
      <c r="H134" s="13"/>
    </row>
    <row r="135" spans="8:8" x14ac:dyDescent="0.25">
      <c r="H135" s="13"/>
    </row>
    <row r="136" spans="8:8" x14ac:dyDescent="0.25">
      <c r="H136" s="13"/>
    </row>
    <row r="137" spans="8:8" x14ac:dyDescent="0.25">
      <c r="H137" s="13"/>
    </row>
    <row r="138" spans="8:8" x14ac:dyDescent="0.25">
      <c r="H138" s="13"/>
    </row>
    <row r="139" spans="8:8" x14ac:dyDescent="0.25">
      <c r="H139" s="13"/>
    </row>
    <row r="140" spans="8:8" x14ac:dyDescent="0.25">
      <c r="H140" s="13"/>
    </row>
    <row r="141" spans="8:8" x14ac:dyDescent="0.25">
      <c r="H141" s="13"/>
    </row>
    <row r="142" spans="8:8" x14ac:dyDescent="0.25">
      <c r="H142" s="13"/>
    </row>
    <row r="143" spans="8:8" x14ac:dyDescent="0.25">
      <c r="H143" s="13"/>
    </row>
    <row r="144" spans="8:8" x14ac:dyDescent="0.25">
      <c r="H144" s="13"/>
    </row>
    <row r="145" spans="8:8" x14ac:dyDescent="0.25">
      <c r="H145" s="13"/>
    </row>
    <row r="146" spans="8:8" x14ac:dyDescent="0.25">
      <c r="H146" s="13"/>
    </row>
    <row r="147" spans="8:8" x14ac:dyDescent="0.25">
      <c r="H147" s="13"/>
    </row>
    <row r="148" spans="8:8" x14ac:dyDescent="0.25">
      <c r="H148" s="13"/>
    </row>
    <row r="149" spans="8:8" x14ac:dyDescent="0.25">
      <c r="H149" s="13"/>
    </row>
    <row r="150" spans="8:8" x14ac:dyDescent="0.25">
      <c r="H150" s="13"/>
    </row>
    <row r="151" spans="8:8" x14ac:dyDescent="0.25">
      <c r="H151" s="13"/>
    </row>
    <row r="152" spans="8:8" x14ac:dyDescent="0.25">
      <c r="H152" s="13"/>
    </row>
    <row r="153" spans="8:8" x14ac:dyDescent="0.25">
      <c r="H153" s="13"/>
    </row>
    <row r="154" spans="8:8" x14ac:dyDescent="0.25">
      <c r="H154" s="13"/>
    </row>
    <row r="155" spans="8:8" x14ac:dyDescent="0.25">
      <c r="H155" s="13"/>
    </row>
    <row r="156" spans="8:8" x14ac:dyDescent="0.25">
      <c r="H156" s="13"/>
    </row>
    <row r="157" spans="8:8" x14ac:dyDescent="0.25">
      <c r="H157" s="13"/>
    </row>
    <row r="158" spans="8:8" x14ac:dyDescent="0.25">
      <c r="H158" s="13"/>
    </row>
    <row r="159" spans="8:8" x14ac:dyDescent="0.25">
      <c r="H159" s="13"/>
    </row>
    <row r="160" spans="8:8" x14ac:dyDescent="0.25">
      <c r="H160" s="13"/>
    </row>
    <row r="161" spans="8:8" x14ac:dyDescent="0.25">
      <c r="H161" s="13"/>
    </row>
    <row r="162" spans="8:8" x14ac:dyDescent="0.25">
      <c r="H162" s="13"/>
    </row>
    <row r="163" spans="8:8" x14ac:dyDescent="0.25">
      <c r="H163" s="13"/>
    </row>
    <row r="164" spans="8:8" x14ac:dyDescent="0.25">
      <c r="H164" s="13"/>
    </row>
    <row r="165" spans="8:8" x14ac:dyDescent="0.25">
      <c r="H165" s="13"/>
    </row>
    <row r="166" spans="8:8" x14ac:dyDescent="0.25">
      <c r="H166" s="13"/>
    </row>
    <row r="167" spans="8:8" x14ac:dyDescent="0.25">
      <c r="H167" s="13"/>
    </row>
    <row r="168" spans="8:8" x14ac:dyDescent="0.25">
      <c r="H168" s="13"/>
    </row>
    <row r="169" spans="8:8" x14ac:dyDescent="0.25">
      <c r="H169" s="13"/>
    </row>
    <row r="170" spans="8:8" x14ac:dyDescent="0.25">
      <c r="H170" s="13"/>
    </row>
    <row r="171" spans="8:8" x14ac:dyDescent="0.25">
      <c r="H171" s="13"/>
    </row>
    <row r="172" spans="8:8" x14ac:dyDescent="0.25">
      <c r="H172" s="13"/>
    </row>
    <row r="173" spans="8:8" x14ac:dyDescent="0.25">
      <c r="H173" s="13"/>
    </row>
    <row r="174" spans="8:8" x14ac:dyDescent="0.25">
      <c r="H174" s="13"/>
    </row>
    <row r="175" spans="8:8" x14ac:dyDescent="0.25">
      <c r="H175" s="13"/>
    </row>
    <row r="176" spans="8:8" x14ac:dyDescent="0.25">
      <c r="H176" s="13"/>
    </row>
    <row r="177" spans="8:8" x14ac:dyDescent="0.25">
      <c r="H177" s="13"/>
    </row>
    <row r="178" spans="8:8" x14ac:dyDescent="0.25">
      <c r="H178" s="13"/>
    </row>
    <row r="179" spans="8:8" x14ac:dyDescent="0.25">
      <c r="H179" s="13"/>
    </row>
    <row r="180" spans="8:8" x14ac:dyDescent="0.25">
      <c r="H180" s="13"/>
    </row>
    <row r="181" spans="8:8" x14ac:dyDescent="0.25">
      <c r="H181" s="13"/>
    </row>
    <row r="182" spans="8:8" x14ac:dyDescent="0.25">
      <c r="H182" s="13"/>
    </row>
    <row r="183" spans="8:8" x14ac:dyDescent="0.25">
      <c r="H183" s="13"/>
    </row>
    <row r="184" spans="8:8" x14ac:dyDescent="0.25">
      <c r="H184" s="13"/>
    </row>
    <row r="185" spans="8:8" x14ac:dyDescent="0.25">
      <c r="H185" s="13"/>
    </row>
    <row r="186" spans="8:8" x14ac:dyDescent="0.25">
      <c r="H186" s="13"/>
    </row>
    <row r="187" spans="8:8" x14ac:dyDescent="0.25">
      <c r="H187" s="13"/>
    </row>
    <row r="188" spans="8:8" x14ac:dyDescent="0.25">
      <c r="H188" s="13"/>
    </row>
    <row r="189" spans="8:8" x14ac:dyDescent="0.25">
      <c r="H189" s="13"/>
    </row>
    <row r="190" spans="8:8" x14ac:dyDescent="0.25">
      <c r="H190" s="13"/>
    </row>
    <row r="191" spans="8:8" x14ac:dyDescent="0.25">
      <c r="H191" s="13"/>
    </row>
    <row r="192" spans="8:8" x14ac:dyDescent="0.25">
      <c r="H192" s="13"/>
    </row>
    <row r="193" spans="8:8" x14ac:dyDescent="0.25">
      <c r="H193" s="13"/>
    </row>
    <row r="194" spans="8:8" x14ac:dyDescent="0.25">
      <c r="H194" s="13"/>
    </row>
    <row r="195" spans="8:8" x14ac:dyDescent="0.25">
      <c r="H195" s="13"/>
    </row>
    <row r="196" spans="8:8" x14ac:dyDescent="0.25">
      <c r="H196" s="13"/>
    </row>
    <row r="197" spans="8:8" x14ac:dyDescent="0.25">
      <c r="H197" s="13"/>
    </row>
    <row r="198" spans="8:8" x14ac:dyDescent="0.25">
      <c r="H198" s="13"/>
    </row>
    <row r="199" spans="8:8" x14ac:dyDescent="0.25">
      <c r="H199" s="13"/>
    </row>
    <row r="200" spans="8:8" x14ac:dyDescent="0.25">
      <c r="H200" s="13"/>
    </row>
    <row r="201" spans="8:8" x14ac:dyDescent="0.25">
      <c r="H201" s="13"/>
    </row>
    <row r="202" spans="8:8" x14ac:dyDescent="0.25">
      <c r="H202" s="13"/>
    </row>
    <row r="203" spans="8:8" x14ac:dyDescent="0.25">
      <c r="H203" s="13"/>
    </row>
    <row r="204" spans="8:8" x14ac:dyDescent="0.25">
      <c r="H204" s="13"/>
    </row>
    <row r="205" spans="8:8" x14ac:dyDescent="0.25">
      <c r="H205" s="13"/>
    </row>
    <row r="206" spans="8:8" x14ac:dyDescent="0.25">
      <c r="H206" s="13"/>
    </row>
    <row r="207" spans="8:8" x14ac:dyDescent="0.25">
      <c r="H207" s="13"/>
    </row>
    <row r="208" spans="8:8" x14ac:dyDescent="0.25">
      <c r="H208" s="13"/>
    </row>
    <row r="209" spans="8:8" x14ac:dyDescent="0.25">
      <c r="H209" s="13"/>
    </row>
    <row r="210" spans="8:8" x14ac:dyDescent="0.25">
      <c r="H210" s="13"/>
    </row>
    <row r="211" spans="8:8" x14ac:dyDescent="0.25">
      <c r="H211" s="13"/>
    </row>
    <row r="212" spans="8:8" x14ac:dyDescent="0.25">
      <c r="H212" s="13"/>
    </row>
    <row r="213" spans="8:8" x14ac:dyDescent="0.25">
      <c r="H213" s="13"/>
    </row>
    <row r="214" spans="8:8" x14ac:dyDescent="0.25">
      <c r="H214" s="13"/>
    </row>
    <row r="215" spans="8:8" x14ac:dyDescent="0.25">
      <c r="H215" s="13"/>
    </row>
    <row r="216" spans="8:8" x14ac:dyDescent="0.25">
      <c r="H216" s="13"/>
    </row>
    <row r="217" spans="8:8" x14ac:dyDescent="0.25">
      <c r="H217" s="13"/>
    </row>
    <row r="218" spans="8:8" x14ac:dyDescent="0.25">
      <c r="H218" s="13"/>
    </row>
    <row r="219" spans="8:8" x14ac:dyDescent="0.25">
      <c r="H219" s="13"/>
    </row>
    <row r="220" spans="8:8" x14ac:dyDescent="0.25">
      <c r="H220" s="13"/>
    </row>
    <row r="221" spans="8:8" x14ac:dyDescent="0.25">
      <c r="H221" s="13"/>
    </row>
    <row r="222" spans="8:8" x14ac:dyDescent="0.25">
      <c r="H222" s="13"/>
    </row>
    <row r="223" spans="8:8" x14ac:dyDescent="0.25">
      <c r="H223" s="13"/>
    </row>
    <row r="224" spans="8:8" x14ac:dyDescent="0.25">
      <c r="H224" s="13"/>
    </row>
    <row r="225" spans="8:8" x14ac:dyDescent="0.25">
      <c r="H225" s="13"/>
    </row>
    <row r="226" spans="8:8" x14ac:dyDescent="0.25">
      <c r="H226" s="13"/>
    </row>
    <row r="227" spans="8:8" x14ac:dyDescent="0.25">
      <c r="H227" s="13"/>
    </row>
    <row r="228" spans="8:8" x14ac:dyDescent="0.25">
      <c r="H228" s="13"/>
    </row>
    <row r="229" spans="8:8" x14ac:dyDescent="0.25">
      <c r="H229" s="13"/>
    </row>
    <row r="230" spans="8:8" x14ac:dyDescent="0.25">
      <c r="H230" s="13"/>
    </row>
    <row r="231" spans="8:8" x14ac:dyDescent="0.25">
      <c r="H231" s="13"/>
    </row>
    <row r="232" spans="8:8" x14ac:dyDescent="0.25">
      <c r="H232" s="13"/>
    </row>
    <row r="233" spans="8:8" x14ac:dyDescent="0.25">
      <c r="H233" s="13"/>
    </row>
    <row r="234" spans="8:8" x14ac:dyDescent="0.25">
      <c r="H234" s="13"/>
    </row>
    <row r="235" spans="8:8" x14ac:dyDescent="0.25">
      <c r="H235" s="13"/>
    </row>
    <row r="236" spans="8:8" x14ac:dyDescent="0.25">
      <c r="H236" s="13"/>
    </row>
    <row r="237" spans="8:8" x14ac:dyDescent="0.25">
      <c r="H237" s="13"/>
    </row>
    <row r="238" spans="8:8" x14ac:dyDescent="0.25">
      <c r="H238" s="13"/>
    </row>
    <row r="239" spans="8:8" x14ac:dyDescent="0.25">
      <c r="H239" s="13"/>
    </row>
    <row r="240" spans="8:8" x14ac:dyDescent="0.25">
      <c r="H240" s="13"/>
    </row>
    <row r="241" spans="8:8" x14ac:dyDescent="0.25">
      <c r="H241" s="13"/>
    </row>
    <row r="242" spans="8:8" x14ac:dyDescent="0.25">
      <c r="H242" s="13"/>
    </row>
    <row r="243" spans="8:8" x14ac:dyDescent="0.25">
      <c r="H243" s="13"/>
    </row>
    <row r="244" spans="8:8" x14ac:dyDescent="0.25">
      <c r="H244" s="13"/>
    </row>
    <row r="245" spans="8:8" x14ac:dyDescent="0.25">
      <c r="H245" s="13"/>
    </row>
    <row r="246" spans="8:8" x14ac:dyDescent="0.25">
      <c r="H246" s="13"/>
    </row>
    <row r="247" spans="8:8" x14ac:dyDescent="0.25">
      <c r="H247" s="13"/>
    </row>
    <row r="248" spans="8:8" x14ac:dyDescent="0.25">
      <c r="H248" s="13"/>
    </row>
    <row r="249" spans="8:8" x14ac:dyDescent="0.25">
      <c r="H249" s="13"/>
    </row>
    <row r="250" spans="8:8" x14ac:dyDescent="0.25">
      <c r="H250" s="13"/>
    </row>
    <row r="251" spans="8:8" x14ac:dyDescent="0.25">
      <c r="H251" s="13"/>
    </row>
    <row r="252" spans="8:8" x14ac:dyDescent="0.25">
      <c r="H252" s="13"/>
    </row>
    <row r="253" spans="8:8" x14ac:dyDescent="0.25">
      <c r="H253" s="13"/>
    </row>
    <row r="254" spans="8:8" x14ac:dyDescent="0.25">
      <c r="H254" s="13"/>
    </row>
    <row r="255" spans="8:8" x14ac:dyDescent="0.25">
      <c r="H255" s="13"/>
    </row>
    <row r="256" spans="8:8" x14ac:dyDescent="0.25">
      <c r="H256" s="13"/>
    </row>
    <row r="257" spans="8:8" x14ac:dyDescent="0.25">
      <c r="H257" s="13"/>
    </row>
    <row r="258" spans="8:8" x14ac:dyDescent="0.25">
      <c r="H258" s="13"/>
    </row>
  </sheetData>
  <sheetProtection sheet="1" objects="1" scenarios="1"/>
  <pageMargins left="0.7" right="0.7" top="0.75" bottom="0.75" header="0.3" footer="0.3"/>
  <pageSetup orientation="portrait" horizontalDpi="300" verticalDpi="300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Complete</vt:lpstr>
      <vt:lpstr>Order</vt:lpstr>
      <vt:lpstr>Build</vt:lpstr>
      <vt:lpstr>Price Break down</vt:lpstr>
      <vt:lpstr>Drop Downs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lewis</dc:creator>
  <cp:lastModifiedBy>Lewis Russell</cp:lastModifiedBy>
  <cp:lastPrinted>2020-06-08T16:49:26Z</cp:lastPrinted>
  <dcterms:created xsi:type="dcterms:W3CDTF">2020-05-26T14:38:12Z</dcterms:created>
  <dcterms:modified xsi:type="dcterms:W3CDTF">2021-03-25T19:05:03Z</dcterms:modified>
</cp:coreProperties>
</file>