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 2.1" sheetId="1" r:id="rId4"/>
    <sheet state="visible" name="Задача 3.1" sheetId="2" r:id="rId5"/>
  </sheets>
  <definedNames/>
  <calcPr/>
</workbook>
</file>

<file path=xl/sharedStrings.xml><?xml version="1.0" encoding="utf-8"?>
<sst xmlns="http://schemas.openxmlformats.org/spreadsheetml/2006/main" count="51" uniqueCount="35">
  <si>
    <t>№</t>
  </si>
  <si>
    <t>X</t>
  </si>
  <si>
    <t>Y</t>
  </si>
  <si>
    <t>Z</t>
  </si>
  <si>
    <t>xi-xср</t>
  </si>
  <si>
    <t>yi-yср</t>
  </si>
  <si>
    <t>zi-zср</t>
  </si>
  <si>
    <t>(xi-xср)^2</t>
  </si>
  <si>
    <t>(yi-yср)^2</t>
  </si>
  <si>
    <t>(zi-zср)^2</t>
  </si>
  <si>
    <t>x*y</t>
  </si>
  <si>
    <t>xz</t>
  </si>
  <si>
    <t>yz</t>
  </si>
  <si>
    <t>Определить тесноту связи между величиной Z и величинами X и Y , используя множественный коэффициент корреляции. Проверить на уровне α = 0.05 значимость Rz .</t>
  </si>
  <si>
    <t>i</t>
  </si>
  <si>
    <t>xi</t>
  </si>
  <si>
    <t>yi</t>
  </si>
  <si>
    <t>zi</t>
  </si>
  <si>
    <t>sum xy</t>
  </si>
  <si>
    <t>sum xz</t>
  </si>
  <si>
    <t>sum yz</t>
  </si>
  <si>
    <t>Среднее</t>
  </si>
  <si>
    <t>r xy</t>
  </si>
  <si>
    <t>r xz</t>
  </si>
  <si>
    <t>r yz</t>
  </si>
  <si>
    <t>Суммы</t>
  </si>
  <si>
    <t>Rz</t>
  </si>
  <si>
    <t>xy</t>
  </si>
  <si>
    <t>x=i y=j z=k</t>
  </si>
  <si>
    <t>n =</t>
  </si>
  <si>
    <t>Fкр</t>
  </si>
  <si>
    <t>p =</t>
  </si>
  <si>
    <t xml:space="preserve">p-value = </t>
  </si>
  <si>
    <t>t =</t>
  </si>
  <si>
    <t>t &gt; Fкр, корреляция значима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</si>
</sst>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d.m"/>
  </numFmts>
  <fonts count="8">
    <font>
      <sz val="10.0"/>
      <color rgb="FF000000"/>
      <name val="Arial"/>
    </font>
    <font>
      <sz val="12.0"/>
      <color theme="1"/>
      <name val="Arial"/>
    </font>
    <font>
      <sz val="12.0"/>
      <color theme="1"/>
      <name val="Open Sans"/>
    </font>
    <font>
      <sz val="12.0"/>
      <color rgb="FF000000"/>
      <name val="Open Sans"/>
    </font>
    <font>
      <b/>
      <sz val="12.0"/>
      <color theme="1"/>
      <name val="Open Sans"/>
    </font>
    <font>
      <color theme="1"/>
      <name val="Arial"/>
    </font>
    <font>
      <sz val="9.0"/>
      <color theme="1"/>
      <name val="Arial"/>
    </font>
    <font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 shrinkToFit="0" vertical="center" wrapText="1"/>
    </xf>
    <xf borderId="0" fillId="2" fontId="1" numFmtId="0" xfId="0" applyFill="1" applyFont="1"/>
    <xf borderId="0" fillId="0" fontId="3" numFmtId="2" xfId="0" applyAlignment="1" applyFont="1" applyNumberFormat="1">
      <alignment horizontal="left" readingOrder="0" shrinkToFit="0" wrapText="1"/>
    </xf>
    <xf borderId="0" fillId="0" fontId="4" numFmtId="0" xfId="0" applyAlignment="1" applyFont="1">
      <alignment horizontal="center" readingOrder="0" vertical="top"/>
    </xf>
    <xf borderId="0" fillId="0" fontId="3" numFmtId="164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readingOrder="0" vertical="top"/>
    </xf>
    <xf borderId="0" fillId="0" fontId="2" numFmtId="164" xfId="0" applyFont="1" applyNumberFormat="1"/>
    <xf borderId="0" fillId="0" fontId="2" numFmtId="165" xfId="0" applyAlignment="1" applyFont="1" applyNumberFormat="1">
      <alignment horizontal="left" readingOrder="0" vertical="top"/>
    </xf>
    <xf borderId="0" fillId="0" fontId="2" numFmtId="2" xfId="0" applyFont="1" applyNumberFormat="1"/>
    <xf borderId="0" fillId="0" fontId="2" numFmtId="2" xfId="0" applyFont="1" applyNumberFormat="1"/>
    <xf borderId="0" fillId="2" fontId="2" numFmtId="0" xfId="0" applyFont="1"/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5" numFmtId="0" xfId="0" applyFont="1"/>
    <xf borderId="0" fillId="0" fontId="1" numFmtId="164" xfId="0" applyFont="1" applyNumberFormat="1"/>
    <xf borderId="0" fillId="0" fontId="6" numFmtId="0" xfId="0" applyAlignment="1" applyFont="1">
      <alignment horizontal="left" readingOrder="0"/>
    </xf>
    <xf borderId="0" fillId="2" fontId="1" numFmtId="2" xfId="0" applyAlignment="1" applyFont="1" applyNumberFormat="1">
      <alignment readingOrder="0"/>
    </xf>
    <xf borderId="0" fillId="2" fontId="1" numFmtId="2" xfId="0" applyFont="1" applyNumberForma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171450</xdr:colOff>
      <xdr:row>1</xdr:row>
      <xdr:rowOff>133350</xdr:rowOff>
    </xdr:from>
    <xdr:ext cx="2771775" cy="9048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17</xdr:row>
      <xdr:rowOff>38100</xdr:rowOff>
    </xdr:from>
    <xdr:ext cx="3962400" cy="13906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25</xdr:row>
      <xdr:rowOff>57150</xdr:rowOff>
    </xdr:from>
    <xdr:ext cx="5391150" cy="1428750"/>
    <xdr:pic>
      <xdr:nvPicPr>
        <xdr:cNvPr id="0" name="image5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409575</xdr:colOff>
      <xdr:row>17</xdr:row>
      <xdr:rowOff>200025</xdr:rowOff>
    </xdr:from>
    <xdr:ext cx="2009775" cy="542925"/>
    <xdr:pic>
      <xdr:nvPicPr>
        <xdr:cNvPr id="0" name="image3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11</xdr:row>
      <xdr:rowOff>57150</xdr:rowOff>
    </xdr:from>
    <xdr:ext cx="2771775" cy="9048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16</xdr:row>
      <xdr:rowOff>123825</xdr:rowOff>
    </xdr:from>
    <xdr:ext cx="3657600" cy="128587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219075</xdr:colOff>
      <xdr:row>25</xdr:row>
      <xdr:rowOff>85725</xdr:rowOff>
    </xdr:from>
    <xdr:ext cx="5467350" cy="1152525"/>
    <xdr:pic>
      <xdr:nvPicPr>
        <xdr:cNvPr id="0" name="image4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409575</xdr:colOff>
      <xdr:row>15</xdr:row>
      <xdr:rowOff>200025</xdr:rowOff>
    </xdr:from>
    <xdr:ext cx="2009775" cy="542925"/>
    <xdr:pic>
      <xdr:nvPicPr>
        <xdr:cNvPr id="0" name="image3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71"/>
    <col customWidth="1" min="3" max="11" width="10.86"/>
    <col customWidth="1" min="12" max="12" width="4.86"/>
    <col customWidth="1" min="13" max="14" width="10.86"/>
    <col customWidth="1" min="15" max="15" width="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4" t="s">
        <v>13</v>
      </c>
      <c r="I2" s="5"/>
      <c r="J2" s="5"/>
      <c r="K2" s="5"/>
      <c r="L2" s="5"/>
      <c r="M2" s="5"/>
      <c r="N2" s="1"/>
    </row>
    <row r="3" ht="32.25" customHeight="1">
      <c r="A3" s="1"/>
      <c r="I3" s="5"/>
      <c r="J3" s="5"/>
      <c r="K3" s="5"/>
      <c r="L3" s="5"/>
      <c r="M3" s="5"/>
      <c r="N3" s="1"/>
    </row>
    <row r="4">
      <c r="A4" s="1"/>
      <c r="B4" s="1"/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1"/>
    </row>
    <row r="5">
      <c r="A5" s="1"/>
      <c r="B5" s="7"/>
      <c r="C5" s="9"/>
      <c r="D5" s="9"/>
      <c r="E5" s="9"/>
      <c r="F5" s="9"/>
      <c r="G5" s="9"/>
      <c r="H5" s="9"/>
      <c r="I5" s="5"/>
      <c r="J5" s="5"/>
      <c r="K5" s="5"/>
      <c r="L5" s="5"/>
      <c r="M5" s="5"/>
      <c r="N5" s="1"/>
    </row>
    <row r="6">
      <c r="A6" s="1"/>
      <c r="B6" s="7"/>
      <c r="C6" s="11"/>
      <c r="D6" s="11"/>
      <c r="E6" s="11"/>
      <c r="F6" s="11"/>
      <c r="G6" s="11"/>
      <c r="H6" s="9"/>
      <c r="I6" s="5"/>
      <c r="J6" s="5"/>
      <c r="K6" s="5"/>
      <c r="L6" s="5"/>
      <c r="M6" s="5"/>
      <c r="N6" s="1"/>
    </row>
    <row r="7">
      <c r="A7" s="1"/>
      <c r="B7" s="7"/>
      <c r="C7" s="9"/>
      <c r="D7" s="9"/>
      <c r="E7" s="11"/>
      <c r="F7" s="11"/>
      <c r="G7" s="9"/>
      <c r="H7" s="11"/>
      <c r="I7" s="1"/>
      <c r="J7" s="1"/>
      <c r="K7" s="1"/>
      <c r="L7" s="1"/>
      <c r="M7" s="1"/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2"/>
      <c r="B9" s="3" t="s">
        <v>14</v>
      </c>
      <c r="C9" s="3" t="s">
        <v>15</v>
      </c>
      <c r="D9" s="3" t="s">
        <v>16</v>
      </c>
      <c r="E9" s="3" t="s">
        <v>17</v>
      </c>
      <c r="F9" s="3" t="s">
        <v>4</v>
      </c>
      <c r="G9" s="3" t="s">
        <v>5</v>
      </c>
      <c r="H9" s="3" t="s">
        <v>6</v>
      </c>
      <c r="I9" s="3" t="s">
        <v>7</v>
      </c>
      <c r="J9" s="3" t="s">
        <v>8</v>
      </c>
      <c r="K9" s="3" t="s">
        <v>9</v>
      </c>
      <c r="L9" s="2"/>
      <c r="M9" s="3" t="s">
        <v>18</v>
      </c>
      <c r="N9" s="3" t="s">
        <v>19</v>
      </c>
      <c r="O9" s="3" t="s">
        <v>20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3">
        <v>1.0</v>
      </c>
      <c r="C10" s="3">
        <v>26.0</v>
      </c>
      <c r="D10" s="3">
        <v>2.1</v>
      </c>
      <c r="E10" s="3">
        <v>18.0</v>
      </c>
      <c r="F10" s="12">
        <f t="shared" ref="F10:H10" si="1">C10-C$16</f>
        <v>-11.16666667</v>
      </c>
      <c r="G10" s="12">
        <f t="shared" si="1"/>
        <v>-0.45</v>
      </c>
      <c r="H10" s="12">
        <f t="shared" si="1"/>
        <v>-5.816666667</v>
      </c>
      <c r="I10" s="13">
        <f t="shared" ref="I10:K10" si="2">F10*F10</f>
        <v>124.6944444</v>
      </c>
      <c r="J10" s="13">
        <f t="shared" si="2"/>
        <v>0.2025</v>
      </c>
      <c r="K10" s="13">
        <f t="shared" si="2"/>
        <v>33.83361111</v>
      </c>
      <c r="L10" s="2"/>
      <c r="M10" s="13">
        <f t="shared" ref="M10:M15" si="5">F10*G10</f>
        <v>5.025</v>
      </c>
      <c r="N10" s="13">
        <f t="shared" ref="N10:N15" si="6">H10*F10</f>
        <v>64.95277778</v>
      </c>
      <c r="O10" s="13">
        <f t="shared" ref="O10:O15" si="7">H10*G10</f>
        <v>2.6175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3">
        <v>2.0</v>
      </c>
      <c r="C11" s="3">
        <v>35.0</v>
      </c>
      <c r="D11" s="3">
        <v>2.3</v>
      </c>
      <c r="E11" s="3">
        <v>21.0</v>
      </c>
      <c r="F11" s="12">
        <f t="shared" ref="F11:H11" si="3">C11-C$16</f>
        <v>-2.166666667</v>
      </c>
      <c r="G11" s="12">
        <f t="shared" si="3"/>
        <v>-0.25</v>
      </c>
      <c r="H11" s="12">
        <f t="shared" si="3"/>
        <v>-2.816666667</v>
      </c>
      <c r="I11" s="13">
        <f t="shared" ref="I11:K11" si="4">F11*F11</f>
        <v>4.694444444</v>
      </c>
      <c r="J11" s="13">
        <f t="shared" si="4"/>
        <v>0.0625</v>
      </c>
      <c r="K11" s="13">
        <f t="shared" si="4"/>
        <v>7.933611111</v>
      </c>
      <c r="L11" s="2"/>
      <c r="M11" s="13">
        <f t="shared" si="5"/>
        <v>0.5416666667</v>
      </c>
      <c r="N11" s="13">
        <f t="shared" si="6"/>
        <v>6.102777778</v>
      </c>
      <c r="O11" s="13">
        <f t="shared" si="7"/>
        <v>0.7041666667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3">
        <v>3.0</v>
      </c>
      <c r="C12" s="3">
        <v>36.0</v>
      </c>
      <c r="D12" s="3">
        <v>2.4</v>
      </c>
      <c r="E12" s="3">
        <v>22.1</v>
      </c>
      <c r="F12" s="12">
        <f t="shared" ref="F12:H12" si="8">C12-C$16</f>
        <v>-1.166666667</v>
      </c>
      <c r="G12" s="12">
        <f t="shared" si="8"/>
        <v>-0.15</v>
      </c>
      <c r="H12" s="12">
        <f t="shared" si="8"/>
        <v>-1.716666667</v>
      </c>
      <c r="I12" s="13">
        <f t="shared" ref="I12:K12" si="9">F12*F12</f>
        <v>1.361111111</v>
      </c>
      <c r="J12" s="13">
        <f t="shared" si="9"/>
        <v>0.0225</v>
      </c>
      <c r="K12" s="13">
        <f t="shared" si="9"/>
        <v>2.946944444</v>
      </c>
      <c r="L12" s="2"/>
      <c r="M12" s="13">
        <f t="shared" si="5"/>
        <v>0.175</v>
      </c>
      <c r="N12" s="13">
        <f t="shared" si="6"/>
        <v>2.002777778</v>
      </c>
      <c r="O12" s="13">
        <f t="shared" si="7"/>
        <v>0.2575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3">
        <v>4.0</v>
      </c>
      <c r="C13" s="3">
        <v>40.0</v>
      </c>
      <c r="D13" s="3">
        <v>2.6</v>
      </c>
      <c r="E13" s="3">
        <v>25.3</v>
      </c>
      <c r="F13" s="12">
        <f t="shared" ref="F13:H13" si="10">C13-C$16</f>
        <v>2.833333333</v>
      </c>
      <c r="G13" s="12">
        <f t="shared" si="10"/>
        <v>0.05</v>
      </c>
      <c r="H13" s="12">
        <f t="shared" si="10"/>
        <v>1.483333333</v>
      </c>
      <c r="I13" s="13">
        <f t="shared" ref="I13:K13" si="11">F13*F13</f>
        <v>8.027777778</v>
      </c>
      <c r="J13" s="13">
        <f t="shared" si="11"/>
        <v>0.0025</v>
      </c>
      <c r="K13" s="13">
        <f t="shared" si="11"/>
        <v>2.200277778</v>
      </c>
      <c r="L13" s="2"/>
      <c r="M13" s="13">
        <f t="shared" si="5"/>
        <v>0.1416666667</v>
      </c>
      <c r="N13" s="13">
        <f t="shared" si="6"/>
        <v>4.202777778</v>
      </c>
      <c r="O13" s="13">
        <f t="shared" si="7"/>
        <v>0.07416666667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3">
        <v>5.0</v>
      </c>
      <c r="C14" s="3">
        <v>41.0</v>
      </c>
      <c r="D14" s="3">
        <v>2.9</v>
      </c>
      <c r="E14" s="3">
        <v>28.0</v>
      </c>
      <c r="F14" s="12">
        <f t="shared" ref="F14:H14" si="12">C14-C$16</f>
        <v>3.833333333</v>
      </c>
      <c r="G14" s="12">
        <f t="shared" si="12"/>
        <v>0.35</v>
      </c>
      <c r="H14" s="12">
        <f t="shared" si="12"/>
        <v>4.183333333</v>
      </c>
      <c r="I14" s="13">
        <f t="shared" ref="I14:K14" si="13">F14*F14</f>
        <v>14.69444444</v>
      </c>
      <c r="J14" s="13">
        <f t="shared" si="13"/>
        <v>0.1225</v>
      </c>
      <c r="K14" s="13">
        <f t="shared" si="13"/>
        <v>17.50027778</v>
      </c>
      <c r="L14" s="2"/>
      <c r="M14" s="13">
        <f t="shared" si="5"/>
        <v>1.341666667</v>
      </c>
      <c r="N14" s="13">
        <f t="shared" si="6"/>
        <v>16.03611111</v>
      </c>
      <c r="O14" s="13">
        <f t="shared" si="7"/>
        <v>1.464166667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3">
        <v>6.0</v>
      </c>
      <c r="C15" s="3">
        <v>45.0</v>
      </c>
      <c r="D15" s="3">
        <v>3.0</v>
      </c>
      <c r="E15" s="3">
        <v>28.5</v>
      </c>
      <c r="F15" s="12">
        <f t="shared" ref="F15:H15" si="14">C15-C$16</f>
        <v>7.833333333</v>
      </c>
      <c r="G15" s="12">
        <f t="shared" si="14"/>
        <v>0.45</v>
      </c>
      <c r="H15" s="12">
        <f t="shared" si="14"/>
        <v>4.683333333</v>
      </c>
      <c r="I15" s="13">
        <f t="shared" ref="I15:K15" si="15">F15*F15</f>
        <v>61.36111111</v>
      </c>
      <c r="J15" s="13">
        <f t="shared" si="15"/>
        <v>0.2025</v>
      </c>
      <c r="K15" s="13">
        <f t="shared" si="15"/>
        <v>21.93361111</v>
      </c>
      <c r="L15" s="2"/>
      <c r="M15" s="13">
        <f t="shared" si="5"/>
        <v>3.525</v>
      </c>
      <c r="N15" s="13">
        <f t="shared" si="6"/>
        <v>36.68611111</v>
      </c>
      <c r="O15" s="13">
        <f t="shared" si="7"/>
        <v>2.1075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3" t="s">
        <v>21</v>
      </c>
      <c r="C16" s="12">
        <f t="shared" ref="C16:E16" si="16">AVERAGE(C10:C15)</f>
        <v>37.16666667</v>
      </c>
      <c r="D16" s="12">
        <f t="shared" si="16"/>
        <v>2.55</v>
      </c>
      <c r="E16" s="12">
        <f t="shared" si="16"/>
        <v>23.81666667</v>
      </c>
      <c r="F16" s="2"/>
      <c r="G16" s="2"/>
      <c r="H16" s="2"/>
      <c r="I16" s="13">
        <f t="shared" ref="I16:K16" si="17">SUM(I10:I15)</f>
        <v>214.8333333</v>
      </c>
      <c r="J16" s="13">
        <f t="shared" si="17"/>
        <v>0.615</v>
      </c>
      <c r="K16" s="13">
        <f t="shared" si="17"/>
        <v>86.34833333</v>
      </c>
      <c r="L16" s="2"/>
      <c r="M16" s="13">
        <f t="shared" ref="M16:O16" si="18">SUM(M10:M15)</f>
        <v>10.75</v>
      </c>
      <c r="N16" s="13">
        <f t="shared" si="18"/>
        <v>129.9833333</v>
      </c>
      <c r="O16" s="13">
        <f t="shared" si="18"/>
        <v>7.225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/>
      <c r="C17" s="1"/>
      <c r="D17" s="1"/>
      <c r="E17" s="1"/>
      <c r="F17" s="17"/>
      <c r="G17" s="1"/>
      <c r="H17" s="1"/>
      <c r="I17" s="18" t="s">
        <v>25</v>
      </c>
    </row>
    <row r="18">
      <c r="A18" s="1"/>
      <c r="B18" s="5"/>
      <c r="C18" s="5"/>
      <c r="D18" s="5"/>
      <c r="E18" s="5"/>
      <c r="F18" s="5"/>
      <c r="G18" s="5"/>
      <c r="I18" s="1"/>
      <c r="J18" s="1"/>
      <c r="K18" s="1"/>
      <c r="L18" s="17"/>
      <c r="M18" s="17"/>
      <c r="N18" s="17"/>
    </row>
    <row r="19">
      <c r="A19" s="1"/>
      <c r="B19" s="20"/>
      <c r="C19" s="21"/>
      <c r="D19" s="21"/>
      <c r="E19" s="5"/>
      <c r="F19" s="5"/>
      <c r="G19" s="5"/>
      <c r="H19" s="17" t="s">
        <v>27</v>
      </c>
      <c r="I19" s="22">
        <f>M16/sqrt(I16*J16)</f>
        <v>0.9352335389</v>
      </c>
      <c r="J19" s="23"/>
      <c r="K19" s="1"/>
      <c r="L19" s="1"/>
      <c r="M19" s="1"/>
      <c r="N19" s="1"/>
    </row>
    <row r="20">
      <c r="A20" s="1"/>
      <c r="B20" s="5"/>
      <c r="C20" s="21"/>
      <c r="D20" s="21"/>
      <c r="E20" s="21"/>
      <c r="F20" s="21"/>
      <c r="G20" s="5"/>
      <c r="H20" s="17" t="s">
        <v>11</v>
      </c>
      <c r="I20" s="22">
        <f>N16/sqrt(I16*K16)</f>
        <v>0.9543547882</v>
      </c>
      <c r="J20" s="23"/>
      <c r="K20" s="1"/>
      <c r="L20" s="1"/>
      <c r="M20" s="1"/>
      <c r="N20" s="1"/>
    </row>
    <row r="21">
      <c r="A21" s="1"/>
      <c r="B21" s="5"/>
      <c r="C21" s="20"/>
      <c r="D21" s="20"/>
      <c r="E21" s="20"/>
      <c r="F21" s="21"/>
      <c r="G21" s="5"/>
      <c r="H21" s="17" t="s">
        <v>12</v>
      </c>
      <c r="I21" s="22">
        <f>O16/sqrt(J16*K16)</f>
        <v>0.9914556998</v>
      </c>
      <c r="J21" s="23"/>
      <c r="K21" s="1"/>
      <c r="L21" s="1"/>
      <c r="M21" s="1"/>
      <c r="N21" s="1"/>
    </row>
    <row r="22">
      <c r="A22" s="1"/>
      <c r="B22" s="20"/>
      <c r="C22" s="24"/>
      <c r="D22" s="25"/>
      <c r="E22" s="25"/>
      <c r="F22" s="21"/>
      <c r="G22" s="5"/>
      <c r="H22" s="1"/>
      <c r="I22" s="1"/>
      <c r="J22" s="17"/>
      <c r="K22" s="1"/>
      <c r="L22" s="1"/>
      <c r="M22" s="1"/>
      <c r="N22" s="1"/>
    </row>
    <row r="23">
      <c r="A23" s="1"/>
      <c r="B23" s="20"/>
      <c r="C23" s="25"/>
      <c r="D23" s="24"/>
      <c r="E23" s="25"/>
      <c r="F23" s="21"/>
      <c r="G23" s="5"/>
      <c r="H23" s="1"/>
      <c r="I23" s="1"/>
      <c r="J23" s="1"/>
      <c r="K23" s="1"/>
      <c r="L23" s="1"/>
      <c r="M23" s="1"/>
      <c r="N23" s="1"/>
    </row>
    <row r="24">
      <c r="A24" s="1"/>
      <c r="B24" s="20"/>
      <c r="C24" s="25"/>
      <c r="D24" s="25"/>
      <c r="E24" s="24"/>
      <c r="F24" s="5"/>
      <c r="G24" s="5"/>
      <c r="H24" s="17" t="s">
        <v>26</v>
      </c>
      <c r="I24" s="22">
        <f>SQRT((I20*I20+I21*I21-2*I19*I20*I21)/(1-I19*I19))</f>
        <v>0.9944089159</v>
      </c>
      <c r="J24" s="17" t="s">
        <v>28</v>
      </c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>
      <c r="A26" s="1"/>
      <c r="B26" s="5"/>
      <c r="C26" s="5"/>
      <c r="D26" s="5"/>
      <c r="E26" s="5"/>
      <c r="F26" s="5"/>
      <c r="G26" s="5"/>
      <c r="H26" s="5"/>
      <c r="I26" s="5"/>
      <c r="J26" s="1"/>
      <c r="K26" s="1"/>
      <c r="L26" s="1"/>
      <c r="M26" s="1"/>
      <c r="N26" s="1"/>
    </row>
    <row r="27">
      <c r="A27" s="1"/>
      <c r="B27" s="5"/>
      <c r="C27" s="5"/>
      <c r="D27" s="5"/>
      <c r="E27" s="5"/>
      <c r="F27" s="5"/>
      <c r="G27" s="5"/>
      <c r="H27" s="5"/>
      <c r="I27" s="5"/>
      <c r="J27" s="1"/>
      <c r="K27" s="1"/>
      <c r="L27" s="1"/>
      <c r="M27" s="1"/>
      <c r="N27" s="1"/>
    </row>
    <row r="28">
      <c r="A28" s="1"/>
      <c r="B28" s="5"/>
      <c r="C28" s="5"/>
      <c r="D28" s="5"/>
      <c r="E28" s="5"/>
      <c r="F28" s="5"/>
      <c r="G28" s="5"/>
      <c r="H28" s="5"/>
      <c r="I28" s="5"/>
      <c r="J28" s="1"/>
      <c r="K28" s="1"/>
      <c r="L28" s="1"/>
      <c r="M28" s="1"/>
      <c r="N28" s="1"/>
    </row>
    <row r="29">
      <c r="A29" s="1"/>
      <c r="B29" s="5"/>
      <c r="C29" s="5"/>
      <c r="D29" s="5"/>
      <c r="E29" s="5"/>
      <c r="F29" s="5"/>
      <c r="G29" s="5"/>
      <c r="H29" s="5"/>
      <c r="I29" s="5"/>
      <c r="J29" s="1"/>
      <c r="K29" s="1"/>
      <c r="L29" s="1"/>
      <c r="M29" s="1"/>
      <c r="N29" s="1"/>
    </row>
    <row r="30">
      <c r="A30" s="1"/>
      <c r="B30" s="5"/>
      <c r="C30" s="5"/>
      <c r="D30" s="5"/>
      <c r="E30" s="5"/>
      <c r="F30" s="5"/>
      <c r="G30" s="5"/>
      <c r="H30" s="5"/>
      <c r="I30" s="5"/>
      <c r="J30" s="1"/>
      <c r="K30" s="1"/>
      <c r="L30" s="1"/>
      <c r="M30" s="1"/>
      <c r="N30" s="1"/>
    </row>
    <row r="31">
      <c r="A31" s="1"/>
      <c r="B31" s="5"/>
      <c r="C31" s="5"/>
      <c r="D31" s="5"/>
      <c r="E31" s="5"/>
      <c r="F31" s="5"/>
      <c r="G31" s="5"/>
      <c r="H31" s="5"/>
      <c r="I31" s="5"/>
      <c r="J31" s="1"/>
      <c r="K31" s="1"/>
      <c r="L31" s="1"/>
      <c r="M31" s="1"/>
      <c r="N31" s="1"/>
    </row>
    <row r="32">
      <c r="A32" s="1"/>
      <c r="B32" s="5"/>
      <c r="C32" s="5"/>
      <c r="D32" s="5"/>
      <c r="E32" s="5"/>
      <c r="F32" s="5"/>
      <c r="G32" s="5"/>
      <c r="H32" s="5"/>
      <c r="I32" s="5"/>
      <c r="J32" s="1"/>
      <c r="K32" s="1"/>
      <c r="L32" s="1"/>
      <c r="M32" s="1"/>
      <c r="N32" s="1"/>
    </row>
    <row r="33">
      <c r="A33" s="1"/>
      <c r="B33" s="5"/>
      <c r="C33" s="5"/>
      <c r="D33" s="5"/>
      <c r="E33" s="5"/>
      <c r="F33" s="5"/>
      <c r="G33" s="5"/>
      <c r="H33" s="5"/>
      <c r="I33" s="5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>
      <c r="A35" s="1"/>
      <c r="B35" s="1"/>
      <c r="C35" s="17" t="s">
        <v>29</v>
      </c>
      <c r="D35" s="17">
        <v>6.0</v>
      </c>
      <c r="E35" s="1"/>
      <c r="F35" s="17" t="s">
        <v>30</v>
      </c>
      <c r="G35" s="1">
        <f>9.55</f>
        <v>9.55</v>
      </c>
      <c r="H35" s="26"/>
      <c r="I35" s="1"/>
      <c r="J35" s="1"/>
      <c r="K35" s="1"/>
      <c r="L35" s="1"/>
      <c r="M35" s="1"/>
      <c r="N35" s="1"/>
    </row>
    <row r="36">
      <c r="A36" s="1"/>
      <c r="B36" s="1"/>
      <c r="C36" s="17" t="s">
        <v>31</v>
      </c>
      <c r="D36" s="17">
        <v>3.0</v>
      </c>
      <c r="E36" s="1"/>
      <c r="F36" s="17" t="s">
        <v>32</v>
      </c>
      <c r="G36" s="17">
        <v>0.05</v>
      </c>
      <c r="H36" s="1"/>
      <c r="I36" s="1"/>
      <c r="J36" s="1"/>
      <c r="K36" s="1"/>
      <c r="L36" s="1"/>
      <c r="M36" s="1"/>
      <c r="N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>
      <c r="A38" s="1"/>
      <c r="B38" s="1"/>
      <c r="C38" s="17" t="s">
        <v>33</v>
      </c>
      <c r="D38" s="1">
        <f>I24*I24*(D35-D36)/(1-I24*I24)/(D36-1)</f>
        <v>133.0181938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>
      <c r="A40" s="1"/>
      <c r="B40" s="1"/>
      <c r="C40" s="3" t="s">
        <v>34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2">
    <mergeCell ref="B2:H3"/>
    <mergeCell ref="I17:O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11" width="13.0"/>
    <col customWidth="1" min="12" max="12" width="7.71"/>
    <col customWidth="1" min="13" max="15" width="13.0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2"/>
      <c r="M2" s="3" t="s">
        <v>10</v>
      </c>
      <c r="N2" s="3" t="s">
        <v>11</v>
      </c>
      <c r="O2" s="3" t="s">
        <v>12</v>
      </c>
      <c r="P2" s="2"/>
      <c r="Q2" s="2"/>
      <c r="R2" s="2"/>
      <c r="S2" s="2"/>
    </row>
    <row r="3">
      <c r="A3" s="2"/>
      <c r="B3" s="3">
        <v>1.0</v>
      </c>
      <c r="C3" s="3">
        <v>0.2</v>
      </c>
      <c r="D3" s="3">
        <v>0.8</v>
      </c>
      <c r="E3" s="3">
        <v>10.0</v>
      </c>
      <c r="F3" s="6">
        <f t="shared" ref="F3:H3" si="1">C3-C$10</f>
        <v>-0.2857142857</v>
      </c>
      <c r="G3" s="6">
        <f t="shared" si="1"/>
        <v>-0.08571428571</v>
      </c>
      <c r="H3" s="6">
        <f t="shared" si="1"/>
        <v>-4.142857143</v>
      </c>
      <c r="I3" s="8">
        <f t="shared" ref="I3:K3" si="2">F3*F3</f>
        <v>0.08163265306</v>
      </c>
      <c r="J3" s="8">
        <f t="shared" si="2"/>
        <v>0.007346938776</v>
      </c>
      <c r="K3" s="8">
        <f t="shared" si="2"/>
        <v>17.16326531</v>
      </c>
      <c r="L3" s="2"/>
      <c r="M3" s="10">
        <f t="shared" ref="M3:M9" si="5">F3*G3</f>
        <v>0.02448979592</v>
      </c>
      <c r="N3" s="10">
        <f t="shared" ref="N3:N9" si="6">F3*H3</f>
        <v>1.183673469</v>
      </c>
      <c r="O3" s="10">
        <f t="shared" ref="O3:O9" si="7">H3*G3</f>
        <v>0.3551020408</v>
      </c>
      <c r="P3" s="2"/>
      <c r="Q3" s="2"/>
      <c r="R3" s="2"/>
      <c r="S3" s="2"/>
    </row>
    <row r="4">
      <c r="A4" s="2"/>
      <c r="B4" s="3">
        <v>2.0</v>
      </c>
      <c r="C4" s="3">
        <v>0.5</v>
      </c>
      <c r="D4" s="3">
        <v>0.2</v>
      </c>
      <c r="E4" s="3">
        <v>12.0</v>
      </c>
      <c r="F4" s="6">
        <f t="shared" ref="F4:H4" si="3">C4-C$10</f>
        <v>0.01428571429</v>
      </c>
      <c r="G4" s="6">
        <f t="shared" si="3"/>
        <v>-0.6857142857</v>
      </c>
      <c r="H4" s="6">
        <f t="shared" si="3"/>
        <v>-2.142857143</v>
      </c>
      <c r="I4" s="8">
        <f t="shared" ref="I4:K4" si="4">F4*F4</f>
        <v>0.0002040816327</v>
      </c>
      <c r="J4" s="8">
        <f t="shared" si="4"/>
        <v>0.4702040816</v>
      </c>
      <c r="K4" s="8">
        <f t="shared" si="4"/>
        <v>4.591836735</v>
      </c>
      <c r="L4" s="2"/>
      <c r="M4" s="10">
        <f t="shared" si="5"/>
        <v>-0.009795918367</v>
      </c>
      <c r="N4" s="10">
        <f t="shared" si="6"/>
        <v>-0.0306122449</v>
      </c>
      <c r="O4" s="10">
        <f t="shared" si="7"/>
        <v>1.469387755</v>
      </c>
      <c r="P4" s="2"/>
      <c r="Q4" s="2"/>
      <c r="R4" s="2"/>
      <c r="S4" s="2"/>
    </row>
    <row r="5">
      <c r="A5" s="2"/>
      <c r="B5" s="3">
        <v>3.0</v>
      </c>
      <c r="C5" s="3">
        <v>0.3</v>
      </c>
      <c r="D5" s="3">
        <v>1.0</v>
      </c>
      <c r="E5" s="3">
        <v>12.0</v>
      </c>
      <c r="F5" s="6">
        <f t="shared" ref="F5:H5" si="8">C5-C$10</f>
        <v>-0.1857142857</v>
      </c>
      <c r="G5" s="6">
        <f t="shared" si="8"/>
        <v>0.1142857143</v>
      </c>
      <c r="H5" s="6">
        <f t="shared" si="8"/>
        <v>-2.142857143</v>
      </c>
      <c r="I5" s="8">
        <f t="shared" ref="I5:K5" si="9">F5*F5</f>
        <v>0.03448979592</v>
      </c>
      <c r="J5" s="8">
        <f t="shared" si="9"/>
        <v>0.01306122449</v>
      </c>
      <c r="K5" s="8">
        <f t="shared" si="9"/>
        <v>4.591836735</v>
      </c>
      <c r="L5" s="2"/>
      <c r="M5" s="10">
        <f t="shared" si="5"/>
        <v>-0.0212244898</v>
      </c>
      <c r="N5" s="10">
        <f t="shared" si="6"/>
        <v>0.3979591837</v>
      </c>
      <c r="O5" s="10">
        <f t="shared" si="7"/>
        <v>-0.2448979592</v>
      </c>
      <c r="P5" s="2"/>
      <c r="Q5" s="2"/>
      <c r="R5" s="2"/>
      <c r="S5" s="2"/>
    </row>
    <row r="6">
      <c r="A6" s="2"/>
      <c r="B6" s="3">
        <v>4.0</v>
      </c>
      <c r="C6" s="3">
        <v>0.5</v>
      </c>
      <c r="D6" s="3">
        <v>1.2</v>
      </c>
      <c r="E6" s="3">
        <v>14.0</v>
      </c>
      <c r="F6" s="6">
        <f t="shared" ref="F6:H6" si="10">C6-C$10</f>
        <v>0.01428571429</v>
      </c>
      <c r="G6" s="6">
        <f t="shared" si="10"/>
        <v>0.3142857143</v>
      </c>
      <c r="H6" s="6">
        <f t="shared" si="10"/>
        <v>-0.1428571429</v>
      </c>
      <c r="I6" s="8">
        <f t="shared" ref="I6:K6" si="11">F6*F6</f>
        <v>0.0002040816327</v>
      </c>
      <c r="J6" s="8">
        <f t="shared" si="11"/>
        <v>0.0987755102</v>
      </c>
      <c r="K6" s="8">
        <f t="shared" si="11"/>
        <v>0.02040816327</v>
      </c>
      <c r="L6" s="2"/>
      <c r="M6" s="10">
        <f t="shared" si="5"/>
        <v>0.004489795918</v>
      </c>
      <c r="N6" s="10">
        <f t="shared" si="6"/>
        <v>-0.002040816327</v>
      </c>
      <c r="O6" s="10">
        <f t="shared" si="7"/>
        <v>-0.04489795918</v>
      </c>
      <c r="P6" s="2"/>
      <c r="Q6" s="2"/>
      <c r="R6" s="2"/>
      <c r="S6" s="2"/>
    </row>
    <row r="7">
      <c r="A7" s="2"/>
      <c r="B7" s="3">
        <v>5.0</v>
      </c>
      <c r="C7" s="3">
        <v>0.5</v>
      </c>
      <c r="D7" s="3">
        <v>0.9</v>
      </c>
      <c r="E7" s="3">
        <v>16.0</v>
      </c>
      <c r="F7" s="6">
        <f t="shared" ref="F7:H7" si="12">C7-C$10</f>
        <v>0.01428571429</v>
      </c>
      <c r="G7" s="6">
        <f t="shared" si="12"/>
        <v>0.01428571429</v>
      </c>
      <c r="H7" s="6">
        <f t="shared" si="12"/>
        <v>1.857142857</v>
      </c>
      <c r="I7" s="8">
        <f t="shared" ref="I7:K7" si="13">F7*F7</f>
        <v>0.0002040816327</v>
      </c>
      <c r="J7" s="8">
        <f t="shared" si="13"/>
        <v>0.0002040816327</v>
      </c>
      <c r="K7" s="8">
        <f t="shared" si="13"/>
        <v>3.448979592</v>
      </c>
      <c r="L7" s="2"/>
      <c r="M7" s="10">
        <f t="shared" si="5"/>
        <v>0.0002040816327</v>
      </c>
      <c r="N7" s="10">
        <f t="shared" si="6"/>
        <v>0.02653061224</v>
      </c>
      <c r="O7" s="10">
        <f t="shared" si="7"/>
        <v>0.02653061224</v>
      </c>
      <c r="P7" s="2"/>
      <c r="Q7" s="2"/>
      <c r="R7" s="2"/>
      <c r="S7" s="2"/>
    </row>
    <row r="8">
      <c r="A8" s="2"/>
      <c r="B8" s="3">
        <v>6.0</v>
      </c>
      <c r="C8" s="3">
        <v>0.6</v>
      </c>
      <c r="D8" s="3">
        <v>1.0</v>
      </c>
      <c r="E8" s="3">
        <v>17.0</v>
      </c>
      <c r="F8" s="6">
        <f t="shared" ref="F8:H8" si="14">C8-C$10</f>
        <v>0.1142857143</v>
      </c>
      <c r="G8" s="6">
        <f t="shared" si="14"/>
        <v>0.1142857143</v>
      </c>
      <c r="H8" s="6">
        <f t="shared" si="14"/>
        <v>2.857142857</v>
      </c>
      <c r="I8" s="8">
        <f t="shared" ref="I8:K8" si="15">F8*F8</f>
        <v>0.01306122449</v>
      </c>
      <c r="J8" s="8">
        <f t="shared" si="15"/>
        <v>0.01306122449</v>
      </c>
      <c r="K8" s="8">
        <f t="shared" si="15"/>
        <v>8.163265306</v>
      </c>
      <c r="L8" s="2"/>
      <c r="M8" s="10">
        <f t="shared" si="5"/>
        <v>0.01306122449</v>
      </c>
      <c r="N8" s="10">
        <f t="shared" si="6"/>
        <v>0.3265306122</v>
      </c>
      <c r="O8" s="10">
        <f t="shared" si="7"/>
        <v>0.3265306122</v>
      </c>
      <c r="P8" s="2"/>
      <c r="Q8" s="2"/>
      <c r="R8" s="2"/>
      <c r="S8" s="2"/>
    </row>
    <row r="9">
      <c r="A9" s="2"/>
      <c r="B9" s="3">
        <v>7.0</v>
      </c>
      <c r="C9" s="3">
        <v>0.8</v>
      </c>
      <c r="D9" s="3">
        <v>1.1</v>
      </c>
      <c r="E9" s="3">
        <v>18.0</v>
      </c>
      <c r="F9" s="6">
        <f t="shared" ref="F9:H9" si="16">C9-C$10</f>
        <v>0.3142857143</v>
      </c>
      <c r="G9" s="6">
        <f t="shared" si="16"/>
        <v>0.2142857143</v>
      </c>
      <c r="H9" s="6">
        <f t="shared" si="16"/>
        <v>3.857142857</v>
      </c>
      <c r="I9" s="8">
        <f t="shared" ref="I9:K9" si="17">F9*F9</f>
        <v>0.0987755102</v>
      </c>
      <c r="J9" s="8">
        <f t="shared" si="17"/>
        <v>0.04591836735</v>
      </c>
      <c r="K9" s="8">
        <f t="shared" si="17"/>
        <v>14.87755102</v>
      </c>
      <c r="L9" s="2"/>
      <c r="M9" s="10">
        <f t="shared" si="5"/>
        <v>0.06734693878</v>
      </c>
      <c r="N9" s="10">
        <f t="shared" si="6"/>
        <v>1.212244898</v>
      </c>
      <c r="O9" s="10">
        <f t="shared" si="7"/>
        <v>0.8265306122</v>
      </c>
      <c r="P9" s="2"/>
      <c r="Q9" s="2"/>
      <c r="R9" s="2"/>
      <c r="S9" s="2"/>
    </row>
    <row r="10">
      <c r="A10" s="2"/>
      <c r="B10" s="3" t="s">
        <v>21</v>
      </c>
      <c r="C10" s="13">
        <f t="shared" ref="C10:E10" si="18">AVERAGE(C3:C9)</f>
        <v>0.4857142857</v>
      </c>
      <c r="D10" s="13">
        <f t="shared" si="18"/>
        <v>0.8857142857</v>
      </c>
      <c r="E10" s="13">
        <f t="shared" si="18"/>
        <v>14.14285714</v>
      </c>
      <c r="F10" s="2"/>
      <c r="G10" s="2"/>
      <c r="H10" s="2"/>
      <c r="I10" s="10">
        <f t="shared" ref="I10:K10" si="19">SUM(I3:I9)</f>
        <v>0.2285714286</v>
      </c>
      <c r="J10" s="10">
        <f t="shared" si="19"/>
        <v>0.6485714286</v>
      </c>
      <c r="K10" s="10">
        <f t="shared" si="19"/>
        <v>52.85714286</v>
      </c>
      <c r="L10" s="2"/>
      <c r="M10" s="10">
        <f t="shared" ref="M10:O10" si="20">SUM(M3:M9)</f>
        <v>0.07857142857</v>
      </c>
      <c r="N10" s="10">
        <f t="shared" si="20"/>
        <v>3.114285714</v>
      </c>
      <c r="O10" s="10">
        <f t="shared" si="20"/>
        <v>2.714285714</v>
      </c>
      <c r="P10" s="2"/>
      <c r="Q10" s="2"/>
      <c r="R10" s="2"/>
      <c r="S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14"/>
      <c r="C12" s="14"/>
      <c r="D12" s="14"/>
      <c r="E12" s="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14"/>
      <c r="C13" s="14"/>
      <c r="D13" s="14"/>
      <c r="E13" s="14"/>
      <c r="G13" s="15" t="s">
        <v>22</v>
      </c>
      <c r="H13" s="16">
        <f>M10/SQRT(I10*J10)</f>
        <v>0.2040679359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4"/>
      <c r="C14" s="14"/>
      <c r="D14" s="14"/>
      <c r="E14" s="14"/>
      <c r="G14" s="15" t="s">
        <v>23</v>
      </c>
      <c r="H14" s="16">
        <f>N10/sqrt(I10*K10)</f>
        <v>0.8959744808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14"/>
      <c r="C15" s="14"/>
      <c r="D15" s="14"/>
      <c r="E15" s="14"/>
      <c r="G15" s="15" t="s">
        <v>24</v>
      </c>
      <c r="H15" s="16">
        <f>O10/sqrt(J10*K10)</f>
        <v>0.4635801295</v>
      </c>
      <c r="I15" s="2"/>
      <c r="J15" s="2"/>
      <c r="K15" s="2"/>
      <c r="L15" s="2"/>
      <c r="M15" s="3"/>
      <c r="N15" s="3"/>
      <c r="O15" s="3"/>
      <c r="P15" s="2"/>
      <c r="Q15" s="2"/>
      <c r="R15" s="2"/>
      <c r="S15" s="2"/>
    </row>
    <row r="16">
      <c r="A16" s="2"/>
      <c r="B16" s="14"/>
      <c r="C16" s="14"/>
      <c r="D16" s="14"/>
      <c r="E16" s="14"/>
      <c r="G16" s="10"/>
      <c r="H16" s="10"/>
      <c r="I16" s="2"/>
      <c r="J16" s="2"/>
      <c r="K16" s="2"/>
      <c r="L16" s="2"/>
      <c r="M16" s="3"/>
      <c r="N16" s="3"/>
      <c r="O16" s="3"/>
      <c r="P16" s="2"/>
      <c r="Q16" s="2"/>
      <c r="R16" s="2"/>
      <c r="S16" s="2"/>
    </row>
    <row r="17">
      <c r="A17" s="14"/>
      <c r="B17" s="14"/>
      <c r="C17" s="14"/>
      <c r="D17" s="14"/>
      <c r="E17" s="14"/>
      <c r="G17" s="10"/>
      <c r="H17" s="10"/>
      <c r="I17" s="2"/>
      <c r="J17" s="2"/>
      <c r="K17" s="2"/>
      <c r="L17" s="2"/>
      <c r="M17" s="3"/>
      <c r="N17" s="3"/>
      <c r="O17" s="3"/>
      <c r="P17" s="2"/>
      <c r="Q17" s="2"/>
      <c r="R17" s="2"/>
      <c r="S17" s="2"/>
    </row>
    <row r="18">
      <c r="A18" s="14"/>
      <c r="B18" s="14"/>
      <c r="C18" s="14"/>
      <c r="D18" s="14"/>
      <c r="E18" s="14"/>
      <c r="G18" s="19" t="s">
        <v>26</v>
      </c>
      <c r="H18" s="10">
        <f>SQRT((H14*H14+H15*H15-2*H13*H14*H15)/(1-H13*H13))</f>
        <v>0.9407498388</v>
      </c>
      <c r="I18" s="2"/>
      <c r="J18" s="2"/>
      <c r="K18" s="2"/>
      <c r="L18" s="2"/>
      <c r="M18" s="3"/>
      <c r="N18" s="3"/>
      <c r="O18" s="3"/>
      <c r="P18" s="2"/>
      <c r="Q18" s="2"/>
      <c r="R18" s="2"/>
      <c r="S18" s="2"/>
    </row>
    <row r="19">
      <c r="A19" s="14"/>
      <c r="B19" s="14"/>
      <c r="C19" s="14"/>
      <c r="D19" s="14"/>
      <c r="E19" s="14"/>
      <c r="F19" s="2"/>
      <c r="G19" s="2"/>
      <c r="H19" s="2"/>
      <c r="I19" s="2"/>
      <c r="J19" s="2"/>
      <c r="K19" s="2"/>
      <c r="L19" s="2"/>
      <c r="M19" s="3"/>
      <c r="N19" s="3"/>
      <c r="O19" s="3"/>
      <c r="P19" s="2"/>
      <c r="Q19" s="2"/>
      <c r="R19" s="2"/>
      <c r="S19" s="2"/>
    </row>
    <row r="20">
      <c r="A20" s="14"/>
      <c r="B20" s="14"/>
      <c r="C20" s="14"/>
      <c r="D20" s="14"/>
      <c r="E20" s="14"/>
      <c r="F20" s="2"/>
      <c r="G20" s="2"/>
      <c r="H20" s="2"/>
      <c r="I20" s="2"/>
      <c r="J20" s="2"/>
      <c r="K20" s="2"/>
      <c r="L20" s="2"/>
      <c r="M20" s="3"/>
      <c r="N20" s="3"/>
      <c r="O20" s="3"/>
      <c r="P20" s="2"/>
      <c r="Q20" s="2"/>
      <c r="R20" s="2"/>
      <c r="S20" s="2"/>
    </row>
    <row r="21">
      <c r="A21" s="14"/>
      <c r="B21" s="14"/>
      <c r="C21" s="14"/>
      <c r="D21" s="14"/>
      <c r="E21" s="14"/>
      <c r="F21" s="2"/>
      <c r="G21" s="2"/>
      <c r="H21" s="2"/>
      <c r="I21" s="2"/>
      <c r="J21" s="2"/>
      <c r="K21" s="2"/>
      <c r="L21" s="2"/>
      <c r="M21" s="3"/>
      <c r="N21" s="3"/>
      <c r="O21" s="3"/>
      <c r="P21" s="2"/>
      <c r="Q21" s="2"/>
      <c r="R21" s="2"/>
      <c r="S21" s="2"/>
    </row>
    <row r="22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>
      <c r="A24" s="14"/>
      <c r="B24" s="14"/>
      <c r="C24" s="14"/>
      <c r="D24" s="14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14"/>
      <c r="C26" s="14"/>
      <c r="D26" s="14"/>
      <c r="E26" s="14"/>
      <c r="F26" s="14"/>
      <c r="G26" s="14"/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14"/>
      <c r="C27" s="14"/>
      <c r="D27" s="14"/>
      <c r="E27" s="14"/>
      <c r="F27" s="14"/>
      <c r="G27" s="14"/>
      <c r="H27" s="1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14"/>
      <c r="C28" s="14"/>
      <c r="D28" s="14"/>
      <c r="E28" s="14"/>
      <c r="F28" s="14"/>
      <c r="G28" s="14"/>
      <c r="H28" s="1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14"/>
      <c r="C29" s="14"/>
      <c r="D29" s="14"/>
      <c r="E29" s="14"/>
      <c r="F29" s="14"/>
      <c r="G29" s="14"/>
      <c r="H29" s="1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14"/>
      <c r="C30" s="14"/>
      <c r="D30" s="14"/>
      <c r="E30" s="14"/>
      <c r="F30" s="14"/>
      <c r="G30" s="14"/>
      <c r="H30" s="1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>
      <c r="A31" s="2"/>
      <c r="B31" s="14"/>
      <c r="C31" s="14"/>
      <c r="D31" s="14"/>
      <c r="E31" s="14"/>
      <c r="F31" s="14"/>
      <c r="G31" s="14"/>
      <c r="H31" s="1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>
      <c r="A32" s="2"/>
      <c r="B32" s="14"/>
      <c r="C32" s="14"/>
      <c r="D32" s="14"/>
      <c r="E32" s="14"/>
      <c r="F32" s="14"/>
      <c r="G32" s="14"/>
      <c r="H32" s="1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>
      <c r="A34" s="2"/>
      <c r="B34" s="2"/>
      <c r="C34" s="17" t="s">
        <v>29</v>
      </c>
      <c r="D34" s="17">
        <f>7</f>
        <v>7</v>
      </c>
      <c r="E34" s="1"/>
      <c r="F34" s="17" t="s">
        <v>30</v>
      </c>
      <c r="G34" s="1">
        <f>6.94</f>
        <v>6.94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2"/>
      <c r="C35" s="17" t="s">
        <v>31</v>
      </c>
      <c r="D35" s="17">
        <f>3</f>
        <v>3</v>
      </c>
      <c r="E35" s="1"/>
      <c r="F35" s="17" t="s">
        <v>32</v>
      </c>
      <c r="G35" s="17">
        <v>0.05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>
      <c r="A36" s="2"/>
      <c r="B36" s="2"/>
      <c r="C36" s="1"/>
      <c r="D36" s="1"/>
      <c r="E36" s="1"/>
      <c r="F36" s="1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>
      <c r="A37" s="2"/>
      <c r="B37" s="2"/>
      <c r="C37" s="17" t="s">
        <v>33</v>
      </c>
      <c r="D37" s="1">
        <f>H18*H18*(D34-D35)/(1-H18*H18)/(D35-1)</f>
        <v>15.39285596</v>
      </c>
      <c r="E37" s="1"/>
      <c r="F37" s="1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>
      <c r="A39" s="2"/>
      <c r="B39" s="2"/>
      <c r="C39" s="3" t="s">
        <v>34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</sheetData>
  <drawing r:id="rId1"/>
</worksheet>
</file>