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6FB068-8DEE-4619-AD1D-AFBE39B0D24F}" xr6:coauthVersionLast="37" xr6:coauthVersionMax="47" xr10:uidLastSave="{00000000-0000-0000-0000-000000000000}"/>
  <bookViews>
    <workbookView xWindow="-120" yWindow="-120" windowWidth="20730" windowHeight="11310" tabRatio="16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5" i="1" l="1"/>
  <c r="Z98" i="1"/>
  <c r="Z5" i="1"/>
  <c r="T5" i="1"/>
  <c r="V5" i="1" s="1"/>
  <c r="A5" i="1"/>
  <c r="AG5" i="1" s="1"/>
  <c r="Z62" i="1"/>
  <c r="Z108" i="1"/>
  <c r="AK5" i="1" l="1"/>
  <c r="AJ5" i="1"/>
  <c r="AI5" i="1"/>
  <c r="AH5" i="1"/>
  <c r="AF5" i="1"/>
  <c r="AE5" i="1"/>
  <c r="AD5" i="1"/>
  <c r="AC5" i="1"/>
  <c r="AA5" i="1"/>
  <c r="Z107" i="1"/>
  <c r="AF4" i="1" l="1"/>
  <c r="Z101" i="1"/>
  <c r="Z134" i="1"/>
  <c r="Z131" i="1"/>
  <c r="Z4" i="1"/>
  <c r="Z100" i="1"/>
  <c r="V4" i="1"/>
  <c r="Z8" i="1"/>
  <c r="Z30" i="1" l="1"/>
  <c r="Z11" i="1"/>
  <c r="Z7" i="1"/>
  <c r="T6" i="1"/>
  <c r="AK4" i="1"/>
  <c r="Z9" i="1"/>
  <c r="AH4" i="1"/>
  <c r="Z33" i="1"/>
  <c r="Z127" i="1"/>
  <c r="Z120" i="1"/>
  <c r="Z82" i="1"/>
  <c r="Z75" i="1"/>
  <c r="Z28" i="1"/>
  <c r="T7" i="1" l="1"/>
  <c r="V7" i="1" s="1"/>
  <c r="Z84" i="1"/>
  <c r="AA7" i="1" l="1"/>
  <c r="AD7" i="1"/>
  <c r="AC7" i="1"/>
  <c r="T8" i="1"/>
  <c r="AE7" i="1"/>
  <c r="AD8" i="1" l="1"/>
  <c r="AE8" i="1"/>
  <c r="AA8" i="1"/>
  <c r="AC8" i="1"/>
  <c r="T9" i="1"/>
  <c r="AE9" i="1" s="1"/>
  <c r="V8" i="1"/>
  <c r="Z133" i="1"/>
  <c r="Z132" i="1"/>
  <c r="Z130" i="1"/>
  <c r="Z129" i="1"/>
  <c r="Z128" i="1"/>
  <c r="Z126" i="1"/>
  <c r="Z124" i="1"/>
  <c r="Z123" i="1"/>
  <c r="Z122" i="1"/>
  <c r="Z121" i="1"/>
  <c r="Z119" i="1"/>
  <c r="Z118" i="1"/>
  <c r="Z117" i="1"/>
  <c r="Z116" i="1"/>
  <c r="Z115" i="1"/>
  <c r="Z114" i="1"/>
  <c r="Z113" i="1"/>
  <c r="Z112" i="1"/>
  <c r="Z111" i="1"/>
  <c r="Z110" i="1"/>
  <c r="Z109" i="1"/>
  <c r="Z106" i="1"/>
  <c r="Z105" i="1"/>
  <c r="Z104" i="1"/>
  <c r="Z103" i="1"/>
  <c r="Z102" i="1"/>
  <c r="Z99" i="1"/>
  <c r="Z97" i="1"/>
  <c r="Z96" i="1"/>
  <c r="Z95" i="1"/>
  <c r="Z94" i="1"/>
  <c r="Z93" i="1"/>
  <c r="Z90" i="1"/>
  <c r="Z89" i="1"/>
  <c r="Z88" i="1"/>
  <c r="Z87" i="1"/>
  <c r="Z86" i="1"/>
  <c r="Z85" i="1"/>
  <c r="Z83" i="1"/>
  <c r="Z81" i="1"/>
  <c r="Z80" i="1"/>
  <c r="Z79" i="1"/>
  <c r="Z78" i="1"/>
  <c r="Z77" i="1"/>
  <c r="Z76" i="1"/>
  <c r="Z74" i="1"/>
  <c r="Z73" i="1"/>
  <c r="Z72" i="1"/>
  <c r="Z71" i="1"/>
  <c r="Z70" i="1"/>
  <c r="Z69" i="1"/>
  <c r="Z68" i="1"/>
  <c r="Z67" i="1"/>
  <c r="Z66" i="1"/>
  <c r="Z65" i="1"/>
  <c r="Z64" i="1"/>
  <c r="Z63" i="1"/>
  <c r="Z61" i="1"/>
  <c r="Z60" i="1"/>
  <c r="Z59" i="1"/>
  <c r="Z58" i="1"/>
  <c r="Z57" i="1"/>
  <c r="Z56" i="1"/>
  <c r="Z55" i="1"/>
  <c r="Z54" i="1"/>
  <c r="Z53" i="1"/>
  <c r="Z52" i="1"/>
  <c r="Z51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2" i="1"/>
  <c r="Z31" i="1"/>
  <c r="Z29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0" i="1"/>
  <c r="AE6" i="1"/>
  <c r="AD6" i="1"/>
  <c r="AC6" i="1"/>
  <c r="AA6" i="1"/>
  <c r="Z6" i="1"/>
  <c r="V6" i="1"/>
  <c r="A6" i="1"/>
  <c r="AJ4" i="1"/>
  <c r="AI4" i="1"/>
  <c r="AG4" i="1"/>
  <c r="AE4" i="1"/>
  <c r="AD4" i="1"/>
  <c r="AC4" i="1"/>
  <c r="AB4" i="1"/>
  <c r="AA4" i="1"/>
  <c r="Y4" i="1"/>
  <c r="X4" i="1"/>
  <c r="W4" i="1"/>
  <c r="AA9" i="1" l="1"/>
  <c r="T10" i="1"/>
  <c r="AC9" i="1"/>
  <c r="AD9" i="1"/>
  <c r="V9" i="1"/>
  <c r="AK6" i="1"/>
  <c r="A7" i="1"/>
  <c r="A8" i="1" s="1"/>
  <c r="AI6" i="1"/>
  <c r="W6" i="1"/>
  <c r="X6" i="1"/>
  <c r="Y6" i="1"/>
  <c r="AJ6" i="1"/>
  <c r="AF6" i="1"/>
  <c r="AG6" i="1"/>
  <c r="AH6" i="1"/>
  <c r="AJ8" i="1" l="1"/>
  <c r="AK8" i="1"/>
  <c r="AH8" i="1"/>
  <c r="AI8" i="1"/>
  <c r="AF8" i="1"/>
  <c r="AG8" i="1"/>
  <c r="AE10" i="1"/>
  <c r="AD10" i="1"/>
  <c r="V10" i="1"/>
  <c r="AA10" i="1"/>
  <c r="T11" i="1"/>
  <c r="AC10" i="1"/>
  <c r="AK7" i="1"/>
  <c r="AI7" i="1"/>
  <c r="AJ7" i="1"/>
  <c r="AG7" i="1"/>
  <c r="AH7" i="1"/>
  <c r="AF7" i="1"/>
  <c r="AD11" i="1" l="1"/>
  <c r="T12" i="1"/>
  <c r="AE11" i="1"/>
  <c r="V11" i="1"/>
  <c r="AA11" i="1"/>
  <c r="AC11" i="1"/>
  <c r="A9" i="1"/>
  <c r="AK9" i="1" s="1"/>
  <c r="AC12" i="1" l="1"/>
  <c r="AD12" i="1"/>
  <c r="AE12" i="1"/>
  <c r="AA12" i="1"/>
  <c r="T13" i="1"/>
  <c r="V12" i="1"/>
  <c r="AF9" i="1"/>
  <c r="A10" i="1"/>
  <c r="A11" i="1" s="1"/>
  <c r="AK11" i="1" s="1"/>
  <c r="AI9" i="1"/>
  <c r="AH9" i="1"/>
  <c r="AG9" i="1"/>
  <c r="AJ9" i="1"/>
  <c r="T14" i="1" l="1"/>
  <c r="T15" i="1" s="1"/>
  <c r="AC13" i="1"/>
  <c r="V13" i="1"/>
  <c r="AA13" i="1"/>
  <c r="AD13" i="1"/>
  <c r="AE13" i="1"/>
  <c r="AH11" i="1"/>
  <c r="AI11" i="1"/>
  <c r="AF11" i="1"/>
  <c r="AG11" i="1"/>
  <c r="A12" i="1"/>
  <c r="AH12" i="1" s="1"/>
  <c r="AJ11" i="1"/>
  <c r="W10" i="1"/>
  <c r="AB10" i="1"/>
  <c r="AG10" i="1"/>
  <c r="X10" i="1"/>
  <c r="AH10" i="1"/>
  <c r="Y10" i="1"/>
  <c r="AJ10" i="1"/>
  <c r="AF10" i="1"/>
  <c r="AI10" i="1"/>
  <c r="AK10" i="1"/>
  <c r="AA15" i="1" l="1"/>
  <c r="AE15" i="1"/>
  <c r="AD15" i="1"/>
  <c r="V15" i="1"/>
  <c r="AC15" i="1"/>
  <c r="AA14" i="1"/>
  <c r="V14" i="1"/>
  <c r="AE14" i="1"/>
  <c r="AC14" i="1"/>
  <c r="AD14" i="1"/>
  <c r="T16" i="1"/>
  <c r="A13" i="1"/>
  <c r="AG13" i="1" s="1"/>
  <c r="AI12" i="1"/>
  <c r="Y12" i="1"/>
  <c r="AB12" i="1"/>
  <c r="X12" i="1"/>
  <c r="AJ12" i="1"/>
  <c r="AK12" i="1"/>
  <c r="W12" i="1"/>
  <c r="AG12" i="1"/>
  <c r="AF12" i="1"/>
  <c r="AE16" i="1" l="1"/>
  <c r="T17" i="1"/>
  <c r="AA16" i="1"/>
  <c r="V16" i="1"/>
  <c r="AD16" i="1"/>
  <c r="AC16" i="1"/>
  <c r="A14" i="1"/>
  <c r="W14" i="1" s="1"/>
  <c r="AH13" i="1"/>
  <c r="X13" i="1"/>
  <c r="AI13" i="1"/>
  <c r="AF13" i="1"/>
  <c r="Y13" i="1"/>
  <c r="AK13" i="1"/>
  <c r="AJ13" i="1"/>
  <c r="W13" i="1"/>
  <c r="AC17" i="1" l="1"/>
  <c r="AD17" i="1"/>
  <c r="AE17" i="1"/>
  <c r="AA17" i="1"/>
  <c r="T18" i="1"/>
  <c r="V17" i="1"/>
  <c r="Y14" i="1"/>
  <c r="AI14" i="1"/>
  <c r="AK14" i="1"/>
  <c r="AF14" i="1"/>
  <c r="AB14" i="1"/>
  <c r="X14" i="1"/>
  <c r="AG14" i="1"/>
  <c r="AH14" i="1"/>
  <c r="A15" i="1"/>
  <c r="AJ14" i="1"/>
  <c r="AJ15" i="1" l="1"/>
  <c r="AI15" i="1"/>
  <c r="AA18" i="1"/>
  <c r="AC18" i="1"/>
  <c r="AE18" i="1"/>
  <c r="V18" i="1"/>
  <c r="AD18" i="1"/>
  <c r="T19" i="1"/>
  <c r="AF15" i="1"/>
  <c r="A16" i="1"/>
  <c r="A17" i="1" s="1"/>
  <c r="AH17" i="1" s="1"/>
  <c r="AB15" i="1"/>
  <c r="AK15" i="1"/>
  <c r="AH15" i="1"/>
  <c r="Y15" i="1"/>
  <c r="AG15" i="1"/>
  <c r="X15" i="1"/>
  <c r="W15" i="1"/>
  <c r="T20" i="1" l="1"/>
  <c r="V19" i="1"/>
  <c r="AE19" i="1"/>
  <c r="AD19" i="1"/>
  <c r="AA19" i="1"/>
  <c r="AC19" i="1"/>
  <c r="AF16" i="1"/>
  <c r="X16" i="1"/>
  <c r="AG16" i="1"/>
  <c r="AI16" i="1"/>
  <c r="W16" i="1"/>
  <c r="AK16" i="1"/>
  <c r="Y16" i="1"/>
  <c r="AJ16" i="1"/>
  <c r="AB16" i="1"/>
  <c r="AH16" i="1"/>
  <c r="AG17" i="1"/>
  <c r="AJ17" i="1"/>
  <c r="AK17" i="1"/>
  <c r="W17" i="1"/>
  <c r="AF17" i="1"/>
  <c r="X17" i="1"/>
  <c r="AI17" i="1"/>
  <c r="A18" i="1"/>
  <c r="Y17" i="1"/>
  <c r="AB17" i="1"/>
  <c r="T21" i="1" l="1"/>
  <c r="T22" i="1" s="1"/>
  <c r="AD20" i="1"/>
  <c r="AE20" i="1"/>
  <c r="AC20" i="1"/>
  <c r="V20" i="1"/>
  <c r="AA20" i="1"/>
  <c r="A19" i="1"/>
  <c r="AK19" i="1" s="1"/>
  <c r="AK18" i="1"/>
  <c r="AB18" i="1"/>
  <c r="AI18" i="1"/>
  <c r="AH18" i="1"/>
  <c r="AF18" i="1"/>
  <c r="AG18" i="1"/>
  <c r="AJ18" i="1"/>
  <c r="W18" i="1"/>
  <c r="X18" i="1"/>
  <c r="Y18" i="1"/>
  <c r="T23" i="1" l="1"/>
  <c r="T24" i="1" s="1"/>
  <c r="AC22" i="1"/>
  <c r="V22" i="1"/>
  <c r="AD22" i="1"/>
  <c r="AA22" i="1"/>
  <c r="AE22" i="1"/>
  <c r="AA21" i="1"/>
  <c r="AC21" i="1"/>
  <c r="V21" i="1"/>
  <c r="AD21" i="1"/>
  <c r="AE21" i="1"/>
  <c r="AJ19" i="1"/>
  <c r="A20" i="1"/>
  <c r="A21" i="1" s="1"/>
  <c r="AK21" i="1" s="1"/>
  <c r="Y19" i="1"/>
  <c r="X19" i="1"/>
  <c r="AG19" i="1"/>
  <c r="AF19" i="1"/>
  <c r="AH19" i="1"/>
  <c r="AI19" i="1"/>
  <c r="W19" i="1"/>
  <c r="AB19" i="1"/>
  <c r="T25" i="1" l="1"/>
  <c r="AE24" i="1"/>
  <c r="V24" i="1"/>
  <c r="AD24" i="1"/>
  <c r="AA24" i="1"/>
  <c r="AC24" i="1"/>
  <c r="AD23" i="1"/>
  <c r="V23" i="1"/>
  <c r="AC23" i="1"/>
  <c r="AE23" i="1"/>
  <c r="AA23" i="1"/>
  <c r="AI20" i="1"/>
  <c r="AJ20" i="1"/>
  <c r="A22" i="1"/>
  <c r="Y21" i="1"/>
  <c r="W21" i="1"/>
  <c r="AH21" i="1"/>
  <c r="AJ21" i="1"/>
  <c r="AF21" i="1"/>
  <c r="AG21" i="1"/>
  <c r="X21" i="1"/>
  <c r="AI21" i="1"/>
  <c r="AG20" i="1"/>
  <c r="AK20" i="1"/>
  <c r="W20" i="1"/>
  <c r="AB20" i="1"/>
  <c r="AF20" i="1"/>
  <c r="AH20" i="1"/>
  <c r="Y20" i="1"/>
  <c r="X20" i="1"/>
  <c r="AC25" i="1" l="1"/>
  <c r="AD25" i="1"/>
  <c r="AA25" i="1"/>
  <c r="V25" i="1"/>
  <c r="AE25" i="1"/>
  <c r="T26" i="1"/>
  <c r="T27" i="1" s="1"/>
  <c r="A23" i="1"/>
  <c r="AK23" i="1" s="1"/>
  <c r="AK22" i="1"/>
  <c r="W22" i="1"/>
  <c r="AB22" i="1"/>
  <c r="AJ22" i="1"/>
  <c r="AH22" i="1"/>
  <c r="Y22" i="1"/>
  <c r="AG22" i="1"/>
  <c r="AI22" i="1"/>
  <c r="AF22" i="1"/>
  <c r="X22" i="1"/>
  <c r="AD27" i="1" l="1"/>
  <c r="V27" i="1"/>
  <c r="AC27" i="1"/>
  <c r="AE27" i="1"/>
  <c r="AA27" i="1"/>
  <c r="AD26" i="1"/>
  <c r="V26" i="1"/>
  <c r="AA26" i="1"/>
  <c r="AC26" i="1"/>
  <c r="AE26" i="1"/>
  <c r="T28" i="1"/>
  <c r="AB23" i="1"/>
  <c r="AI23" i="1"/>
  <c r="AH23" i="1"/>
  <c r="AJ23" i="1"/>
  <c r="W23" i="1"/>
  <c r="X23" i="1"/>
  <c r="Y23" i="1"/>
  <c r="AF23" i="1"/>
  <c r="AG23" i="1"/>
  <c r="A24" i="1"/>
  <c r="T29" i="1" l="1"/>
  <c r="V28" i="1"/>
  <c r="AC28" i="1"/>
  <c r="AE28" i="1"/>
  <c r="AA28" i="1"/>
  <c r="AD28" i="1"/>
  <c r="AF24" i="1"/>
  <c r="AB24" i="1"/>
  <c r="X24" i="1"/>
  <c r="Y24" i="1"/>
  <c r="AJ24" i="1"/>
  <c r="A25" i="1"/>
  <c r="AK25" i="1" s="1"/>
  <c r="AK24" i="1"/>
  <c r="W24" i="1"/>
  <c r="AI24" i="1"/>
  <c r="AH24" i="1"/>
  <c r="AG24" i="1"/>
  <c r="AA29" i="1" l="1"/>
  <c r="AC29" i="1"/>
  <c r="V29" i="1"/>
  <c r="AE29" i="1"/>
  <c r="AD29" i="1"/>
  <c r="T30" i="1"/>
  <c r="T31" i="1" s="1"/>
  <c r="A26" i="1"/>
  <c r="AF25" i="1"/>
  <c r="Y25" i="1"/>
  <c r="X25" i="1"/>
  <c r="AH25" i="1"/>
  <c r="AB25" i="1"/>
  <c r="AI25" i="1"/>
  <c r="W25" i="1"/>
  <c r="AJ25" i="1"/>
  <c r="AG25" i="1"/>
  <c r="T32" i="1" l="1"/>
  <c r="V32" i="1" s="1"/>
  <c r="AA30" i="1"/>
  <c r="AD30" i="1"/>
  <c r="AC30" i="1"/>
  <c r="AE30" i="1"/>
  <c r="V30" i="1"/>
  <c r="V31" i="1"/>
  <c r="AC31" i="1"/>
  <c r="AA31" i="1"/>
  <c r="AD31" i="1"/>
  <c r="AE31" i="1"/>
  <c r="AG26" i="1"/>
  <c r="AJ26" i="1"/>
  <c r="AH26" i="1"/>
  <c r="Y26" i="1"/>
  <c r="AI26" i="1"/>
  <c r="W26" i="1"/>
  <c r="AF26" i="1"/>
  <c r="A27" i="1"/>
  <c r="X27" i="1" s="1"/>
  <c r="X26" i="1"/>
  <c r="AK26" i="1"/>
  <c r="AB26" i="1"/>
  <c r="AD32" i="1" l="1"/>
  <c r="T33" i="1"/>
  <c r="AC33" i="1" s="1"/>
  <c r="AE32" i="1"/>
  <c r="AC32" i="1"/>
  <c r="AA32" i="1"/>
  <c r="Y27" i="1"/>
  <c r="AB27" i="1"/>
  <c r="A28" i="1"/>
  <c r="A29" i="1" s="1"/>
  <c r="Y29" i="1" s="1"/>
  <c r="AI27" i="1"/>
  <c r="AJ27" i="1"/>
  <c r="W27" i="1"/>
  <c r="AK27" i="1"/>
  <c r="AG27" i="1"/>
  <c r="AH27" i="1"/>
  <c r="AF27" i="1"/>
  <c r="V33" i="1" l="1"/>
  <c r="AE33" i="1"/>
  <c r="AD33" i="1"/>
  <c r="AA33" i="1"/>
  <c r="T34" i="1"/>
  <c r="A30" i="1"/>
  <c r="AK30" i="1" s="1"/>
  <c r="AK28" i="1"/>
  <c r="AJ28" i="1"/>
  <c r="AH28" i="1"/>
  <c r="AI28" i="1"/>
  <c r="AF28" i="1"/>
  <c r="AG28" i="1"/>
  <c r="AH29" i="1"/>
  <c r="AJ29" i="1"/>
  <c r="AK29" i="1"/>
  <c r="AG29" i="1"/>
  <c r="AI29" i="1"/>
  <c r="AB29" i="1"/>
  <c r="X29" i="1"/>
  <c r="W29" i="1"/>
  <c r="AF29" i="1"/>
  <c r="AD34" i="1" l="1"/>
  <c r="AE34" i="1"/>
  <c r="T35" i="1"/>
  <c r="AA34" i="1"/>
  <c r="V34" i="1"/>
  <c r="AC34" i="1"/>
  <c r="AH30" i="1"/>
  <c r="AI30" i="1"/>
  <c r="AF30" i="1"/>
  <c r="AG30" i="1"/>
  <c r="A31" i="1"/>
  <c r="AJ31" i="1" s="1"/>
  <c r="X30" i="1"/>
  <c r="Y30" i="1"/>
  <c r="AB30" i="1"/>
  <c r="W30" i="1"/>
  <c r="AJ30" i="1"/>
  <c r="T36" i="1" l="1"/>
  <c r="AE35" i="1"/>
  <c r="V35" i="1"/>
  <c r="AC35" i="1"/>
  <c r="AD35" i="1"/>
  <c r="AA35" i="1"/>
  <c r="Y31" i="1"/>
  <c r="AG31" i="1"/>
  <c r="AB31" i="1"/>
  <c r="AF31" i="1"/>
  <c r="X31" i="1"/>
  <c r="W31" i="1"/>
  <c r="AH31" i="1"/>
  <c r="A32" i="1"/>
  <c r="Y32" i="1" s="1"/>
  <c r="AI31" i="1"/>
  <c r="AK31" i="1"/>
  <c r="AC36" i="1" l="1"/>
  <c r="AD36" i="1"/>
  <c r="AE36" i="1"/>
  <c r="AA36" i="1"/>
  <c r="V36" i="1"/>
  <c r="T37" i="1"/>
  <c r="T38" i="1" s="1"/>
  <c r="W32" i="1"/>
  <c r="AI32" i="1"/>
  <c r="A33" i="1"/>
  <c r="AF33" i="1" s="1"/>
  <c r="X32" i="1"/>
  <c r="AH32" i="1"/>
  <c r="AK32" i="1"/>
  <c r="AB32" i="1"/>
  <c r="AG32" i="1"/>
  <c r="AF32" i="1"/>
  <c r="AJ32" i="1"/>
  <c r="V37" i="1" l="1"/>
  <c r="AD37" i="1"/>
  <c r="AA37" i="1"/>
  <c r="AC37" i="1"/>
  <c r="AE37" i="1"/>
  <c r="T39" i="1"/>
  <c r="AE38" i="1"/>
  <c r="AD38" i="1"/>
  <c r="AC38" i="1"/>
  <c r="AA38" i="1"/>
  <c r="V38" i="1"/>
  <c r="W33" i="1"/>
  <c r="AK33" i="1"/>
  <c r="X33" i="1"/>
  <c r="A34" i="1"/>
  <c r="AB34" i="1" s="1"/>
  <c r="Y33" i="1"/>
  <c r="AB33" i="1"/>
  <c r="AJ33" i="1"/>
  <c r="AG33" i="1"/>
  <c r="AH33" i="1"/>
  <c r="AI33" i="1"/>
  <c r="T40" i="1" l="1"/>
  <c r="AD40" i="1" s="1"/>
  <c r="AJ34" i="1"/>
  <c r="AE39" i="1"/>
  <c r="V39" i="1"/>
  <c r="AA39" i="1"/>
  <c r="AC39" i="1"/>
  <c r="AD39" i="1"/>
  <c r="AH34" i="1"/>
  <c r="A35" i="1"/>
  <c r="A36" i="1" s="1"/>
  <c r="A37" i="1" s="1"/>
  <c r="AF37" i="1" s="1"/>
  <c r="AF34" i="1"/>
  <c r="AG34" i="1"/>
  <c r="AK34" i="1"/>
  <c r="W34" i="1"/>
  <c r="X34" i="1"/>
  <c r="Y34" i="1"/>
  <c r="AI34" i="1"/>
  <c r="AE40" i="1" l="1"/>
  <c r="V40" i="1"/>
  <c r="T41" i="1"/>
  <c r="T42" i="1" s="1"/>
  <c r="V42" i="1" s="1"/>
  <c r="AC40" i="1"/>
  <c r="AA40" i="1"/>
  <c r="W37" i="1"/>
  <c r="Y35" i="1"/>
  <c r="AF36" i="1"/>
  <c r="Y37" i="1"/>
  <c r="AG35" i="1"/>
  <c r="AJ36" i="1"/>
  <c r="AG37" i="1"/>
  <c r="AF35" i="1"/>
  <c r="AB36" i="1"/>
  <c r="AB37" i="1"/>
  <c r="X35" i="1"/>
  <c r="AG36" i="1"/>
  <c r="AI36" i="1"/>
  <c r="AH37" i="1"/>
  <c r="AK37" i="1"/>
  <c r="AB35" i="1"/>
  <c r="AJ35" i="1"/>
  <c r="X36" i="1"/>
  <c r="AH36" i="1"/>
  <c r="X37" i="1"/>
  <c r="AI37" i="1"/>
  <c r="AI35" i="1"/>
  <c r="W35" i="1"/>
  <c r="W36" i="1"/>
  <c r="Y36" i="1"/>
  <c r="AK36" i="1"/>
  <c r="AJ37" i="1"/>
  <c r="A38" i="1"/>
  <c r="AK38" i="1" s="1"/>
  <c r="AK35" i="1"/>
  <c r="AH35" i="1"/>
  <c r="AC42" i="1" l="1"/>
  <c r="AD41" i="1"/>
  <c r="AA42" i="1"/>
  <c r="AC41" i="1"/>
  <c r="AA41" i="1"/>
  <c r="AE42" i="1"/>
  <c r="AE41" i="1"/>
  <c r="AD42" i="1"/>
  <c r="V41" i="1"/>
  <c r="AB38" i="1"/>
  <c r="X38" i="1"/>
  <c r="AG38" i="1"/>
  <c r="Y38" i="1"/>
  <c r="A39" i="1"/>
  <c r="AJ38" i="1"/>
  <c r="AF38" i="1"/>
  <c r="AH38" i="1"/>
  <c r="W38" i="1"/>
  <c r="AI38" i="1"/>
  <c r="T43" i="1" l="1"/>
  <c r="AA43" i="1" s="1"/>
  <c r="AF39" i="1"/>
  <c r="Y39" i="1"/>
  <c r="AI39" i="1"/>
  <c r="A40" i="1"/>
  <c r="A41" i="1" s="1"/>
  <c r="AK41" i="1" s="1"/>
  <c r="W39" i="1"/>
  <c r="AJ39" i="1"/>
  <c r="AB39" i="1"/>
  <c r="AG39" i="1"/>
  <c r="AH39" i="1"/>
  <c r="AK39" i="1"/>
  <c r="X39" i="1"/>
  <c r="AE43" i="1" l="1"/>
  <c r="T44" i="1"/>
  <c r="AC44" i="1" s="1"/>
  <c r="V43" i="1"/>
  <c r="AC43" i="1"/>
  <c r="AD43" i="1"/>
  <c r="AH40" i="1"/>
  <c r="AB41" i="1"/>
  <c r="Y40" i="1"/>
  <c r="AB40" i="1"/>
  <c r="AJ41" i="1"/>
  <c r="AJ40" i="1"/>
  <c r="AH41" i="1"/>
  <c r="W40" i="1"/>
  <c r="AK40" i="1"/>
  <c r="AF41" i="1"/>
  <c r="AG41" i="1"/>
  <c r="AF40" i="1"/>
  <c r="X40" i="1"/>
  <c r="W41" i="1"/>
  <c r="Y41" i="1"/>
  <c r="A42" i="1"/>
  <c r="AG40" i="1"/>
  <c r="AI40" i="1"/>
  <c r="X41" i="1"/>
  <c r="AI41" i="1"/>
  <c r="AA44" i="1" l="1"/>
  <c r="AD44" i="1"/>
  <c r="V44" i="1"/>
  <c r="AE44" i="1"/>
  <c r="T45" i="1"/>
  <c r="V45" i="1" s="1"/>
  <c r="AI42" i="1"/>
  <c r="AH42" i="1"/>
  <c r="AJ42" i="1"/>
  <c r="AF42" i="1"/>
  <c r="AG42" i="1"/>
  <c r="AB42" i="1"/>
  <c r="X42" i="1"/>
  <c r="AK42" i="1"/>
  <c r="Y42" i="1"/>
  <c r="W42" i="1"/>
  <c r="T46" i="1" l="1"/>
  <c r="T47" i="1" s="1"/>
  <c r="AC45" i="1"/>
  <c r="AD45" i="1"/>
  <c r="AA45" i="1"/>
  <c r="AE45" i="1"/>
  <c r="A43" i="1"/>
  <c r="A44" i="1" s="1"/>
  <c r="A45" i="1" s="1"/>
  <c r="Y45" i="1" s="1"/>
  <c r="AE47" i="1" l="1"/>
  <c r="AD47" i="1"/>
  <c r="AC47" i="1"/>
  <c r="AA47" i="1"/>
  <c r="T48" i="1"/>
  <c r="AE48" i="1" s="1"/>
  <c r="AC46" i="1"/>
  <c r="AE46" i="1"/>
  <c r="V47" i="1"/>
  <c r="AA46" i="1"/>
  <c r="V46" i="1"/>
  <c r="AD46" i="1"/>
  <c r="AK43" i="1"/>
  <c r="X43" i="1"/>
  <c r="AB44" i="1"/>
  <c r="X44" i="1"/>
  <c r="AJ45" i="1"/>
  <c r="AI45" i="1"/>
  <c r="AK45" i="1"/>
  <c r="AG43" i="1"/>
  <c r="Y44" i="1"/>
  <c r="AG44" i="1"/>
  <c r="AK44" i="1"/>
  <c r="AF45" i="1"/>
  <c r="AB45" i="1"/>
  <c r="AH44" i="1"/>
  <c r="W44" i="1"/>
  <c r="AI44" i="1"/>
  <c r="X45" i="1"/>
  <c r="W45" i="1"/>
  <c r="AH43" i="1"/>
  <c r="W43" i="1"/>
  <c r="AF43" i="1"/>
  <c r="Y43" i="1"/>
  <c r="A46" i="1"/>
  <c r="A47" i="1" s="1"/>
  <c r="AK47" i="1" s="1"/>
  <c r="AJ44" i="1"/>
  <c r="AF44" i="1"/>
  <c r="AH45" i="1"/>
  <c r="AG45" i="1"/>
  <c r="AI43" i="1"/>
  <c r="AJ43" i="1"/>
  <c r="V48" i="1"/>
  <c r="T51" i="1"/>
  <c r="AD48" i="1" l="1"/>
  <c r="AC48" i="1"/>
  <c r="AA48" i="1"/>
  <c r="AJ46" i="1"/>
  <c r="AB47" i="1"/>
  <c r="AB46" i="1"/>
  <c r="AI47" i="1"/>
  <c r="W46" i="1"/>
  <c r="AF46" i="1"/>
  <c r="AJ47" i="1"/>
  <c r="AI46" i="1"/>
  <c r="AK46" i="1"/>
  <c r="Y47" i="1"/>
  <c r="AH47" i="1"/>
  <c r="Y46" i="1"/>
  <c r="X46" i="1"/>
  <c r="A48" i="1"/>
  <c r="AF48" i="1" s="1"/>
  <c r="X47" i="1"/>
  <c r="AG47" i="1"/>
  <c r="AG46" i="1"/>
  <c r="AH46" i="1"/>
  <c r="W47" i="1"/>
  <c r="AF47" i="1"/>
  <c r="T52" i="1"/>
  <c r="V51" i="1"/>
  <c r="AD51" i="1"/>
  <c r="AE51" i="1"/>
  <c r="AA51" i="1"/>
  <c r="AC51" i="1"/>
  <c r="W48" i="1" l="1"/>
  <c r="A51" i="1"/>
  <c r="AK48" i="1"/>
  <c r="AI48" i="1"/>
  <c r="AH48" i="1"/>
  <c r="AG48" i="1"/>
  <c r="Y48" i="1"/>
  <c r="AJ48" i="1"/>
  <c r="X48" i="1"/>
  <c r="AB48" i="1"/>
  <c r="T53" i="1"/>
  <c r="AC52" i="1"/>
  <c r="AA52" i="1"/>
  <c r="V52" i="1"/>
  <c r="AD52" i="1"/>
  <c r="AE52" i="1"/>
  <c r="A52" i="1" l="1"/>
  <c r="AI52" i="1" s="1"/>
  <c r="AJ51" i="1"/>
  <c r="Y51" i="1"/>
  <c r="X51" i="1"/>
  <c r="X52" i="1"/>
  <c r="AF51" i="1"/>
  <c r="AG51" i="1"/>
  <c r="A53" i="1"/>
  <c r="AI53" i="1" s="1"/>
  <c r="AK51" i="1"/>
  <c r="W51" i="1"/>
  <c r="AB51" i="1"/>
  <c r="AK52" i="1"/>
  <c r="AG52" i="1"/>
  <c r="AI51" i="1"/>
  <c r="AH51" i="1"/>
  <c r="AD53" i="1"/>
  <c r="AA53" i="1"/>
  <c r="V53" i="1"/>
  <c r="AE53" i="1"/>
  <c r="AC53" i="1"/>
  <c r="T54" i="1"/>
  <c r="T55" i="1" s="1"/>
  <c r="AJ52" i="1" l="1"/>
  <c r="AF52" i="1"/>
  <c r="W52" i="1"/>
  <c r="AH52" i="1"/>
  <c r="Y52" i="1"/>
  <c r="AB52" i="1"/>
  <c r="Y53" i="1"/>
  <c r="A54" i="1"/>
  <c r="AK54" i="1" s="1"/>
  <c r="AH53" i="1"/>
  <c r="X53" i="1"/>
  <c r="AJ53" i="1"/>
  <c r="AB53" i="1"/>
  <c r="AF53" i="1"/>
  <c r="AG53" i="1"/>
  <c r="AK53" i="1"/>
  <c r="W53" i="1"/>
  <c r="AD54" i="1"/>
  <c r="AC54" i="1"/>
  <c r="AE54" i="1"/>
  <c r="AA54" i="1"/>
  <c r="V54" i="1"/>
  <c r="AE55" i="1"/>
  <c r="V55" i="1"/>
  <c r="AC55" i="1"/>
  <c r="AD55" i="1"/>
  <c r="AA55" i="1"/>
  <c r="T56" i="1"/>
  <c r="X54" i="1" l="1"/>
  <c r="AJ54" i="1"/>
  <c r="Y54" i="1"/>
  <c r="AG54" i="1"/>
  <c r="A55" i="1"/>
  <c r="X55" i="1" s="1"/>
  <c r="AB54" i="1"/>
  <c r="W54" i="1"/>
  <c r="AF54" i="1"/>
  <c r="AI54" i="1"/>
  <c r="AH54" i="1"/>
  <c r="AC56" i="1"/>
  <c r="AD56" i="1"/>
  <c r="V56" i="1"/>
  <c r="AE56" i="1"/>
  <c r="AA56" i="1"/>
  <c r="T57" i="1"/>
  <c r="AK55" i="1" l="1"/>
  <c r="AG55" i="1"/>
  <c r="AI55" i="1"/>
  <c r="Y55" i="1"/>
  <c r="AF55" i="1"/>
  <c r="AH55" i="1"/>
  <c r="AB55" i="1"/>
  <c r="AJ55" i="1"/>
  <c r="A56" i="1"/>
  <c r="AB56" i="1" s="1"/>
  <c r="W55" i="1"/>
  <c r="AD57" i="1"/>
  <c r="V57" i="1"/>
  <c r="AE57" i="1"/>
  <c r="AC57" i="1"/>
  <c r="AA57" i="1"/>
  <c r="T58" i="1"/>
  <c r="AG56" i="1" l="1"/>
  <c r="A57" i="1"/>
  <c r="AG57" i="1" s="1"/>
  <c r="AK56" i="1"/>
  <c r="AH56" i="1"/>
  <c r="W56" i="1"/>
  <c r="AI56" i="1"/>
  <c r="Y56" i="1"/>
  <c r="AF56" i="1"/>
  <c r="X56" i="1"/>
  <c r="AJ56" i="1"/>
  <c r="V58" i="1"/>
  <c r="AD58" i="1"/>
  <c r="AA58" i="1"/>
  <c r="AE58" i="1"/>
  <c r="AC58" i="1"/>
  <c r="T59" i="1"/>
  <c r="T60" i="1" s="1"/>
  <c r="T61" i="1" s="1"/>
  <c r="T62" i="1" l="1"/>
  <c r="W57" i="1"/>
  <c r="AH57" i="1"/>
  <c r="Y57" i="1"/>
  <c r="A58" i="1"/>
  <c r="AJ57" i="1"/>
  <c r="AK57" i="1"/>
  <c r="AB57" i="1"/>
  <c r="AI57" i="1"/>
  <c r="X57" i="1"/>
  <c r="AF57" i="1"/>
  <c r="T63" i="1"/>
  <c r="T64" i="1" s="1"/>
  <c r="AD61" i="1"/>
  <c r="V61" i="1"/>
  <c r="AE61" i="1"/>
  <c r="AA61" i="1"/>
  <c r="AC61" i="1"/>
  <c r="AE59" i="1"/>
  <c r="V59" i="1"/>
  <c r="AA59" i="1"/>
  <c r="AC59" i="1"/>
  <c r="AD59" i="1"/>
  <c r="AA60" i="1"/>
  <c r="AE60" i="1"/>
  <c r="AC60" i="1"/>
  <c r="AD60" i="1"/>
  <c r="V60" i="1"/>
  <c r="AE62" i="1" l="1"/>
  <c r="AC62" i="1"/>
  <c r="AD62" i="1"/>
  <c r="V62" i="1"/>
  <c r="AA62" i="1"/>
  <c r="A59" i="1"/>
  <c r="AG59" i="1" s="1"/>
  <c r="AG58" i="1"/>
  <c r="AJ58" i="1"/>
  <c r="X58" i="1"/>
  <c r="AB58" i="1"/>
  <c r="AK58" i="1"/>
  <c r="Y58" i="1"/>
  <c r="AH58" i="1"/>
  <c r="AF58" i="1"/>
  <c r="W58" i="1"/>
  <c r="AI58" i="1"/>
  <c r="T65" i="1"/>
  <c r="V64" i="1"/>
  <c r="AE64" i="1"/>
  <c r="AD64" i="1"/>
  <c r="AC64" i="1"/>
  <c r="AA64" i="1"/>
  <c r="AC63" i="1"/>
  <c r="AE63" i="1"/>
  <c r="AA63" i="1"/>
  <c r="AD63" i="1"/>
  <c r="V63" i="1"/>
  <c r="AH59" i="1" l="1"/>
  <c r="Y59" i="1"/>
  <c r="AJ59" i="1"/>
  <c r="AF59" i="1"/>
  <c r="W59" i="1"/>
  <c r="AB59" i="1"/>
  <c r="A60" i="1"/>
  <c r="Y60" i="1" s="1"/>
  <c r="AK59" i="1"/>
  <c r="AI59" i="1"/>
  <c r="X59" i="1"/>
  <c r="V65" i="1"/>
  <c r="AE65" i="1"/>
  <c r="AD65" i="1"/>
  <c r="AA65" i="1"/>
  <c r="AC65" i="1"/>
  <c r="T66" i="1"/>
  <c r="AB60" i="1" l="1"/>
  <c r="AI60" i="1"/>
  <c r="AG60" i="1"/>
  <c r="AF60" i="1"/>
  <c r="AJ60" i="1"/>
  <c r="A61" i="1"/>
  <c r="AF61" i="1" s="1"/>
  <c r="W60" i="1"/>
  <c r="AH60" i="1"/>
  <c r="AK60" i="1"/>
  <c r="X60" i="1"/>
  <c r="A62" i="1"/>
  <c r="AK62" i="1" s="1"/>
  <c r="AB61" i="1"/>
  <c r="AA66" i="1"/>
  <c r="AD66" i="1"/>
  <c r="V66" i="1"/>
  <c r="AC66" i="1"/>
  <c r="AE66" i="1"/>
  <c r="T67" i="1"/>
  <c r="T68" i="1" s="1"/>
  <c r="AK61" i="1" l="1"/>
  <c r="AH61" i="1"/>
  <c r="W61" i="1"/>
  <c r="AI61" i="1"/>
  <c r="AG61" i="1"/>
  <c r="Y61" i="1"/>
  <c r="AJ61" i="1"/>
  <c r="X61" i="1"/>
  <c r="A63" i="1"/>
  <c r="AG63" i="1" s="1"/>
  <c r="AH62" i="1"/>
  <c r="AI62" i="1"/>
  <c r="AF62" i="1"/>
  <c r="AG62" i="1"/>
  <c r="X62" i="1"/>
  <c r="Y62" i="1"/>
  <c r="AJ62" i="1"/>
  <c r="AB62" i="1"/>
  <c r="W62" i="1"/>
  <c r="AE68" i="1"/>
  <c r="V68" i="1"/>
  <c r="AA68" i="1"/>
  <c r="AD68" i="1"/>
  <c r="AC68" i="1"/>
  <c r="AE67" i="1"/>
  <c r="AC67" i="1"/>
  <c r="AA67" i="1"/>
  <c r="AD67" i="1"/>
  <c r="V67" i="1"/>
  <c r="T69" i="1"/>
  <c r="AI63" i="1" l="1"/>
  <c r="A64" i="1"/>
  <c r="AK64" i="1" s="1"/>
  <c r="X63" i="1"/>
  <c r="AF63" i="1"/>
  <c r="W63" i="1"/>
  <c r="AB63" i="1"/>
  <c r="AK63" i="1"/>
  <c r="AH63" i="1"/>
  <c r="AJ63" i="1"/>
  <c r="Y63" i="1"/>
  <c r="A65" i="1"/>
  <c r="AG65" i="1" s="1"/>
  <c r="AI64" i="1"/>
  <c r="AE69" i="1"/>
  <c r="AC69" i="1"/>
  <c r="V69" i="1"/>
  <c r="AD69" i="1"/>
  <c r="AA69" i="1"/>
  <c r="T70" i="1"/>
  <c r="W64" i="1" l="1"/>
  <c r="X64" i="1"/>
  <c r="Y64" i="1"/>
  <c r="AG64" i="1"/>
  <c r="AB64" i="1"/>
  <c r="AF64" i="1"/>
  <c r="AH64" i="1"/>
  <c r="AJ64" i="1"/>
  <c r="AF65" i="1"/>
  <c r="AH65" i="1"/>
  <c r="A66" i="1"/>
  <c r="A67" i="1" s="1"/>
  <c r="AB67" i="1" s="1"/>
  <c r="Y65" i="1"/>
  <c r="AK65" i="1"/>
  <c r="X65" i="1"/>
  <c r="W65" i="1"/>
  <c r="AB65" i="1"/>
  <c r="AJ65" i="1"/>
  <c r="AI65" i="1"/>
  <c r="T71" i="1"/>
  <c r="AD70" i="1"/>
  <c r="AC70" i="1"/>
  <c r="AA70" i="1"/>
  <c r="V70" i="1"/>
  <c r="AE70" i="1"/>
  <c r="A68" i="1" l="1"/>
  <c r="W68" i="1" s="1"/>
  <c r="AB66" i="1"/>
  <c r="AH66" i="1"/>
  <c r="AG66" i="1"/>
  <c r="AK66" i="1"/>
  <c r="AF66" i="1"/>
  <c r="W66" i="1"/>
  <c r="Y66" i="1"/>
  <c r="AI66" i="1"/>
  <c r="AJ66" i="1"/>
  <c r="AF67" i="1"/>
  <c r="AG67" i="1"/>
  <c r="AJ67" i="1"/>
  <c r="Y67" i="1"/>
  <c r="X67" i="1"/>
  <c r="AK67" i="1"/>
  <c r="W67" i="1"/>
  <c r="AH67" i="1"/>
  <c r="X66" i="1"/>
  <c r="AI67" i="1"/>
  <c r="AE71" i="1"/>
  <c r="AD71" i="1"/>
  <c r="AA71" i="1"/>
  <c r="V71" i="1"/>
  <c r="AC71" i="1"/>
  <c r="T72" i="1"/>
  <c r="T73" i="1" s="1"/>
  <c r="AJ68" i="1"/>
  <c r="AB68" i="1"/>
  <c r="AF68" i="1"/>
  <c r="AI68" i="1"/>
  <c r="AG68" i="1"/>
  <c r="Y68" i="1"/>
  <c r="AK68" i="1"/>
  <c r="X68" i="1"/>
  <c r="A69" i="1" l="1"/>
  <c r="AI69" i="1" s="1"/>
  <c r="AH68" i="1"/>
  <c r="AA73" i="1"/>
  <c r="AD73" i="1"/>
  <c r="V73" i="1"/>
  <c r="AC73" i="1"/>
  <c r="AE73" i="1"/>
  <c r="AE72" i="1"/>
  <c r="V72" i="1"/>
  <c r="AD72" i="1"/>
  <c r="AC72" i="1"/>
  <c r="AA72" i="1"/>
  <c r="T74" i="1"/>
  <c r="AB69" i="1"/>
  <c r="AF69" i="1"/>
  <c r="W69" i="1"/>
  <c r="AG69" i="1"/>
  <c r="AH69" i="1"/>
  <c r="X69" i="1"/>
  <c r="A70" i="1"/>
  <c r="A71" i="1" s="1"/>
  <c r="AI71" i="1" s="1"/>
  <c r="AJ69" i="1"/>
  <c r="AK69" i="1"/>
  <c r="Y69" i="1"/>
  <c r="T75" i="1" l="1"/>
  <c r="T76" i="1" s="1"/>
  <c r="AD74" i="1"/>
  <c r="AC74" i="1"/>
  <c r="V74" i="1"/>
  <c r="AE74" i="1"/>
  <c r="AA74" i="1"/>
  <c r="W70" i="1"/>
  <c r="Y71" i="1"/>
  <c r="AH71" i="1"/>
  <c r="AF70" i="1"/>
  <c r="AH70" i="1"/>
  <c r="AK71" i="1"/>
  <c r="AF71" i="1"/>
  <c r="A72" i="1"/>
  <c r="AB72" i="1" s="1"/>
  <c r="Y70" i="1"/>
  <c r="X70" i="1"/>
  <c r="X71" i="1"/>
  <c r="AI70" i="1"/>
  <c r="AG70" i="1"/>
  <c r="AJ70" i="1"/>
  <c r="AJ71" i="1"/>
  <c r="AG71" i="1"/>
  <c r="AB70" i="1"/>
  <c r="AK70" i="1"/>
  <c r="AB71" i="1"/>
  <c r="W71" i="1"/>
  <c r="T77" i="1" l="1"/>
  <c r="AE77" i="1" s="1"/>
  <c r="AE76" i="1"/>
  <c r="V76" i="1"/>
  <c r="AC76" i="1"/>
  <c r="AD76" i="1"/>
  <c r="AA76" i="1"/>
  <c r="AE75" i="1"/>
  <c r="AC75" i="1"/>
  <c r="AA75" i="1"/>
  <c r="V75" i="1"/>
  <c r="AD75" i="1"/>
  <c r="AG72" i="1"/>
  <c r="A73" i="1"/>
  <c r="W73" i="1" s="1"/>
  <c r="Y72" i="1"/>
  <c r="AI72" i="1"/>
  <c r="W72" i="1"/>
  <c r="AH72" i="1"/>
  <c r="AK72" i="1"/>
  <c r="AF72" i="1"/>
  <c r="AJ72" i="1"/>
  <c r="X72" i="1"/>
  <c r="AA77" i="1" l="1"/>
  <c r="AD77" i="1"/>
  <c r="AC77" i="1"/>
  <c r="T78" i="1"/>
  <c r="T79" i="1" s="1"/>
  <c r="V77" i="1"/>
  <c r="AK73" i="1"/>
  <c r="X73" i="1"/>
  <c r="AB73" i="1"/>
  <c r="AH73" i="1"/>
  <c r="Y73" i="1"/>
  <c r="AG73" i="1"/>
  <c r="AJ73" i="1"/>
  <c r="AF73" i="1"/>
  <c r="A74" i="1"/>
  <c r="AI74" i="1" s="1"/>
  <c r="AI73" i="1"/>
  <c r="AC79" i="1" l="1"/>
  <c r="V79" i="1"/>
  <c r="AD79" i="1"/>
  <c r="AE79" i="1"/>
  <c r="AA79" i="1"/>
  <c r="V78" i="1"/>
  <c r="AE78" i="1"/>
  <c r="AC78" i="1"/>
  <c r="AA78" i="1"/>
  <c r="AD78" i="1"/>
  <c r="T80" i="1"/>
  <c r="T81" i="1" s="1"/>
  <c r="T82" i="1" s="1"/>
  <c r="V82" i="1" s="1"/>
  <c r="AG74" i="1"/>
  <c r="AK74" i="1"/>
  <c r="Y74" i="1"/>
  <c r="AB74" i="1"/>
  <c r="AH74" i="1"/>
  <c r="W74" i="1"/>
  <c r="AJ74" i="1"/>
  <c r="AF74" i="1"/>
  <c r="X74" i="1"/>
  <c r="A75" i="1"/>
  <c r="A76" i="1" s="1"/>
  <c r="AF76" i="1" s="1"/>
  <c r="V81" i="1" l="1"/>
  <c r="AA81" i="1"/>
  <c r="T83" i="1"/>
  <c r="T84" i="1" s="1"/>
  <c r="V84" i="1" s="1"/>
  <c r="V80" i="1"/>
  <c r="AA82" i="1"/>
  <c r="AD82" i="1"/>
  <c r="AD81" i="1"/>
  <c r="AE82" i="1"/>
  <c r="AE80" i="1"/>
  <c r="AC80" i="1"/>
  <c r="AC81" i="1"/>
  <c r="AE81" i="1"/>
  <c r="AC82" i="1"/>
  <c r="AD80" i="1"/>
  <c r="AA80" i="1"/>
  <c r="A77" i="1"/>
  <c r="A78" i="1" s="1"/>
  <c r="AG78" i="1" s="1"/>
  <c r="AJ75" i="1"/>
  <c r="X76" i="1"/>
  <c r="AF75" i="1"/>
  <c r="AI75" i="1"/>
  <c r="W76" i="1"/>
  <c r="AG76" i="1"/>
  <c r="Y76" i="1"/>
  <c r="AH75" i="1"/>
  <c r="AG75" i="1"/>
  <c r="AJ76" i="1"/>
  <c r="AH76" i="1"/>
  <c r="AK75" i="1"/>
  <c r="AK76" i="1"/>
  <c r="AI76" i="1"/>
  <c r="AE84" i="1" l="1"/>
  <c r="AE83" i="1"/>
  <c r="AC83" i="1"/>
  <c r="T85" i="1"/>
  <c r="T86" i="1" s="1"/>
  <c r="V86" i="1" s="1"/>
  <c r="AA84" i="1"/>
  <c r="AD83" i="1"/>
  <c r="AC84" i="1"/>
  <c r="AD84" i="1"/>
  <c r="AA83" i="1"/>
  <c r="V83" i="1"/>
  <c r="AG77" i="1"/>
  <c r="AK77" i="1"/>
  <c r="AK78" i="1"/>
  <c r="AH78" i="1"/>
  <c r="Y77" i="1"/>
  <c r="AF78" i="1"/>
  <c r="AF77" i="1"/>
  <c r="AH77" i="1"/>
  <c r="AB77" i="1"/>
  <c r="AJ78" i="1"/>
  <c r="A79" i="1"/>
  <c r="A80" i="1" s="1"/>
  <c r="AH80" i="1" s="1"/>
  <c r="AJ77" i="1"/>
  <c r="AI78" i="1"/>
  <c r="X77" i="1"/>
  <c r="W77" i="1"/>
  <c r="AI77" i="1"/>
  <c r="X78" i="1"/>
  <c r="W78" i="1"/>
  <c r="Y78" i="1"/>
  <c r="AA86" i="1" l="1"/>
  <c r="AD86" i="1"/>
  <c r="AA85" i="1"/>
  <c r="AE86" i="1"/>
  <c r="AD85" i="1"/>
  <c r="AE85" i="1"/>
  <c r="T87" i="1"/>
  <c r="T88" i="1" s="1"/>
  <c r="AE88" i="1" s="1"/>
  <c r="AC86" i="1"/>
  <c r="V85" i="1"/>
  <c r="AC85" i="1"/>
  <c r="AK79" i="1"/>
  <c r="X80" i="1"/>
  <c r="AJ79" i="1"/>
  <c r="Y79" i="1"/>
  <c r="AG80" i="1"/>
  <c r="AB79" i="1"/>
  <c r="AH79" i="1"/>
  <c r="AJ80" i="1"/>
  <c r="AG79" i="1"/>
  <c r="AF79" i="1"/>
  <c r="AF80" i="1"/>
  <c r="W79" i="1"/>
  <c r="X79" i="1"/>
  <c r="A81" i="1"/>
  <c r="A82" i="1" s="1"/>
  <c r="AJ82" i="1" s="1"/>
  <c r="AB80" i="1"/>
  <c r="AK80" i="1"/>
  <c r="Y80" i="1"/>
  <c r="AI79" i="1"/>
  <c r="AI80" i="1"/>
  <c r="W80" i="1"/>
  <c r="V87" i="1" l="1"/>
  <c r="AD87" i="1"/>
  <c r="V88" i="1"/>
  <c r="T89" i="1"/>
  <c r="AA89" i="1" s="1"/>
  <c r="AD88" i="1"/>
  <c r="AA87" i="1"/>
  <c r="AC88" i="1"/>
  <c r="AE87" i="1"/>
  <c r="AC87" i="1"/>
  <c r="AA88" i="1"/>
  <c r="Y82" i="1"/>
  <c r="AK82" i="1"/>
  <c r="AG82" i="1"/>
  <c r="X82" i="1"/>
  <c r="AH82" i="1"/>
  <c r="AB81" i="1"/>
  <c r="W81" i="1"/>
  <c r="AG81" i="1"/>
  <c r="W82" i="1"/>
  <c r="AK81" i="1"/>
  <c r="AI82" i="1"/>
  <c r="Y81" i="1"/>
  <c r="AB82" i="1"/>
  <c r="AF81" i="1"/>
  <c r="AI81" i="1"/>
  <c r="AF82" i="1"/>
  <c r="AJ81" i="1"/>
  <c r="AH81" i="1"/>
  <c r="A83" i="1"/>
  <c r="AF83" i="1" s="1"/>
  <c r="X81" i="1"/>
  <c r="AC89" i="1" l="1"/>
  <c r="AE89" i="1"/>
  <c r="V89" i="1"/>
  <c r="AD89" i="1"/>
  <c r="T90" i="1"/>
  <c r="T93" i="1" s="1"/>
  <c r="AE93" i="1" s="1"/>
  <c r="A84" i="1"/>
  <c r="AI84" i="1" s="1"/>
  <c r="AJ83" i="1"/>
  <c r="AI83" i="1"/>
  <c r="AK83" i="1"/>
  <c r="W83" i="1"/>
  <c r="X83" i="1"/>
  <c r="AG83" i="1"/>
  <c r="AH83" i="1"/>
  <c r="Y83" i="1"/>
  <c r="AB83" i="1"/>
  <c r="V90" i="1" l="1"/>
  <c r="AA93" i="1"/>
  <c r="AD90" i="1"/>
  <c r="AE90" i="1"/>
  <c r="AD93" i="1"/>
  <c r="AC90" i="1"/>
  <c r="V93" i="1"/>
  <c r="AC93" i="1"/>
  <c r="T94" i="1"/>
  <c r="AA90" i="1"/>
  <c r="AK84" i="1"/>
  <c r="A85" i="1"/>
  <c r="A86" i="1" s="1"/>
  <c r="AH86" i="1" s="1"/>
  <c r="AH84" i="1"/>
  <c r="AG84" i="1"/>
  <c r="AF84" i="1"/>
  <c r="AJ84" i="1"/>
  <c r="AA94" i="1" l="1"/>
  <c r="V94" i="1"/>
  <c r="T95" i="1"/>
  <c r="AE94" i="1"/>
  <c r="AD94" i="1"/>
  <c r="AC94" i="1"/>
  <c r="AK85" i="1"/>
  <c r="AI85" i="1"/>
  <c r="X86" i="1"/>
  <c r="Y86" i="1"/>
  <c r="AG85" i="1"/>
  <c r="AF86" i="1"/>
  <c r="W86" i="1"/>
  <c r="AF85" i="1"/>
  <c r="X85" i="1"/>
  <c r="AB86" i="1"/>
  <c r="AJ86" i="1"/>
  <c r="Y85" i="1"/>
  <c r="W85" i="1"/>
  <c r="AK86" i="1"/>
  <c r="AG86" i="1"/>
  <c r="AH85" i="1"/>
  <c r="AI86" i="1"/>
  <c r="A87" i="1"/>
  <c r="X87" i="1" s="1"/>
  <c r="AJ85" i="1"/>
  <c r="AB85" i="1"/>
  <c r="T96" i="1" l="1"/>
  <c r="T97" i="1" s="1"/>
  <c r="V97" i="1" s="1"/>
  <c r="AA95" i="1"/>
  <c r="V95" i="1"/>
  <c r="AC95" i="1"/>
  <c r="AD95" i="1"/>
  <c r="AE95" i="1"/>
  <c r="AJ87" i="1"/>
  <c r="A88" i="1"/>
  <c r="AJ88" i="1" s="1"/>
  <c r="AK87" i="1"/>
  <c r="AI87" i="1"/>
  <c r="Y87" i="1"/>
  <c r="W87" i="1"/>
  <c r="AG87" i="1"/>
  <c r="AF87" i="1"/>
  <c r="AH87" i="1"/>
  <c r="T98" i="1" l="1"/>
  <c r="AD97" i="1"/>
  <c r="AC96" i="1"/>
  <c r="AE97" i="1"/>
  <c r="AE96" i="1"/>
  <c r="AA97" i="1"/>
  <c r="AD96" i="1"/>
  <c r="AA96" i="1"/>
  <c r="AC97" i="1"/>
  <c r="V96" i="1"/>
  <c r="Y88" i="1"/>
  <c r="AB88" i="1"/>
  <c r="AF88" i="1"/>
  <c r="AG88" i="1"/>
  <c r="A89" i="1"/>
  <c r="W89" i="1" s="1"/>
  <c r="AK88" i="1"/>
  <c r="AH88" i="1"/>
  <c r="AI88" i="1"/>
  <c r="X88" i="1"/>
  <c r="W88" i="1"/>
  <c r="AD98" i="1" l="1"/>
  <c r="AE98" i="1"/>
  <c r="AA98" i="1"/>
  <c r="AC98" i="1"/>
  <c r="T99" i="1"/>
  <c r="AA99" i="1" s="1"/>
  <c r="V98" i="1"/>
  <c r="V99" i="1"/>
  <c r="AC99" i="1"/>
  <c r="AD99" i="1"/>
  <c r="T100" i="1"/>
  <c r="AE100" i="1" s="1"/>
  <c r="AG89" i="1"/>
  <c r="AH89" i="1"/>
  <c r="AI89" i="1"/>
  <c r="AJ89" i="1"/>
  <c r="AB89" i="1"/>
  <c r="A90" i="1"/>
  <c r="AK90" i="1" s="1"/>
  <c r="X89" i="1"/>
  <c r="AF89" i="1"/>
  <c r="Y89" i="1"/>
  <c r="AK89" i="1"/>
  <c r="AE99" i="1" l="1"/>
  <c r="V100" i="1"/>
  <c r="AC100" i="1"/>
  <c r="T101" i="1"/>
  <c r="AE101" i="1" s="1"/>
  <c r="AD100" i="1"/>
  <c r="AA100" i="1"/>
  <c r="AH90" i="1"/>
  <c r="AI90" i="1"/>
  <c r="Y90" i="1"/>
  <c r="W90" i="1"/>
  <c r="A93" i="1"/>
  <c r="AJ93" i="1" s="1"/>
  <c r="AG90" i="1"/>
  <c r="AJ90" i="1"/>
  <c r="AF90" i="1"/>
  <c r="X90" i="1"/>
  <c r="AD101" i="1" l="1"/>
  <c r="AA101" i="1"/>
  <c r="AC101" i="1"/>
  <c r="V101" i="1"/>
  <c r="T102" i="1"/>
  <c r="AE102" i="1" s="1"/>
  <c r="A94" i="1"/>
  <c r="AH93" i="1"/>
  <c r="Y93" i="1"/>
  <c r="AK93" i="1"/>
  <c r="AI93" i="1"/>
  <c r="W93" i="1"/>
  <c r="AG93" i="1"/>
  <c r="X93" i="1"/>
  <c r="AF93" i="1"/>
  <c r="AK94" i="1" l="1"/>
  <c r="AJ94" i="1"/>
  <c r="AA102" i="1"/>
  <c r="AC102" i="1"/>
  <c r="V102" i="1"/>
  <c r="AD102" i="1"/>
  <c r="AF94" i="1"/>
  <c r="AH94" i="1"/>
  <c r="A95" i="1"/>
  <c r="Y94" i="1"/>
  <c r="AB94" i="1"/>
  <c r="AI94" i="1"/>
  <c r="AG94" i="1"/>
  <c r="W94" i="1"/>
  <c r="X94" i="1"/>
  <c r="T103" i="1" l="1"/>
  <c r="AJ95" i="1"/>
  <c r="AK95" i="1"/>
  <c r="AI95" i="1"/>
  <c r="A96" i="1"/>
  <c r="Y96" i="1" s="1"/>
  <c r="AB95" i="1"/>
  <c r="AF95" i="1"/>
  <c r="W95" i="1"/>
  <c r="AH95" i="1"/>
  <c r="Y95" i="1"/>
  <c r="X95" i="1"/>
  <c r="AG95" i="1"/>
  <c r="AA103" i="1" l="1"/>
  <c r="V103" i="1"/>
  <c r="AC103" i="1"/>
  <c r="AE103" i="1"/>
  <c r="AD103" i="1"/>
  <c r="T104" i="1"/>
  <c r="AB96" i="1"/>
  <c r="AJ96" i="1"/>
  <c r="AH96" i="1"/>
  <c r="AK96" i="1"/>
  <c r="W96" i="1"/>
  <c r="AI96" i="1"/>
  <c r="A97" i="1"/>
  <c r="AG96" i="1"/>
  <c r="X96" i="1"/>
  <c r="AF96" i="1"/>
  <c r="Y97" i="1" l="1"/>
  <c r="AH97" i="1"/>
  <c r="A98" i="1"/>
  <c r="AK98" i="1" s="1"/>
  <c r="AC104" i="1"/>
  <c r="T105" i="1"/>
  <c r="AE104" i="1"/>
  <c r="V104" i="1"/>
  <c r="AA104" i="1"/>
  <c r="AD104" i="1"/>
  <c r="AF97" i="1"/>
  <c r="AB97" i="1"/>
  <c r="A99" i="1"/>
  <c r="AB99" i="1" s="1"/>
  <c r="AK97" i="1"/>
  <c r="AJ97" i="1"/>
  <c r="AI97" i="1"/>
  <c r="W97" i="1"/>
  <c r="AG97" i="1"/>
  <c r="X97" i="1"/>
  <c r="AH98" i="1" l="1"/>
  <c r="AI98" i="1"/>
  <c r="AF98" i="1"/>
  <c r="AG98" i="1"/>
  <c r="W98" i="1"/>
  <c r="AJ98" i="1"/>
  <c r="X98" i="1"/>
  <c r="Y98" i="1"/>
  <c r="V105" i="1"/>
  <c r="AC105" i="1"/>
  <c r="T106" i="1"/>
  <c r="T107" i="1" s="1"/>
  <c r="AA105" i="1"/>
  <c r="AE105" i="1"/>
  <c r="AD105" i="1"/>
  <c r="A100" i="1"/>
  <c r="AK100" i="1" s="1"/>
  <c r="AF99" i="1"/>
  <c r="W99" i="1"/>
  <c r="AH99" i="1"/>
  <c r="AI99" i="1"/>
  <c r="AG99" i="1"/>
  <c r="AJ99" i="1"/>
  <c r="Y99" i="1"/>
  <c r="X99" i="1"/>
  <c r="AK99" i="1"/>
  <c r="T108" i="1" l="1"/>
  <c r="AE107" i="1"/>
  <c r="AC107" i="1"/>
  <c r="AD107" i="1"/>
  <c r="V107" i="1"/>
  <c r="AA107" i="1"/>
  <c r="AD106" i="1"/>
  <c r="AC106" i="1"/>
  <c r="AE106" i="1"/>
  <c r="V106" i="1"/>
  <c r="T109" i="1"/>
  <c r="AA106" i="1"/>
  <c r="AH100" i="1"/>
  <c r="AI100" i="1"/>
  <c r="AG100" i="1"/>
  <c r="AF100" i="1"/>
  <c r="A101" i="1"/>
  <c r="W101" i="1" s="1"/>
  <c r="Y100" i="1"/>
  <c r="AB100" i="1"/>
  <c r="W100" i="1"/>
  <c r="AJ100" i="1"/>
  <c r="X100" i="1"/>
  <c r="AE108" i="1" l="1"/>
  <c r="AC108" i="1"/>
  <c r="AD108" i="1"/>
  <c r="V108" i="1"/>
  <c r="AA108" i="1"/>
  <c r="T110" i="1"/>
  <c r="T111" i="1" s="1"/>
  <c r="AE109" i="1"/>
  <c r="AA109" i="1"/>
  <c r="AD109" i="1"/>
  <c r="AC109" i="1"/>
  <c r="V109" i="1"/>
  <c r="AH101" i="1"/>
  <c r="AJ101" i="1"/>
  <c r="AI101" i="1"/>
  <c r="X101" i="1"/>
  <c r="AG101" i="1"/>
  <c r="AK101" i="1"/>
  <c r="AF101" i="1"/>
  <c r="Y101" i="1"/>
  <c r="AB101" i="1"/>
  <c r="A102" i="1"/>
  <c r="AH102" i="1" s="1"/>
  <c r="AE111" i="1" l="1"/>
  <c r="V111" i="1"/>
  <c r="AC111" i="1"/>
  <c r="AD111" i="1"/>
  <c r="AA111" i="1"/>
  <c r="AC110" i="1"/>
  <c r="AE110" i="1"/>
  <c r="V110" i="1"/>
  <c r="AA110" i="1"/>
  <c r="AD110" i="1"/>
  <c r="T112" i="1"/>
  <c r="AG102" i="1"/>
  <c r="Y102" i="1"/>
  <c r="AJ102" i="1"/>
  <c r="X102" i="1"/>
  <c r="AB102" i="1"/>
  <c r="AI102" i="1"/>
  <c r="AK102" i="1"/>
  <c r="AF102" i="1"/>
  <c r="W102" i="1"/>
  <c r="A103" i="1" l="1"/>
  <c r="AA112" i="1"/>
  <c r="AC112" i="1"/>
  <c r="AE112" i="1"/>
  <c r="AD112" i="1"/>
  <c r="V112" i="1"/>
  <c r="T113" i="1"/>
  <c r="AB103" i="1" l="1"/>
  <c r="AH103" i="1"/>
  <c r="W103" i="1"/>
  <c r="Y103" i="1"/>
  <c r="AK103" i="1"/>
  <c r="AG103" i="1"/>
  <c r="AF103" i="1"/>
  <c r="AJ103" i="1"/>
  <c r="AI103" i="1"/>
  <c r="A104" i="1"/>
  <c r="X103" i="1"/>
  <c r="T114" i="1"/>
  <c r="T115" i="1" s="1"/>
  <c r="T116" i="1" s="1"/>
  <c r="V113" i="1"/>
  <c r="AA113" i="1"/>
  <c r="AC113" i="1"/>
  <c r="AD113" i="1"/>
  <c r="AE113" i="1"/>
  <c r="AK104" i="1" l="1"/>
  <c r="AG104" i="1"/>
  <c r="W104" i="1"/>
  <c r="AI104" i="1"/>
  <c r="Y104" i="1"/>
  <c r="AJ104" i="1"/>
  <c r="A105" i="1"/>
  <c r="Y105" i="1" s="1"/>
  <c r="AB104" i="1"/>
  <c r="AF104" i="1"/>
  <c r="X104" i="1"/>
  <c r="AH104" i="1"/>
  <c r="AE115" i="1"/>
  <c r="AA115" i="1"/>
  <c r="AC115" i="1"/>
  <c r="AD115" i="1"/>
  <c r="V115" i="1"/>
  <c r="AC116" i="1"/>
  <c r="AE116" i="1"/>
  <c r="V116" i="1"/>
  <c r="AA116" i="1"/>
  <c r="AD116" i="1"/>
  <c r="V114" i="1"/>
  <c r="AD114" i="1"/>
  <c r="AC114" i="1"/>
  <c r="AE114" i="1"/>
  <c r="AA114" i="1"/>
  <c r="T117" i="1"/>
  <c r="AF105" i="1" l="1"/>
  <c r="AB105" i="1"/>
  <c r="AI105" i="1"/>
  <c r="AH105" i="1"/>
  <c r="X105" i="1"/>
  <c r="A106" i="1"/>
  <c r="X106" i="1" s="1"/>
  <c r="AG105" i="1"/>
  <c r="AJ105" i="1"/>
  <c r="W105" i="1"/>
  <c r="AK105" i="1"/>
  <c r="AC117" i="1"/>
  <c r="AE117" i="1"/>
  <c r="AA117" i="1"/>
  <c r="T118" i="1"/>
  <c r="V117" i="1"/>
  <c r="AD117" i="1"/>
  <c r="A107" i="1" l="1"/>
  <c r="AK107" i="1" s="1"/>
  <c r="AK106" i="1"/>
  <c r="AI106" i="1"/>
  <c r="AJ106" i="1"/>
  <c r="AB106" i="1"/>
  <c r="AG106" i="1"/>
  <c r="W106" i="1"/>
  <c r="AH106" i="1"/>
  <c r="Y106" i="1"/>
  <c r="AF106" i="1"/>
  <c r="AD118" i="1"/>
  <c r="AA118" i="1"/>
  <c r="V118" i="1"/>
  <c r="T119" i="1"/>
  <c r="AE118" i="1"/>
  <c r="AC118" i="1"/>
  <c r="A108" i="1" l="1"/>
  <c r="AK108" i="1" s="1"/>
  <c r="AH107" i="1"/>
  <c r="AI107" i="1"/>
  <c r="AF107" i="1"/>
  <c r="AG107" i="1"/>
  <c r="W107" i="1"/>
  <c r="Y107" i="1"/>
  <c r="AB107" i="1"/>
  <c r="AJ107" i="1"/>
  <c r="X107" i="1"/>
  <c r="T120" i="1"/>
  <c r="T121" i="1" s="1"/>
  <c r="AE119" i="1"/>
  <c r="V119" i="1"/>
  <c r="AD119" i="1"/>
  <c r="AC119" i="1"/>
  <c r="AA119" i="1"/>
  <c r="AH108" i="1" l="1"/>
  <c r="AI108" i="1"/>
  <c r="AF108" i="1"/>
  <c r="AG108" i="1"/>
  <c r="A109" i="1"/>
  <c r="AI109" i="1" s="1"/>
  <c r="W108" i="1"/>
  <c r="X108" i="1"/>
  <c r="AB108" i="1"/>
  <c r="Y108" i="1"/>
  <c r="AJ108" i="1"/>
  <c r="AB109" i="1"/>
  <c r="T122" i="1"/>
  <c r="T123" i="1" s="1"/>
  <c r="AE121" i="1"/>
  <c r="AC121" i="1"/>
  <c r="V121" i="1"/>
  <c r="AA121" i="1"/>
  <c r="AD121" i="1"/>
  <c r="V120" i="1"/>
  <c r="AC120" i="1"/>
  <c r="AE120" i="1"/>
  <c r="AD120" i="1"/>
  <c r="AA120" i="1"/>
  <c r="AF109" i="1" l="1"/>
  <c r="AH109" i="1"/>
  <c r="AJ109" i="1"/>
  <c r="AK109" i="1"/>
  <c r="Y109" i="1"/>
  <c r="W109" i="1"/>
  <c r="A110" i="1"/>
  <c r="AF110" i="1" s="1"/>
  <c r="X109" i="1"/>
  <c r="AG109" i="1"/>
  <c r="A111" i="1"/>
  <c r="Y111" i="1" s="1"/>
  <c r="AG110" i="1"/>
  <c r="AE123" i="1"/>
  <c r="AD123" i="1"/>
  <c r="AC123" i="1"/>
  <c r="AA123" i="1"/>
  <c r="V123" i="1"/>
  <c r="AE122" i="1"/>
  <c r="V122" i="1"/>
  <c r="AC122" i="1"/>
  <c r="AA122" i="1"/>
  <c r="AD122" i="1"/>
  <c r="T124" i="1"/>
  <c r="T125" i="1" s="1"/>
  <c r="AE125" i="1" l="1"/>
  <c r="AC125" i="1"/>
  <c r="AD125" i="1"/>
  <c r="V125" i="1"/>
  <c r="AA125" i="1"/>
  <c r="X110" i="1"/>
  <c r="AJ110" i="1"/>
  <c r="AG111" i="1"/>
  <c r="AH111" i="1"/>
  <c r="AB110" i="1"/>
  <c r="W111" i="1"/>
  <c r="AI110" i="1"/>
  <c r="AB111" i="1"/>
  <c r="Y110" i="1"/>
  <c r="AJ111" i="1"/>
  <c r="X111" i="1"/>
  <c r="AF111" i="1"/>
  <c r="W110" i="1"/>
  <c r="AK111" i="1"/>
  <c r="A112" i="1"/>
  <c r="A113" i="1" s="1"/>
  <c r="AK113" i="1" s="1"/>
  <c r="AI111" i="1"/>
  <c r="AK110" i="1"/>
  <c r="AH110" i="1"/>
  <c r="T126" i="1"/>
  <c r="T127" i="1" s="1"/>
  <c r="AE124" i="1"/>
  <c r="AC124" i="1"/>
  <c r="AA124" i="1"/>
  <c r="AD124" i="1"/>
  <c r="V124" i="1"/>
  <c r="AG112" i="1" l="1"/>
  <c r="AH112" i="1"/>
  <c r="Y113" i="1"/>
  <c r="A114" i="1"/>
  <c r="AI114" i="1" s="1"/>
  <c r="AF113" i="1"/>
  <c r="W112" i="1"/>
  <c r="AK112" i="1"/>
  <c r="AJ112" i="1"/>
  <c r="X112" i="1"/>
  <c r="AG113" i="1"/>
  <c r="AI113" i="1"/>
  <c r="X113" i="1"/>
  <c r="AB113" i="1"/>
  <c r="W113" i="1"/>
  <c r="AH113" i="1"/>
  <c r="Y112" i="1"/>
  <c r="AJ113" i="1"/>
  <c r="AI112" i="1"/>
  <c r="AF112" i="1"/>
  <c r="AF114" i="1"/>
  <c r="W114" i="1"/>
  <c r="AG114" i="1"/>
  <c r="AH114" i="1"/>
  <c r="AJ114" i="1"/>
  <c r="A115" i="1"/>
  <c r="AK114" i="1"/>
  <c r="X114" i="1"/>
  <c r="AB114" i="1"/>
  <c r="AC127" i="1"/>
  <c r="AA127" i="1"/>
  <c r="AD127" i="1"/>
  <c r="AE127" i="1"/>
  <c r="V127" i="1"/>
  <c r="V126" i="1"/>
  <c r="AE126" i="1"/>
  <c r="AD126" i="1"/>
  <c r="AC126" i="1"/>
  <c r="AA126" i="1"/>
  <c r="T128" i="1"/>
  <c r="Y114" i="1" l="1"/>
  <c r="AH115" i="1"/>
  <c r="W115" i="1"/>
  <c r="AG115" i="1"/>
  <c r="X115" i="1"/>
  <c r="Y115" i="1"/>
  <c r="A116" i="1"/>
  <c r="A117" i="1" s="1"/>
  <c r="AJ115" i="1"/>
  <c r="AF115" i="1"/>
  <c r="AI115" i="1"/>
  <c r="AK115" i="1"/>
  <c r="AC128" i="1"/>
  <c r="AD128" i="1"/>
  <c r="V128" i="1"/>
  <c r="AA128" i="1"/>
  <c r="AE128" i="1"/>
  <c r="T129" i="1"/>
  <c r="AK117" i="1" l="1"/>
  <c r="AJ117" i="1"/>
  <c r="AH117" i="1"/>
  <c r="AI117" i="1"/>
  <c r="A118" i="1"/>
  <c r="A119" i="1" s="1"/>
  <c r="AI119" i="1" s="1"/>
  <c r="AG117" i="1"/>
  <c r="AF117" i="1"/>
  <c r="Y117" i="1"/>
  <c r="W117" i="1"/>
  <c r="AB117" i="1"/>
  <c r="X117" i="1"/>
  <c r="AB116" i="1"/>
  <c r="AG116" i="1"/>
  <c r="AI116" i="1"/>
  <c r="AH116" i="1"/>
  <c r="Y116" i="1"/>
  <c r="W116" i="1"/>
  <c r="X116" i="1"/>
  <c r="AF116" i="1"/>
  <c r="AJ116" i="1"/>
  <c r="AK116" i="1"/>
  <c r="AD129" i="1"/>
  <c r="AC129" i="1"/>
  <c r="AA129" i="1"/>
  <c r="AE129" i="1"/>
  <c r="V129" i="1"/>
  <c r="T130" i="1"/>
  <c r="T131" i="1" s="1"/>
  <c r="AG119" i="1" l="1"/>
  <c r="AF118" i="1"/>
  <c r="W118" i="1"/>
  <c r="AJ118" i="1"/>
  <c r="AK118" i="1"/>
  <c r="AJ119" i="1"/>
  <c r="W119" i="1"/>
  <c r="AI118" i="1"/>
  <c r="X118" i="1"/>
  <c r="A120" i="1"/>
  <c r="A121" i="1" s="1"/>
  <c r="Y119" i="1"/>
  <c r="AH118" i="1"/>
  <c r="AF119" i="1"/>
  <c r="AG118" i="1"/>
  <c r="AK119" i="1"/>
  <c r="X119" i="1"/>
  <c r="AB119" i="1"/>
  <c r="Y118" i="1"/>
  <c r="AH119" i="1"/>
  <c r="AB118" i="1"/>
  <c r="AE131" i="1"/>
  <c r="AC131" i="1"/>
  <c r="AD131" i="1"/>
  <c r="V131" i="1"/>
  <c r="AA131" i="1"/>
  <c r="AC130" i="1"/>
  <c r="V130" i="1"/>
  <c r="AA130" i="1"/>
  <c r="AD130" i="1"/>
  <c r="T132" i="1"/>
  <c r="AE130" i="1"/>
  <c r="X121" i="1" l="1"/>
  <c r="W120" i="1"/>
  <c r="A122" i="1"/>
  <c r="AB122" i="1" s="1"/>
  <c r="AB121" i="1"/>
  <c r="AI121" i="1"/>
  <c r="AK120" i="1"/>
  <c r="Y121" i="1"/>
  <c r="AG121" i="1"/>
  <c r="AJ120" i="1"/>
  <c r="AH121" i="1"/>
  <c r="AJ121" i="1"/>
  <c r="AF121" i="1"/>
  <c r="AG120" i="1"/>
  <c r="AI120" i="1"/>
  <c r="X120" i="1"/>
  <c r="AK121" i="1"/>
  <c r="W121" i="1"/>
  <c r="AB120" i="1"/>
  <c r="Y120" i="1"/>
  <c r="AH120" i="1"/>
  <c r="AF120" i="1"/>
  <c r="AE132" i="1"/>
  <c r="AC132" i="1"/>
  <c r="AA132" i="1"/>
  <c r="V132" i="1"/>
  <c r="AD132" i="1"/>
  <c r="T133" i="1"/>
  <c r="AG122" i="1" l="1"/>
  <c r="AK122" i="1"/>
  <c r="AJ122" i="1"/>
  <c r="AH122" i="1"/>
  <c r="Y122" i="1"/>
  <c r="A123" i="1"/>
  <c r="AB123" i="1" s="1"/>
  <c r="W122" i="1"/>
  <c r="X122" i="1"/>
  <c r="AI122" i="1"/>
  <c r="AF122" i="1"/>
  <c r="T134" i="1"/>
  <c r="AA133" i="1"/>
  <c r="AD133" i="1"/>
  <c r="V133" i="1"/>
  <c r="AC133" i="1"/>
  <c r="AE133" i="1"/>
  <c r="T136" i="1" l="1"/>
  <c r="V136" i="1" s="1"/>
  <c r="AD134" i="1"/>
  <c r="A124" i="1"/>
  <c r="AJ123" i="1"/>
  <c r="X123" i="1"/>
  <c r="AH123" i="1"/>
  <c r="W123" i="1"/>
  <c r="AG123" i="1"/>
  <c r="AF123" i="1"/>
  <c r="AI123" i="1"/>
  <c r="AK123" i="1"/>
  <c r="Y123" i="1"/>
  <c r="AC134" i="1"/>
  <c r="AE134" i="1"/>
  <c r="V134" i="1"/>
  <c r="AA134" i="1"/>
  <c r="AH124" i="1"/>
  <c r="Y124" i="1"/>
  <c r="AJ124" i="1"/>
  <c r="AG124" i="1"/>
  <c r="AF124" i="1"/>
  <c r="AB124" i="1"/>
  <c r="AI124" i="1"/>
  <c r="W124" i="1"/>
  <c r="A125" i="1" l="1"/>
  <c r="AK125" i="1" s="1"/>
  <c r="X124" i="1"/>
  <c r="AK124" i="1"/>
  <c r="AH125" i="1" l="1"/>
  <c r="AI125" i="1"/>
  <c r="AF125" i="1"/>
  <c r="AG125" i="1"/>
  <c r="A126" i="1"/>
  <c r="AG126" i="1" s="1"/>
  <c r="W125" i="1"/>
  <c r="AJ125" i="1"/>
  <c r="X125" i="1"/>
  <c r="AB125" i="1"/>
  <c r="Y125" i="1"/>
  <c r="AH126" i="1"/>
  <c r="AI126" i="1"/>
  <c r="X126" i="1" l="1"/>
  <c r="Y126" i="1"/>
  <c r="A127" i="1"/>
  <c r="AK127" i="1" s="1"/>
  <c r="W126" i="1"/>
  <c r="AK126" i="1"/>
  <c r="AJ126" i="1"/>
  <c r="AB126" i="1"/>
  <c r="AF126" i="1"/>
  <c r="AG127" i="1"/>
  <c r="W127" i="1"/>
  <c r="Y127" i="1"/>
  <c r="AJ127" i="1"/>
  <c r="AF127" i="1"/>
  <c r="A128" i="1"/>
  <c r="AI127" i="1" l="1"/>
  <c r="AH127" i="1"/>
  <c r="X127" i="1"/>
  <c r="AB127" i="1"/>
  <c r="A129" i="1"/>
  <c r="AF129" i="1" s="1"/>
  <c r="AB128" i="1"/>
  <c r="AK128" i="1"/>
  <c r="AH128" i="1"/>
  <c r="X128" i="1"/>
  <c r="W128" i="1"/>
  <c r="Y128" i="1"/>
  <c r="AI128" i="1"/>
  <c r="AF128" i="1"/>
  <c r="AG128" i="1"/>
  <c r="AJ128" i="1"/>
  <c r="AG129" i="1"/>
  <c r="AK129" i="1"/>
  <c r="W129" i="1"/>
  <c r="Y129" i="1" l="1"/>
  <c r="AB129" i="1"/>
  <c r="X129" i="1"/>
  <c r="AH129" i="1"/>
  <c r="AI129" i="1"/>
  <c r="AJ129" i="1"/>
  <c r="A130" i="1"/>
  <c r="A131" i="1" l="1"/>
  <c r="AH130" i="1"/>
  <c r="W130" i="1"/>
  <c r="AF130" i="1"/>
  <c r="AI130" i="1"/>
  <c r="X130" i="1"/>
  <c r="A132" i="1"/>
  <c r="AB130" i="1"/>
  <c r="AJ130" i="1"/>
  <c r="AK130" i="1"/>
  <c r="Y130" i="1"/>
  <c r="AG130" i="1"/>
  <c r="A133" i="1" l="1"/>
  <c r="AH132" i="1"/>
  <c r="X132" i="1"/>
  <c r="AG132" i="1"/>
  <c r="W132" i="1"/>
  <c r="AB132" i="1"/>
  <c r="Y132" i="1"/>
  <c r="AK132" i="1"/>
  <c r="AI132" i="1"/>
  <c r="AF132" i="1"/>
  <c r="AJ132" i="1"/>
  <c r="AK131" i="1"/>
  <c r="AG131" i="1"/>
  <c r="Y131" i="1"/>
  <c r="X131" i="1"/>
  <c r="AB131" i="1"/>
  <c r="W131" i="1"/>
  <c r="AI131" i="1"/>
  <c r="AJ131" i="1"/>
  <c r="AH131" i="1"/>
  <c r="AF131" i="1"/>
  <c r="A134" i="1" l="1"/>
  <c r="AK133" i="1"/>
  <c r="AJ133" i="1"/>
  <c r="AB133" i="1"/>
  <c r="X133" i="1"/>
  <c r="AH133" i="1"/>
  <c r="AF133" i="1"/>
  <c r="Y133" i="1"/>
  <c r="AI133" i="1"/>
  <c r="W133" i="1"/>
  <c r="AG133" i="1"/>
  <c r="AK134" i="1" l="1"/>
  <c r="AF134" i="1"/>
  <c r="Y134" i="1"/>
  <c r="W134" i="1"/>
  <c r="X134" i="1"/>
  <c r="AH134" i="1"/>
  <c r="AJ134" i="1"/>
  <c r="AB134" i="1"/>
  <c r="AG134" i="1"/>
  <c r="AI134" i="1"/>
  <c r="A136" i="1"/>
</calcChain>
</file>

<file path=xl/sharedStrings.xml><?xml version="1.0" encoding="utf-8"?>
<sst xmlns="http://schemas.openxmlformats.org/spreadsheetml/2006/main" count="565" uniqueCount="436">
  <si>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</si>
  <si>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</si>
  <si>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</si>
  <si>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</si>
  <si>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</si>
  <si>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</si>
  <si>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</si>
  <si>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</si>
  <si>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</si>
  <si>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</si>
  <si>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</si>
  <si>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</si>
  <si>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</si>
  <si>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</si>
  <si>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</si>
  <si>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</si>
  <si>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</si>
  <si>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</si>
  <si>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</si>
  <si>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</si>
  <si>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</si>
  <si>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</si>
  <si>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</si>
  <si>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</si>
  <si>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</si>
  <si>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</si>
  <si>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</si>
  <si>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</si>
  <si>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</si>
  <si>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</si>
  <si>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</si>
  <si>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</si>
  <si>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</si>
  <si>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</si>
  <si>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</si>
  <si>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</si>
  <si>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</si>
  <si>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</si>
  <si>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</si>
  <si>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</si>
  <si>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</si>
  <si>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</si>
  <si>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</si>
  <si>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</si>
  <si>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</si>
  <si>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</si>
  <si>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</si>
  <si>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</si>
  <si>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</si>
  <si>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</si>
  <si>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</si>
  <si>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</si>
  <si>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</si>
  <si>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</si>
  <si>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</si>
  <si>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</si>
  <si>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</si>
  <si>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</si>
  <si>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</si>
  <si>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</si>
  <si>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</si>
  <si>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</si>
  <si>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</si>
  <si>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</si>
  <si>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</si>
  <si>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</si>
  <si>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</si>
  <si>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</si>
  <si>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</si>
  <si>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</si>
  <si>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</si>
  <si>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</si>
  <si>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</si>
  <si>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</si>
  <si>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</si>
  <si>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</si>
  <si>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</si>
  <si>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</si>
  <si>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</si>
  <si>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</si>
  <si>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</si>
  <si>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</si>
  <si>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</si>
  <si>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</si>
  <si>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</si>
  <si>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</si>
  <si>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</si>
  <si>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</si>
  <si>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</si>
  <si>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</si>
  <si>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</si>
  <si>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</si>
  <si>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</si>
  <si>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</si>
  <si>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</si>
  <si>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</si>
  <si>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</si>
  <si>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</si>
  <si>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</si>
  <si>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</si>
  <si>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</si>
  <si>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</si>
  <si>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</si>
  <si>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</si>
  <si>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</si>
  <si>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</si>
  <si>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</si>
  <si>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</si>
  <si>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</si>
  <si>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</si>
  <si>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</si>
  <si>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</si>
  <si>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</si>
  <si>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</si>
  <si>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</si>
  <si>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</si>
  <si>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</si>
  <si>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</si>
  <si>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</si>
  <si>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</si>
  <si>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</si>
  <si>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</si>
  <si>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</si>
  <si>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</si>
  <si>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</si>
  <si>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</si>
  <si>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</si>
  <si>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</si>
  <si>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</si>
  <si>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</si>
  <si>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</si>
  <si>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</si>
  <si>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</si>
  <si>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</si>
  <si>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</si>
  <si>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</si>
  <si>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</si>
  <si>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</si>
  <si>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</si>
  <si>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</si>
  <si>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</si>
  <si>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</si>
  <si>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</si>
  <si>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</si>
  <si>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</si>
  <si>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</si>
  <si>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</si>
  <si>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</si>
  <si>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</si>
  <si>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</si>
  <si>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</si>
  <si>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</si>
  <si>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</si>
  <si>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</si>
  <si>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</si>
  <si>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</si>
  <si>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</si>
  <si>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</si>
  <si>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</si>
  <si>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</si>
  <si>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</si>
  <si>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</si>
  <si>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</si>
  <si>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</si>
  <si>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</si>
  <si>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</si>
  <si>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</si>
  <si>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</si>
  <si>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</si>
  <si>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</si>
  <si>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</si>
  <si>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</si>
  <si>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</si>
  <si>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</si>
  <si>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</si>
  <si>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</si>
  <si>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</si>
  <si>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</si>
  <si>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</si>
  <si>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</si>
  <si>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</si>
  <si>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</si>
  <si>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</si>
  <si>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</si>
  <si>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</si>
  <si>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</si>
  <si>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</si>
  <si>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</si>
  <si>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</si>
  <si>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</si>
  <si>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</si>
  <si>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</si>
  <si>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</si>
  <si>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</si>
  <si>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</si>
  <si>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</si>
  <si>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</si>
  <si>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</si>
  <si>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</si>
  <si>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</si>
  <si>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</si>
  <si>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</si>
  <si>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</si>
  <si>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</si>
  <si>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</si>
  <si>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</si>
  <si>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</si>
  <si>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</si>
  <si>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</si>
  <si>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</si>
  <si>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</si>
  <si>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</si>
  <si>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</si>
  <si>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</si>
  <si>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</si>
  <si>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</si>
  <si>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</si>
  <si>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</si>
  <si>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</si>
  <si>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</si>
  <si>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</si>
  <si>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</si>
  <si>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</si>
  <si>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</si>
  <si>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</si>
  <si>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</si>
  <si>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</si>
  <si>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</si>
  <si>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</si>
  <si>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</si>
  <si>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</si>
  <si>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</si>
  <si>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</si>
  <si>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</si>
  <si>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</si>
  <si>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</si>
  <si>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</si>
  <si>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</si>
  <si>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</si>
  <si>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</si>
  <si>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</si>
  <si>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</si>
  <si>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</si>
  <si>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</si>
  <si>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</si>
  <si>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</si>
  <si>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</si>
  <si>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</si>
  <si>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</si>
  <si>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</si>
  <si>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</si>
  <si>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</si>
  <si>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</si>
  <si>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</si>
  <si>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</si>
  <si>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</si>
  <si>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</si>
  <si>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</si>
  <si>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</si>
  <si>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</si>
  <si>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</si>
  <si>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</si>
  <si>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</si>
  <si>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</si>
  <si>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</si>
  <si>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</si>
  <si>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</si>
  <si>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</si>
  <si>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</si>
  <si>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</si>
  <si>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</si>
  <si>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</si>
  <si>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</si>
  <si>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</si>
  <si>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</si>
  <si>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</si>
  <si>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</si>
  <si>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</si>
  <si>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</si>
  <si>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</si>
  <si>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</si>
  <si>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</si>
  <si>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</si>
  <si>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</si>
  <si>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</si>
  <si>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</si>
  <si>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</si>
  <si>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</si>
  <si>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</si>
  <si>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</si>
  <si>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</si>
  <si>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</si>
  <si>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</si>
  <si>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</si>
  <si>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</si>
  <si>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</si>
  <si>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</si>
  <si>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</si>
  <si>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</si>
  <si>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</si>
  <si>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</si>
  <si>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</si>
  <si>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</si>
  <si>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</si>
  <si>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</si>
  <si>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</si>
  <si>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</si>
  <si>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</si>
  <si>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</si>
  <si>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</si>
  <si>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</si>
  <si>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</si>
  <si>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</si>
  <si>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</si>
  <si>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</si>
  <si>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</si>
  <si>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</si>
  <si>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</si>
  <si>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</si>
  <si>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</si>
  <si>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</si>
  <si>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</si>
  <si>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</si>
  <si>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</si>
  <si>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</si>
  <si>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</si>
  <si>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</si>
  <si>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</si>
  <si>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</si>
  <si>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</si>
  <si>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</si>
  <si>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</si>
  <si>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</si>
  <si>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</si>
  <si>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</si>
  <si>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</si>
  <si>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</si>
  <si>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</si>
  <si>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</si>
  <si>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</si>
  <si>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</si>
  <si>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</si>
  <si>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</si>
  <si>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</si>
  <si>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</si>
  <si>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</si>
  <si>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</si>
  <si>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</si>
  <si>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</si>
  <si>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</si>
  <si>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</si>
  <si>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</si>
  <si>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</si>
  <si>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</si>
  <si>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</si>
  <si>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</si>
  <si>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</si>
  <si>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</si>
  <si>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</si>
  <si>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</si>
  <si>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</si>
  <si>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</si>
  <si>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</si>
  <si>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</si>
  <si>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</si>
  <si>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</si>
  <si>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</si>
  <si>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</si>
  <si>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</si>
  <si>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</si>
  <si>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</si>
  <si>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</si>
  <si>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</si>
  <si>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</si>
  <si>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Имя эффекта</t>
  </si>
  <si>
    <t>PLANETEARTH</t>
  </si>
  <si>
    <t>Планета Земля</t>
  </si>
  <si>
    <t xml:space="preserve">PlanetEarth(); </t>
  </si>
  <si>
    <t>STARS</t>
  </si>
  <si>
    <t>Звезды</t>
  </si>
  <si>
    <t>Осьминог</t>
  </si>
  <si>
    <t>EffectStars();</t>
  </si>
  <si>
    <t>TORNADO</t>
  </si>
  <si>
    <t>Торнадо</t>
  </si>
  <si>
    <t>Цветной Питон</t>
  </si>
  <si>
    <t>PLASMA_WAVES</t>
  </si>
  <si>
    <t>Плазменные волны</t>
  </si>
  <si>
    <t>количество режимов</t>
  </si>
  <si>
    <t xml:space="preserve">LOW_DELAY_TICK </t>
  </si>
  <si>
    <t>Tornado();</t>
  </si>
  <si>
    <t>Octopus();</t>
  </si>
  <si>
    <t>Plasma_Waves();</t>
  </si>
  <si>
    <t xml:space="preserve">EFF_COLORED_PYTHON </t>
  </si>
  <si>
    <t>Colored_Python();</t>
  </si>
  <si>
    <t xml:space="preserve">MODE_AMOUNT </t>
  </si>
  <si>
    <t>Snowfall();</t>
  </si>
  <si>
    <t>DROP_IN_WATER</t>
  </si>
  <si>
    <t>Капли на воде</t>
  </si>
  <si>
    <t>DropInWater();</t>
  </si>
  <si>
    <t>OCTOPUS</t>
  </si>
  <si>
    <t xml:space="preserve">BAMBOO </t>
  </si>
  <si>
    <t>Бамбук</t>
  </si>
  <si>
    <t>Bamboo();</t>
  </si>
  <si>
    <t>Аленький цветочек</t>
  </si>
  <si>
    <t>FLOWERRUTA</t>
  </si>
  <si>
    <t>FlowerRuta();</t>
  </si>
  <si>
    <t>BALLROUTINE</t>
  </si>
  <si>
    <t>Блуждающий кубик</t>
  </si>
  <si>
    <t>TIXYLAND</t>
  </si>
  <si>
    <t>Земля Тикси</t>
  </si>
  <si>
    <t>TixyLand();</t>
  </si>
  <si>
    <t>ballRoutine();</t>
  </si>
  <si>
    <t>DANDELIONS</t>
  </si>
  <si>
    <t>Разноцветные одуванчики</t>
  </si>
  <si>
    <t>Dandelions();</t>
  </si>
  <si>
    <t>TURBULENCE</t>
  </si>
  <si>
    <t>Цифровая турбулентность</t>
  </si>
  <si>
    <t>Turbulence();</t>
  </si>
  <si>
    <t>SERPENTINE</t>
  </si>
  <si>
    <t>Серпантин</t>
  </si>
  <si>
    <r>
      <t>Serpentine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</si>
  <si>
    <t>Сканер</t>
  </si>
  <si>
    <t>SCANNER</t>
  </si>
  <si>
    <r>
      <t>Scanner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</si>
  <si>
    <t>NIGHTCITY</t>
  </si>
  <si>
    <t>NightCity();</t>
  </si>
  <si>
    <t>Ночной Город</t>
  </si>
  <si>
    <t>Аврора</t>
  </si>
  <si>
    <t>AVRORA</t>
  </si>
  <si>
    <t>Avrora();</t>
  </si>
  <si>
    <t>Радужное Пятно</t>
  </si>
  <si>
    <t>Фонтан</t>
  </si>
  <si>
    <t>RAINBOW_SPOT</t>
  </si>
  <si>
    <t>RainbowSpot();</t>
  </si>
  <si>
    <t>Fountain();</t>
  </si>
  <si>
    <t>FONTAN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</si>
</sst>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mo"/>
      <charset val="204"/>
    </font>
    <font>
      <sz val="10"/>
      <color rgb="FF7E3794"/>
      <name val="Arimo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  <font>
      <sz val="11"/>
      <name val="Calibri"/>
      <family val="2"/>
      <charset val="204"/>
    </font>
    <font>
      <sz val="9"/>
      <color theme="1"/>
      <name val="Consolas"/>
      <family val="3"/>
      <charset val="204"/>
    </font>
    <font>
      <sz val="9"/>
      <color rgb="FF1F2328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" fillId="9" borderId="0" xfId="0" applyFont="1" applyFill="1"/>
    <xf numFmtId="0" fontId="1" fillId="2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17" fillId="9" borderId="0" xfId="0" applyFont="1" applyFill="1"/>
    <xf numFmtId="0" fontId="17" fillId="0" borderId="0" xfId="0" applyFont="1" applyAlignment="1">
      <alignment horizontal="right"/>
    </xf>
    <xf numFmtId="0" fontId="17" fillId="3" borderId="0" xfId="0" applyFont="1" applyFill="1"/>
    <xf numFmtId="164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164" fontId="17" fillId="9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6"/>
  <sheetViews>
    <sheetView tabSelected="1" workbookViewId="0">
      <pane ySplit="3" topLeftCell="A91" activePane="bottomLeft" state="frozen"/>
      <selection pane="bottomLeft" activeCell="L116" sqref="L116"/>
    </sheetView>
  </sheetViews>
  <sheetFormatPr defaultRowHeight="15"/>
  <cols>
    <col min="1" max="1" width="9.140625" style="35"/>
    <col min="2" max="2" width="22" style="40" customWidth="1"/>
    <col min="3" max="3" width="25.42578125" style="40" customWidth="1"/>
    <col min="4" max="4" width="0.28515625" style="44" customWidth="1"/>
    <col min="5" max="5" width="9.140625" style="44" hidden="1" customWidth="1"/>
    <col min="6" max="6" width="0.140625" style="44" hidden="1" customWidth="1"/>
    <col min="7" max="7" width="0.5703125" style="44" customWidth="1"/>
    <col min="8" max="8" width="5.42578125" style="40" customWidth="1"/>
    <col min="9" max="9" width="6.140625" style="40" customWidth="1"/>
    <col min="10" max="10" width="7" style="40" customWidth="1"/>
    <col min="11" max="11" width="0.85546875" style="44" customWidth="1"/>
    <col min="12" max="12" width="6.42578125" style="40" customWidth="1"/>
    <col min="13" max="14" width="7.28515625" style="40" customWidth="1"/>
    <col min="15" max="15" width="7.42578125" style="40" customWidth="1"/>
    <col min="16" max="16" width="6.42578125" style="40" customWidth="1"/>
    <col min="17" max="17" width="38.28515625" style="40" customWidth="1"/>
    <col min="18" max="18" width="26.85546875" style="40" customWidth="1"/>
    <col min="19" max="19" width="20.140625" style="40" customWidth="1"/>
    <col min="20" max="20" width="25.42578125" style="40" customWidth="1"/>
    <col min="21" max="21" width="1" style="1" customWidth="1"/>
    <col min="22" max="22" width="62.28515625" customWidth="1"/>
    <col min="23" max="24" width="9.140625" hidden="1" customWidth="1"/>
    <col min="25" max="25" width="0.140625" customWidth="1"/>
    <col min="26" max="26" width="39.57031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9.28515625" customWidth="1"/>
    <col min="33" max="33" width="175.7109375" customWidth="1"/>
    <col min="34" max="34" width="34.7109375" customWidth="1"/>
    <col min="35" max="35" width="14.7109375" customWidth="1"/>
    <col min="36" max="36" width="40" customWidth="1"/>
    <col min="37" max="37" width="29" customWidth="1"/>
  </cols>
  <sheetData>
    <row r="1" spans="1:56" ht="14.25" customHeight="1">
      <c r="A1" s="37"/>
      <c r="H1" s="40" t="s">
        <v>0</v>
      </c>
      <c r="L1" s="40" t="s">
        <v>1</v>
      </c>
      <c r="S1" s="45"/>
      <c r="U1" s="15"/>
      <c r="V1" s="3" t="s">
        <v>2</v>
      </c>
      <c r="AC1" s="4"/>
      <c r="AD1" s="4"/>
      <c r="AE1" s="4"/>
      <c r="AI1" s="4"/>
      <c r="AJ1" s="4"/>
      <c r="AL1" s="4"/>
      <c r="AM1" s="4"/>
      <c r="AN1" s="4"/>
      <c r="AO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4.25" customHeight="1">
      <c r="C2" s="46"/>
      <c r="U2" s="29"/>
      <c r="V2" s="5" t="s">
        <v>3</v>
      </c>
      <c r="W2" s="6" t="s">
        <v>4</v>
      </c>
      <c r="X2" s="7" t="s">
        <v>5</v>
      </c>
      <c r="Y2" s="8" t="s">
        <v>6</v>
      </c>
      <c r="Z2" s="9" t="s">
        <v>7</v>
      </c>
      <c r="AA2" s="5" t="s">
        <v>8</v>
      </c>
      <c r="AB2" s="10" t="s">
        <v>9</v>
      </c>
      <c r="AC2" s="11" t="s">
        <v>10</v>
      </c>
      <c r="AD2" s="5" t="s">
        <v>11</v>
      </c>
      <c r="AE2" s="12" t="s">
        <v>12</v>
      </c>
      <c r="AF2" s="13" t="s">
        <v>13</v>
      </c>
      <c r="AG2" s="13" t="s">
        <v>14</v>
      </c>
      <c r="AH2" s="13" t="s">
        <v>15</v>
      </c>
      <c r="AI2" s="13" t="s">
        <v>16</v>
      </c>
      <c r="AJ2" s="14" t="s">
        <v>17</v>
      </c>
      <c r="AK2" s="5"/>
      <c r="AL2" s="5"/>
      <c r="AM2" s="5"/>
      <c r="AN2" s="5"/>
      <c r="AO2" s="25"/>
      <c r="AP2" s="5"/>
      <c r="AQ2" s="5"/>
      <c r="AR2" s="5"/>
      <c r="AS2" s="5"/>
      <c r="AT2" s="25"/>
      <c r="AU2" s="5"/>
      <c r="AV2" s="5"/>
      <c r="AW2" s="5"/>
      <c r="AX2" s="26"/>
      <c r="AY2" s="27"/>
      <c r="AZ2" s="5"/>
      <c r="BA2" s="5"/>
      <c r="BB2" s="5"/>
      <c r="BC2" s="5"/>
      <c r="BD2" s="25"/>
    </row>
    <row r="3" spans="1:56" ht="14.25" customHeight="1">
      <c r="A3" s="38" t="s">
        <v>18</v>
      </c>
      <c r="B3" s="46" t="s">
        <v>19</v>
      </c>
      <c r="C3" s="47" t="s">
        <v>374</v>
      </c>
      <c r="D3" s="48"/>
      <c r="E3" s="48"/>
      <c r="F3" s="48"/>
      <c r="G3" s="48"/>
      <c r="H3" s="41" t="s">
        <v>20</v>
      </c>
      <c r="I3" s="41" t="s">
        <v>21</v>
      </c>
      <c r="J3" s="41" t="s">
        <v>22</v>
      </c>
      <c r="K3" s="49"/>
      <c r="L3" s="41" t="s">
        <v>23</v>
      </c>
      <c r="M3" s="41" t="s">
        <v>24</v>
      </c>
      <c r="N3" s="41" t="s">
        <v>25</v>
      </c>
      <c r="O3" s="41" t="s">
        <v>26</v>
      </c>
      <c r="P3" s="41" t="s">
        <v>27</v>
      </c>
      <c r="Q3" s="41" t="s">
        <v>28</v>
      </c>
      <c r="R3" s="41" t="s">
        <v>29</v>
      </c>
      <c r="S3" s="50" t="s">
        <v>30</v>
      </c>
      <c r="T3" s="51" t="s">
        <v>31</v>
      </c>
      <c r="U3" s="15"/>
      <c r="W3" s="2" t="s">
        <v>32</v>
      </c>
      <c r="X3" s="2" t="s">
        <v>32</v>
      </c>
      <c r="Z3" s="2" t="s">
        <v>33</v>
      </c>
      <c r="AB3" s="2" t="s">
        <v>34</v>
      </c>
      <c r="AC3" s="4" t="s">
        <v>35</v>
      </c>
      <c r="AD3" s="4" t="s">
        <v>36</v>
      </c>
      <c r="AE3" s="4" t="s">
        <v>35</v>
      </c>
      <c r="AH3" s="4" t="s">
        <v>35</v>
      </c>
      <c r="AI3" s="4" t="s">
        <v>35</v>
      </c>
      <c r="AJ3" s="5" t="s">
        <v>37</v>
      </c>
      <c r="AL3" s="4"/>
      <c r="AM3" s="4"/>
      <c r="AN3" s="4"/>
      <c r="AO3" s="5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4.25" customHeight="1">
      <c r="A4" s="35">
        <v>0</v>
      </c>
      <c r="B4" s="40" t="s">
        <v>38</v>
      </c>
      <c r="C4" s="40" t="s">
        <v>39</v>
      </c>
      <c r="H4" s="40">
        <v>10</v>
      </c>
      <c r="I4" s="40">
        <v>1</v>
      </c>
      <c r="J4" s="40">
        <v>50</v>
      </c>
      <c r="L4" s="40">
        <v>1</v>
      </c>
      <c r="M4" s="40">
        <v>255</v>
      </c>
      <c r="N4" s="40">
        <v>1</v>
      </c>
      <c r="O4" s="40">
        <v>100</v>
      </c>
      <c r="P4" s="40">
        <v>0</v>
      </c>
      <c r="Q4" s="40" t="s">
        <v>40</v>
      </c>
      <c r="R4" s="40" t="s">
        <v>41</v>
      </c>
      <c r="S4" s="40">
        <v>0</v>
      </c>
      <c r="T4" s="40">
        <v>0</v>
      </c>
      <c r="U4" s="15"/>
      <c r="V4" s="2" t="str">
        <f>CONCATENATE("#define EFF_",B4,REPT(" ",20-LEN(B4)),"(",REPT(" ",3-LEN(T4)),T4,"U)    // ",C4)</f>
        <v>#define EFF_WHITE_COLOR         (  0U)    // Бeлый cвeт</v>
      </c>
      <c r="W4" s="2" t="str">
        <f t="shared" ref="W4" si="0">CONCATENATE("String(""",A4,". ",C4,",",L4,",",M4,",",N4,",",O4,",",P4,";"") +")</f>
        <v>String("0. Бeлый cвeт,1,255,1,100,0;") +</v>
      </c>
      <c r="X4" s="2" t="str">
        <f t="shared" ref="X4" si="1">CONCATENATE("String(""",A4,". ",D4,",",L4,",",M4,",",N4,",",O4,",",P4,";"") +")</f>
        <v>String("0. ,1,255,1,100,0;") +</v>
      </c>
      <c r="Y4" s="2" t="str">
        <f t="shared" ref="Y4" si="2">CONCATENATE("String(""",A4,". ",E4,",",L4,",",M4,",",N4,",",O4,",",P4,";"") +")</f>
        <v>String("0. ,1,255,1,100,0;") +</v>
      </c>
      <c r="Z4" s="2" t="str">
        <f t="shared" ref="Z4:Z5" si="3">CONCATENATE("  {",REPT(" ",4-LEN(H4)),H4,",",REPT(" ",4-LEN(I4)),I4,",",REPT(" ",4-LEN(J4)),J4,"}, // ",C4)</f>
        <v xml:space="preserve">  {  10,   1,  50}, // Бeлый cвeт</v>
      </c>
      <c r="AA4" s="2" t="str">
        <f t="shared" ref="AA4:AA5" si="4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4" t="str">
        <f t="shared" ref="AC4:AC5" si="5">CONCATENATE("""","e",T4,"""",":0,")</f>
        <v>"e0":0,</v>
      </c>
      <c r="AD4" s="4" t="str">
        <f t="shared" ref="AD4:AD5" si="6">CONCATENATE("e",T4,"=[[e",T4,"]]&amp;")</f>
        <v>e0=[[e0]]&amp;</v>
      </c>
      <c r="AE4" s="4" t="str">
        <f t="shared" ref="AE4:AE5" si="7">CONCATENATE("""","e",T4,"""",":",S4,",")</f>
        <v>"e0":0,</v>
      </c>
      <c r="AF4" s="2" t="str">
        <f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5" si="8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>CONCATENATE("""",A4,"""",": """,A4,".",C4,""",")</f>
        <v>"0": "0.Бeлый cвeт",</v>
      </c>
      <c r="AI4" s="16" t="str">
        <f t="shared" ref="AI4:AI5" si="9">CONCATENATE("""",A4,"""",":""",T4,""",")</f>
        <v>"0":"0",</v>
      </c>
      <c r="AJ4" s="2" t="str">
        <f t="shared" ref="AJ4:AJ5" si="10">CONCATENATE(A4,". ",C4,",",L4,",",M4,",",N4,",",O4,",",P4,";")</f>
        <v>0. Бeлый cвeт,1,255,1,100,0;</v>
      </c>
      <c r="AK4" s="2" t="str">
        <f t="shared" ref="AK4:AK5" si="11">CONCATENATE("",A4,"",".",C4,"")</f>
        <v>0.Бeлый cвeт</v>
      </c>
      <c r="AL4" s="2"/>
      <c r="AM4" s="2"/>
      <c r="AN4" s="17"/>
      <c r="AO4" s="2"/>
      <c r="AP4" s="2"/>
      <c r="AQ4" s="2"/>
      <c r="AR4" s="2"/>
      <c r="AS4" s="16"/>
      <c r="AT4" s="2"/>
      <c r="AU4" s="2"/>
      <c r="AV4" s="18"/>
      <c r="AW4" s="18"/>
      <c r="AX4" s="18"/>
      <c r="AY4" s="18"/>
      <c r="AZ4" s="18"/>
      <c r="BA4" s="18"/>
      <c r="BB4" s="18"/>
      <c r="BC4" s="18"/>
      <c r="BD4" s="18"/>
    </row>
    <row r="5" spans="1:56">
      <c r="A5" s="35">
        <f t="shared" ref="A5:A8" ca="1" si="12">MAX(OFFSET(A5,-4,0,4,1))+1</f>
        <v>1</v>
      </c>
      <c r="B5" s="40" t="s">
        <v>428</v>
      </c>
      <c r="C5" s="40" t="s">
        <v>427</v>
      </c>
      <c r="H5" s="40">
        <v>35</v>
      </c>
      <c r="I5" s="40">
        <v>90</v>
      </c>
      <c r="J5" s="40">
        <v>50</v>
      </c>
      <c r="L5" s="40">
        <v>1</v>
      </c>
      <c r="M5" s="40">
        <v>255</v>
      </c>
      <c r="N5" s="40">
        <v>50</v>
      </c>
      <c r="O5" s="40">
        <v>50</v>
      </c>
      <c r="P5" s="40">
        <v>0</v>
      </c>
      <c r="Q5" s="40" t="s">
        <v>40</v>
      </c>
      <c r="R5" s="40" t="s">
        <v>429</v>
      </c>
      <c r="S5" s="40">
        <v>2</v>
      </c>
      <c r="T5" s="40">
        <f t="shared" ref="T5:T15" ca="1" si="13">MAX(OFFSET(T5,-4,0,4,1))+1</f>
        <v>1</v>
      </c>
      <c r="V5" s="2" t="str">
        <f ca="1">CONCATENATE("#define EFF_",B5,REPT(" ",20-LEN(B5)),"(",REPT(" ",3-LEN(T5)),T5,"U)    // ",C5)</f>
        <v>#define EFF_AVRORA              (  1U)    // Аврора</v>
      </c>
      <c r="Z5" s="2" t="str">
        <f t="shared" si="3"/>
        <v xml:space="preserve">  {  35,  90,  50}, // Аврора</v>
      </c>
      <c r="AA5" s="2" t="str">
        <f t="shared" ca="1" si="4"/>
        <v xml:space="preserve">        case EFF_AVRORA:              HIGH_DELAY_TICK { effTimer = millis(); Avrora();                     Eff_Tick (); }  break;  // (  1U) Аврора</v>
      </c>
      <c r="AC5" s="4" t="str">
        <f t="shared" ca="1" si="5"/>
        <v>"e1":0,</v>
      </c>
      <c r="AD5" s="4" t="str">
        <f t="shared" ca="1" si="6"/>
        <v>e1=[[e1]]&amp;</v>
      </c>
      <c r="AE5" s="4" t="str">
        <f t="shared" ca="1" si="7"/>
        <v>"e1":2,</v>
      </c>
      <c r="AF5" s="2" t="str">
        <f ca="1">CONCATENATE("{""type"":""checkbox"",""class"":""checkbox-big"",""name"":""e",T5,""",""title"":""",A5,". ",C5,""",""style"":""font-size:20px;display:block"",""state"":""{{e",T5,"}}""},")</f>
        <v>{"type":"checkbox","class":"checkbox-big","name":"e1","title":"1. Аврора","style":"font-size:20px;display:block","state":"{{e1}}"},</v>
      </c>
      <c r="AG5" s="2" t="str">
        <f t="shared" ca="1" si="8"/>
        <v>{"type":"h4","title":"1. Аврора","style":"width:85%;float:left"},{"type":"input","title":"папка","name":"e1","state":"{{e1}}","pattern":"[0-9]{1,2}","style":"width:15%;display:inline"},{"type":"hr"},</v>
      </c>
      <c r="AH5" s="2" t="str">
        <f ca="1">CONCATENATE("""",A5,"""",": """,A5,".",C5,""",")</f>
        <v>"1": "1.Аврора",</v>
      </c>
      <c r="AI5" s="16" t="str">
        <f t="shared" ca="1" si="9"/>
        <v>"1":"1",</v>
      </c>
      <c r="AJ5" s="2" t="str">
        <f t="shared" ca="1" si="10"/>
        <v>1. Аврора,1,255,50,50,0;</v>
      </c>
      <c r="AK5" s="2" t="str">
        <f t="shared" ca="1" si="11"/>
        <v>1.Аврора</v>
      </c>
    </row>
    <row r="6" spans="1:56" ht="14.25" customHeight="1">
      <c r="A6" s="35">
        <f t="shared" ca="1" si="12"/>
        <v>2</v>
      </c>
      <c r="B6" s="40" t="s">
        <v>42</v>
      </c>
      <c r="C6" s="40" t="s">
        <v>43</v>
      </c>
      <c r="H6" s="40">
        <v>25</v>
      </c>
      <c r="I6" s="40">
        <v>200</v>
      </c>
      <c r="J6" s="40">
        <v>65</v>
      </c>
      <c r="L6" s="40">
        <v>1</v>
      </c>
      <c r="M6" s="40">
        <v>255</v>
      </c>
      <c r="N6" s="40">
        <v>1</v>
      </c>
      <c r="O6" s="40">
        <v>100</v>
      </c>
      <c r="P6" s="40">
        <v>0</v>
      </c>
      <c r="Q6" s="40" t="s">
        <v>44</v>
      </c>
      <c r="R6" s="40" t="s">
        <v>45</v>
      </c>
      <c r="S6" s="40">
        <v>2</v>
      </c>
      <c r="T6" s="40">
        <f t="shared" ca="1" si="13"/>
        <v>2</v>
      </c>
      <c r="U6" s="15"/>
      <c r="V6" s="2" t="str">
        <f t="shared" ref="V6:V9" ca="1" si="14">CONCATENATE("#define EFF_",B6,REPT(" ",20-LEN(B6)),"(",REPT(" ",3-LEN(T6)),T6,"U)    // ",C6)</f>
        <v>#define EFF_WATERCOLOR          (  2U)    // Акварель</v>
      </c>
      <c r="W6" s="2" t="str">
        <f ca="1">CONCATENATE("String(""",A6,". ",C6,",",L6,",",M6,",",N6,",",O6,",",P6,";"") +")</f>
        <v>String("2. Акварель,1,255,1,100,0;") +</v>
      </c>
      <c r="X6" s="2" t="str">
        <f ca="1">CONCATENATE("String(""",A6,". ",D6,",",L6,",",M6,",",N6,",",O6,",",P6,";"") +")</f>
        <v>String("2. ,1,255,1,100,0;") +</v>
      </c>
      <c r="Y6" s="2" t="str">
        <f ca="1">CONCATENATE("String(""",A6,". ",E6,",",L6,",",M6,",",N6,",",O6,",",P6,";"") +")</f>
        <v>String("2. ,1,255,1,100,0;") +</v>
      </c>
      <c r="Z6" s="2" t="str">
        <f>CONCATENATE("  {",REPT(" ",4-LEN(H6)),H6,",",REPT(" ",4-LEN(I6)),I6,",",REPT(" ",4-LEN(J6)),J6,"}, // ",C6)</f>
        <v xml:space="preserve">  {  25, 200,  65}, // Акварель</v>
      </c>
      <c r="AA6" s="2" t="str">
        <f ca="1">CONCATENATE("        case EFF_",B6,":",REPT(" ",20-LEN(B6)),Q6," { effTimer = millis(); ",R6,REPT(" ",30-LEN(R6)),"Eff_Tick (); }","  break;  // (",REPT(" ",3-LEN(T6)),T6,"U) ",C6)</f>
        <v xml:space="preserve">        case EFF_WATERCOLOR:          DYNAMIC_DELAY_TICK { effTimer = millis(); Watercolor();                 Eff_Tick (); }  break;  // (  2U) Акварель</v>
      </c>
      <c r="AC6" s="4" t="str">
        <f ca="1">CONCATENATE("""","e",T6,"""",":0,")</f>
        <v>"e2":0,</v>
      </c>
      <c r="AD6" s="4" t="str">
        <f ca="1">CONCATENATE("e",T6,"=[[e",T6,"]]&amp;")</f>
        <v>e2=[[e2]]&amp;</v>
      </c>
      <c r="AE6" s="4" t="str">
        <f ca="1">CONCATENATE("""","e",T6,"""",":",S6,",")</f>
        <v>"e2":2,</v>
      </c>
      <c r="AF6" s="2" t="str">
        <f t="shared" ref="AF6:AF8" ca="1" si="15">CONCATENATE("{""type"":""checkbox"",""class"":""checkbox-big"",""name"":""e",T6,""",""title"":""",A6,". ",C6,""",""style"":""font-size:20px;display:block"",""state"":""{{e",T6,"}}""},")</f>
        <v>{"type":"checkbox","class":"checkbox-big","name":"e2","title":"2. Акварель","style":"font-size:20px;display:block","state":"{{e2}}"},</v>
      </c>
      <c r="AG6" s="2" t="str">
        <f ca="1">CONCATENATE("{""type"":""h4"",""title"":""",A6,". ",C6,""",""style"":""width:85%;float:left""},{""type"":""input"",""title"":""папка"",""name"":""e",T6,""",""state"":""{{e",T6,"}}"",""pattern"":""[0-9]{1,2}"",""style"":""width:15%;display:inline""},{""type"":""hr""},")</f>
        <v>{"type":"h4","title":"2. Акварель","style":"width:85%;float:left"},{"type":"input","title":"папка","name":"e2","state":"{{e2}}","pattern":"[0-9]{1,2}","style":"width:15%;display:inline"},{"type":"hr"},</v>
      </c>
      <c r="AH6" s="2" t="str">
        <f t="shared" ref="AH6:AH8" ca="1" si="16">CONCATENATE("""",A6,"""",": """,A6,".",C6,""",")</f>
        <v>"2": "2.Акварель",</v>
      </c>
      <c r="AI6" s="16" t="str">
        <f ca="1">CONCATENATE("""",A6,"""",":""",T6,""",")</f>
        <v>"2":"2",</v>
      </c>
      <c r="AJ6" s="2" t="str">
        <f ca="1">CONCATENATE(A6,". ",C6,",",L6,",",M6,",",N6,",",O6,",",P6,";")</f>
        <v>2. Акварель,1,255,1,100,0;</v>
      </c>
      <c r="AK6" s="2" t="str">
        <f t="shared" ref="AK6:AK18" ca="1" si="17">CONCATENATE("",A6,"",".",C6,"")</f>
        <v>2.Акварель</v>
      </c>
      <c r="AL6" s="2"/>
      <c r="AM6" s="2"/>
      <c r="AN6" s="17"/>
      <c r="AO6" s="2"/>
      <c r="AP6" s="2"/>
      <c r="AQ6" s="2"/>
      <c r="AR6" s="2"/>
      <c r="AS6" s="16"/>
      <c r="AT6" s="2"/>
      <c r="AU6" s="2"/>
      <c r="AV6" s="18"/>
      <c r="AW6" s="18"/>
      <c r="AX6" s="18"/>
      <c r="AY6" s="18"/>
      <c r="AZ6" s="18"/>
      <c r="BA6" s="18"/>
      <c r="BB6" s="18"/>
      <c r="BC6" s="18"/>
      <c r="BD6" s="18"/>
    </row>
    <row r="7" spans="1:56">
      <c r="A7" s="35">
        <f t="shared" ca="1" si="12"/>
        <v>3</v>
      </c>
      <c r="B7" s="40" t="s">
        <v>404</v>
      </c>
      <c r="C7" s="40" t="s">
        <v>403</v>
      </c>
      <c r="H7" s="40">
        <v>20</v>
      </c>
      <c r="I7" s="40">
        <v>215</v>
      </c>
      <c r="J7" s="40">
        <v>60</v>
      </c>
      <c r="L7" s="40">
        <v>100</v>
      </c>
      <c r="M7" s="40">
        <v>255</v>
      </c>
      <c r="N7" s="40">
        <v>1</v>
      </c>
      <c r="O7" s="40">
        <v>100</v>
      </c>
      <c r="P7" s="40">
        <v>0</v>
      </c>
      <c r="Q7" s="40" t="s">
        <v>44</v>
      </c>
      <c r="R7" s="40" t="s">
        <v>405</v>
      </c>
      <c r="S7" s="40">
        <v>2</v>
      </c>
      <c r="T7" s="40">
        <f t="shared" ca="1" si="13"/>
        <v>3</v>
      </c>
      <c r="V7" s="2" t="str">
        <f t="shared" ca="1" si="14"/>
        <v>#define EFF_FLOWERRUTA          (  3U)    // Аленький цветочек</v>
      </c>
      <c r="Z7" s="2" t="str">
        <f>CONCATENATE("  {",REPT(" ",4-LEN(H7)),H7,",",REPT(" ",4-LEN(I7)),I7,",",REPT(" ",4-LEN(J7)),J7,"}, // ",C7)</f>
        <v xml:space="preserve">  {  20, 215,  60}, // Аленький цветочек</v>
      </c>
      <c r="AA7" s="2" t="str">
        <f ca="1">CONCATENATE("        case EFF_",B7,":",REPT(" ",20-LEN(B7)),Q7," { effTimer = millis(); ",R7,REPT(" ",30-LEN(R7)),"Eff_Tick (); }","  break;  // (",REPT(" ",3-LEN(T7)),T7,"U) ",C7)</f>
        <v xml:space="preserve">        case EFF_FLOWERRUTA:          DYNAMIC_DELAY_TICK { effTimer = millis(); FlowerRuta();                 Eff_Tick (); }  break;  // (  3U) Аленький цветочек</v>
      </c>
      <c r="AC7" s="4" t="str">
        <f ca="1">CONCATENATE("""","e",T7,"""",":0,")</f>
        <v>"e3":0,</v>
      </c>
      <c r="AD7" s="4" t="str">
        <f ca="1">CONCATENATE("e",T7,"=[[e",T7,"]]&amp;")</f>
        <v>e3=[[e3]]&amp;</v>
      </c>
      <c r="AE7" s="4" t="str">
        <f ca="1">CONCATENATE("""","e",T7,"""",":",S7,",")</f>
        <v>"e3":2,</v>
      </c>
      <c r="AF7" s="2" t="str">
        <f t="shared" ca="1" si="15"/>
        <v>{"type":"checkbox","class":"checkbox-big","name":"e3","title":"3. Аленький цветочек","style":"font-size:20px;display:block","state":"{{e3}}"},</v>
      </c>
      <c r="AG7" s="2" t="str">
        <f ca="1">CONCATENATE("{""type"":""h4"",""title"":""",A7,". ",C7,""",""style"":""width:85%;float:left""},{""type"":""input"",""title"":""папка"",""name"":""e",T7,""",""state"":""{{e",T7,"}}"",""pattern"":""[0-9]{1,2}"",""style"":""width:15%;display:inline""},{""type"":""hr""},")</f>
        <v>{"type":"h4","title":"3. Аленький цветочек","style":"width:85%;float:left"},{"type":"input","title":"папка","name":"e3","state":"{{e3}}","pattern":"[0-9]{1,2}","style":"width:15%;display:inline"},{"type":"hr"},</v>
      </c>
      <c r="AH7" s="2" t="str">
        <f t="shared" ca="1" si="16"/>
        <v>"3": "3.Аленький цветочек",</v>
      </c>
      <c r="AI7" s="16" t="str">
        <f ca="1">CONCATENATE("""",A7,"""",":""",T7,""",")</f>
        <v>"3":"3",</v>
      </c>
      <c r="AJ7" s="2" t="str">
        <f ca="1">CONCATENATE(A7,". ",C7,",",L7,",",M7,",",N7,",",O7,",",P7,";")</f>
        <v>3. Аленький цветочек,100,255,1,100,0;</v>
      </c>
      <c r="AK7" s="2" t="str">
        <f t="shared" ca="1" si="17"/>
        <v>3.Аленький цветочек</v>
      </c>
    </row>
    <row r="8" spans="1:56" ht="14.25" customHeight="1">
      <c r="A8" s="35">
        <f t="shared" ca="1" si="12"/>
        <v>4</v>
      </c>
      <c r="B8" s="40" t="s">
        <v>46</v>
      </c>
      <c r="C8" s="40" t="s">
        <v>47</v>
      </c>
      <c r="H8" s="40">
        <v>25</v>
      </c>
      <c r="I8" s="40">
        <v>185</v>
      </c>
      <c r="J8" s="40">
        <v>63</v>
      </c>
      <c r="L8" s="40">
        <v>99</v>
      </c>
      <c r="M8" s="40">
        <v>255</v>
      </c>
      <c r="N8" s="40">
        <v>1</v>
      </c>
      <c r="O8" s="40">
        <v>100</v>
      </c>
      <c r="P8" s="40">
        <v>1</v>
      </c>
      <c r="Q8" s="40" t="s">
        <v>44</v>
      </c>
      <c r="R8" s="40" t="s">
        <v>48</v>
      </c>
      <c r="S8" s="40">
        <v>2</v>
      </c>
      <c r="T8" s="40">
        <f t="shared" ca="1" si="13"/>
        <v>4</v>
      </c>
      <c r="U8" s="15"/>
      <c r="V8" s="2" t="str">
        <f t="shared" ca="1" si="14"/>
        <v>#define EFF_EFF_POOL            (  4U)    // Бассейн</v>
      </c>
      <c r="W8" s="2"/>
      <c r="X8" s="2"/>
      <c r="Y8" s="2"/>
      <c r="Z8" s="2" t="str">
        <f>CONCATENATE("  {",REPT(" ",4-LEN(H8)),H8,",",REPT(" ",4-LEN(I8)),I8,",",REPT(" ",4-LEN(J8)),J8,"}, // ",C8)</f>
        <v xml:space="preserve">  {  25, 185,  63}, // Бассейн</v>
      </c>
      <c r="AA8" s="2" t="str">
        <f ca="1">CONCATENATE("        case EFF_",B8,":",REPT(" ",20-LEN(B8)),Q8," { effTimer = millis(); ",R8,REPT(" ",30-LEN(R8)),"Eff_Tick (); }","  break;  // (",REPT(" ",3-LEN(T8)),T8,"U) ",C8)</f>
        <v xml:space="preserve">        case EFF_EFF_POOL:            DYNAMIC_DELAY_TICK { effTimer = millis(); poolRoutine();                Eff_Tick (); }  break;  // (  4U) Бассейн</v>
      </c>
      <c r="AB8" s="2"/>
      <c r="AC8" s="4" t="str">
        <f ca="1">CONCATENATE("""","e",T8,"""",":0,")</f>
        <v>"e4":0,</v>
      </c>
      <c r="AD8" s="4" t="str">
        <f ca="1">CONCATENATE("e",T8,"=[[e",T8,"]]&amp;")</f>
        <v>e4=[[e4]]&amp;</v>
      </c>
      <c r="AE8" s="4" t="str">
        <f ca="1">CONCATENATE("""","e",T8,"""",":",S8,",")</f>
        <v>"e4":2,</v>
      </c>
      <c r="AF8" s="2" t="str">
        <f t="shared" ca="1" si="15"/>
        <v>{"type":"checkbox","class":"checkbox-big","name":"e4","title":"4. Бассейн","style":"font-size:20px;display:block","state":"{{e4}}"},</v>
      </c>
      <c r="AG8" s="2" t="str">
        <f ca="1">CONCATENATE("{""type"":""h4"",""title"":""",A8,". ",C8,""",""style"":""width:85%;float:left""},{""type"":""input"",""title"":""папка"",""name"":""e",T8,""",""state"":""{{e",T8,"}}"",""pattern"":""[0-9]{1,2}"",""style"":""width:15%;display:inline""},{""type"":""hr""},")</f>
        <v>{"type":"h4","title":"4. Бассейн","style":"width:85%;float:left"},{"type":"input","title":"папка","name":"e4","state":"{{e4}}","pattern":"[0-9]{1,2}","style":"width:15%;display:inline"},{"type":"hr"},</v>
      </c>
      <c r="AH8" s="2" t="str">
        <f t="shared" ca="1" si="16"/>
        <v>"4": "4.Бассейн",</v>
      </c>
      <c r="AI8" s="16" t="str">
        <f ca="1">CONCATENATE("""",A8,"""",":""",T8,""",")</f>
        <v>"4":"4",</v>
      </c>
      <c r="AJ8" s="2" t="str">
        <f ca="1">CONCATENATE(A8,". ",C8,",",L8,",",M8,",",N8,",",O8,",",P8,";")</f>
        <v>4. Бассейн,99,255,1,100,1;</v>
      </c>
      <c r="AK8" s="2" t="str">
        <f t="shared" ca="1" si="17"/>
        <v>4.Бассейн</v>
      </c>
      <c r="AL8" s="2"/>
      <c r="AM8" s="2"/>
      <c r="AN8" s="17"/>
      <c r="AO8" s="2"/>
      <c r="AP8" s="2"/>
      <c r="AQ8" s="2"/>
      <c r="AR8" s="2"/>
      <c r="AS8" s="16"/>
      <c r="AT8" s="2"/>
      <c r="AU8" s="2"/>
      <c r="AV8" s="18"/>
      <c r="AW8" s="18"/>
      <c r="AX8" s="18"/>
      <c r="AY8" s="18"/>
      <c r="AZ8" s="18"/>
      <c r="BA8" s="18"/>
      <c r="BB8" s="18"/>
      <c r="BC8" s="18"/>
      <c r="BD8" s="18"/>
    </row>
    <row r="9" spans="1:56">
      <c r="A9" s="35">
        <f t="shared" ref="A9:A18" ca="1" si="18">MAX(OFFSET(A9,-4,0,4,1))+1</f>
        <v>5</v>
      </c>
      <c r="B9" s="40" t="s">
        <v>400</v>
      </c>
      <c r="C9" s="40" t="s">
        <v>401</v>
      </c>
      <c r="H9" s="40">
        <v>20</v>
      </c>
      <c r="I9" s="40">
        <v>215</v>
      </c>
      <c r="J9" s="40">
        <v>90</v>
      </c>
      <c r="L9" s="40">
        <v>100</v>
      </c>
      <c r="M9" s="40">
        <v>255</v>
      </c>
      <c r="N9" s="40">
        <v>1</v>
      </c>
      <c r="O9" s="40">
        <v>100</v>
      </c>
      <c r="P9" s="40">
        <v>0</v>
      </c>
      <c r="Q9" s="40" t="s">
        <v>44</v>
      </c>
      <c r="R9" s="40" t="s">
        <v>402</v>
      </c>
      <c r="S9" s="40">
        <v>2</v>
      </c>
      <c r="T9" s="40">
        <f t="shared" ca="1" si="13"/>
        <v>5</v>
      </c>
      <c r="V9" s="2" t="str">
        <f t="shared" ca="1" si="14"/>
        <v>#define EFF_BAMBOO              (  5U)    // Бамбук</v>
      </c>
      <c r="Z9" s="2" t="str">
        <f t="shared" ref="Z9:Z18" si="19">CONCATENATE("  {",REPT(" ",4-LEN(H9)),H9,",",REPT(" ",4-LEN(I9)),I9,",",REPT(" ",4-LEN(J9)),J9,"}, // ",C9)</f>
        <v xml:space="preserve">  {  20, 215,  90}, // Бамбук</v>
      </c>
      <c r="AA9" s="2" t="str">
        <f t="shared" ref="AA9:AA18" ca="1" si="20">CONCATENATE("        case EFF_",B9,":",REPT(" ",20-LEN(B9)),Q9," { effTimer = millis(); ",R9,REPT(" ",30-LEN(R9)),"Eff_Tick (); }","  break;  // (",REPT(" ",3-LEN(T9)),T9,"U) ",C9)</f>
        <v xml:space="preserve">        case EFF_BAMBOO :             DYNAMIC_DELAY_TICK { effTimer = millis(); Bamboo();                     Eff_Tick (); }  break;  // (  5U) Бамбук</v>
      </c>
      <c r="AC9" s="4" t="str">
        <f t="shared" ref="AC9:AC18" ca="1" si="21">CONCATENATE("""","e",T9,"""",":0,")</f>
        <v>"e5":0,</v>
      </c>
      <c r="AD9" s="4" t="str">
        <f t="shared" ref="AD9:AD18" ca="1" si="22">CONCATENATE("e",T9,"=[[e",T9,"]]&amp;")</f>
        <v>e5=[[e5]]&amp;</v>
      </c>
      <c r="AE9" s="4" t="str">
        <f t="shared" ref="AE9:AE18" ca="1" si="23">CONCATENATE("""","e",T9,"""",":",S9,",")</f>
        <v>"e5":2,</v>
      </c>
      <c r="AF9" s="2" t="str">
        <f t="shared" ref="AF9:AF18" ca="1" si="24">CONCATENATE("{""type"":""checkbox"",""class"":""checkbox-big"",""name"":""e",T9,""",""title"":""",A9,". ",C9,""",""style"":""font-size:20px;display:block"",""state"":""{{e",T9,"}}""},")</f>
        <v>{"type":"checkbox","class":"checkbox-big","name":"e5","title":"5. Бамбук","style":"font-size:20px;display:block","state":"{{e5}}"},</v>
      </c>
      <c r="AG9" s="2" t="str">
        <f t="shared" ref="AG9:AG18" ca="1" si="25">CONCATENATE("{""type"":""h4"",""title"":""",A9,". ",C9,""",""style"":""width:85%;float:left""},{""type"":""input"",""title"":""папка"",""name"":""e",T9,""",""state"":""{{e",T9,"}}"",""pattern"":""[0-9]{1,2}"",""style"":""width:15%;display:inline""},{""type"":""hr""},")</f>
        <v>{"type":"h4","title":"5. Бамбук","style":"width:85%;float:left"},{"type":"input","title":"папка","name":"e5","state":"{{e5}}","pattern":"[0-9]{1,2}","style":"width:15%;display:inline"},{"type":"hr"},</v>
      </c>
      <c r="AH9" s="2" t="str">
        <f t="shared" ref="AH9:AH18" ca="1" si="26">CONCATENATE("""",A9,"""",": """,A9,".",C9,""",")</f>
        <v>"5": "5.Бамбук",</v>
      </c>
      <c r="AI9" s="16" t="str">
        <f t="shared" ref="AI9:AI18" ca="1" si="27">CONCATENATE("""",A9,"""",":""",T9,""",")</f>
        <v>"5":"5",</v>
      </c>
      <c r="AJ9" s="2" t="str">
        <f t="shared" ref="AJ9:AJ18" ca="1" si="28">CONCATENATE(A9,". ",C9,",",L9,",",M9,",",N9,",",O9,",",P9,";")</f>
        <v>5. Бамбук,100,255,1,100,0;</v>
      </c>
      <c r="AK9" s="2" t="str">
        <f t="shared" ca="1" si="17"/>
        <v>5.Бамбук</v>
      </c>
    </row>
    <row r="10" spans="1:56" ht="14.25" customHeight="1">
      <c r="A10" s="35">
        <f t="shared" ca="1" si="18"/>
        <v>6</v>
      </c>
      <c r="B10" s="40" t="s">
        <v>49</v>
      </c>
      <c r="C10" s="40" t="s">
        <v>50</v>
      </c>
      <c r="H10" s="40">
        <v>35</v>
      </c>
      <c r="I10" s="40">
        <v>20</v>
      </c>
      <c r="J10" s="40">
        <v>60</v>
      </c>
      <c r="L10" s="40">
        <v>1</v>
      </c>
      <c r="M10" s="40">
        <v>150</v>
      </c>
      <c r="N10" s="40">
        <v>1</v>
      </c>
      <c r="O10" s="40">
        <v>100</v>
      </c>
      <c r="P10" s="40">
        <v>0</v>
      </c>
      <c r="Q10" s="40" t="s">
        <v>40</v>
      </c>
      <c r="R10" s="40" t="s">
        <v>51</v>
      </c>
      <c r="S10" s="40">
        <v>2</v>
      </c>
      <c r="T10" s="40">
        <f t="shared" ca="1" si="13"/>
        <v>6</v>
      </c>
      <c r="U10" s="15"/>
      <c r="V10" s="2" t="str">
        <f t="shared" ref="V10:V18" ca="1" si="29">CONCATENATE("#define EFF_",B10,REPT(" ",20-LEN(B10)),"(",REPT(" ",3-LEN(T10)),T10,"U)    // ",C10)</f>
        <v>#define EFF_MADNESS             (  6U)    // Безумие</v>
      </c>
      <c r="W10" s="2" t="str">
        <f ca="1">CONCATENATE("String(""",A10,". ",C10,",",L10,",",M10,",",N10,",",O10,",",P10,";"") +")</f>
        <v>String("6. Безумие,1,150,1,100,0;") +</v>
      </c>
      <c r="X10" s="2" t="str">
        <f ca="1">CONCATENATE("String(""",A10,". ",D10,",",L10,",",M10,",",N10,",",O10,",",P10,";"") +")</f>
        <v>String("6. ,1,150,1,100,0;") +</v>
      </c>
      <c r="Y10" s="2" t="str">
        <f ca="1">CONCATENATE("String(""",A10,". ",E10,",",L10,",",M10,",",N10,",",O10,",",P10,";"") +")</f>
        <v>String("6. ,1,150,1,100,0;") +</v>
      </c>
      <c r="Z10" s="2" t="str">
        <f t="shared" si="19"/>
        <v xml:space="preserve">  {  35,  20,  60}, // Безумие</v>
      </c>
      <c r="AA10" s="2" t="str">
        <f t="shared" ca="1" si="20"/>
        <v xml:space="preserve">        case EFF_MADNESS:             HIGH_DELAY_TICK { effTimer = millis(); madnessNoiseRoutine();        Eff_Tick (); }  break;  // (  6U) Безумие</v>
      </c>
      <c r="AB10" s="2" t="str">
        <f ca="1">CONCATENATE("{""name"":""",A10,". ",C10,""",""spmin"":",L10,",""spmax"":",M10,",""scmin"":",N10,",""scmax"":",O10,",""type"":",P10,"},")</f>
        <v>{"name":"6. Безумие","spmin":1,"spmax":150,"scmin":1,"scmax":100,"type":0},</v>
      </c>
      <c r="AC10" s="4" t="str">
        <f t="shared" ca="1" si="21"/>
        <v>"e6":0,</v>
      </c>
      <c r="AD10" s="4" t="str">
        <f t="shared" ca="1" si="22"/>
        <v>e6=[[e6]]&amp;</v>
      </c>
      <c r="AE10" s="4" t="str">
        <f t="shared" ca="1" si="23"/>
        <v>"e6":2,</v>
      </c>
      <c r="AF10" s="2" t="str">
        <f t="shared" ca="1" si="24"/>
        <v>{"type":"checkbox","class":"checkbox-big","name":"e6","title":"6. Безумие","style":"font-size:20px;display:block","state":"{{e6}}"},</v>
      </c>
      <c r="AG10" s="2" t="str">
        <f t="shared" ca="1" si="25"/>
        <v>{"type":"h4","title":"6. Безумие","style":"width:85%;float:left"},{"type":"input","title":"папка","name":"e6","state":"{{e6}}","pattern":"[0-9]{1,2}","style":"width:15%;display:inline"},{"type":"hr"},</v>
      </c>
      <c r="AH10" s="2" t="str">
        <f t="shared" ca="1" si="26"/>
        <v>"6": "6.Безумие",</v>
      </c>
      <c r="AI10" s="16" t="str">
        <f t="shared" ca="1" si="27"/>
        <v>"6":"6",</v>
      </c>
      <c r="AJ10" s="2" t="str">
        <f t="shared" ca="1" si="28"/>
        <v>6. Безумие,1,150,1,100,0;</v>
      </c>
      <c r="AK10" s="2" t="str">
        <f t="shared" ca="1" si="17"/>
        <v>6.Безумие</v>
      </c>
      <c r="AL10" s="2"/>
      <c r="AM10" s="2"/>
      <c r="AN10" s="17"/>
      <c r="AO10" s="2"/>
      <c r="AP10" s="2"/>
      <c r="AQ10" s="2"/>
      <c r="AR10" s="2"/>
      <c r="AS10" s="16"/>
      <c r="AT10" s="2"/>
      <c r="AU10" s="2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>
      <c r="A11" s="35">
        <f t="shared" ca="1" si="18"/>
        <v>7</v>
      </c>
      <c r="B11" s="40" t="s">
        <v>406</v>
      </c>
      <c r="C11" s="40" t="s">
        <v>407</v>
      </c>
      <c r="H11" s="40">
        <v>20</v>
      </c>
      <c r="I11" s="40">
        <v>150</v>
      </c>
      <c r="J11" s="40">
        <v>50</v>
      </c>
      <c r="L11" s="40">
        <v>99</v>
      </c>
      <c r="M11" s="40">
        <v>220</v>
      </c>
      <c r="N11" s="40">
        <v>1</v>
      </c>
      <c r="O11" s="40">
        <v>100</v>
      </c>
      <c r="P11" s="40">
        <v>0</v>
      </c>
      <c r="Q11" s="40" t="s">
        <v>44</v>
      </c>
      <c r="R11" s="40" t="s">
        <v>411</v>
      </c>
      <c r="S11" s="40">
        <v>2</v>
      </c>
      <c r="T11" s="40">
        <f t="shared" ca="1" si="13"/>
        <v>7</v>
      </c>
      <c r="V11" s="2" t="str">
        <f t="shared" ca="1" si="29"/>
        <v>#define EFF_BALLROUTINE         (  7U)    // Блуждающий кубик</v>
      </c>
      <c r="Z11" s="2" t="str">
        <f t="shared" si="19"/>
        <v xml:space="preserve">  {  20, 150,  50}, // Блуждающий кубик</v>
      </c>
      <c r="AA11" s="2" t="str">
        <f t="shared" ca="1" si="20"/>
        <v xml:space="preserve">        case EFF_BALLROUTINE:         DYNAMIC_DELAY_TICK { effTimer = millis(); ballRoutine();                Eff_Tick (); }  break;  // (  7U) Блуждающий кубик</v>
      </c>
      <c r="AC11" s="4" t="str">
        <f t="shared" ca="1" si="21"/>
        <v>"e7":0,</v>
      </c>
      <c r="AD11" s="4" t="str">
        <f t="shared" ca="1" si="22"/>
        <v>e7=[[e7]]&amp;</v>
      </c>
      <c r="AE11" s="4" t="str">
        <f t="shared" ca="1" si="23"/>
        <v>"e7":2,</v>
      </c>
      <c r="AF11" s="2" t="str">
        <f t="shared" ca="1" si="24"/>
        <v>{"type":"checkbox","class":"checkbox-big","name":"e7","title":"7. Блуждающий кубик","style":"font-size:20px;display:block","state":"{{e7}}"},</v>
      </c>
      <c r="AG11" s="2" t="str">
        <f t="shared" ca="1" si="25"/>
        <v>{"type":"h4","title":"7. Блуждающий кубик","style":"width:85%;float:left"},{"type":"input","title":"папка","name":"e7","state":"{{e7}}","pattern":"[0-9]{1,2}","style":"width:15%;display:inline"},{"type":"hr"},</v>
      </c>
      <c r="AH11" s="2" t="str">
        <f t="shared" ca="1" si="26"/>
        <v>"7": "7.Блуждающий кубик",</v>
      </c>
      <c r="AI11" s="16" t="str">
        <f t="shared" ca="1" si="27"/>
        <v>"7":"7",</v>
      </c>
      <c r="AJ11" s="2" t="str">
        <f t="shared" ca="1" si="28"/>
        <v>7. Блуждающий кубик,99,220,1,100,0;</v>
      </c>
      <c r="AK11" s="2" t="str">
        <f t="shared" ca="1" si="17"/>
        <v>7.Блуждающий кубик</v>
      </c>
    </row>
    <row r="12" spans="1:56" ht="14.25" customHeight="1">
      <c r="A12" s="35">
        <f t="shared" ca="1" si="18"/>
        <v>8</v>
      </c>
      <c r="B12" s="40" t="s">
        <v>52</v>
      </c>
      <c r="C12" s="40" t="s">
        <v>53</v>
      </c>
      <c r="H12" s="40">
        <v>30</v>
      </c>
      <c r="I12" s="40">
        <v>212</v>
      </c>
      <c r="J12" s="40">
        <v>54</v>
      </c>
      <c r="L12" s="40">
        <v>99</v>
      </c>
      <c r="M12" s="40">
        <v>255</v>
      </c>
      <c r="N12" s="40">
        <v>1</v>
      </c>
      <c r="O12" s="40">
        <v>100</v>
      </c>
      <c r="P12" s="40">
        <v>1</v>
      </c>
      <c r="Q12" s="40" t="s">
        <v>44</v>
      </c>
      <c r="R12" s="40" t="s">
        <v>54</v>
      </c>
      <c r="S12" s="40">
        <v>7</v>
      </c>
      <c r="T12" s="40">
        <f t="shared" ca="1" si="13"/>
        <v>8</v>
      </c>
      <c r="U12" s="15"/>
      <c r="V12" s="2" t="str">
        <f t="shared" ca="1" si="29"/>
        <v>#define EFF_WATERFALL           (  8U)    // Водопад</v>
      </c>
      <c r="W12" s="2" t="str">
        <f t="shared" ref="W12:W18" ca="1" si="30">CONCATENATE("String(""",A12,". ",C12,",",L12,",",M12,",",N12,",",O12,",",P12,";"") +")</f>
        <v>String("8. Водопад,99,255,1,100,1;") +</v>
      </c>
      <c r="X12" s="2" t="str">
        <f t="shared" ref="X12:X18" ca="1" si="31">CONCATENATE("String(""",A12,". ",D12,",",L12,",",M12,",",N12,",",O12,",",P12,";"") +")</f>
        <v>String("8. ,99,255,1,100,1;") +</v>
      </c>
      <c r="Y12" s="2" t="str">
        <f t="shared" ref="Y12:Y18" ca="1" si="32">CONCATENATE("String(""",A12,". ",E12,",",L12,",",M12,",",N12,",",O12,",",P12,";"") +")</f>
        <v>String("8. ,99,255,1,100,1;") +</v>
      </c>
      <c r="Z12" s="2" t="str">
        <f t="shared" si="19"/>
        <v xml:space="preserve">  {  30, 212,  54}, // Водопад</v>
      </c>
      <c r="AA12" s="2" t="str">
        <f t="shared" ca="1" si="20"/>
        <v xml:space="preserve">        case EFF_WATERFALL:           DYNAMIC_DELAY_TICK { effTimer = millis(); fire2012WithPalette();        Eff_Tick (); }  break;  // (  8U) Водопад</v>
      </c>
      <c r="AB12" s="2" t="str">
        <f ca="1">CONCATENATE("{""name"":""",A12,". ",C12,""",""spmin"":",L12,",""spmax"":",M12,",""scmin"":",N12,",""scmax"":",O12,",""type"":",P12,"},")</f>
        <v>{"name":"8. Водопад","spmin":99,"spmax":255,"scmin":1,"scmax":100,"type":1},</v>
      </c>
      <c r="AC12" s="4" t="str">
        <f t="shared" ca="1" si="21"/>
        <v>"e8":0,</v>
      </c>
      <c r="AD12" s="4" t="str">
        <f t="shared" ca="1" si="22"/>
        <v>e8=[[e8]]&amp;</v>
      </c>
      <c r="AE12" s="4" t="str">
        <f t="shared" ca="1" si="23"/>
        <v>"e8":7,</v>
      </c>
      <c r="AF12" s="2" t="str">
        <f t="shared" ca="1" si="24"/>
        <v>{"type":"checkbox","class":"checkbox-big","name":"e8","title":"8. Водопад","style":"font-size:20px;display:block","state":"{{e8}}"},</v>
      </c>
      <c r="AG12" s="2" t="str">
        <f t="shared" ca="1" si="25"/>
        <v>{"type":"h4","title":"8. Водопад","style":"width:85%;float:left"},{"type":"input","title":"папка","name":"e8","state":"{{e8}}","pattern":"[0-9]{1,2}","style":"width:15%;display:inline"},{"type":"hr"},</v>
      </c>
      <c r="AH12" s="2" t="str">
        <f t="shared" ca="1" si="26"/>
        <v>"8": "8.Водопад",</v>
      </c>
      <c r="AI12" s="16" t="str">
        <f t="shared" ca="1" si="27"/>
        <v>"8":"8",</v>
      </c>
      <c r="AJ12" s="2" t="str">
        <f t="shared" ca="1" si="28"/>
        <v>8. Водопад,99,255,1,100,1;</v>
      </c>
      <c r="AK12" s="2" t="str">
        <f t="shared" ca="1" si="17"/>
        <v>8.Водопад</v>
      </c>
      <c r="AL12" s="2"/>
      <c r="AM12" s="2"/>
      <c r="AN12" s="17"/>
      <c r="AO12" s="2"/>
      <c r="AP12" s="2"/>
      <c r="AQ12" s="2"/>
      <c r="AR12" s="2"/>
      <c r="AS12" s="16"/>
      <c r="AT12" s="2"/>
      <c r="AU12" s="2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25" customHeight="1">
      <c r="A13" s="35">
        <f t="shared" ca="1" si="18"/>
        <v>9</v>
      </c>
      <c r="B13" s="40" t="s">
        <v>55</v>
      </c>
      <c r="C13" s="40" t="s">
        <v>56</v>
      </c>
      <c r="H13" s="40">
        <v>20</v>
      </c>
      <c r="I13" s="40">
        <v>195</v>
      </c>
      <c r="J13" s="40">
        <v>22</v>
      </c>
      <c r="L13" s="40">
        <v>99</v>
      </c>
      <c r="M13" s="40">
        <v>255</v>
      </c>
      <c r="N13" s="40">
        <v>1</v>
      </c>
      <c r="O13" s="40">
        <v>100</v>
      </c>
      <c r="P13" s="40">
        <v>0</v>
      </c>
      <c r="Q13" s="40" t="s">
        <v>44</v>
      </c>
      <c r="R13" s="40" t="s">
        <v>57</v>
      </c>
      <c r="S13" s="40">
        <v>7</v>
      </c>
      <c r="T13" s="40">
        <f t="shared" ca="1" si="13"/>
        <v>9</v>
      </c>
      <c r="U13" s="15"/>
      <c r="V13" s="2" t="str">
        <f t="shared" ca="1" si="29"/>
        <v>#define EFF_WATERFALL_4IN1      (  9U)    // Водопад 4в1</v>
      </c>
      <c r="W13" s="2" t="str">
        <f t="shared" ca="1" si="30"/>
        <v>String("9. Водопад 4в1,99,255,1,100,0;") +</v>
      </c>
      <c r="X13" s="2" t="str">
        <f t="shared" ca="1" si="31"/>
        <v>String("9. ,99,255,1,100,0;") +</v>
      </c>
      <c r="Y13" s="2" t="str">
        <f t="shared" ca="1" si="32"/>
        <v>String("9. ,99,255,1,100,0;") +</v>
      </c>
      <c r="Z13" s="2" t="str">
        <f t="shared" si="19"/>
        <v xml:space="preserve">  {  20, 195,  22}, // Водопад 4в1</v>
      </c>
      <c r="AA13" s="2" t="str">
        <f t="shared" ca="1" si="20"/>
        <v xml:space="preserve">        case EFF_WATERFALL_4IN1:      DYNAMIC_DELAY_TICK { effTimer = millis(); fire2012WithPalette4in1();    Eff_Tick (); }  break;  // (  9U) Водопад 4в1</v>
      </c>
      <c r="AC13" s="4" t="str">
        <f t="shared" ca="1" si="21"/>
        <v>"e9":0,</v>
      </c>
      <c r="AD13" s="4" t="str">
        <f t="shared" ca="1" si="22"/>
        <v>e9=[[e9]]&amp;</v>
      </c>
      <c r="AE13" s="4" t="str">
        <f t="shared" ca="1" si="23"/>
        <v>"e9":7,</v>
      </c>
      <c r="AF13" s="2" t="str">
        <f t="shared" ca="1" si="24"/>
        <v>{"type":"checkbox","class":"checkbox-big","name":"e9","title":"9. Водопад 4в1","style":"font-size:20px;display:block","state":"{{e9}}"},</v>
      </c>
      <c r="AG13" s="2" t="str">
        <f t="shared" ca="1" si="25"/>
        <v>{"type":"h4","title":"9. Водопад 4в1","style":"width:85%;float:left"},{"type":"input","title":"папка","name":"e9","state":"{{e9}}","pattern":"[0-9]{1,2}","style":"width:15%;display:inline"},{"type":"hr"},</v>
      </c>
      <c r="AH13" s="2" t="str">
        <f t="shared" ca="1" si="26"/>
        <v>"9": "9.Водопад 4в1",</v>
      </c>
      <c r="AI13" s="16" t="str">
        <f t="shared" ca="1" si="27"/>
        <v>"9":"9",</v>
      </c>
      <c r="AJ13" s="2" t="str">
        <f t="shared" ca="1" si="28"/>
        <v>9. Водопад 4в1,99,255,1,100,0;</v>
      </c>
      <c r="AK13" s="2" t="str">
        <f t="shared" ca="1" si="17"/>
        <v>9.Водопад 4в1</v>
      </c>
      <c r="AL13" s="2"/>
      <c r="AM13" s="2"/>
      <c r="AN13" s="17"/>
      <c r="AO13" s="2"/>
      <c r="AP13" s="2"/>
      <c r="AQ13" s="2"/>
      <c r="AR13" s="2"/>
      <c r="AS13" s="16"/>
      <c r="AT13" s="2"/>
      <c r="AU13" s="2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ht="14.25" customHeight="1">
      <c r="A14" s="35">
        <f t="shared" ca="1" si="18"/>
        <v>10</v>
      </c>
      <c r="B14" s="40" t="s">
        <v>58</v>
      </c>
      <c r="C14" s="40" t="s">
        <v>59</v>
      </c>
      <c r="H14" s="40">
        <v>40</v>
      </c>
      <c r="I14" s="40">
        <v>233</v>
      </c>
      <c r="J14" s="40">
        <v>80</v>
      </c>
      <c r="L14" s="40">
        <v>220</v>
      </c>
      <c r="M14" s="40">
        <v>255</v>
      </c>
      <c r="N14" s="40">
        <v>1</v>
      </c>
      <c r="O14" s="40">
        <v>100</v>
      </c>
      <c r="P14" s="40">
        <v>0</v>
      </c>
      <c r="Q14" s="40" t="s">
        <v>44</v>
      </c>
      <c r="R14" s="40" t="s">
        <v>60</v>
      </c>
      <c r="S14" s="40">
        <v>9</v>
      </c>
      <c r="T14" s="40">
        <f t="shared" ca="1" si="13"/>
        <v>10</v>
      </c>
      <c r="U14" s="15"/>
      <c r="V14" s="2" t="str">
        <f t="shared" ca="1" si="29"/>
        <v>#define EFF_WAVES               ( 10U)    // Волны</v>
      </c>
      <c r="W14" s="2" t="str">
        <f t="shared" ca="1" si="30"/>
        <v>String("10. Волны,220,255,1,100,0;") +</v>
      </c>
      <c r="X14" s="2" t="str">
        <f t="shared" ca="1" si="31"/>
        <v>String("10. ,220,255,1,100,0;") +</v>
      </c>
      <c r="Y14" s="2" t="str">
        <f t="shared" ca="1" si="32"/>
        <v>String("10. ,220,255,1,100,0;") +</v>
      </c>
      <c r="Z14" s="2" t="str">
        <f t="shared" si="19"/>
        <v xml:space="preserve">  {  40, 233,  80}, // Волны</v>
      </c>
      <c r="AA14" s="2" t="str">
        <f t="shared" ca="1" si="20"/>
        <v xml:space="preserve">        case EFF_WAVES:               DYNAMIC_DELAY_TICK { effTimer = millis(); WaveRoutine();                Eff_Tick (); }  break;  // ( 10U) Волны</v>
      </c>
      <c r="AB14" s="2" t="str">
        <f t="shared" ref="AB14:AB18" ca="1" si="33">CONCATENATE("{""name"":""",A14,". ",C14,""",""spmin"":",L14,",""spmax"":",M14,",""scmin"":",N14,",""scmax"":",O14,",""type"":",P14,"},")</f>
        <v>{"name":"10. Волны","spmin":220,"spmax":255,"scmin":1,"scmax":100,"type":0},</v>
      </c>
      <c r="AC14" s="4" t="str">
        <f t="shared" ca="1" si="21"/>
        <v>"e10":0,</v>
      </c>
      <c r="AD14" s="4" t="str">
        <f t="shared" ca="1" si="22"/>
        <v>e10=[[e10]]&amp;</v>
      </c>
      <c r="AE14" s="4" t="str">
        <f t="shared" ca="1" si="23"/>
        <v>"e10":9,</v>
      </c>
      <c r="AF14" s="2" t="str">
        <f t="shared" ca="1" si="24"/>
        <v>{"type":"checkbox","class":"checkbox-big","name":"e10","title":"10. Волны","style":"font-size:20px;display:block","state":"{{e10}}"},</v>
      </c>
      <c r="AG14" s="2" t="str">
        <f t="shared" ca="1" si="25"/>
        <v>{"type":"h4","title":"10. Волны","style":"width:85%;float:left"},{"type":"input","title":"папка","name":"e10","state":"{{e10}}","pattern":"[0-9]{1,2}","style":"width:15%;display:inline"},{"type":"hr"},</v>
      </c>
      <c r="AH14" s="2" t="str">
        <f t="shared" ca="1" si="26"/>
        <v>"10": "10.Волны",</v>
      </c>
      <c r="AI14" s="16" t="str">
        <f t="shared" ca="1" si="27"/>
        <v>"10":"10",</v>
      </c>
      <c r="AJ14" s="2" t="str">
        <f t="shared" ca="1" si="28"/>
        <v>10. Волны,220,255,1,100,0;</v>
      </c>
      <c r="AK14" s="2" t="str">
        <f t="shared" ca="1" si="17"/>
        <v>10.Волны</v>
      </c>
      <c r="AL14" s="2"/>
      <c r="AM14" s="2"/>
      <c r="AN14" s="17"/>
      <c r="AO14" s="2"/>
      <c r="AP14" s="2"/>
      <c r="AQ14" s="2"/>
      <c r="AR14" s="2"/>
      <c r="AS14" s="16"/>
      <c r="AT14" s="2"/>
      <c r="AU14" s="2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>
      <c r="A15" s="35">
        <f t="shared" ca="1" si="18"/>
        <v>11</v>
      </c>
      <c r="B15" s="40" t="s">
        <v>61</v>
      </c>
      <c r="C15" s="40" t="s">
        <v>62</v>
      </c>
      <c r="H15" s="40">
        <v>45</v>
      </c>
      <c r="I15" s="40">
        <v>175</v>
      </c>
      <c r="J15" s="40">
        <v>60</v>
      </c>
      <c r="L15" s="40">
        <v>1</v>
      </c>
      <c r="M15" s="40">
        <v>128</v>
      </c>
      <c r="N15" s="40">
        <v>1</v>
      </c>
      <c r="O15" s="40">
        <v>100</v>
      </c>
      <c r="P15" s="40">
        <v>1</v>
      </c>
      <c r="Q15" s="40" t="s">
        <v>44</v>
      </c>
      <c r="R15" s="40" t="s">
        <v>63</v>
      </c>
      <c r="S15" s="40">
        <v>2</v>
      </c>
      <c r="T15" s="40">
        <f t="shared" ca="1" si="13"/>
        <v>11</v>
      </c>
      <c r="V15" s="2" t="str">
        <f t="shared" ca="1" si="29"/>
        <v>#define EFF_MAGICLANTERN        ( 11U)    // Волшебный Фонарик</v>
      </c>
      <c r="W15" s="2" t="str">
        <f t="shared" ca="1" si="30"/>
        <v>String("11. Волшебный Фонарик,1,128,1,100,1;") +</v>
      </c>
      <c r="X15" s="2" t="str">
        <f t="shared" ca="1" si="31"/>
        <v>String("11. ,1,128,1,100,1;") +</v>
      </c>
      <c r="Y15" s="2" t="str">
        <f t="shared" ca="1" si="32"/>
        <v>String("11. ,1,128,1,100,1;") +</v>
      </c>
      <c r="Z15" s="2" t="str">
        <f t="shared" si="19"/>
        <v xml:space="preserve">  {  45, 175,  60}, // Волшебный Фонарик</v>
      </c>
      <c r="AA15" s="2" t="str">
        <f t="shared" ca="1" si="20"/>
        <v xml:space="preserve">        case EFF_MAGICLANTERN:        DYNAMIC_DELAY_TICK { effTimer = millis(); MagicLantern();               Eff_Tick (); }  break;  // ( 11U) Волшебный Фонарик</v>
      </c>
      <c r="AB15" s="2" t="str">
        <f t="shared" ca="1" si="33"/>
        <v>{"name":"11. Волшебный Фонарик","spmin":1,"spmax":128,"scmin":1,"scmax":100,"type":1},</v>
      </c>
      <c r="AC15" s="4" t="str">
        <f t="shared" ca="1" si="21"/>
        <v>"e11":0,</v>
      </c>
      <c r="AD15" s="4" t="str">
        <f t="shared" ca="1" si="22"/>
        <v>e11=[[e11]]&amp;</v>
      </c>
      <c r="AE15" s="4" t="str">
        <f t="shared" ca="1" si="23"/>
        <v>"e11":2,</v>
      </c>
      <c r="AF15" s="2" t="str">
        <f t="shared" ca="1" si="24"/>
        <v>{"type":"checkbox","class":"checkbox-big","name":"e11","title":"11. Волшебный Фонарик","style":"font-size:20px;display:block","state":"{{e11}}"},</v>
      </c>
      <c r="AG15" s="2" t="str">
        <f t="shared" ca="1" si="25"/>
        <v>{"type":"h4","title":"11. Волшебный Фонарик","style":"width:85%;float:left"},{"type":"input","title":"папка","name":"e11","state":"{{e11}}","pattern":"[0-9]{1,2}","style":"width:15%;display:inline"},{"type":"hr"},</v>
      </c>
      <c r="AH15" s="2" t="str">
        <f t="shared" ca="1" si="26"/>
        <v>"11": "11.Волшебный Фонарик",</v>
      </c>
      <c r="AI15" s="16" t="str">
        <f t="shared" ca="1" si="27"/>
        <v>"11":"11",</v>
      </c>
      <c r="AJ15" s="2" t="str">
        <f t="shared" ca="1" si="28"/>
        <v>11. Волшебный Фонарик,1,128,1,100,1;</v>
      </c>
      <c r="AK15" s="2" t="str">
        <f t="shared" ca="1" si="17"/>
        <v>11.Волшебный Фонарик</v>
      </c>
    </row>
    <row r="16" spans="1:56" ht="14.25" customHeight="1">
      <c r="A16" s="35">
        <f t="shared" ca="1" si="18"/>
        <v>12</v>
      </c>
      <c r="B16" s="40" t="s">
        <v>64</v>
      </c>
      <c r="C16" s="40" t="s">
        <v>65</v>
      </c>
      <c r="H16" s="40">
        <v>80</v>
      </c>
      <c r="I16" s="40">
        <v>205</v>
      </c>
      <c r="J16" s="40">
        <v>40</v>
      </c>
      <c r="L16" s="40">
        <v>200</v>
      </c>
      <c r="M16" s="40">
        <v>255</v>
      </c>
      <c r="N16" s="40">
        <v>40</v>
      </c>
      <c r="O16" s="40">
        <v>75</v>
      </c>
      <c r="P16" s="40">
        <v>0</v>
      </c>
      <c r="Q16" s="40" t="s">
        <v>44</v>
      </c>
      <c r="R16" s="40" t="s">
        <v>66</v>
      </c>
      <c r="S16" s="40">
        <v>2</v>
      </c>
      <c r="T16" s="40">
        <f t="shared" ref="T16:T18" ca="1" si="34">MAX(OFFSET(T16,-4,0,4,1))+1</f>
        <v>12</v>
      </c>
      <c r="U16" s="15"/>
      <c r="V16" s="2" t="str">
        <f t="shared" ca="1" si="29"/>
        <v>#define EFF_WINE                ( 12U)    // Вино</v>
      </c>
      <c r="W16" s="2" t="str">
        <f t="shared" ca="1" si="30"/>
        <v>String("12. Вино,200,255,40,75,0;") +</v>
      </c>
      <c r="X16" s="2" t="str">
        <f t="shared" ca="1" si="31"/>
        <v>String("12. ,200,255,40,75,0;") +</v>
      </c>
      <c r="Y16" s="2" t="str">
        <f t="shared" ca="1" si="32"/>
        <v>String("12. ,200,255,40,75,0;") +</v>
      </c>
      <c r="Z16" s="2" t="str">
        <f t="shared" si="19"/>
        <v xml:space="preserve">  {  80, 205,  40}, // Вино</v>
      </c>
      <c r="AA16" s="2" t="str">
        <f t="shared" ca="1" si="20"/>
        <v xml:space="preserve">        case EFF_WINE:                DYNAMIC_DELAY_TICK { effTimer = millis(); colorsWine();                 Eff_Tick (); }  break;  // ( 12U) Вино</v>
      </c>
      <c r="AB16" s="2" t="str">
        <f t="shared" ca="1" si="33"/>
        <v>{"name":"12. Вино","spmin":200,"spmax":255,"scmin":40,"scmax":75,"type":0},</v>
      </c>
      <c r="AC16" s="4" t="str">
        <f t="shared" ca="1" si="21"/>
        <v>"e12":0,</v>
      </c>
      <c r="AD16" s="4" t="str">
        <f t="shared" ca="1" si="22"/>
        <v>e12=[[e12]]&amp;</v>
      </c>
      <c r="AE16" s="4" t="str">
        <f t="shared" ca="1" si="23"/>
        <v>"e12":2,</v>
      </c>
      <c r="AF16" s="2" t="str">
        <f t="shared" ca="1" si="24"/>
        <v>{"type":"checkbox","class":"checkbox-big","name":"e12","title":"12. Вино","style":"font-size:20px;display:block","state":"{{e12}}"},</v>
      </c>
      <c r="AG16" s="2" t="str">
        <f t="shared" ca="1" si="25"/>
        <v>{"type":"h4","title":"12. Вино","style":"width:85%;float:left"},{"type":"input","title":"папка","name":"e12","state":"{{e12}}","pattern":"[0-9]{1,2}","style":"width:15%;display:inline"},{"type":"hr"},</v>
      </c>
      <c r="AH16" s="2" t="str">
        <f t="shared" ca="1" si="26"/>
        <v>"12": "12.Вино",</v>
      </c>
      <c r="AI16" s="16" t="str">
        <f t="shared" ca="1" si="27"/>
        <v>"12":"12",</v>
      </c>
      <c r="AJ16" s="2" t="str">
        <f t="shared" ca="1" si="28"/>
        <v>12. Вино,200,255,40,75,0;</v>
      </c>
      <c r="AK16" s="2" t="str">
        <f t="shared" ca="1" si="17"/>
        <v>12.Вино</v>
      </c>
      <c r="AL16" s="2"/>
      <c r="AM16" s="2"/>
      <c r="AN16" s="17"/>
      <c r="AO16" s="2"/>
      <c r="AP16" s="2"/>
      <c r="AQ16" s="2"/>
      <c r="AR16" s="2"/>
      <c r="AS16" s="16"/>
      <c r="AT16" s="2"/>
      <c r="AU16" s="2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25" customHeight="1">
      <c r="A17" s="35">
        <f t="shared" ca="1" si="18"/>
        <v>13</v>
      </c>
      <c r="B17" s="40" t="s">
        <v>67</v>
      </c>
      <c r="C17" s="40" t="s">
        <v>68</v>
      </c>
      <c r="H17" s="40">
        <v>25</v>
      </c>
      <c r="I17" s="40">
        <v>210</v>
      </c>
      <c r="J17" s="40">
        <v>1</v>
      </c>
      <c r="L17" s="40">
        <v>1</v>
      </c>
      <c r="M17" s="40">
        <v>255</v>
      </c>
      <c r="N17" s="40">
        <v>1</v>
      </c>
      <c r="O17" s="40">
        <v>100</v>
      </c>
      <c r="P17" s="40">
        <v>1</v>
      </c>
      <c r="Q17" s="40" t="s">
        <v>44</v>
      </c>
      <c r="R17" s="40" t="s">
        <v>69</v>
      </c>
      <c r="S17" s="40">
        <v>3</v>
      </c>
      <c r="T17" s="40">
        <f t="shared" ca="1" si="34"/>
        <v>13</v>
      </c>
      <c r="U17" s="15"/>
      <c r="V17" s="2" t="str">
        <f t="shared" ca="1" si="29"/>
        <v>#define EFF_WHIRL               ( 13U)    // Вихри пламени</v>
      </c>
      <c r="W17" s="2" t="str">
        <f t="shared" ca="1" si="30"/>
        <v>String("13. Вихри пламени,1,255,1,100,1;") +</v>
      </c>
      <c r="X17" s="2" t="str">
        <f t="shared" ca="1" si="31"/>
        <v>String("13. ,1,255,1,100,1;") +</v>
      </c>
      <c r="Y17" s="2" t="str">
        <f t="shared" ca="1" si="32"/>
        <v>String("13. ,1,255,1,100,1;") +</v>
      </c>
      <c r="Z17" s="2" t="str">
        <f t="shared" si="19"/>
        <v xml:space="preserve">  {  25, 210,   1}, // Вихри пламени</v>
      </c>
      <c r="AA17" s="2" t="str">
        <f t="shared" ca="1" si="20"/>
        <v xml:space="preserve">        case EFF_WHIRL:               DYNAMIC_DELAY_TICK { effTimer = millis(); whirlRoutine(true);           Eff_Tick (); }  break;  // ( 13U) Вихри пламени</v>
      </c>
      <c r="AB17" s="2" t="str">
        <f t="shared" ca="1" si="33"/>
        <v>{"name":"13. Вихри пламени","spmin":1,"spmax":255,"scmin":1,"scmax":100,"type":1},</v>
      </c>
      <c r="AC17" s="4" t="str">
        <f t="shared" ca="1" si="21"/>
        <v>"e13":0,</v>
      </c>
      <c r="AD17" s="4" t="str">
        <f t="shared" ca="1" si="22"/>
        <v>e13=[[e13]]&amp;</v>
      </c>
      <c r="AE17" s="4" t="str">
        <f t="shared" ca="1" si="23"/>
        <v>"e13":3,</v>
      </c>
      <c r="AF17" s="2" t="str">
        <f t="shared" ca="1" si="24"/>
        <v>{"type":"checkbox","class":"checkbox-big","name":"e13","title":"13. Вихри пламени","style":"font-size:20px;display:block","state":"{{e13}}"},</v>
      </c>
      <c r="AG17" s="2" t="str">
        <f t="shared" ca="1" si="25"/>
        <v>{"type":"h4","title":"13. Вихри пламени","style":"width:85%;float:left"},{"type":"input","title":"папка","name":"e13","state":"{{e13}}","pattern":"[0-9]{1,2}","style":"width:15%;display:inline"},{"type":"hr"},</v>
      </c>
      <c r="AH17" s="2" t="str">
        <f t="shared" ca="1" si="26"/>
        <v>"13": "13.Вихри пламени",</v>
      </c>
      <c r="AI17" s="16" t="str">
        <f t="shared" ca="1" si="27"/>
        <v>"13":"13",</v>
      </c>
      <c r="AJ17" s="2" t="str">
        <f t="shared" ca="1" si="28"/>
        <v>13. Вихри пламени,1,255,1,100,1;</v>
      </c>
      <c r="AK17" s="2" t="str">
        <f t="shared" ca="1" si="17"/>
        <v>13.Вихри пламени</v>
      </c>
      <c r="AL17" s="2"/>
      <c r="AM17" s="2"/>
      <c r="AN17" s="17"/>
      <c r="AO17" s="2"/>
      <c r="AP17" s="2"/>
      <c r="AQ17" s="2"/>
      <c r="AR17" s="2"/>
      <c r="AS17" s="16"/>
      <c r="AT17" s="2"/>
      <c r="AU17" s="2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25" customHeight="1">
      <c r="A18" s="35">
        <f t="shared" ca="1" si="18"/>
        <v>14</v>
      </c>
      <c r="B18" s="40" t="s">
        <v>70</v>
      </c>
      <c r="C18" s="40" t="s">
        <v>71</v>
      </c>
      <c r="H18" s="40">
        <v>20</v>
      </c>
      <c r="I18" s="40">
        <v>210</v>
      </c>
      <c r="J18" s="40">
        <v>86</v>
      </c>
      <c r="L18" s="40">
        <v>1</v>
      </c>
      <c r="M18" s="40">
        <v>255</v>
      </c>
      <c r="N18" s="40">
        <v>1</v>
      </c>
      <c r="O18" s="40">
        <v>100</v>
      </c>
      <c r="P18" s="40">
        <v>0</v>
      </c>
      <c r="Q18" s="40" t="s">
        <v>44</v>
      </c>
      <c r="R18" s="40" t="s">
        <v>72</v>
      </c>
      <c r="S18" s="40">
        <v>3</v>
      </c>
      <c r="T18" s="40">
        <f t="shared" ca="1" si="34"/>
        <v>14</v>
      </c>
      <c r="U18" s="15"/>
      <c r="V18" s="2" t="str">
        <f t="shared" ca="1" si="29"/>
        <v>#define EFF_WHIRL_MULTI         ( 14U)    // Вихри разноцветные</v>
      </c>
      <c r="W18" s="2" t="str">
        <f t="shared" ca="1" si="30"/>
        <v>String("14. Вихри разноцветные,1,255,1,100,0;") +</v>
      </c>
      <c r="X18" s="2" t="str">
        <f t="shared" ca="1" si="31"/>
        <v>String("14. ,1,255,1,100,0;") +</v>
      </c>
      <c r="Y18" s="2" t="str">
        <f t="shared" ca="1" si="32"/>
        <v>String("14. ,1,255,1,100,0;") +</v>
      </c>
      <c r="Z18" s="2" t="str">
        <f t="shared" si="19"/>
        <v xml:space="preserve">  {  20, 210,  86}, // Вихри разноцветные</v>
      </c>
      <c r="AA18" s="2" t="str">
        <f t="shared" ca="1" si="20"/>
        <v xml:space="preserve">        case EFF_WHIRL_MULTI:         DYNAMIC_DELAY_TICK { effTimer = millis(); whirlRoutine(false);          Eff_Tick (); }  break;  // ( 14U) Вихри разноцветные</v>
      </c>
      <c r="AB18" s="2" t="str">
        <f t="shared" ca="1" si="33"/>
        <v>{"name":"14. Вихри разноцветные","spmin":1,"spmax":255,"scmin":1,"scmax":100,"type":0},</v>
      </c>
      <c r="AC18" s="4" t="str">
        <f t="shared" ca="1" si="21"/>
        <v>"e14":0,</v>
      </c>
      <c r="AD18" s="4" t="str">
        <f t="shared" ca="1" si="22"/>
        <v>e14=[[e14]]&amp;</v>
      </c>
      <c r="AE18" s="4" t="str">
        <f t="shared" ca="1" si="23"/>
        <v>"e14":3,</v>
      </c>
      <c r="AF18" s="2" t="str">
        <f t="shared" ca="1" si="24"/>
        <v>{"type":"checkbox","class":"checkbox-big","name":"e14","title":"14. Вихри разноцветные","style":"font-size:20px;display:block","state":"{{e14}}"},</v>
      </c>
      <c r="AG18" s="2" t="str">
        <f t="shared" ca="1" si="25"/>
        <v>{"type":"h4","title":"14. Вихри разноцветные","style":"width:85%;float:left"},{"type":"input","title":"папка","name":"e14","state":"{{e14}}","pattern":"[0-9]{1,2}","style":"width:15%;display:inline"},{"type":"hr"},</v>
      </c>
      <c r="AH18" s="2" t="str">
        <f t="shared" ca="1" si="26"/>
        <v>"14": "14.Вихри разноцветные",</v>
      </c>
      <c r="AI18" s="16" t="str">
        <f t="shared" ca="1" si="27"/>
        <v>"14":"14",</v>
      </c>
      <c r="AJ18" s="2" t="str">
        <f t="shared" ca="1" si="28"/>
        <v>14. Вихри разноцветные,1,255,1,100,0;</v>
      </c>
      <c r="AK18" s="2" t="str">
        <f t="shared" ca="1" si="17"/>
        <v>14.Вихри разноцветные</v>
      </c>
      <c r="AL18" s="2"/>
      <c r="AM18" s="2"/>
      <c r="AN18" s="17"/>
      <c r="AO18" s="2"/>
      <c r="AP18" s="2"/>
      <c r="AQ18" s="2"/>
      <c r="AR18" s="2"/>
      <c r="AS18" s="16"/>
      <c r="AT18" s="2"/>
      <c r="AU18" s="2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25" customHeight="1">
      <c r="A19" s="35">
        <f t="shared" ref="A19:A30" ca="1" si="35">MAX(OFFSET(A19,-4,0,4,1))+1</f>
        <v>15</v>
      </c>
      <c r="B19" s="40" t="s">
        <v>73</v>
      </c>
      <c r="C19" s="40" t="s">
        <v>74</v>
      </c>
      <c r="H19" s="40">
        <v>55</v>
      </c>
      <c r="I19" s="40">
        <v>191</v>
      </c>
      <c r="J19" s="40">
        <v>54</v>
      </c>
      <c r="L19" s="40">
        <v>99</v>
      </c>
      <c r="M19" s="40">
        <v>255</v>
      </c>
      <c r="N19" s="40">
        <v>1</v>
      </c>
      <c r="O19" s="40">
        <v>100</v>
      </c>
      <c r="P19" s="40">
        <v>0</v>
      </c>
      <c r="Q19" s="40" t="s">
        <v>44</v>
      </c>
      <c r="R19" s="40" t="s">
        <v>75</v>
      </c>
      <c r="S19" s="40">
        <v>6</v>
      </c>
      <c r="T19" s="40">
        <f t="shared" ref="T19:T28" ca="1" si="36">MAX(OFFSET(T19,-4,0,4,1))+1</f>
        <v>15</v>
      </c>
      <c r="U19" s="15"/>
      <c r="V19" s="2" t="str">
        <f t="shared" ref="V19:V28" ca="1" si="37">CONCATENATE("#define EFF_",B19,REPT(" ",20-LEN(B19)),"(",REPT(" ",3-LEN(T19)),T19,"U)    // ",C19)</f>
        <v>#define EFF_STARFALL            ( 15U)    // Вьюга</v>
      </c>
      <c r="W19" s="2" t="str">
        <f t="shared" ref="W19:W27" ca="1" si="38">CONCATENATE("String(""",A19,". ",C19,",",L19,",",M19,",",N19,",",O19,",",P19,";"") +")</f>
        <v>String("15. Вьюга,99,255,1,100,0;") +</v>
      </c>
      <c r="X19" s="2" t="str">
        <f t="shared" ref="X19:X27" ca="1" si="39">CONCATENATE("String(""",A19,". ",D19,",",L19,",",M19,",",N19,",",O19,",",P19,";"") +")</f>
        <v>String("15. ,99,255,1,100,0;") +</v>
      </c>
      <c r="Y19" s="2" t="str">
        <f t="shared" ref="Y19:Y27" ca="1" si="40">CONCATENATE("String(""",A19,". ",E19,",",L19,",",M19,",",N19,",",O19,",",P19,";"") +")</f>
        <v>String("15. ,99,255,1,100,0;") +</v>
      </c>
      <c r="Z19" s="2" t="str">
        <f t="shared" ref="Z19:Z28" si="41">CONCATENATE("  {",REPT(" ",4-LEN(H19)),H19,",",REPT(" ",4-LEN(I19)),I19,",",REPT(" ",4-LEN(J19)),J19,"}, // ",C19)</f>
        <v xml:space="preserve">  {  55, 191,  54}, // Вьюга</v>
      </c>
      <c r="AA19" s="2" t="str">
        <f t="shared" ref="AA19:AA25" ca="1" si="42">CONCATENATE("        case EFF_",B19,":",REPT(" ",20-LEN(B19)),Q19," { effTimer = millis(); ",R19,REPT(" ",30-LEN(R19)),"Eff_Tick (); }","  break;  // (",REPT(" ",3-LEN(T19)),T19,"U) ",C19)</f>
        <v xml:space="preserve">        case EFF_STARFALL:            DYNAMIC_DELAY_TICK { effTimer = millis(); stormRoutine2();              Eff_Tick (); }  break;  // ( 15U) Вьюга</v>
      </c>
      <c r="AB19" s="2" t="str">
        <f ca="1">CONCATENATE("{""name"":""",A19,". ",C19,""",""spmin"":",L19,",""spmax"":",M19,",""scmin"":",N19,",""scmax"":",O19,",""type"":",P19,"},")</f>
        <v>{"name":"15. Вьюга","spmin":99,"spmax":255,"scmin":1,"scmax":100,"type":0},</v>
      </c>
      <c r="AC19" s="4" t="str">
        <f t="shared" ref="AC19:AC28" ca="1" si="43">CONCATENATE("""","e",T19,"""",":0,")</f>
        <v>"e15":0,</v>
      </c>
      <c r="AD19" s="4" t="str">
        <f t="shared" ref="AD19:AD28" ca="1" si="44">CONCATENATE("e",T19,"=[[e",T19,"]]&amp;")</f>
        <v>e15=[[e15]]&amp;</v>
      </c>
      <c r="AE19" s="4" t="str">
        <f t="shared" ref="AE19:AE28" ca="1" si="45">CONCATENATE("""","e",T19,"""",":",S19,",")</f>
        <v>"e15":6,</v>
      </c>
      <c r="AF19" s="2" t="str">
        <f t="shared" ref="AF19:AF28" ca="1" si="46">CONCATENATE("{""type"":""checkbox"",""class"":""checkbox-big"",""name"":""e",T19,""",""title"":""",A19,". ",C19,""",""style"":""font-size:20px;display:block"",""state"":""{{e",T19,"}}""},")</f>
        <v>{"type":"checkbox","class":"checkbox-big","name":"e15","title":"15. Вьюга","style":"font-size:20px;display:block","state":"{{e15}}"},</v>
      </c>
      <c r="AG19" s="2" t="str">
        <f t="shared" ref="AG19:AG28" ca="1" si="47">CONCATENATE("{""type"":""h4"",""title"":""",A19,". ",C19,""",""style"":""width:85%;float:left""},{""type"":""input"",""title"":""папка"",""name"":""e",T19,""",""state"":""{{e",T19,"}}"",""pattern"":""[0-9]{1,2}"",""style"":""width:15%;display:inline""},{""type"":""hr""},")</f>
        <v>{"type":"h4","title":"15. Вьюга","style":"width:85%;float:left"},{"type":"input","title":"папка","name":"e15","state":"{{e15}}","pattern":"[0-9]{1,2}","style":"width:15%;display:inline"},{"type":"hr"},</v>
      </c>
      <c r="AH19" s="2" t="str">
        <f t="shared" ref="AH19:AH28" ca="1" si="48">CONCATENATE("""",A19,"""",": """,A19,".",C19,""",")</f>
        <v>"15": "15.Вьюга",</v>
      </c>
      <c r="AI19" s="16" t="str">
        <f t="shared" ref="AI19:AI28" ca="1" si="49">CONCATENATE("""",A19,"""",":""",T19,""",")</f>
        <v>"15":"15",</v>
      </c>
      <c r="AJ19" s="2" t="str">
        <f t="shared" ref="AJ19:AJ28" ca="1" si="50">CONCATENATE(A19,". ",C19,",",L19,",",M19,",",N19,",",O19,",",P19,";")</f>
        <v>15. Вьюга,99,255,1,100,0;</v>
      </c>
      <c r="AK19" s="2" t="str">
        <f t="shared" ref="AK19:AK26" ca="1" si="51">CONCATENATE("",A19,"",".",C19,"")</f>
        <v>15.Вьюга</v>
      </c>
      <c r="AL19" s="2"/>
      <c r="AM19" s="2"/>
      <c r="AN19" s="17"/>
      <c r="AO19" s="2"/>
      <c r="AP19" s="2"/>
      <c r="AQ19" s="2"/>
      <c r="AR19" s="2"/>
      <c r="AS19" s="16"/>
      <c r="AT19" s="2"/>
      <c r="AU19" s="2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25" customHeight="1">
      <c r="A20" s="35">
        <f t="shared" ca="1" si="35"/>
        <v>16</v>
      </c>
      <c r="B20" s="40" t="s">
        <v>76</v>
      </c>
      <c r="C20" s="40" t="s">
        <v>77</v>
      </c>
      <c r="H20" s="40">
        <v>40</v>
      </c>
      <c r="I20" s="40">
        <v>210</v>
      </c>
      <c r="J20" s="40">
        <v>8</v>
      </c>
      <c r="L20" s="40">
        <v>99</v>
      </c>
      <c r="M20" s="40">
        <v>255</v>
      </c>
      <c r="N20" s="40">
        <v>1</v>
      </c>
      <c r="O20" s="40">
        <v>100</v>
      </c>
      <c r="P20" s="40">
        <v>0</v>
      </c>
      <c r="Q20" s="40" t="s">
        <v>44</v>
      </c>
      <c r="R20" s="40" t="s">
        <v>78</v>
      </c>
      <c r="S20" s="40">
        <v>12</v>
      </c>
      <c r="T20" s="40">
        <f t="shared" ca="1" si="36"/>
        <v>16</v>
      </c>
      <c r="U20" s="15"/>
      <c r="V20" s="2" t="str">
        <f t="shared" ca="1" si="37"/>
        <v>#define EFF_STORMY_RAIN         ( 16U)    // Гроза в банке</v>
      </c>
      <c r="W20" s="2" t="str">
        <f t="shared" ca="1" si="38"/>
        <v>String("16. Гроза в банке,99,255,1,100,0;") +</v>
      </c>
      <c r="X20" s="2" t="str">
        <f t="shared" ca="1" si="39"/>
        <v>String("16. ,99,255,1,100,0;") +</v>
      </c>
      <c r="Y20" s="2" t="str">
        <f t="shared" ca="1" si="40"/>
        <v>String("16. ,99,255,1,100,0;") +</v>
      </c>
      <c r="Z20" s="2" t="str">
        <f t="shared" si="41"/>
        <v xml:space="preserve">  {  40, 210,   8}, // Гроза в банке</v>
      </c>
      <c r="AA20" s="2" t="str">
        <f t="shared" ca="1" si="42"/>
        <v xml:space="preserve">        case EFF_STORMY_RAIN:         DYNAMIC_DELAY_TICK { effTimer = millis(); stormyRain();                 Eff_Tick (); }  break;  // ( 16U) Гроза в банке</v>
      </c>
      <c r="AB20" s="2" t="str">
        <f ca="1">CONCATENATE("{""name"":""",A20,". ",C20,""",""spmin"":",L20,",""spmax"":",M20,",""scmin"":",N20,",""scmax"":",O20,",""type"":",P20,"},")</f>
        <v>{"name":"16. Гроза в банке","spmin":99,"spmax":255,"scmin":1,"scmax":100,"type":0},</v>
      </c>
      <c r="AC20" s="4" t="str">
        <f t="shared" ca="1" si="43"/>
        <v>"e16":0,</v>
      </c>
      <c r="AD20" s="4" t="str">
        <f t="shared" ca="1" si="44"/>
        <v>e16=[[e16]]&amp;</v>
      </c>
      <c r="AE20" s="4" t="str">
        <f t="shared" ca="1" si="45"/>
        <v>"e16":12,</v>
      </c>
      <c r="AF20" s="2" t="str">
        <f t="shared" ca="1" si="46"/>
        <v>{"type":"checkbox","class":"checkbox-big","name":"e16","title":"16. Гроза в банке","style":"font-size:20px;display:block","state":"{{e16}}"},</v>
      </c>
      <c r="AG20" s="2" t="str">
        <f t="shared" ca="1" si="47"/>
        <v>{"type":"h4","title":"16. Гроза в банке","style":"width:85%;float:left"},{"type":"input","title":"папка","name":"e16","state":"{{e16}}","pattern":"[0-9]{1,2}","style":"width:15%;display:inline"},{"type":"hr"},</v>
      </c>
      <c r="AH20" s="2" t="str">
        <f t="shared" ca="1" si="48"/>
        <v>"16": "16.Гроза в банке",</v>
      </c>
      <c r="AI20" s="16" t="str">
        <f t="shared" ca="1" si="49"/>
        <v>"16":"16",</v>
      </c>
      <c r="AJ20" s="2" t="str">
        <f t="shared" ca="1" si="50"/>
        <v>16. Гроза в банке,99,255,1,100,0;</v>
      </c>
      <c r="AK20" s="2" t="str">
        <f t="shared" ca="1" si="51"/>
        <v>16.Гроза в банке</v>
      </c>
      <c r="AL20" s="2"/>
      <c r="AM20" s="2"/>
      <c r="AN20" s="17"/>
      <c r="AO20" s="2"/>
      <c r="AP20" s="2"/>
      <c r="AQ20" s="2"/>
      <c r="AR20" s="2"/>
      <c r="AS20" s="16"/>
      <c r="AT20" s="2"/>
      <c r="AU20" s="2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25" customHeight="1">
      <c r="A21" s="35">
        <f t="shared" ca="1" si="35"/>
        <v>17</v>
      </c>
      <c r="B21" s="40" t="s">
        <v>79</v>
      </c>
      <c r="C21" s="40" t="s">
        <v>80</v>
      </c>
      <c r="H21" s="40">
        <v>30</v>
      </c>
      <c r="I21" s="40">
        <v>80</v>
      </c>
      <c r="J21" s="40">
        <v>95</v>
      </c>
      <c r="L21" s="40">
        <v>1</v>
      </c>
      <c r="M21" s="40">
        <v>255</v>
      </c>
      <c r="N21" s="40">
        <v>1</v>
      </c>
      <c r="O21" s="40">
        <v>100</v>
      </c>
      <c r="P21" s="40">
        <v>0</v>
      </c>
      <c r="Q21" s="40" t="s">
        <v>81</v>
      </c>
      <c r="R21" s="40" t="s">
        <v>82</v>
      </c>
      <c r="S21" s="40">
        <v>2</v>
      </c>
      <c r="T21" s="40">
        <f t="shared" ca="1" si="36"/>
        <v>17</v>
      </c>
      <c r="U21" s="15"/>
      <c r="V21" s="2" t="str">
        <f t="shared" ca="1" si="37"/>
        <v>#define EFF_DNA                 ( 17U)    // ДНК</v>
      </c>
      <c r="W21" s="2" t="str">
        <f t="shared" ca="1" si="38"/>
        <v>String("17. ДНК,1,255,1,100,0;") +</v>
      </c>
      <c r="X21" s="2" t="str">
        <f t="shared" ca="1" si="39"/>
        <v>String("17. ,1,255,1,100,0;") +</v>
      </c>
      <c r="Y21" s="2" t="str">
        <f t="shared" ca="1" si="40"/>
        <v>String("17. ,1,255,1,100,0;") +</v>
      </c>
      <c r="Z21" s="2" t="str">
        <f t="shared" si="41"/>
        <v xml:space="preserve">  {  30,  80,  95}, // ДНК</v>
      </c>
      <c r="AA21" s="2" t="str">
        <f t="shared" ca="1" si="42"/>
        <v xml:space="preserve">        case EFF_DNA:                 LOW_DELAY_TICK { effTimer = millis(); DNARoutine();                 Eff_Tick (); }  break;  // ( 17U) ДНК</v>
      </c>
      <c r="AC21" s="4" t="str">
        <f t="shared" ca="1" si="43"/>
        <v>"e17":0,</v>
      </c>
      <c r="AD21" s="4" t="str">
        <f t="shared" ca="1" si="44"/>
        <v>e17=[[e17]]&amp;</v>
      </c>
      <c r="AE21" s="4" t="str">
        <f t="shared" ca="1" si="45"/>
        <v>"e17":2,</v>
      </c>
      <c r="AF21" s="2" t="str">
        <f t="shared" ca="1" si="46"/>
        <v>{"type":"checkbox","class":"checkbox-big","name":"e17","title":"17. ДНК","style":"font-size:20px;display:block","state":"{{e17}}"},</v>
      </c>
      <c r="AG21" s="2" t="str">
        <f t="shared" ca="1" si="47"/>
        <v>{"type":"h4","title":"17. ДНК","style":"width:85%;float:left"},{"type":"input","title":"папка","name":"e17","state":"{{e17}}","pattern":"[0-9]{1,2}","style":"width:15%;display:inline"},{"type":"hr"},</v>
      </c>
      <c r="AH21" s="2" t="str">
        <f t="shared" ca="1" si="48"/>
        <v>"17": "17.ДНК",</v>
      </c>
      <c r="AI21" s="16" t="str">
        <f t="shared" ca="1" si="49"/>
        <v>"17":"17",</v>
      </c>
      <c r="AJ21" s="2" t="str">
        <f t="shared" ca="1" si="50"/>
        <v>17. ДНК,1,255,1,100,0;</v>
      </c>
      <c r="AK21" s="2" t="str">
        <f t="shared" ca="1" si="51"/>
        <v>17.ДНК</v>
      </c>
      <c r="AL21" s="2"/>
      <c r="AM21" s="2"/>
      <c r="AN21" s="17"/>
      <c r="AO21" s="2"/>
      <c r="AP21" s="2"/>
      <c r="AQ21" s="2"/>
      <c r="AR21" s="2"/>
      <c r="AS21" s="16"/>
      <c r="AT21" s="2"/>
      <c r="AU21" s="2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25" customHeight="1">
      <c r="A22" s="35">
        <f t="shared" ca="1" si="35"/>
        <v>18</v>
      </c>
      <c r="B22" s="40" t="s">
        <v>83</v>
      </c>
      <c r="C22" s="40" t="s">
        <v>84</v>
      </c>
      <c r="H22" s="40">
        <v>25</v>
      </c>
      <c r="I22" s="40">
        <v>195</v>
      </c>
      <c r="J22" s="40">
        <v>100</v>
      </c>
      <c r="L22" s="40">
        <v>99</v>
      </c>
      <c r="M22" s="40">
        <v>255</v>
      </c>
      <c r="N22" s="40">
        <v>1</v>
      </c>
      <c r="O22" s="40">
        <v>100</v>
      </c>
      <c r="P22" s="40">
        <v>0</v>
      </c>
      <c r="Q22" s="40" t="s">
        <v>44</v>
      </c>
      <c r="R22" s="40" t="s">
        <v>85</v>
      </c>
      <c r="S22" s="40">
        <v>2</v>
      </c>
      <c r="T22" s="40">
        <f t="shared" ca="1" si="36"/>
        <v>18</v>
      </c>
      <c r="U22" s="15"/>
      <c r="V22" s="2" t="str">
        <f t="shared" ca="1" si="37"/>
        <v>#define EFF_SMOKE               ( 18U)    // Дым</v>
      </c>
      <c r="W22" s="2" t="str">
        <f t="shared" ca="1" si="38"/>
        <v>String("18. Дым,99,255,1,100,0;") +</v>
      </c>
      <c r="X22" s="2" t="str">
        <f t="shared" ca="1" si="39"/>
        <v>String("18. ,99,255,1,100,0;") +</v>
      </c>
      <c r="Y22" s="2" t="str">
        <f t="shared" ca="1" si="40"/>
        <v>String("18. ,99,255,1,100,0;") +</v>
      </c>
      <c r="Z22" s="2" t="str">
        <f t="shared" si="41"/>
        <v xml:space="preserve">  {  25, 195, 100}, // Дым</v>
      </c>
      <c r="AA22" s="2" t="str">
        <f t="shared" ca="1" si="42"/>
        <v xml:space="preserve">        case EFF_SMOKE:               DYNAMIC_DELAY_TICK { effTimer = millis(); MultipleStreamSmoke(false);   Eff_Tick (); }  break;  // ( 18U) Дым</v>
      </c>
      <c r="AB22" s="2" t="str">
        <f t="shared" ref="AB22:AB27" ca="1" si="52">CONCATENATE("{""name"":""",A22,". ",C22,""",""spmin"":",L22,",""spmax"":",M22,",""scmin"":",N22,",""scmax"":",O22,",""type"":",P22,"},")</f>
        <v>{"name":"18. Дым","spmin":99,"spmax":255,"scmin":1,"scmax":100,"type":0},</v>
      </c>
      <c r="AC22" s="4" t="str">
        <f t="shared" ca="1" si="43"/>
        <v>"e18":0,</v>
      </c>
      <c r="AD22" s="4" t="str">
        <f t="shared" ca="1" si="44"/>
        <v>e18=[[e18]]&amp;</v>
      </c>
      <c r="AE22" s="4" t="str">
        <f t="shared" ca="1" si="45"/>
        <v>"e18":2,</v>
      </c>
      <c r="AF22" s="2" t="str">
        <f t="shared" ca="1" si="46"/>
        <v>{"type":"checkbox","class":"checkbox-big","name":"e18","title":"18. Дым","style":"font-size:20px;display:block","state":"{{e18}}"},</v>
      </c>
      <c r="AG22" s="2" t="str">
        <f t="shared" ca="1" si="47"/>
        <v>{"type":"h4","title":"18. Дым","style":"width:85%;float:left"},{"type":"input","title":"папка","name":"e18","state":"{{e18}}","pattern":"[0-9]{1,2}","style":"width:15%;display:inline"},{"type":"hr"},</v>
      </c>
      <c r="AH22" s="2" t="str">
        <f t="shared" ca="1" si="48"/>
        <v>"18": "18.Дым",</v>
      </c>
      <c r="AI22" s="16" t="str">
        <f t="shared" ca="1" si="49"/>
        <v>"18":"18",</v>
      </c>
      <c r="AJ22" s="2" t="str">
        <f t="shared" ca="1" si="50"/>
        <v>18. Дым,99,255,1,100,0;</v>
      </c>
      <c r="AK22" s="2" t="str">
        <f t="shared" ca="1" si="51"/>
        <v>18.Дым</v>
      </c>
      <c r="AL22" s="2"/>
      <c r="AM22" s="2"/>
      <c r="AN22" s="17"/>
      <c r="AO22" s="2"/>
      <c r="AP22" s="2"/>
      <c r="AQ22" s="2"/>
      <c r="AR22" s="2"/>
      <c r="AS22" s="16"/>
      <c r="AT22" s="2"/>
      <c r="AU22" s="2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25" customHeight="1">
      <c r="A23" s="35">
        <f t="shared" ca="1" si="35"/>
        <v>19</v>
      </c>
      <c r="B23" s="40" t="s">
        <v>86</v>
      </c>
      <c r="C23" s="40" t="s">
        <v>87</v>
      </c>
      <c r="H23" s="40">
        <v>25</v>
      </c>
      <c r="I23" s="40">
        <v>190</v>
      </c>
      <c r="J23" s="40">
        <v>30</v>
      </c>
      <c r="L23" s="40">
        <v>1</v>
      </c>
      <c r="M23" s="40">
        <v>255</v>
      </c>
      <c r="N23" s="40">
        <v>1</v>
      </c>
      <c r="O23" s="40">
        <v>100</v>
      </c>
      <c r="P23" s="40">
        <v>0</v>
      </c>
      <c r="Q23" s="40" t="s">
        <v>44</v>
      </c>
      <c r="R23" s="40" t="s">
        <v>88</v>
      </c>
      <c r="S23" s="40">
        <v>2</v>
      </c>
      <c r="T23" s="40">
        <f t="shared" ca="1" si="36"/>
        <v>19</v>
      </c>
      <c r="U23" s="15"/>
      <c r="V23" s="2" t="str">
        <f t="shared" ca="1" si="37"/>
        <v>#define EFF_SMOKE_COLOR         ( 19U)    // Дым разноцветный</v>
      </c>
      <c r="W23" s="2" t="str">
        <f t="shared" ca="1" si="38"/>
        <v>String("19. Дым разноцветный,1,255,1,100,0;") +</v>
      </c>
      <c r="X23" s="2" t="str">
        <f t="shared" ca="1" si="39"/>
        <v>String("19. ,1,255,1,100,0;") +</v>
      </c>
      <c r="Y23" s="2" t="str">
        <f t="shared" ca="1" si="40"/>
        <v>String("19. ,1,255,1,100,0;") +</v>
      </c>
      <c r="Z23" s="2" t="str">
        <f t="shared" si="41"/>
        <v xml:space="preserve">  {  25, 190,  30}, // Дым разноцветный</v>
      </c>
      <c r="AA23" s="2" t="str">
        <f t="shared" ca="1" si="42"/>
        <v xml:space="preserve">        case EFF_SMOKE_COLOR:         DYNAMIC_DELAY_TICK { effTimer = millis(); MultipleStreamSmoke(true);    Eff_Tick (); }  break;  // ( 19U) Дым разноцветный</v>
      </c>
      <c r="AB23" s="2" t="str">
        <f t="shared" ca="1" si="52"/>
        <v>{"name":"19. Дым разноцветный","spmin":1,"spmax":255,"scmin":1,"scmax":100,"type":0},</v>
      </c>
      <c r="AC23" s="4" t="str">
        <f t="shared" ca="1" si="43"/>
        <v>"e19":0,</v>
      </c>
      <c r="AD23" s="4" t="str">
        <f t="shared" ca="1" si="44"/>
        <v>e19=[[e19]]&amp;</v>
      </c>
      <c r="AE23" s="4" t="str">
        <f t="shared" ca="1" si="45"/>
        <v>"e19":2,</v>
      </c>
      <c r="AF23" s="2" t="str">
        <f t="shared" ca="1" si="46"/>
        <v>{"type":"checkbox","class":"checkbox-big","name":"e19","title":"19. Дым разноцветный","style":"font-size:20px;display:block","state":"{{e19}}"},</v>
      </c>
      <c r="AG23" s="2" t="str">
        <f t="shared" ca="1" si="47"/>
        <v>{"type":"h4","title":"19. Дым разноцветный","style":"width:85%;float:left"},{"type":"input","title":"папка","name":"e19","state":"{{e19}}","pattern":"[0-9]{1,2}","style":"width:15%;display:inline"},{"type":"hr"},</v>
      </c>
      <c r="AH23" s="2" t="str">
        <f t="shared" ca="1" si="48"/>
        <v>"19": "19.Дым разноцветный",</v>
      </c>
      <c r="AI23" s="16" t="str">
        <f t="shared" ca="1" si="49"/>
        <v>"19":"19",</v>
      </c>
      <c r="AJ23" s="2" t="str">
        <f t="shared" ca="1" si="50"/>
        <v>19. Дым разноцветный,1,255,1,100,0;</v>
      </c>
      <c r="AK23" s="2" t="str">
        <f t="shared" ca="1" si="51"/>
        <v>19.Дым разноцветный</v>
      </c>
      <c r="AL23" s="2"/>
      <c r="AM23" s="2"/>
      <c r="AN23" s="17"/>
      <c r="AO23" s="2"/>
      <c r="AP23" s="2"/>
      <c r="AQ23" s="2"/>
      <c r="AR23" s="2"/>
      <c r="AS23" s="16"/>
      <c r="AT23" s="2"/>
      <c r="AU23" s="2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4.25" customHeight="1">
      <c r="A24" s="35">
        <f t="shared" ca="1" si="35"/>
        <v>20</v>
      </c>
      <c r="B24" s="40" t="s">
        <v>89</v>
      </c>
      <c r="C24" s="40" t="s">
        <v>90</v>
      </c>
      <c r="H24" s="40">
        <v>30</v>
      </c>
      <c r="I24" s="40">
        <v>170</v>
      </c>
      <c r="J24" s="40">
        <v>25</v>
      </c>
      <c r="L24" s="40">
        <v>1</v>
      </c>
      <c r="M24" s="40">
        <v>255</v>
      </c>
      <c r="N24" s="40">
        <v>1</v>
      </c>
      <c r="O24" s="40">
        <v>100</v>
      </c>
      <c r="P24" s="40">
        <v>0</v>
      </c>
      <c r="Q24" s="40" t="s">
        <v>81</v>
      </c>
      <c r="R24" s="40" t="s">
        <v>91</v>
      </c>
      <c r="S24" s="40">
        <v>2</v>
      </c>
      <c r="T24" s="40">
        <f t="shared" ca="1" si="36"/>
        <v>20</v>
      </c>
      <c r="U24" s="15"/>
      <c r="V24" s="2" t="str">
        <f t="shared" ca="1" si="37"/>
        <v>#define EFF_SMOKEBALLS          ( 20U)    // Дымовые шашки</v>
      </c>
      <c r="W24" s="2" t="str">
        <f t="shared" ca="1" si="38"/>
        <v>String("20. Дымовые шашки,1,255,1,100,0;") +</v>
      </c>
      <c r="X24" s="2" t="str">
        <f t="shared" ca="1" si="39"/>
        <v>String("20. ,1,255,1,100,0;") +</v>
      </c>
      <c r="Y24" s="2" t="str">
        <f t="shared" ca="1" si="40"/>
        <v>String("20. ,1,255,1,100,0;") +</v>
      </c>
      <c r="Z24" s="2" t="str">
        <f t="shared" si="41"/>
        <v xml:space="preserve">  {  30, 170,  25}, // Дымовые шашки</v>
      </c>
      <c r="AA24" s="2" t="str">
        <f t="shared" ca="1" si="42"/>
        <v xml:space="preserve">        case EFF_SMOKEBALLS:          LOW_DELAY_TICK { effTimer = millis(); smokeballsRoutine();          Eff_Tick (); }  break;  // ( 20U) Дымовые шашки</v>
      </c>
      <c r="AB24" s="2" t="str">
        <f t="shared" ca="1" si="52"/>
        <v>{"name":"20. Дымовые шашки","spmin":1,"spmax":255,"scmin":1,"scmax":100,"type":0},</v>
      </c>
      <c r="AC24" s="4" t="str">
        <f t="shared" ca="1" si="43"/>
        <v>"e20":0,</v>
      </c>
      <c r="AD24" s="4" t="str">
        <f t="shared" ca="1" si="44"/>
        <v>e20=[[e20]]&amp;</v>
      </c>
      <c r="AE24" s="4" t="str">
        <f t="shared" ca="1" si="45"/>
        <v>"e20":2,</v>
      </c>
      <c r="AF24" s="2" t="str">
        <f t="shared" ca="1" si="46"/>
        <v>{"type":"checkbox","class":"checkbox-big","name":"e20","title":"20. Дымовые шашки","style":"font-size:20px;display:block","state":"{{e20}}"},</v>
      </c>
      <c r="AG24" s="2" t="str">
        <f t="shared" ca="1" si="47"/>
        <v>{"type":"h4","title":"20. Дымовые шашки","style":"width:85%;float:left"},{"type":"input","title":"папка","name":"e20","state":"{{e20}}","pattern":"[0-9]{1,2}","style":"width:15%;display:inline"},{"type":"hr"},</v>
      </c>
      <c r="AH24" s="2" t="str">
        <f t="shared" ca="1" si="48"/>
        <v>"20": "20.Дымовые шашки",</v>
      </c>
      <c r="AI24" s="16" t="str">
        <f t="shared" ca="1" si="49"/>
        <v>"20":"20",</v>
      </c>
      <c r="AJ24" s="2" t="str">
        <f t="shared" ca="1" si="50"/>
        <v>20. Дымовые шашки,1,255,1,100,0;</v>
      </c>
      <c r="AK24" s="2" t="str">
        <f t="shared" ca="1" si="51"/>
        <v>20.Дымовые шашки</v>
      </c>
      <c r="AL24" s="2"/>
      <c r="AM24" s="2"/>
      <c r="AN24" s="17"/>
      <c r="AO24" s="2"/>
      <c r="AP24" s="2"/>
      <c r="AQ24" s="2"/>
      <c r="AR24" s="2"/>
      <c r="AS24" s="16"/>
      <c r="AT24" s="2"/>
      <c r="AU24" s="2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ht="14.25" customHeight="1">
      <c r="A25" s="35">
        <f t="shared" ca="1" si="35"/>
        <v>21</v>
      </c>
      <c r="B25" s="40" t="s">
        <v>92</v>
      </c>
      <c r="C25" s="40" t="s">
        <v>93</v>
      </c>
      <c r="H25" s="40">
        <v>20</v>
      </c>
      <c r="I25" s="40">
        <v>110</v>
      </c>
      <c r="J25" s="40">
        <v>1</v>
      </c>
      <c r="L25" s="40">
        <v>1</v>
      </c>
      <c r="M25" s="40">
        <v>255</v>
      </c>
      <c r="N25" s="40">
        <v>1</v>
      </c>
      <c r="O25" s="40">
        <v>100</v>
      </c>
      <c r="P25" s="40">
        <v>1</v>
      </c>
      <c r="Q25" s="40" t="s">
        <v>81</v>
      </c>
      <c r="R25" s="40" t="s">
        <v>94</v>
      </c>
      <c r="S25" s="40">
        <v>2</v>
      </c>
      <c r="T25" s="40">
        <f t="shared" ca="1" si="36"/>
        <v>21</v>
      </c>
      <c r="U25" s="15"/>
      <c r="V25" s="2" t="str">
        <f t="shared" ca="1" si="37"/>
        <v>#define EFF_LIQUIDLAMP          ( 21U)    // Жидкая лампа</v>
      </c>
      <c r="W25" s="2" t="str">
        <f t="shared" ca="1" si="38"/>
        <v>String("21. Жидкая лампа,1,255,1,100,1;") +</v>
      </c>
      <c r="X25" s="2" t="str">
        <f t="shared" ca="1" si="39"/>
        <v>String("21. ,1,255,1,100,1;") +</v>
      </c>
      <c r="Y25" s="2" t="str">
        <f t="shared" ca="1" si="40"/>
        <v>String("21. ,1,255,1,100,1;") +</v>
      </c>
      <c r="Z25" s="2" t="str">
        <f t="shared" si="41"/>
        <v xml:space="preserve">  {  20, 110,   1}, // Жидкая лампа</v>
      </c>
      <c r="AA25" s="2" t="str">
        <f t="shared" ca="1" si="42"/>
        <v xml:space="preserve">        case EFF_LIQUIDLAMP:          LOW_DELAY_TICK { effTimer = millis(); LiquidLampRoutine(true);      Eff_Tick (); }  break;  // ( 21U) Жидкая лампа</v>
      </c>
      <c r="AB25" s="2" t="str">
        <f t="shared" ca="1" si="52"/>
        <v>{"name":"21. Жидкая лампа","spmin":1,"spmax":255,"scmin":1,"scmax":100,"type":1},</v>
      </c>
      <c r="AC25" s="4" t="str">
        <f t="shared" ca="1" si="43"/>
        <v>"e21":0,</v>
      </c>
      <c r="AD25" s="4" t="str">
        <f t="shared" ca="1" si="44"/>
        <v>e21=[[e21]]&amp;</v>
      </c>
      <c r="AE25" s="4" t="str">
        <f t="shared" ca="1" si="45"/>
        <v>"e21":2,</v>
      </c>
      <c r="AF25" s="2" t="str">
        <f t="shared" ca="1" si="46"/>
        <v>{"type":"checkbox","class":"checkbox-big","name":"e21","title":"21. Жидкая лампа","style":"font-size:20px;display:block","state":"{{e21}}"},</v>
      </c>
      <c r="AG25" s="2" t="str">
        <f t="shared" ca="1" si="47"/>
        <v>{"type":"h4","title":"21. Жидкая лампа","style":"width:85%;float:left"},{"type":"input","title":"папка","name":"e21","state":"{{e21}}","pattern":"[0-9]{1,2}","style":"width:15%;display:inline"},{"type":"hr"},</v>
      </c>
      <c r="AH25" s="2" t="str">
        <f t="shared" ca="1" si="48"/>
        <v>"21": "21.Жидкая лампа",</v>
      </c>
      <c r="AI25" s="16" t="str">
        <f t="shared" ca="1" si="49"/>
        <v>"21":"21",</v>
      </c>
      <c r="AJ25" s="2" t="str">
        <f t="shared" ca="1" si="50"/>
        <v>21. Жидкая лампа,1,255,1,100,1;</v>
      </c>
      <c r="AK25" s="2" t="str">
        <f t="shared" ca="1" si="51"/>
        <v>21.Жидкая лампа</v>
      </c>
      <c r="AL25" s="2"/>
      <c r="AM25" s="2"/>
      <c r="AN25" s="17"/>
      <c r="AO25" s="2"/>
      <c r="AP25" s="2"/>
      <c r="AQ25" s="2"/>
      <c r="AR25" s="2"/>
      <c r="AS25" s="16"/>
      <c r="AT25" s="2"/>
      <c r="AU25" s="2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.25" customHeight="1">
      <c r="A26" s="35">
        <f t="shared" ca="1" si="35"/>
        <v>22</v>
      </c>
      <c r="B26" s="40" t="s">
        <v>95</v>
      </c>
      <c r="C26" s="40" t="s">
        <v>96</v>
      </c>
      <c r="H26" s="40">
        <v>20</v>
      </c>
      <c r="I26" s="40">
        <v>124</v>
      </c>
      <c r="J26" s="40">
        <v>39</v>
      </c>
      <c r="L26" s="40">
        <v>1</v>
      </c>
      <c r="M26" s="40">
        <v>255</v>
      </c>
      <c r="N26" s="40">
        <v>1</v>
      </c>
      <c r="O26" s="40">
        <v>100</v>
      </c>
      <c r="P26" s="40">
        <v>0</v>
      </c>
      <c r="Q26" s="40" t="s">
        <v>97</v>
      </c>
      <c r="R26" s="40" t="s">
        <v>98</v>
      </c>
      <c r="S26" s="40">
        <v>2</v>
      </c>
      <c r="T26" s="40">
        <f t="shared" ca="1" si="36"/>
        <v>22</v>
      </c>
      <c r="U26" s="15"/>
      <c r="V26" s="2" t="str">
        <f t="shared" ca="1" si="37"/>
        <v>#define EFF_LIQUIDLAMP_AUTO     ( 22U)    // Жидкая лампа авто</v>
      </c>
      <c r="W26" s="2" t="str">
        <f t="shared" ca="1" si="38"/>
        <v>String("22. Жидкая лампа авто,1,255,1,100,0;") +</v>
      </c>
      <c r="X26" s="2" t="str">
        <f t="shared" ca="1" si="39"/>
        <v>String("22. ,1,255,1,100,0;") +</v>
      </c>
      <c r="Y26" s="2" t="str">
        <f t="shared" ca="1" si="40"/>
        <v>String("22. ,1,255,1,100,0;") +</v>
      </c>
      <c r="Z26" s="2" t="str">
        <f t="shared" si="41"/>
        <v xml:space="preserve">  {  20, 124,  39}, // Жидкая лампа авто</v>
      </c>
      <c r="AA26" s="2" t="str">
        <f t="shared" ref="AA26:AA30" ca="1" si="53">CONCATENATE("        case EFF_",B26,":",REPT(" ",20-LEN(B26)),Q26," { effTimer = millis(); ",R26,REPT(" ",30-LEN(R26)),"Eff_Tick (); }","  break;  // (",REPT(" ",3-LEN(T26)),T26,"U) ",C26)</f>
        <v xml:space="preserve">        case EFF_LIQUIDLAMP_AUTO:      LOW_DELAY_TICK { effTimer = millis(); LiquidLampRoutine(false);     Eff_Tick (); }  break;  // ( 22U) Жидкая лампа авто</v>
      </c>
      <c r="AB26" s="2" t="str">
        <f t="shared" ca="1" si="52"/>
        <v>{"name":"22. Жидкая лампа авто","spmin":1,"spmax":255,"scmin":1,"scmax":100,"type":0},</v>
      </c>
      <c r="AC26" s="4" t="str">
        <f t="shared" ca="1" si="43"/>
        <v>"e22":0,</v>
      </c>
      <c r="AD26" s="4" t="str">
        <f t="shared" ca="1" si="44"/>
        <v>e22=[[e22]]&amp;</v>
      </c>
      <c r="AE26" s="4" t="str">
        <f t="shared" ca="1" si="45"/>
        <v>"e22":2,</v>
      </c>
      <c r="AF26" s="2" t="str">
        <f t="shared" ca="1" si="46"/>
        <v>{"type":"checkbox","class":"checkbox-big","name":"e22","title":"22. Жидкая лампа авто","style":"font-size:20px;display:block","state":"{{e22}}"},</v>
      </c>
      <c r="AG26" s="2" t="str">
        <f t="shared" ca="1" si="47"/>
        <v>{"type":"h4","title":"22. Жидкая лампа авто","style":"width:85%;float:left"},{"type":"input","title":"папка","name":"e22","state":"{{e22}}","pattern":"[0-9]{1,2}","style":"width:15%;display:inline"},{"type":"hr"},</v>
      </c>
      <c r="AH26" s="2" t="str">
        <f t="shared" ca="1" si="48"/>
        <v>"22": "22.Жидкая лампа авто",</v>
      </c>
      <c r="AI26" s="16" t="str">
        <f t="shared" ca="1" si="49"/>
        <v>"22":"22",</v>
      </c>
      <c r="AJ26" s="2" t="str">
        <f t="shared" ca="1" si="50"/>
        <v>22. Жидкая лампа авто,1,255,1,100,0;</v>
      </c>
      <c r="AK26" s="2" t="str">
        <f t="shared" ca="1" si="51"/>
        <v>22.Жидкая лампа авто</v>
      </c>
      <c r="AL26" s="2"/>
      <c r="AM26" s="2"/>
      <c r="AN26" s="17"/>
      <c r="AO26" s="2"/>
      <c r="AP26" s="2"/>
      <c r="AQ26" s="2"/>
      <c r="AR26" s="2"/>
      <c r="AS26" s="16"/>
      <c r="AT26" s="2"/>
      <c r="AU26" s="2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ht="14.25" customHeight="1">
      <c r="A27" s="35">
        <f t="shared" ca="1" si="35"/>
        <v>23</v>
      </c>
      <c r="B27" s="40" t="s">
        <v>99</v>
      </c>
      <c r="C27" s="40" t="s">
        <v>100</v>
      </c>
      <c r="H27" s="40">
        <v>30</v>
      </c>
      <c r="I27" s="40">
        <v>195</v>
      </c>
      <c r="J27" s="40">
        <v>70</v>
      </c>
      <c r="L27" s="40">
        <v>99</v>
      </c>
      <c r="M27" s="40">
        <v>255</v>
      </c>
      <c r="N27" s="40">
        <v>1</v>
      </c>
      <c r="O27" s="40">
        <v>100</v>
      </c>
      <c r="P27" s="40">
        <v>1</v>
      </c>
      <c r="Q27" s="40" t="s">
        <v>44</v>
      </c>
      <c r="R27" s="40" t="s">
        <v>101</v>
      </c>
      <c r="S27" s="40">
        <v>2</v>
      </c>
      <c r="T27" s="40">
        <f t="shared" ca="1" si="36"/>
        <v>23</v>
      </c>
      <c r="U27" s="15"/>
      <c r="V27" s="2" t="str">
        <f t="shared" ca="1" si="37"/>
        <v>#define EFF_SWIRL               ( 23U)    // Завиток</v>
      </c>
      <c r="W27" s="2" t="str">
        <f t="shared" ca="1" si="38"/>
        <v>String("23. Завиток,99,255,1,100,1;") +</v>
      </c>
      <c r="X27" s="2" t="str">
        <f t="shared" ca="1" si="39"/>
        <v>String("23. ,99,255,1,100,1;") +</v>
      </c>
      <c r="Y27" s="2" t="str">
        <f t="shared" ca="1" si="40"/>
        <v>String("23. ,99,255,1,100,1;") +</v>
      </c>
      <c r="Z27" s="2" t="str">
        <f t="shared" si="41"/>
        <v xml:space="preserve">  {  30, 195,  70}, // Завиток</v>
      </c>
      <c r="AA27" s="2" t="str">
        <f t="shared" ca="1" si="53"/>
        <v xml:space="preserve">        case EFF_SWIRL:               DYNAMIC_DELAY_TICK { effTimer = millis(); Swirl();                      Eff_Tick (); }  break;  // ( 23U) Завиток</v>
      </c>
      <c r="AB27" s="2" t="str">
        <f t="shared" ca="1" si="52"/>
        <v>{"name":"23. Завиток","spmin":99,"spmax":255,"scmin":1,"scmax":100,"type":1},</v>
      </c>
      <c r="AC27" s="4" t="str">
        <f t="shared" ca="1" si="43"/>
        <v>"e23":0,</v>
      </c>
      <c r="AD27" s="4" t="str">
        <f t="shared" ca="1" si="44"/>
        <v>e23=[[e23]]&amp;</v>
      </c>
      <c r="AE27" s="4" t="str">
        <f t="shared" ca="1" si="45"/>
        <v>"e23":2,</v>
      </c>
      <c r="AF27" s="2" t="str">
        <f t="shared" ca="1" si="46"/>
        <v>{"type":"checkbox","class":"checkbox-big","name":"e23","title":"23. Завиток","style":"font-size:20px;display:block","state":"{{e23}}"},</v>
      </c>
      <c r="AG27" s="2" t="str">
        <f t="shared" ca="1" si="47"/>
        <v>{"type":"h4","title":"23. Завиток","style":"width:85%;float:left"},{"type":"input","title":"папка","name":"e23","state":"{{e23}}","pattern":"[0-9]{1,2}","style":"width:15%;display:inline"},{"type":"hr"},</v>
      </c>
      <c r="AH27" s="2" t="str">
        <f t="shared" ca="1" si="48"/>
        <v>"23": "23.Завиток",</v>
      </c>
      <c r="AI27" s="16" t="str">
        <f t="shared" ca="1" si="49"/>
        <v>"23":"23",</v>
      </c>
      <c r="AJ27" s="2" t="str">
        <f t="shared" ca="1" si="50"/>
        <v>23. Завиток,99,255,1,100,1;</v>
      </c>
      <c r="AK27" s="2" t="str">
        <f t="shared" ref="AK27:AK30" ca="1" si="54">CONCATENATE("",A27,"",".",C27,"")</f>
        <v>23.Завиток</v>
      </c>
      <c r="AL27" s="2"/>
      <c r="AM27" s="2"/>
      <c r="AN27" s="17"/>
      <c r="AO27" s="2"/>
      <c r="AP27" s="2"/>
      <c r="AQ27" s="2"/>
      <c r="AR27" s="2"/>
      <c r="AS27" s="16"/>
      <c r="AT27" s="2"/>
      <c r="AU27" s="2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>
      <c r="A28" s="35">
        <f t="shared" ca="1" si="35"/>
        <v>24</v>
      </c>
      <c r="B28" s="40" t="s">
        <v>378</v>
      </c>
      <c r="C28" s="40" t="s">
        <v>379</v>
      </c>
      <c r="H28" s="40">
        <v>25</v>
      </c>
      <c r="I28" s="40">
        <v>215</v>
      </c>
      <c r="J28" s="40">
        <v>99</v>
      </c>
      <c r="L28" s="40">
        <v>1</v>
      </c>
      <c r="M28" s="40">
        <v>254</v>
      </c>
      <c r="N28" s="40">
        <v>1</v>
      </c>
      <c r="O28" s="40">
        <v>100</v>
      </c>
      <c r="P28" s="40">
        <v>0</v>
      </c>
      <c r="Q28" s="40" t="s">
        <v>44</v>
      </c>
      <c r="R28" s="40" t="s">
        <v>381</v>
      </c>
      <c r="S28" s="40">
        <v>2</v>
      </c>
      <c r="T28" s="40">
        <f t="shared" ca="1" si="36"/>
        <v>24</v>
      </c>
      <c r="V28" s="2" t="str">
        <f t="shared" ca="1" si="37"/>
        <v>#define EFF_STARS               ( 24U)    // Звезды</v>
      </c>
      <c r="Z28" s="2" t="str">
        <f t="shared" si="41"/>
        <v xml:space="preserve">  {  25, 215,  99}, // Звезды</v>
      </c>
      <c r="AA28" s="2" t="str">
        <f t="shared" ca="1" si="53"/>
        <v xml:space="preserve">        case EFF_STARS:               DYNAMIC_DELAY_TICK { effTimer = millis(); EffectStars();                Eff_Tick (); }  break;  // ( 24U) Звезды</v>
      </c>
      <c r="AC28" s="4" t="str">
        <f t="shared" ca="1" si="43"/>
        <v>"e24":0,</v>
      </c>
      <c r="AD28" s="4" t="str">
        <f t="shared" ca="1" si="44"/>
        <v>e24=[[e24]]&amp;</v>
      </c>
      <c r="AE28" s="4" t="str">
        <f t="shared" ca="1" si="45"/>
        <v>"e24":2,</v>
      </c>
      <c r="AF28" s="2" t="str">
        <f t="shared" ca="1" si="46"/>
        <v>{"type":"checkbox","class":"checkbox-big","name":"e24","title":"24. Звезды","style":"font-size:20px;display:block","state":"{{e24}}"},</v>
      </c>
      <c r="AG28" s="2" t="str">
        <f t="shared" ca="1" si="47"/>
        <v>{"type":"h4","title":"24. Звезды","style":"width:85%;float:left"},{"type":"input","title":"папка","name":"e24","state":"{{e24}}","pattern":"[0-9]{1,2}","style":"width:15%;display:inline"},{"type":"hr"},</v>
      </c>
      <c r="AH28" s="2" t="str">
        <f t="shared" ca="1" si="48"/>
        <v>"24": "24.Звезды",</v>
      </c>
      <c r="AI28" s="16" t="str">
        <f t="shared" ca="1" si="49"/>
        <v>"24":"24",</v>
      </c>
      <c r="AJ28" s="2" t="str">
        <f t="shared" ca="1" si="50"/>
        <v>24. Звезды,1,254,1,100,0;</v>
      </c>
      <c r="AK28" s="2" t="str">
        <f t="shared" ca="1" si="54"/>
        <v>24.Звезды</v>
      </c>
    </row>
    <row r="29" spans="1:56" ht="14.25" customHeight="1">
      <c r="A29" s="35">
        <f t="shared" ca="1" si="35"/>
        <v>25</v>
      </c>
      <c r="B29" s="40" t="s">
        <v>102</v>
      </c>
      <c r="C29" s="40" t="s">
        <v>103</v>
      </c>
      <c r="H29" s="40">
        <v>15</v>
      </c>
      <c r="I29" s="40">
        <v>8</v>
      </c>
      <c r="J29" s="40">
        <v>21</v>
      </c>
      <c r="L29" s="40">
        <v>1</v>
      </c>
      <c r="M29" s="40">
        <v>30</v>
      </c>
      <c r="N29" s="40">
        <v>1</v>
      </c>
      <c r="O29" s="40">
        <v>100</v>
      </c>
      <c r="P29" s="40">
        <v>0</v>
      </c>
      <c r="Q29" s="40" t="s">
        <v>40</v>
      </c>
      <c r="R29" s="40" t="s">
        <v>104</v>
      </c>
      <c r="S29" s="40">
        <v>2</v>
      </c>
      <c r="T29" s="40">
        <f t="shared" ref="T29:T30" ca="1" si="55">MAX(OFFSET(T29,-4,0,4,1))+1</f>
        <v>25</v>
      </c>
      <c r="U29" s="15"/>
      <c r="V29" s="2" t="str">
        <f t="shared" ref="V29:V30" ca="1" si="56">CONCATENATE("#define EFF_",B29,REPT(" ",20-LEN(B29)),"(",REPT(" ",3-LEN(T29)),T29,"U)    // ",C29)</f>
        <v>#define EFF_ZEBRA               ( 25U)    // Зебра</v>
      </c>
      <c r="W29" s="2" t="str">
        <f t="shared" ref="W29:W30" ca="1" si="57">CONCATENATE("String(""",A29,". ",C29,",",L29,",",M29,",",N29,",",O29,",",P29,";"") +")</f>
        <v>String("25. Зебра,1,30,1,100,0;") +</v>
      </c>
      <c r="X29" s="2" t="str">
        <f t="shared" ref="X29:X30" ca="1" si="58">CONCATENATE("String(""",A29,". ",D29,",",L29,",",M29,",",N29,",",O29,",",P29,";"") +")</f>
        <v>String("25. ,1,30,1,100,0;") +</v>
      </c>
      <c r="Y29" s="2" t="str">
        <f t="shared" ref="Y29:Y30" ca="1" si="59">CONCATENATE("String(""",A29,". ",E29,",",L29,",",M29,",",N29,",",O29,",",P29,";"") +")</f>
        <v>String("25. ,1,30,1,100,0;") +</v>
      </c>
      <c r="Z29" s="2" t="str">
        <f t="shared" ref="Z29:Z30" si="60">CONCATENATE("  {",REPT(" ",4-LEN(H29)),H29,",",REPT(" ",4-LEN(I29)),I29,",",REPT(" ",4-LEN(J29)),J29,"}, // ",C29)</f>
        <v xml:space="preserve">  {  15,   8,  21}, // Зебра</v>
      </c>
      <c r="AA29" s="2" t="str">
        <f t="shared" ca="1" si="53"/>
        <v xml:space="preserve">        case EFF_ZEBRA:               HIGH_DELAY_TICK { effTimer = millis(); zebraNoiseRoutine();          Eff_Tick (); }  break;  // ( 25U) Зебра</v>
      </c>
      <c r="AB29" s="2" t="str">
        <f t="shared" ref="AB29:AB30" ca="1" si="61">CONCATENATE("{""name"":""",A29,". ",C29,""",""spmin"":",L29,",""spmax"":",M29,",""scmin"":",N29,",""scmax"":",O29,",""type"":",P29,"},")</f>
        <v>{"name":"25. Зебра","spmin":1,"spmax":30,"scmin":1,"scmax":100,"type":0},</v>
      </c>
      <c r="AC29" s="4" t="str">
        <f t="shared" ref="AC29:AC30" ca="1" si="62">CONCATENATE("""","e",T29,"""",":0,")</f>
        <v>"e25":0,</v>
      </c>
      <c r="AD29" s="4" t="str">
        <f t="shared" ref="AD29:AD30" ca="1" si="63">CONCATENATE("e",T29,"=[[e",T29,"]]&amp;")</f>
        <v>e25=[[e25]]&amp;</v>
      </c>
      <c r="AE29" s="4" t="str">
        <f t="shared" ref="AE29:AE30" ca="1" si="64">CONCATENATE("""","e",T29,"""",":",S29,",")</f>
        <v>"e25":2,</v>
      </c>
      <c r="AF29" s="2" t="str">
        <f t="shared" ref="AF29:AF30" ca="1" si="65">CONCATENATE("{""type"":""checkbox"",""class"":""checkbox-big"",""name"":""e",T29,""",""title"":""",A29,". ",C29,""",""style"":""font-size:20px;display:block"",""state"":""{{e",T29,"}}""},")</f>
        <v>{"type":"checkbox","class":"checkbox-big","name":"e25","title":"25. Зебра","style":"font-size:20px;display:block","state":"{{e25}}"},</v>
      </c>
      <c r="AG29" s="2" t="str">
        <f t="shared" ref="AG29:AG30" ca="1" si="66">CONCATENATE("{""type"":""h4"",""title"":""",A29,". ",C29,""",""style"":""width:85%;float:left""},{""type"":""input"",""title"":""папка"",""name"":""e",T29,""",""state"":""{{e",T29,"}}"",""pattern"":""[0-9]{1,2}"",""style"":""width:15%;display:inline""},{""type"":""hr""},")</f>
        <v>{"type":"h4","title":"25. Зебра","style":"width:85%;float:left"},{"type":"input","title":"папка","name":"e25","state":"{{e25}}","pattern":"[0-9]{1,2}","style":"width:15%;display:inline"},{"type":"hr"},</v>
      </c>
      <c r="AH29" s="2" t="str">
        <f t="shared" ref="AH29:AH30" ca="1" si="67">CONCATENATE("""",A29,"""",": """,A29,".",C29,""",")</f>
        <v>"25": "25.Зебра",</v>
      </c>
      <c r="AI29" s="16" t="str">
        <f t="shared" ref="AI29:AI30" ca="1" si="68">CONCATENATE("""",A29,"""",":""",T29,""",")</f>
        <v>"25":"25",</v>
      </c>
      <c r="AJ29" s="2" t="str">
        <f t="shared" ref="AJ29:AJ30" ca="1" si="69">CONCATENATE(A29,". ",C29,",",L29,",",M29,",",N29,",",O29,",",P29,";")</f>
        <v>25. Зебра,1,30,1,100,0;</v>
      </c>
      <c r="AK29" s="2" t="str">
        <f t="shared" ca="1" si="54"/>
        <v>25.Зебра</v>
      </c>
      <c r="AL29" s="2"/>
      <c r="AM29" s="2"/>
      <c r="AN29" s="17"/>
      <c r="AO29" s="2"/>
      <c r="AP29" s="2"/>
      <c r="AQ29" s="2"/>
      <c r="AR29" s="2"/>
      <c r="AS29" s="16"/>
      <c r="AT29" s="2"/>
      <c r="AU29" s="2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1:56">
      <c r="A30" s="35">
        <f t="shared" ca="1" si="35"/>
        <v>26</v>
      </c>
      <c r="B30" s="40" t="s">
        <v>408</v>
      </c>
      <c r="C30" s="40" t="s">
        <v>409</v>
      </c>
      <c r="H30" s="40">
        <v>20</v>
      </c>
      <c r="I30" s="40">
        <v>212</v>
      </c>
      <c r="J30" s="40">
        <v>76</v>
      </c>
      <c r="L30" s="40">
        <v>1</v>
      </c>
      <c r="M30" s="40">
        <v>255</v>
      </c>
      <c r="N30" s="40">
        <v>1</v>
      </c>
      <c r="O30" s="40">
        <v>100</v>
      </c>
      <c r="P30" s="40">
        <v>1</v>
      </c>
      <c r="Q30" s="40" t="s">
        <v>44</v>
      </c>
      <c r="R30" s="40" t="s">
        <v>410</v>
      </c>
      <c r="S30" s="40">
        <v>2</v>
      </c>
      <c r="T30" s="40">
        <f t="shared" ca="1" si="55"/>
        <v>26</v>
      </c>
      <c r="V30" s="2" t="str">
        <f t="shared" ca="1" si="56"/>
        <v>#define EFF_TIXYLAND            ( 26U)    // Земля Тикси</v>
      </c>
      <c r="W30" s="2" t="str">
        <f t="shared" ca="1" si="57"/>
        <v>String("26. Земля Тикси,1,255,1,100,1;") +</v>
      </c>
      <c r="X30" s="2" t="str">
        <f t="shared" ca="1" si="58"/>
        <v>String("26. ,1,255,1,100,1;") +</v>
      </c>
      <c r="Y30" s="2" t="str">
        <f t="shared" ca="1" si="59"/>
        <v>String("26. ,1,255,1,100,1;") +</v>
      </c>
      <c r="Z30" s="2" t="str">
        <f t="shared" si="60"/>
        <v xml:space="preserve">  {  20, 212,  76}, // Земля Тикси</v>
      </c>
      <c r="AA30" s="2" t="str">
        <f t="shared" ca="1" si="53"/>
        <v xml:space="preserve">        case EFF_TIXYLAND:            DYNAMIC_DELAY_TICK { effTimer = millis(); TixyLand();                   Eff_Tick (); }  break;  // ( 26U) Земля Тикси</v>
      </c>
      <c r="AB30" s="2" t="str">
        <f t="shared" ca="1" si="61"/>
        <v>{"name":"26. Земля Тикси","spmin":1,"spmax":255,"scmin":1,"scmax":100,"type":1},</v>
      </c>
      <c r="AC30" s="4" t="str">
        <f t="shared" ca="1" si="62"/>
        <v>"e26":0,</v>
      </c>
      <c r="AD30" s="4" t="str">
        <f t="shared" ca="1" si="63"/>
        <v>e26=[[e26]]&amp;</v>
      </c>
      <c r="AE30" s="4" t="str">
        <f t="shared" ca="1" si="64"/>
        <v>"e26":2,</v>
      </c>
      <c r="AF30" s="2" t="str">
        <f t="shared" ca="1" si="65"/>
        <v>{"type":"checkbox","class":"checkbox-big","name":"e26","title":"26. Земля Тикси","style":"font-size:20px;display:block","state":"{{e26}}"},</v>
      </c>
      <c r="AG30" s="2" t="str">
        <f t="shared" ca="1" si="66"/>
        <v>{"type":"h4","title":"26. Земля Тикси","style":"width:85%;float:left"},{"type":"input","title":"папка","name":"e26","state":"{{e26}}","pattern":"[0-9]{1,2}","style":"width:15%;display:inline"},{"type":"hr"},</v>
      </c>
      <c r="AH30" s="2" t="str">
        <f t="shared" ca="1" si="67"/>
        <v>"26": "26.Земля Тикси",</v>
      </c>
      <c r="AI30" s="16" t="str">
        <f t="shared" ca="1" si="68"/>
        <v>"26":"26",</v>
      </c>
      <c r="AJ30" s="2" t="str">
        <f t="shared" ca="1" si="69"/>
        <v>26. Земля Тикси,1,255,1,100,1;</v>
      </c>
      <c r="AK30" s="2" t="str">
        <f t="shared" ca="1" si="54"/>
        <v>26.Земля Тикси</v>
      </c>
    </row>
    <row r="31" spans="1:56" ht="14.25" customHeight="1">
      <c r="A31" s="35">
        <f t="shared" ref="A31:A33" ca="1" si="70">MAX(OFFSET(A31,-4,0,4,1))+1</f>
        <v>27</v>
      </c>
      <c r="B31" s="40" t="s">
        <v>105</v>
      </c>
      <c r="C31" s="40" t="s">
        <v>106</v>
      </c>
      <c r="H31" s="40">
        <v>20</v>
      </c>
      <c r="I31" s="40">
        <v>40</v>
      </c>
      <c r="J31" s="40">
        <v>15</v>
      </c>
      <c r="L31" s="40">
        <v>1</v>
      </c>
      <c r="M31" s="40">
        <v>255</v>
      </c>
      <c r="N31" s="40">
        <v>1</v>
      </c>
      <c r="O31" s="40">
        <v>100</v>
      </c>
      <c r="P31" s="40">
        <v>1</v>
      </c>
      <c r="Q31" s="40" t="s">
        <v>81</v>
      </c>
      <c r="R31" s="40" t="s">
        <v>107</v>
      </c>
      <c r="S31" s="40">
        <v>13</v>
      </c>
      <c r="T31" s="40">
        <f ca="1">MAX(OFFSET(T31,-4,0,4,1))+1</f>
        <v>27</v>
      </c>
      <c r="U31" s="15"/>
      <c r="V31" s="2" t="str">
        <f ca="1">CONCATENATE("#define EFF_",B31,REPT(" ",20-LEN(B31)),"(",REPT(" ",3-LEN(T31)),T31,"U)    // ",C31)</f>
        <v>#define EFF_SNAKES              ( 27U)    // Змейки</v>
      </c>
      <c r="W31" s="2" t="str">
        <f ca="1">CONCATENATE("String(""",A31,". ",C31,",",L31,",",M31,",",N31,",",O31,",",P31,";"") +")</f>
        <v>String("27. Змейки,1,255,1,100,1;") +</v>
      </c>
      <c r="X31" s="2" t="str">
        <f ca="1">CONCATENATE("String(""",A31,". ",D31,",",L31,",",M31,",",N31,",",O31,",",P31,";"") +")</f>
        <v>String("27. ,1,255,1,100,1;") +</v>
      </c>
      <c r="Y31" s="2" t="str">
        <f ca="1">CONCATENATE("String(""",A31,". ",E31,",",L31,",",M31,",",N31,",",O31,",",P31,";"") +")</f>
        <v>String("27. ,1,255,1,100,1;") +</v>
      </c>
      <c r="Z31" s="2" t="str">
        <f>CONCATENATE("  {",REPT(" ",4-LEN(H31)),H31,",",REPT(" ",4-LEN(I31)),I31,",",REPT(" ",4-LEN(J31)),J31,"}, // ",C31)</f>
        <v xml:space="preserve">  {  20,  40,  15}, // Змейки</v>
      </c>
      <c r="AA31" s="2" t="str">
        <f ca="1">CONCATENATE("        case EFF_",B31,":",REPT(" ",20-LEN(B31)),Q31," { effTimer = millis(); ",R31,REPT(" ",30-LEN(R31)),"Eff_Tick (); }","  break;  // (",REPT(" ",3-LEN(T31)),T31,"U) ",C31)</f>
        <v xml:space="preserve">        case EFF_SNAKES:              LOW_DELAY_TICK { effTimer = millis(); snakesRoutine();              Eff_Tick (); }  break;  // ( 27U) Змейки</v>
      </c>
      <c r="AB31" s="2" t="str">
        <f ca="1">CONCATENATE("{""name"":""",A31,". ",C31,""",""spmin"":",L31,",""spmax"":",M31,",""scmin"":",N31,",""scmax"":",O31,",""type"":",P31,"},")</f>
        <v>{"name":"27. Змейки","spmin":1,"spmax":255,"scmin":1,"scmax":100,"type":1},</v>
      </c>
      <c r="AC31" s="4" t="str">
        <f ca="1">CONCATENATE("""","e",T31,"""",":0,")</f>
        <v>"e27":0,</v>
      </c>
      <c r="AD31" s="4" t="str">
        <f ca="1">CONCATENATE("e",T31,"=[[e",T31,"]]&amp;")</f>
        <v>e27=[[e27]]&amp;</v>
      </c>
      <c r="AE31" s="4" t="str">
        <f ca="1">CONCATENATE("""","e",T31,"""",":",S31,",")</f>
        <v>"e27":13,</v>
      </c>
      <c r="AF31" s="2" t="str">
        <f ca="1">CONCATENATE("{""type"":""checkbox"",""class"":""checkbox-big"",""name"":""e",T31,""",""title"":""",A31,". ",C31,""",""style"":""font-size:20px;display:block"",""state"":""{{e",T31,"}}""},")</f>
        <v>{"type":"checkbox","class":"checkbox-big","name":"e27","title":"27. Змейки","style":"font-size:20px;display:block","state":"{{e27}}"},</v>
      </c>
      <c r="AG31" s="2" t="str">
        <f ca="1">CONCATENATE("{""type"":""h4"",""title"":""",A31,". ",C31,""",""style"":""width:85%;float:left""},{""type"":""input"",""title"":""папка"",""name"":""e",T31,""",""state"":""{{e",T31,"}}"",""pattern"":""[0-9]{1,2}"",""style"":""width:15%;display:inline""},{""type"":""hr""},")</f>
        <v>{"type":"h4","title":"27. Змейки","style":"width:85%;float:left"},{"type":"input","title":"папка","name":"e27","state":"{{e27}}","pattern":"[0-9]{1,2}","style":"width:15%;display:inline"},{"type":"hr"},</v>
      </c>
      <c r="AH31" s="2" t="str">
        <f ca="1">CONCATENATE("""",A31,"""",": """,A31,".",C31,""",")</f>
        <v>"27": "27.Змейки",</v>
      </c>
      <c r="AI31" s="16" t="str">
        <f ca="1">CONCATENATE("""",A31,"""",":""",T31,""",")</f>
        <v>"27":"27",</v>
      </c>
      <c r="AJ31" s="2" t="str">
        <f ca="1">CONCATENATE(A31,". ",C31,",",L31,",",M31,",",N31,",",O31,",",P31,";")</f>
        <v>27. Змейки,1,255,1,100,1;</v>
      </c>
      <c r="AK31" s="2" t="str">
        <f t="shared" ref="AK31:AK42" ca="1" si="71">CONCATENATE("",A31,"",".",C31,"")</f>
        <v>27.Змейки</v>
      </c>
      <c r="AL31" s="2"/>
      <c r="AM31" s="2"/>
      <c r="AN31" s="17"/>
      <c r="AO31" s="2"/>
      <c r="AP31" s="2"/>
      <c r="AQ31" s="2"/>
      <c r="AR31" s="2"/>
      <c r="AS31" s="16"/>
      <c r="AT31" s="2"/>
      <c r="AU31" s="2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 ht="14.25" customHeight="1">
      <c r="A32" s="35">
        <f t="shared" ca="1" si="70"/>
        <v>28</v>
      </c>
      <c r="B32" s="40" t="s">
        <v>108</v>
      </c>
      <c r="C32" s="40" t="s">
        <v>109</v>
      </c>
      <c r="H32" s="40">
        <v>25</v>
      </c>
      <c r="I32" s="40">
        <v>233</v>
      </c>
      <c r="J32" s="40">
        <v>30</v>
      </c>
      <c r="L32" s="40">
        <v>1</v>
      </c>
      <c r="M32" s="40">
        <v>255</v>
      </c>
      <c r="N32" s="40">
        <v>1</v>
      </c>
      <c r="O32" s="40">
        <v>100</v>
      </c>
      <c r="P32" s="40">
        <v>0</v>
      </c>
      <c r="Q32" s="40" t="s">
        <v>44</v>
      </c>
      <c r="R32" s="40" t="s">
        <v>110</v>
      </c>
      <c r="S32" s="40">
        <v>4</v>
      </c>
      <c r="T32" s="40">
        <f ca="1">MAX(OFFSET(T32,-4,0,4,1))+1</f>
        <v>28</v>
      </c>
      <c r="U32" s="15"/>
      <c r="V32" s="2" t="str">
        <f ca="1">CONCATENATE("#define EFF_",B32,REPT(" ",20-LEN(B32)),"(",REPT(" ",3-LEN(T32)),T32,"U)    // ",C32)</f>
        <v>#define EFF_FOUNTAIN            ( 28U)    // Источник</v>
      </c>
      <c r="W32" s="2" t="str">
        <f ca="1">CONCATENATE("String(""",A32,". ",C32,",",L32,",",M32,",",N32,",",O32,",",P32,";"") +")</f>
        <v>String("28. Источник,1,255,1,100,0;") +</v>
      </c>
      <c r="X32" s="2" t="str">
        <f ca="1">CONCATENATE("String(""",A32,". ",D32,",",L32,",",M32,",",N32,",",O32,",",P32,";"") +")</f>
        <v>String("28. ,1,255,1,100,0;") +</v>
      </c>
      <c r="Y32" s="2" t="str">
        <f ca="1">CONCATENATE("String(""",A32,". ",E32,",",L32,",",M32,",",N32,",",O32,",",P32,";"") +")</f>
        <v>String("28. ,1,255,1,100,0;") +</v>
      </c>
      <c r="Z32" s="2" t="str">
        <f>CONCATENATE("  {",REPT(" ",4-LEN(H32)),H32,",",REPT(" ",4-LEN(I32)),I32,",",REPT(" ",4-LEN(J32)),J32,"}, // ",C32)</f>
        <v xml:space="preserve">  {  25, 233,  30}, // Источник</v>
      </c>
      <c r="AA32" s="2" t="str">
        <f ca="1">CONCATENATE("        case EFF_",B32,":",REPT(" ",20-LEN(B32)),Q32," { effTimer = millis(); ",R32,REPT(" ",30-LEN(R32)),"Eff_Tick (); }","  break;  // (",REPT(" ",3-LEN(T32)),T32,"U) ",C32)</f>
        <v xml:space="preserve">        case EFF_FOUNTAIN:            DYNAMIC_DELAY_TICK { effTimer = millis(); starfield2Routine();          Eff_Tick (); }  break;  // ( 28U) Источник</v>
      </c>
      <c r="AB32" s="2" t="str">
        <f ca="1">CONCATENATE("{""name"":""",A32,". ",C32,""",""spmin"":",L32,",""spmax"":",M32,",""scmin"":",N32,",""scmax"":",O32,",""type"":",P32,"},")</f>
        <v>{"name":"28. Источник","spmin":1,"spmax":255,"scmin":1,"scmax":100,"type":0},</v>
      </c>
      <c r="AC32" s="4" t="str">
        <f ca="1">CONCATENATE("""","e",T32,"""",":0,")</f>
        <v>"e28":0,</v>
      </c>
      <c r="AD32" s="4" t="str">
        <f ca="1">CONCATENATE("e",T32,"=[[e",T32,"]]&amp;")</f>
        <v>e28=[[e28]]&amp;</v>
      </c>
      <c r="AE32" s="4" t="str">
        <f ca="1">CONCATENATE("""","e",T32,"""",":",S32,",")</f>
        <v>"e28":4,</v>
      </c>
      <c r="AF32" s="2" t="str">
        <f ca="1">CONCATENATE("{""type"":""checkbox"",""class"":""checkbox-big"",""name"":""e",T32,""",""title"":""",A32,". ",C32,""",""style"":""font-size:20px;display:block"",""state"":""{{e",T32,"}}""},")</f>
        <v>{"type":"checkbox","class":"checkbox-big","name":"e28","title":"28. Источник","style":"font-size:20px;display:block","state":"{{e28}}"},</v>
      </c>
      <c r="AG32" s="2" t="str">
        <f ca="1">CONCATENATE("{""type"":""h4"",""title"":""",A32,". ",C32,""",""style"":""width:85%;float:left""},{""type"":""input"",""title"":""папка"",""name"":""e",T32,""",""state"":""{{e",T32,"}}"",""pattern"":""[0-9]{1,2}"",""style"":""width:15%;display:inline""},{""type"":""hr""},")</f>
        <v>{"type":"h4","title":"28. Источник","style":"width:85%;float:left"},{"type":"input","title":"папка","name":"e28","state":"{{e28}}","pattern":"[0-9]{1,2}","style":"width:15%;display:inline"},{"type":"hr"},</v>
      </c>
      <c r="AH32" s="2" t="str">
        <f ca="1">CONCATENATE("""",A32,"""",": """,A32,".",C32,""",")</f>
        <v>"28": "28.Источник",</v>
      </c>
      <c r="AI32" s="16" t="str">
        <f ca="1">CONCATENATE("""",A32,"""",":""",T32,""",")</f>
        <v>"28":"28",</v>
      </c>
      <c r="AJ32" s="2" t="str">
        <f ca="1">CONCATENATE(A32,". ",C32,",",L32,",",M32,",",N32,",",O32,",",P32,";")</f>
        <v>28. Источник,1,255,1,100,0;</v>
      </c>
      <c r="AK32" s="2" t="str">
        <f t="shared" ca="1" si="71"/>
        <v>28.Источник</v>
      </c>
      <c r="AL32" s="2"/>
      <c r="AM32" s="2"/>
      <c r="AN32" s="17"/>
      <c r="AO32" s="2"/>
      <c r="AP32" s="2"/>
      <c r="AQ32" s="2"/>
      <c r="AR32" s="2"/>
      <c r="AS32" s="16"/>
      <c r="AT32" s="2"/>
      <c r="AU32" s="2"/>
      <c r="AV32" s="18"/>
      <c r="AW32" s="18"/>
      <c r="AX32" s="18"/>
      <c r="AY32" s="18"/>
      <c r="AZ32" s="18"/>
      <c r="BA32" s="18"/>
      <c r="BB32" s="18"/>
      <c r="BC32" s="18"/>
      <c r="BD32" s="18"/>
    </row>
    <row r="33" spans="1:56">
      <c r="A33" s="35">
        <f t="shared" ca="1" si="70"/>
        <v>29</v>
      </c>
      <c r="B33" s="40" t="s">
        <v>396</v>
      </c>
      <c r="C33" s="53" t="s">
        <v>397</v>
      </c>
      <c r="H33" s="40">
        <v>20</v>
      </c>
      <c r="I33" s="40">
        <v>200</v>
      </c>
      <c r="J33" s="40">
        <v>55</v>
      </c>
      <c r="L33" s="40">
        <v>150</v>
      </c>
      <c r="M33" s="40">
        <v>240</v>
      </c>
      <c r="N33" s="40">
        <v>1</v>
      </c>
      <c r="O33" s="40">
        <v>100</v>
      </c>
      <c r="P33" s="40">
        <v>1</v>
      </c>
      <c r="Q33" s="40" t="s">
        <v>44</v>
      </c>
      <c r="R33" s="40" t="s">
        <v>398</v>
      </c>
      <c r="S33" s="40">
        <v>2</v>
      </c>
      <c r="T33" s="40">
        <f ca="1">MAX(OFFSET(T33,-4,0,4,1))+1</f>
        <v>29</v>
      </c>
      <c r="V33" s="2" t="str">
        <f ca="1">CONCATENATE("#define EFF_",B33,REPT(" ",20-LEN(B33)),"(",REPT(" ",3-LEN(T33)),T33,"U)    // ",C33)</f>
        <v>#define EFF_DROP_IN_WATER       ( 29U)    // Капли на воде</v>
      </c>
      <c r="W33" s="2" t="str">
        <f ca="1">CONCATENATE("String(""",A33,". ",C33,",",L33,",",M33,",",N33,",",O33,",",P33,";"") +")</f>
        <v>String("29. Капли на воде,150,240,1,100,1;") +</v>
      </c>
      <c r="X33" s="2" t="str">
        <f ca="1">CONCATENATE("String(""",A33,". ",D33,",",L33,",",M33,",",N33,",",O33,",",P33,";"") +")</f>
        <v>String("29. ,150,240,1,100,1;") +</v>
      </c>
      <c r="Y33" s="2" t="str">
        <f ca="1">CONCATENATE("String(""",A33,". ",E33,",",L33,",",M33,",",N33,",",O33,",",P33,";"") +")</f>
        <v>String("29. ,150,240,1,100,1;") +</v>
      </c>
      <c r="Z33" s="2" t="str">
        <f>CONCATENATE("  {",REPT(" ",4-LEN(H33)),H33,",",REPT(" ",4-LEN(I33)),I33,",",REPT(" ",4-LEN(J33)),J33,"}, // ",C33)</f>
        <v xml:space="preserve">  {  20, 200,  55}, // Капли на воде</v>
      </c>
      <c r="AA33" s="2" t="str">
        <f ca="1">CONCATENATE("        case EFF_",B33,":",REPT(" ",20-LEN(B33)),Q33," { effTimer = millis(); ",R33,REPT(" ",30-LEN(R33)),"Eff_Tick (); }","  break;  // (",REPT(" ",3-LEN(T33)),T33,"U) ",C33)</f>
        <v xml:space="preserve">        case EFF_DROP_IN_WATER:       DYNAMIC_DELAY_TICK { effTimer = millis(); DropInWater();                Eff_Tick (); }  break;  // ( 29U) Капли на воде</v>
      </c>
      <c r="AB33" s="2" t="str">
        <f ca="1">CONCATENATE("{""name"":""",A33,". ",C33,""",""spmin"":",L33,",""spmax"":",M33,",""scmin"":",N33,",""scmax"":",O33,",""type"":",P33,"},")</f>
        <v>{"name":"29. Капли на воде","spmin":150,"spmax":240,"scmin":1,"scmax":100,"type":1},</v>
      </c>
      <c r="AC33" s="4" t="str">
        <f ca="1">CONCATENATE("""","e",T33,"""",":0,")</f>
        <v>"e29":0,</v>
      </c>
      <c r="AD33" s="4" t="str">
        <f ca="1">CONCATENATE("e",T33,"=[[e",T33,"]]&amp;")</f>
        <v>e29=[[e29]]&amp;</v>
      </c>
      <c r="AE33" s="4" t="str">
        <f ca="1">CONCATENATE("""","e",T33,"""",":",S33,",")</f>
        <v>"e29":2,</v>
      </c>
      <c r="AF33" s="2" t="str">
        <f ca="1">CONCATENATE("{""type"":""checkbox"",""class"":""checkbox-big"",""name"":""e",T33,""",""title"":""",A33,". ",C33,""",""style"":""font-size:20px;display:block"",""state"":""{{e",T33,"}}""},")</f>
        <v>{"type":"checkbox","class":"checkbox-big","name":"e29","title":"29. Капли на воде","style":"font-size:20px;display:block","state":"{{e29}}"},</v>
      </c>
      <c r="AG33" s="2" t="str">
        <f ca="1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Капли на воде","style":"width:85%;float:left"},{"type":"input","title":"папка","name":"e29","state":"{{e29}}","pattern":"[0-9]{1,2}","style":"width:15%;display:inline"},{"type":"hr"},</v>
      </c>
      <c r="AH33" s="2" t="str">
        <f ca="1">CONCATENATE("""",A33,"""",": """,A33,".",C33,""",")</f>
        <v>"29": "29.Капли на воде",</v>
      </c>
      <c r="AI33" s="16" t="str">
        <f ca="1">CONCATENATE("""",A33,"""",":""",T33,""",")</f>
        <v>"29":"29",</v>
      </c>
      <c r="AJ33" s="2" t="str">
        <f ca="1">CONCATENATE(A33,". ",C33,",",L33,",",M33,",",N33,",",O33,",",P33,";")</f>
        <v>29. Капли на воде,150,240,1,100,1;</v>
      </c>
      <c r="AK33" s="2" t="str">
        <f t="shared" ca="1" si="71"/>
        <v>29.Капли на воде</v>
      </c>
    </row>
    <row r="34" spans="1:56" ht="14.25" customHeight="1">
      <c r="A34" s="35">
        <f t="shared" ref="A34:A42" ca="1" si="72">MAX(OFFSET(A34,-4,0,4,1))+1</f>
        <v>30</v>
      </c>
      <c r="B34" s="40" t="s">
        <v>111</v>
      </c>
      <c r="C34" s="40" t="s">
        <v>112</v>
      </c>
      <c r="H34" s="40">
        <v>20</v>
      </c>
      <c r="I34" s="40">
        <v>40</v>
      </c>
      <c r="J34" s="40">
        <v>59</v>
      </c>
      <c r="L34" s="40">
        <v>1</v>
      </c>
      <c r="M34" s="40">
        <v>255</v>
      </c>
      <c r="N34" s="40">
        <v>1</v>
      </c>
      <c r="O34" s="40">
        <v>100</v>
      </c>
      <c r="P34" s="40">
        <v>1</v>
      </c>
      <c r="Q34" s="40" t="s">
        <v>81</v>
      </c>
      <c r="R34" s="40" t="s">
        <v>113</v>
      </c>
      <c r="S34" s="40">
        <v>2</v>
      </c>
      <c r="T34" s="40">
        <f t="shared" ref="T34:T42" ca="1" si="73">MAX(OFFSET(T34,-4,0,4,1))+1</f>
        <v>30</v>
      </c>
      <c r="U34" s="15"/>
      <c r="V34" s="2" t="str">
        <f t="shared" ref="V34:V42" ca="1" si="74">CONCATENATE("#define EFF_",B34,REPT(" ",20-LEN(B34)),"(",REPT(" ",3-LEN(T34)),T34,"U)    // ",C34)</f>
        <v>#define EFF_DROPS               ( 30U)    // Капли на стекле</v>
      </c>
      <c r="W34" s="2" t="str">
        <f t="shared" ref="W34:W42" ca="1" si="75">CONCATENATE("String(""",A34,". ",C34,",",L34,",",M34,",",N34,",",O34,",",P34,";"") +")</f>
        <v>String("30. Капли на стекле,1,255,1,100,1;") +</v>
      </c>
      <c r="X34" s="2" t="str">
        <f t="shared" ref="X34:X42" ca="1" si="76">CONCATENATE("String(""",A34,". ",D34,",",L34,",",M34,",",N34,",",O34,",",P34,";"") +")</f>
        <v>String("30. ,1,255,1,100,1;") +</v>
      </c>
      <c r="Y34" s="2" t="str">
        <f t="shared" ref="Y34:Y42" ca="1" si="77">CONCATENATE("String(""",A34,". ",E34,",",L34,",",M34,",",N34,",",O34,",",P34,";"") +")</f>
        <v>String("30. ,1,255,1,100,1;") +</v>
      </c>
      <c r="Z34" s="2" t="str">
        <f t="shared" ref="Z34:Z42" si="78">CONCATENATE("  {",REPT(" ",4-LEN(H34)),H34,",",REPT(" ",4-LEN(I34)),I34,",",REPT(" ",4-LEN(J34)),J34,"}, // ",C34)</f>
        <v xml:space="preserve">  {  20,  40,  59}, // Капли на стекле</v>
      </c>
      <c r="AA34" s="2" t="str">
        <f t="shared" ref="AA34:AA42" ca="1" si="79">CONCATENATE("        case EFF_",B34,":",REPT(" ",20-LEN(B34)),Q34," { effTimer = millis(); ",R34,REPT(" ",30-LEN(R34)),"Eff_Tick (); }","  break;  // (",REPT(" ",3-LEN(T34)),T34,"U) ",C34)</f>
        <v xml:space="preserve">        case EFF_DROPS:               LOW_DELAY_TICK { effTimer = millis(); newMatrixRoutine();           Eff_Tick (); }  break;  // ( 30U) Капли на стекле</v>
      </c>
      <c r="AB34" s="2" t="str">
        <f t="shared" ref="AB34:AB40" ca="1" si="80">CONCATENATE("{""name"":""",A34,". ",C34,""",""spmin"":",L34,",""spmax"":",M34,",""scmin"":",N34,",""scmax"":",O34,",""type"":",P34,"},")</f>
        <v>{"name":"30. Капли на стекле","spmin":1,"spmax":255,"scmin":1,"scmax":100,"type":1},</v>
      </c>
      <c r="AC34" s="4" t="str">
        <f t="shared" ref="AC34:AC42" ca="1" si="81">CONCATENATE("""","e",T34,"""",":0,")</f>
        <v>"e30":0,</v>
      </c>
      <c r="AD34" s="4" t="str">
        <f t="shared" ref="AD34:AD42" ca="1" si="82">CONCATENATE("e",T34,"=[[e",T34,"]]&amp;")</f>
        <v>e30=[[e30]]&amp;</v>
      </c>
      <c r="AE34" s="4" t="str">
        <f t="shared" ref="AE34:AE42" ca="1" si="83">CONCATENATE("""","e",T34,"""",":",S34,",")</f>
        <v>"e30":2,</v>
      </c>
      <c r="AF34" s="2" t="str">
        <f t="shared" ref="AF34:AF42" ca="1" si="84">CONCATENATE("{""type"":""checkbox"",""class"":""checkbox-big"",""name"":""e",T34,""",""title"":""",A34,". ",C34,""",""style"":""font-size:20px;display:block"",""state"":""{{e",T34,"}}""},")</f>
        <v>{"type":"checkbox","class":"checkbox-big","name":"e30","title":"30. Капли на стекле","style":"font-size:20px;display:block","state":"{{e30}}"},</v>
      </c>
      <c r="AG34" s="2" t="str">
        <f t="shared" ref="AG34:AG42" ca="1" si="85">CONCATENATE("{""type"":""h4"",""title"":""",A34,". ",C34,""",""style"":""width:85%;float:left""},{""type"":""input"",""title"":""папка"",""name"":""e",T34,""",""state"":""{{e",T34,"}}"",""pattern"":""[0-9]{1,2}"",""style"":""width:15%;display:inline""},{""type"":""hr""},")</f>
        <v>{"type":"h4","title":"30. Капли на стекле","style":"width:85%;float:left"},{"type":"input","title":"папка","name":"e30","state":"{{e30}}","pattern":"[0-9]{1,2}","style":"width:15%;display:inline"},{"type":"hr"},</v>
      </c>
      <c r="AH34" s="2" t="str">
        <f t="shared" ref="AH34:AH42" ca="1" si="86">CONCATENATE("""",A34,"""",": """,A34,".",C34,""",")</f>
        <v>"30": "30.Капли на стекле",</v>
      </c>
      <c r="AI34" s="16" t="str">
        <f t="shared" ref="AI34:AI42" ca="1" si="87">CONCATENATE("""",A34,"""",":""",T34,""",")</f>
        <v>"30":"30",</v>
      </c>
      <c r="AJ34" s="2" t="str">
        <f t="shared" ref="AJ34:AJ42" ca="1" si="88">CONCATENATE(A34,". ",C34,",",L34,",",M34,",",N34,",",O34,",",P34,";")</f>
        <v>30. Капли на стекле,1,255,1,100,1;</v>
      </c>
      <c r="AK34" s="2" t="str">
        <f t="shared" ca="1" si="71"/>
        <v>30.Капли на стекле</v>
      </c>
      <c r="AL34" s="2"/>
      <c r="AM34" s="2"/>
      <c r="AN34" s="17"/>
      <c r="AO34" s="2"/>
      <c r="AP34" s="2"/>
      <c r="AQ34" s="2"/>
      <c r="AR34" s="2"/>
      <c r="AS34" s="16"/>
      <c r="AT34" s="2"/>
      <c r="AU34" s="2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.25" customHeight="1">
      <c r="A35" s="35">
        <f t="shared" ca="1" si="72"/>
        <v>31</v>
      </c>
      <c r="B35" s="40" t="s">
        <v>114</v>
      </c>
      <c r="C35" s="40" t="s">
        <v>115</v>
      </c>
      <c r="H35" s="40">
        <v>15</v>
      </c>
      <c r="I35" s="40">
        <v>240</v>
      </c>
      <c r="J35" s="40">
        <v>18</v>
      </c>
      <c r="L35" s="40">
        <v>170</v>
      </c>
      <c r="M35" s="40">
        <v>255</v>
      </c>
      <c r="N35" s="40">
        <v>1</v>
      </c>
      <c r="O35" s="40">
        <v>100</v>
      </c>
      <c r="P35" s="40">
        <v>0</v>
      </c>
      <c r="Q35" s="40" t="s">
        <v>44</v>
      </c>
      <c r="R35" s="40" t="s">
        <v>116</v>
      </c>
      <c r="S35" s="40">
        <v>2</v>
      </c>
      <c r="T35" s="40">
        <f t="shared" ca="1" si="73"/>
        <v>31</v>
      </c>
      <c r="U35" s="15"/>
      <c r="V35" s="2" t="str">
        <f t="shared" ca="1" si="74"/>
        <v>#define EFF_LLAND               ( 31U)    // Кипение</v>
      </c>
      <c r="W35" s="2" t="str">
        <f t="shared" ca="1" si="75"/>
        <v>String("31. Кипение,170,255,1,100,0;") +</v>
      </c>
      <c r="X35" s="2" t="str">
        <f t="shared" ca="1" si="76"/>
        <v>String("31. ,170,255,1,100,0;") +</v>
      </c>
      <c r="Y35" s="2" t="str">
        <f t="shared" ca="1" si="77"/>
        <v>String("31. ,170,255,1,100,0;") +</v>
      </c>
      <c r="Z35" s="2" t="str">
        <f t="shared" si="78"/>
        <v xml:space="preserve">  {  15, 240,  18}, // Кипение</v>
      </c>
      <c r="AA35" s="2" t="str">
        <f t="shared" ca="1" si="79"/>
        <v xml:space="preserve">        case EFF_LLAND:               DYNAMIC_DELAY_TICK { effTimer = millis(); LLandRoutine();               Eff_Tick (); }  break;  // ( 31U) Кипение</v>
      </c>
      <c r="AB35" s="2" t="str">
        <f t="shared" ca="1" si="80"/>
        <v>{"name":"31. Кипение","spmin":170,"spmax":255,"scmin":1,"scmax":100,"type":0},</v>
      </c>
      <c r="AC35" s="4" t="str">
        <f t="shared" ca="1" si="81"/>
        <v>"e31":0,</v>
      </c>
      <c r="AD35" s="4" t="str">
        <f t="shared" ca="1" si="82"/>
        <v>e31=[[e31]]&amp;</v>
      </c>
      <c r="AE35" s="4" t="str">
        <f t="shared" ca="1" si="83"/>
        <v>"e31":2,</v>
      </c>
      <c r="AF35" s="2" t="str">
        <f t="shared" ca="1" si="84"/>
        <v>{"type":"checkbox","class":"checkbox-big","name":"e31","title":"31. Кипение","style":"font-size:20px;display:block","state":"{{e31}}"},</v>
      </c>
      <c r="AG35" s="2" t="str">
        <f t="shared" ca="1" si="85"/>
        <v>{"type":"h4","title":"31. Кипение","style":"width:85%;float:left"},{"type":"input","title":"папка","name":"e31","state":"{{e31}}","pattern":"[0-9]{1,2}","style":"width:15%;display:inline"},{"type":"hr"},</v>
      </c>
      <c r="AH35" s="2" t="str">
        <f t="shared" ca="1" si="86"/>
        <v>"31": "31.Кипение",</v>
      </c>
      <c r="AI35" s="16" t="str">
        <f t="shared" ca="1" si="87"/>
        <v>"31":"31",</v>
      </c>
      <c r="AJ35" s="2" t="str">
        <f t="shared" ca="1" si="88"/>
        <v>31. Кипение,170,255,1,100,0;</v>
      </c>
      <c r="AK35" s="2" t="str">
        <f t="shared" ca="1" si="71"/>
        <v>31.Кипение</v>
      </c>
      <c r="AL35" s="2"/>
      <c r="AM35" s="2"/>
      <c r="AN35" s="17"/>
      <c r="AO35" s="2"/>
      <c r="AP35" s="2"/>
      <c r="AQ35" s="2"/>
      <c r="AR35" s="2"/>
      <c r="AS35" s="16"/>
      <c r="AT35" s="2"/>
      <c r="AU35" s="2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.25" customHeight="1">
      <c r="A36" s="35">
        <f t="shared" ca="1" si="72"/>
        <v>32</v>
      </c>
      <c r="B36" s="40" t="s">
        <v>117</v>
      </c>
      <c r="C36" s="40" t="s">
        <v>118</v>
      </c>
      <c r="H36" s="40">
        <v>30</v>
      </c>
      <c r="I36" s="40">
        <v>205</v>
      </c>
      <c r="J36" s="40">
        <v>91</v>
      </c>
      <c r="L36" s="40">
        <v>99</v>
      </c>
      <c r="M36" s="40">
        <v>255</v>
      </c>
      <c r="N36" s="40">
        <v>1</v>
      </c>
      <c r="O36" s="40">
        <v>100</v>
      </c>
      <c r="P36" s="40">
        <v>0</v>
      </c>
      <c r="Q36" s="40" t="s">
        <v>44</v>
      </c>
      <c r="R36" s="40" t="s">
        <v>119</v>
      </c>
      <c r="S36" s="40">
        <v>2</v>
      </c>
      <c r="T36" s="40">
        <f t="shared" ca="1" si="73"/>
        <v>32</v>
      </c>
      <c r="U36" s="15"/>
      <c r="V36" s="2" t="str">
        <f t="shared" ca="1" si="74"/>
        <v>#define EFF_RINGS               ( 32U)    // Кодовый замок</v>
      </c>
      <c r="W36" s="2" t="str">
        <f t="shared" ca="1" si="75"/>
        <v>String("32. Кодовый замок,99,255,1,100,0;") +</v>
      </c>
      <c r="X36" s="2" t="str">
        <f t="shared" ca="1" si="76"/>
        <v>String("32. ,99,255,1,100,0;") +</v>
      </c>
      <c r="Y36" s="2" t="str">
        <f t="shared" ca="1" si="77"/>
        <v>String("32. ,99,255,1,100,0;") +</v>
      </c>
      <c r="Z36" s="2" t="str">
        <f t="shared" si="78"/>
        <v xml:space="preserve">  {  30, 205,  91}, // Кодовый замок</v>
      </c>
      <c r="AA36" s="2" t="str">
        <f t="shared" ca="1" si="79"/>
        <v xml:space="preserve">        case EFF_RINGS:               DYNAMIC_DELAY_TICK { effTimer = millis(); ringsRoutine();               Eff_Tick (); }  break;  // ( 32U) Кодовый замок</v>
      </c>
      <c r="AB36" s="2" t="str">
        <f t="shared" ca="1" si="80"/>
        <v>{"name":"32. Кодовый замок","spmin":99,"spmax":255,"scmin":1,"scmax":100,"type":0},</v>
      </c>
      <c r="AC36" s="4" t="str">
        <f t="shared" ca="1" si="81"/>
        <v>"e32":0,</v>
      </c>
      <c r="AD36" s="4" t="str">
        <f t="shared" ca="1" si="82"/>
        <v>e32=[[e32]]&amp;</v>
      </c>
      <c r="AE36" s="4" t="str">
        <f t="shared" ca="1" si="83"/>
        <v>"e32":2,</v>
      </c>
      <c r="AF36" s="2" t="str">
        <f t="shared" ca="1" si="84"/>
        <v>{"type":"checkbox","class":"checkbox-big","name":"e32","title":"32. Кодовый замок","style":"font-size:20px;display:block","state":"{{e32}}"},</v>
      </c>
      <c r="AG36" s="2" t="str">
        <f t="shared" ca="1" si="85"/>
        <v>{"type":"h4","title":"32. Кодовый замок","style":"width:85%;float:left"},{"type":"input","title":"папка","name":"e32","state":"{{e32}}","pattern":"[0-9]{1,2}","style":"width:15%;display:inline"},{"type":"hr"},</v>
      </c>
      <c r="AH36" s="2" t="str">
        <f t="shared" ca="1" si="86"/>
        <v>"32": "32.Кодовый замок",</v>
      </c>
      <c r="AI36" s="16" t="str">
        <f t="shared" ca="1" si="87"/>
        <v>"32":"32",</v>
      </c>
      <c r="AJ36" s="2" t="str">
        <f t="shared" ca="1" si="88"/>
        <v>32. Кодовый замок,99,255,1,100,0;</v>
      </c>
      <c r="AK36" s="2" t="str">
        <f t="shared" ca="1" si="71"/>
        <v>32.Кодовый замок</v>
      </c>
      <c r="AL36" s="2"/>
      <c r="AM36" s="2"/>
      <c r="AN36" s="17"/>
      <c r="AO36" s="2"/>
      <c r="AP36" s="2"/>
      <c r="AQ36" s="2"/>
      <c r="AR36" s="2"/>
      <c r="AS36" s="16"/>
      <c r="AT36" s="2"/>
      <c r="AU36" s="2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.25" customHeight="1">
      <c r="A37" s="35">
        <f t="shared" ca="1" si="72"/>
        <v>33</v>
      </c>
      <c r="B37" s="40" t="s">
        <v>120</v>
      </c>
      <c r="C37" s="40" t="s">
        <v>121</v>
      </c>
      <c r="H37" s="40">
        <v>20</v>
      </c>
      <c r="I37" s="40">
        <v>205</v>
      </c>
      <c r="J37" s="40">
        <v>28</v>
      </c>
      <c r="L37" s="40">
        <v>99</v>
      </c>
      <c r="M37" s="40">
        <v>255</v>
      </c>
      <c r="N37" s="40">
        <v>1</v>
      </c>
      <c r="O37" s="40">
        <v>100</v>
      </c>
      <c r="P37" s="40">
        <v>0</v>
      </c>
      <c r="Q37" s="40" t="s">
        <v>44</v>
      </c>
      <c r="R37" s="40" t="s">
        <v>122</v>
      </c>
      <c r="S37" s="40">
        <v>2</v>
      </c>
      <c r="T37" s="40">
        <f t="shared" ca="1" si="73"/>
        <v>33</v>
      </c>
      <c r="U37" s="15"/>
      <c r="V37" s="2" t="str">
        <f t="shared" ca="1" si="74"/>
        <v>#define EFF_COMET               ( 33U)    // Комета</v>
      </c>
      <c r="W37" s="2" t="str">
        <f t="shared" ca="1" si="75"/>
        <v>String("33. Комета,99,255,1,100,0;") +</v>
      </c>
      <c r="X37" s="2" t="str">
        <f t="shared" ca="1" si="76"/>
        <v>String("33. ,99,255,1,100,0;") +</v>
      </c>
      <c r="Y37" s="2" t="str">
        <f t="shared" ca="1" si="77"/>
        <v>String("33. ,99,255,1,100,0;") +</v>
      </c>
      <c r="Z37" s="2" t="str">
        <f t="shared" si="78"/>
        <v xml:space="preserve">  {  20, 205,  28}, // Комета</v>
      </c>
      <c r="AA37" s="2" t="str">
        <f t="shared" ca="1" si="79"/>
        <v xml:space="preserve">        case EFF_COMET:               DYNAMIC_DELAY_TICK { effTimer = millis(); RainbowCometRoutine();        Eff_Tick (); }  break;  // ( 33U) Комета</v>
      </c>
      <c r="AB37" s="2" t="str">
        <f t="shared" ca="1" si="80"/>
        <v>{"name":"33. Комета","spmin":99,"spmax":255,"scmin":1,"scmax":100,"type":0},</v>
      </c>
      <c r="AC37" s="4" t="str">
        <f t="shared" ca="1" si="81"/>
        <v>"e33":0,</v>
      </c>
      <c r="AD37" s="4" t="str">
        <f t="shared" ca="1" si="82"/>
        <v>e33=[[e33]]&amp;</v>
      </c>
      <c r="AE37" s="4" t="str">
        <f t="shared" ca="1" si="83"/>
        <v>"e33":2,</v>
      </c>
      <c r="AF37" s="2" t="str">
        <f t="shared" ca="1" si="84"/>
        <v>{"type":"checkbox","class":"checkbox-big","name":"e33","title":"33. Комета","style":"font-size:20px;display:block","state":"{{e33}}"},</v>
      </c>
      <c r="AG37" s="2" t="str">
        <f t="shared" ca="1" si="85"/>
        <v>{"type":"h4","title":"33. Комета","style":"width:85%;float:left"},{"type":"input","title":"папка","name":"e33","state":"{{e33}}","pattern":"[0-9]{1,2}","style":"width:15%;display:inline"},{"type":"hr"},</v>
      </c>
      <c r="AH37" s="2" t="str">
        <f t="shared" ca="1" si="86"/>
        <v>"33": "33.Комета",</v>
      </c>
      <c r="AI37" s="16" t="str">
        <f t="shared" ca="1" si="87"/>
        <v>"33":"33",</v>
      </c>
      <c r="AJ37" s="2" t="str">
        <f t="shared" ca="1" si="88"/>
        <v>33. Комета,99,255,1,100,0;</v>
      </c>
      <c r="AK37" s="2" t="str">
        <f t="shared" ca="1" si="71"/>
        <v>33.Комета</v>
      </c>
      <c r="AL37" s="2"/>
      <c r="AM37" s="2"/>
      <c r="AN37" s="17"/>
      <c r="AO37" s="2"/>
      <c r="AP37" s="2"/>
      <c r="AQ37" s="2"/>
      <c r="AR37" s="2"/>
      <c r="AS37" s="16"/>
      <c r="AT37" s="2"/>
      <c r="AU37" s="2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.25" customHeight="1">
      <c r="A38" s="35">
        <f t="shared" ca="1" si="72"/>
        <v>34</v>
      </c>
      <c r="B38" s="40" t="s">
        <v>123</v>
      </c>
      <c r="C38" s="40" t="s">
        <v>124</v>
      </c>
      <c r="H38" s="40">
        <v>20</v>
      </c>
      <c r="I38" s="40">
        <v>212</v>
      </c>
      <c r="J38" s="40">
        <v>69</v>
      </c>
      <c r="L38" s="40">
        <v>99</v>
      </c>
      <c r="M38" s="40">
        <v>255</v>
      </c>
      <c r="N38" s="40">
        <v>1</v>
      </c>
      <c r="O38" s="40">
        <v>100</v>
      </c>
      <c r="P38" s="40">
        <v>1</v>
      </c>
      <c r="Q38" s="40" t="s">
        <v>44</v>
      </c>
      <c r="R38" s="40" t="s">
        <v>125</v>
      </c>
      <c r="S38" s="40">
        <v>2</v>
      </c>
      <c r="T38" s="40">
        <f t="shared" ca="1" si="73"/>
        <v>34</v>
      </c>
      <c r="U38" s="15"/>
      <c r="V38" s="2" t="str">
        <f t="shared" ca="1" si="74"/>
        <v>#define EFF_COMET_COLOR         ( 34U)    // Комета одноцветная</v>
      </c>
      <c r="W38" s="2" t="str">
        <f t="shared" ca="1" si="75"/>
        <v>String("34. Комета одноцветная,99,255,1,100,1;") +</v>
      </c>
      <c r="X38" s="2" t="str">
        <f t="shared" ca="1" si="76"/>
        <v>String("34. ,99,255,1,100,1;") +</v>
      </c>
      <c r="Y38" s="2" t="str">
        <f t="shared" ca="1" si="77"/>
        <v>String("34. ,99,255,1,100,1;") +</v>
      </c>
      <c r="Z38" s="2" t="str">
        <f t="shared" si="78"/>
        <v xml:space="preserve">  {  20, 212,  69}, // Комета одноцветная</v>
      </c>
      <c r="AA38" s="2" t="str">
        <f t="shared" ca="1" si="79"/>
        <v xml:space="preserve">        case EFF_COMET_COLOR:         DYNAMIC_DELAY_TICK { effTimer = millis(); ColorCometRoutine();          Eff_Tick (); }  break;  // ( 34U) Комета одноцветная</v>
      </c>
      <c r="AB38" s="2" t="str">
        <f t="shared" ca="1" si="80"/>
        <v>{"name":"34. Комета одноцветная","spmin":99,"spmax":255,"scmin":1,"scmax":100,"type":1},</v>
      </c>
      <c r="AC38" s="4" t="str">
        <f t="shared" ca="1" si="81"/>
        <v>"e34":0,</v>
      </c>
      <c r="AD38" s="4" t="str">
        <f t="shared" ca="1" si="82"/>
        <v>e34=[[e34]]&amp;</v>
      </c>
      <c r="AE38" s="4" t="str">
        <f t="shared" ca="1" si="83"/>
        <v>"e34":2,</v>
      </c>
      <c r="AF38" s="2" t="str">
        <f t="shared" ca="1" si="84"/>
        <v>{"type":"checkbox","class":"checkbox-big","name":"e34","title":"34. Комета одноцветная","style":"font-size:20px;display:block","state":"{{e34}}"},</v>
      </c>
      <c r="AG38" s="2" t="str">
        <f t="shared" ca="1" si="85"/>
        <v>{"type":"h4","title":"34. Комета одноцветная","style":"width:85%;float:left"},{"type":"input","title":"папка","name":"e34","state":"{{e34}}","pattern":"[0-9]{1,2}","style":"width:15%;display:inline"},{"type":"hr"},</v>
      </c>
      <c r="AH38" s="2" t="str">
        <f t="shared" ca="1" si="86"/>
        <v>"34": "34.Комета одноцветная",</v>
      </c>
      <c r="AI38" s="16" t="str">
        <f t="shared" ca="1" si="87"/>
        <v>"34":"34",</v>
      </c>
      <c r="AJ38" s="2" t="str">
        <f t="shared" ca="1" si="88"/>
        <v>34. Комета одноцветная,99,255,1,100,1;</v>
      </c>
      <c r="AK38" s="2" t="str">
        <f t="shared" ca="1" si="71"/>
        <v>34.Комета одноцветная</v>
      </c>
      <c r="AL38" s="2"/>
      <c r="AM38" s="2"/>
      <c r="AN38" s="17"/>
      <c r="AO38" s="2"/>
      <c r="AP38" s="2"/>
      <c r="AQ38" s="2"/>
      <c r="AR38" s="2"/>
      <c r="AS38" s="16"/>
      <c r="AT38" s="2"/>
      <c r="AU38" s="2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.25" customHeight="1">
      <c r="A39" s="35">
        <f t="shared" ca="1" si="72"/>
        <v>35</v>
      </c>
      <c r="B39" s="40" t="s">
        <v>126</v>
      </c>
      <c r="C39" s="40" t="s">
        <v>127</v>
      </c>
      <c r="H39" s="40">
        <v>25</v>
      </c>
      <c r="I39" s="40">
        <v>186</v>
      </c>
      <c r="J39" s="40">
        <v>19</v>
      </c>
      <c r="L39" s="40">
        <v>99</v>
      </c>
      <c r="M39" s="40">
        <v>255</v>
      </c>
      <c r="N39" s="40">
        <v>1</v>
      </c>
      <c r="O39" s="40">
        <v>100</v>
      </c>
      <c r="P39" s="40">
        <v>0</v>
      </c>
      <c r="Q39" s="40" t="s">
        <v>44</v>
      </c>
      <c r="R39" s="40" t="s">
        <v>128</v>
      </c>
      <c r="S39" s="40">
        <v>2</v>
      </c>
      <c r="T39" s="40">
        <f t="shared" ca="1" si="73"/>
        <v>35</v>
      </c>
      <c r="U39" s="15"/>
      <c r="V39" s="2" t="str">
        <f t="shared" ca="1" si="74"/>
        <v>#define EFF_COMET_TWO           ( 35U)    // Комета двойная</v>
      </c>
      <c r="W39" s="2" t="str">
        <f t="shared" ca="1" si="75"/>
        <v>String("35. Комета двойная,99,255,1,100,0;") +</v>
      </c>
      <c r="X39" s="2" t="str">
        <f t="shared" ca="1" si="76"/>
        <v>String("35. ,99,255,1,100,0;") +</v>
      </c>
      <c r="Y39" s="2" t="str">
        <f t="shared" ca="1" si="77"/>
        <v>String("35. ,99,255,1,100,0;") +</v>
      </c>
      <c r="Z39" s="2" t="str">
        <f t="shared" si="78"/>
        <v xml:space="preserve">  {  25, 186,  19}, // Комета двойная</v>
      </c>
      <c r="AA39" s="2" t="str">
        <f t="shared" ca="1" si="79"/>
        <v xml:space="preserve">        case EFF_COMET_TWO:           DYNAMIC_DELAY_TICK { effTimer = millis(); MultipleStream();             Eff_Tick (); }  break;  // ( 35U) Комета двойная</v>
      </c>
      <c r="AB39" s="2" t="str">
        <f t="shared" ca="1" si="80"/>
        <v>{"name":"35. Комета двойная","spmin":99,"spmax":255,"scmin":1,"scmax":100,"type":0},</v>
      </c>
      <c r="AC39" s="4" t="str">
        <f t="shared" ca="1" si="81"/>
        <v>"e35":0,</v>
      </c>
      <c r="AD39" s="4" t="str">
        <f t="shared" ca="1" si="82"/>
        <v>e35=[[e35]]&amp;</v>
      </c>
      <c r="AE39" s="4" t="str">
        <f t="shared" ca="1" si="83"/>
        <v>"e35":2,</v>
      </c>
      <c r="AF39" s="2" t="str">
        <f t="shared" ca="1" si="84"/>
        <v>{"type":"checkbox","class":"checkbox-big","name":"e35","title":"35. Комета двойная","style":"font-size:20px;display:block","state":"{{e35}}"},</v>
      </c>
      <c r="AG39" s="2" t="str">
        <f t="shared" ca="1" si="85"/>
        <v>{"type":"h4","title":"35. Комета двойная","style":"width:85%;float:left"},{"type":"input","title":"папка","name":"e35","state":"{{e35}}","pattern":"[0-9]{1,2}","style":"width:15%;display:inline"},{"type":"hr"},</v>
      </c>
      <c r="AH39" s="2" t="str">
        <f t="shared" ca="1" si="86"/>
        <v>"35": "35.Комета двойная",</v>
      </c>
      <c r="AI39" s="16" t="str">
        <f t="shared" ca="1" si="87"/>
        <v>"35":"35",</v>
      </c>
      <c r="AJ39" s="2" t="str">
        <f t="shared" ca="1" si="88"/>
        <v>35. Комета двойная,99,255,1,100,0;</v>
      </c>
      <c r="AK39" s="2" t="str">
        <f t="shared" ca="1" si="71"/>
        <v>35.Комета двойная</v>
      </c>
      <c r="AL39" s="2"/>
      <c r="AM39" s="2"/>
      <c r="AN39" s="17"/>
      <c r="AO39" s="2"/>
      <c r="AP39" s="2"/>
      <c r="AQ39" s="2"/>
      <c r="AR39" s="2"/>
      <c r="AS39" s="16"/>
      <c r="AT39" s="2"/>
      <c r="AU39" s="2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.25" customHeight="1">
      <c r="A40" s="35">
        <f t="shared" ca="1" si="72"/>
        <v>36</v>
      </c>
      <c r="B40" s="40" t="s">
        <v>129</v>
      </c>
      <c r="C40" s="40" t="s">
        <v>130</v>
      </c>
      <c r="H40" s="40">
        <v>25</v>
      </c>
      <c r="I40" s="40">
        <v>186</v>
      </c>
      <c r="J40" s="40">
        <v>9</v>
      </c>
      <c r="L40" s="40">
        <v>99</v>
      </c>
      <c r="M40" s="40">
        <v>255</v>
      </c>
      <c r="N40" s="40">
        <v>1</v>
      </c>
      <c r="O40" s="40">
        <v>100</v>
      </c>
      <c r="P40" s="40">
        <v>0</v>
      </c>
      <c r="Q40" s="40" t="s">
        <v>44</v>
      </c>
      <c r="R40" s="40" t="s">
        <v>131</v>
      </c>
      <c r="S40" s="40">
        <v>2</v>
      </c>
      <c r="T40" s="40">
        <f t="shared" ca="1" si="73"/>
        <v>36</v>
      </c>
      <c r="U40" s="15"/>
      <c r="V40" s="2" t="str">
        <f t="shared" ca="1" si="74"/>
        <v>#define EFF_COMET_THREE         ( 36U)    // Комета тройная</v>
      </c>
      <c r="W40" s="2" t="str">
        <f t="shared" ca="1" si="75"/>
        <v>String("36. Комета тройная,99,255,1,100,0;") +</v>
      </c>
      <c r="X40" s="2" t="str">
        <f t="shared" ca="1" si="76"/>
        <v>String("36. ,99,255,1,100,0;") +</v>
      </c>
      <c r="Y40" s="2" t="str">
        <f t="shared" ca="1" si="77"/>
        <v>String("36. ,99,255,1,100,0;") +</v>
      </c>
      <c r="Z40" s="2" t="str">
        <f t="shared" si="78"/>
        <v xml:space="preserve">  {  25, 186,   9}, // Комета тройная</v>
      </c>
      <c r="AA40" s="2" t="str">
        <f t="shared" ca="1" si="79"/>
        <v xml:space="preserve">        case EFF_COMET_THREE:         DYNAMIC_DELAY_TICK { effTimer = millis(); MultipleStream2();            Eff_Tick (); }  break;  // ( 36U) Комета тройная</v>
      </c>
      <c r="AB40" s="2" t="str">
        <f t="shared" ca="1" si="80"/>
        <v>{"name":"36. Комета тройная","spmin":99,"spmax":255,"scmin":1,"scmax":100,"type":0},</v>
      </c>
      <c r="AC40" s="4" t="str">
        <f t="shared" ca="1" si="81"/>
        <v>"e36":0,</v>
      </c>
      <c r="AD40" s="4" t="str">
        <f t="shared" ca="1" si="82"/>
        <v>e36=[[e36]]&amp;</v>
      </c>
      <c r="AE40" s="4" t="str">
        <f t="shared" ca="1" si="83"/>
        <v>"e36":2,</v>
      </c>
      <c r="AF40" s="2" t="str">
        <f t="shared" ca="1" si="84"/>
        <v>{"type":"checkbox","class":"checkbox-big","name":"e36","title":"36. Комета тройная","style":"font-size:20px;display:block","state":"{{e36}}"},</v>
      </c>
      <c r="AG40" s="2" t="str">
        <f t="shared" ca="1" si="85"/>
        <v>{"type":"h4","title":"36. Комета тройная","style":"width:85%;float:left"},{"type":"input","title":"папка","name":"e36","state":"{{e36}}","pattern":"[0-9]{1,2}","style":"width:15%;display:inline"},{"type":"hr"},</v>
      </c>
      <c r="AH40" s="2" t="str">
        <f t="shared" ca="1" si="86"/>
        <v>"36": "36.Комета тройная",</v>
      </c>
      <c r="AI40" s="16" t="str">
        <f t="shared" ca="1" si="87"/>
        <v>"36":"36",</v>
      </c>
      <c r="AJ40" s="2" t="str">
        <f t="shared" ca="1" si="88"/>
        <v>36. Комета тройная,99,255,1,100,0;</v>
      </c>
      <c r="AK40" s="2" t="str">
        <f t="shared" ca="1" si="71"/>
        <v>36.Комета тройная</v>
      </c>
      <c r="AL40" s="2"/>
      <c r="AM40" s="2"/>
      <c r="AN40" s="17"/>
      <c r="AO40" s="2"/>
      <c r="AP40" s="2"/>
      <c r="AQ40" s="2"/>
      <c r="AR40" s="2"/>
      <c r="AS40" s="16"/>
      <c r="AT40" s="2"/>
      <c r="AU40" s="2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.25" customHeight="1">
      <c r="A41" s="35">
        <f t="shared" ca="1" si="72"/>
        <v>37</v>
      </c>
      <c r="B41" s="40" t="s">
        <v>132</v>
      </c>
      <c r="C41" s="40" t="s">
        <v>133</v>
      </c>
      <c r="H41" s="40">
        <v>25</v>
      </c>
      <c r="I41" s="40">
        <v>200</v>
      </c>
      <c r="J41" s="40">
        <v>60</v>
      </c>
      <c r="L41" s="40">
        <v>25</v>
      </c>
      <c r="M41" s="40">
        <v>255</v>
      </c>
      <c r="N41" s="40">
        <v>1</v>
      </c>
      <c r="O41" s="40">
        <v>100</v>
      </c>
      <c r="P41" s="40">
        <v>1</v>
      </c>
      <c r="Q41" s="40" t="s">
        <v>44</v>
      </c>
      <c r="R41" s="40" t="s">
        <v>134</v>
      </c>
      <c r="S41" s="40">
        <v>2</v>
      </c>
      <c r="T41" s="40">
        <f t="shared" ca="1" si="73"/>
        <v>37</v>
      </c>
      <c r="U41" s="15"/>
      <c r="V41" s="2" t="str">
        <f t="shared" ca="1" si="74"/>
        <v>#define EFF_CONTACTS            ( 37U)    // Контакты</v>
      </c>
      <c r="W41" s="2" t="str">
        <f t="shared" ca="1" si="75"/>
        <v>String("37. Контакты,25,255,1,100,1;") +</v>
      </c>
      <c r="X41" s="2" t="str">
        <f t="shared" ca="1" si="76"/>
        <v>String("37. ,25,255,1,100,1;") +</v>
      </c>
      <c r="Y41" s="2" t="str">
        <f t="shared" ca="1" si="77"/>
        <v>String("37. ,25,255,1,100,1;") +</v>
      </c>
      <c r="Z41" s="2" t="str">
        <f t="shared" si="78"/>
        <v xml:space="preserve">  {  25, 200,  60}, // Контакты</v>
      </c>
      <c r="AA41" s="2" t="str">
        <f t="shared" ca="1" si="79"/>
        <v xml:space="preserve">        case EFF_CONTACTS:            DYNAMIC_DELAY_TICK { effTimer = millis(); Contacts();                   Eff_Tick (); }  break;  // ( 37U) Контакты</v>
      </c>
      <c r="AB41" s="2" t="str">
        <f ca="1">CONCATENATE("{""name"":""",A41,". ",C41,""",""spmin"":",L41,",""spmax"":",M41,",""scmin"":",N41,",""scmax"":",O41,",""type"":",P41,"}")</f>
        <v>{"name":"37. Контакты","spmin":25,"spmax":255,"scmin":1,"scmax":100,"type":1}</v>
      </c>
      <c r="AC41" s="4" t="str">
        <f t="shared" ca="1" si="81"/>
        <v>"e37":0,</v>
      </c>
      <c r="AD41" s="4" t="str">
        <f t="shared" ca="1" si="82"/>
        <v>e37=[[e37]]&amp;</v>
      </c>
      <c r="AE41" s="4" t="str">
        <f t="shared" ca="1" si="83"/>
        <v>"e37":2,</v>
      </c>
      <c r="AF41" s="2" t="str">
        <f t="shared" ca="1" si="84"/>
        <v>{"type":"checkbox","class":"checkbox-big","name":"e37","title":"37. Контакты","style":"font-size:20px;display:block","state":"{{e37}}"},</v>
      </c>
      <c r="AG41" s="2" t="str">
        <f t="shared" ca="1" si="85"/>
        <v>{"type":"h4","title":"37. Контакты","style":"width:85%;float:left"},{"type":"input","title":"папка","name":"e37","state":"{{e37}}","pattern":"[0-9]{1,2}","style":"width:15%;display:inline"},{"type":"hr"},</v>
      </c>
      <c r="AH41" s="2" t="str">
        <f t="shared" ca="1" si="86"/>
        <v>"37": "37.Контакты",</v>
      </c>
      <c r="AI41" s="16" t="str">
        <f t="shared" ca="1" si="87"/>
        <v>"37":"37",</v>
      </c>
      <c r="AJ41" s="2" t="str">
        <f t="shared" ca="1" si="88"/>
        <v>37. Контакты,25,255,1,100,1;</v>
      </c>
      <c r="AK41" s="2" t="str">
        <f t="shared" ca="1" si="71"/>
        <v>37.Контакты</v>
      </c>
      <c r="AL41" s="2"/>
      <c r="AM41" s="2"/>
      <c r="AN41" s="17"/>
      <c r="AO41" s="2"/>
      <c r="AP41" s="2"/>
      <c r="AQ41" s="2"/>
      <c r="AR41" s="2"/>
      <c r="AS41" s="16"/>
      <c r="AT41" s="2"/>
      <c r="AU41" s="2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.25" customHeight="1">
      <c r="A42" s="35">
        <f t="shared" ca="1" si="72"/>
        <v>38</v>
      </c>
      <c r="B42" s="40" t="s">
        <v>135</v>
      </c>
      <c r="C42" s="40" t="s">
        <v>136</v>
      </c>
      <c r="H42" s="40">
        <v>30</v>
      </c>
      <c r="I42" s="40">
        <v>142</v>
      </c>
      <c r="J42" s="40">
        <v>63</v>
      </c>
      <c r="L42" s="40">
        <v>99</v>
      </c>
      <c r="M42" s="40">
        <v>255</v>
      </c>
      <c r="N42" s="40">
        <v>1</v>
      </c>
      <c r="O42" s="40">
        <v>100</v>
      </c>
      <c r="P42" s="40">
        <v>0</v>
      </c>
      <c r="Q42" s="40" t="s">
        <v>44</v>
      </c>
      <c r="R42" s="40" t="s">
        <v>137</v>
      </c>
      <c r="S42" s="40">
        <v>2</v>
      </c>
      <c r="T42" s="40">
        <f t="shared" ca="1" si="73"/>
        <v>38</v>
      </c>
      <c r="U42" s="15"/>
      <c r="V42" s="2" t="str">
        <f t="shared" ca="1" si="74"/>
        <v>#define EFF_SPARKLES            ( 38U)    // Конфетти</v>
      </c>
      <c r="W42" s="2" t="str">
        <f t="shared" ca="1" si="75"/>
        <v>String("38. Конфетти,99,255,1,100,0;") +</v>
      </c>
      <c r="X42" s="2" t="str">
        <f t="shared" ca="1" si="76"/>
        <v>String("38. ,99,255,1,100,0;") +</v>
      </c>
      <c r="Y42" s="2" t="str">
        <f t="shared" ca="1" si="77"/>
        <v>String("38. ,99,255,1,100,0;") +</v>
      </c>
      <c r="Z42" s="2" t="str">
        <f t="shared" si="78"/>
        <v xml:space="preserve">  {  30, 142,  63}, // Конфетти</v>
      </c>
      <c r="AA42" s="2" t="str">
        <f t="shared" ca="1" si="79"/>
        <v xml:space="preserve">        case EFF_SPARKLES:            DYNAMIC_DELAY_TICK { effTimer = millis(); sparklesRoutine();            Eff_Tick (); }  break;  // ( 38U) Конфетти</v>
      </c>
      <c r="AB42" s="2" t="str">
        <f ca="1">CONCATENATE("{""name"":""",A42,". ",C42,""",""spmin"":",L42,",""spmax"":",M42,",""scmin"":",N42,",""scmax"":",O42,",""type"":",P42,"},")</f>
        <v>{"name":"38. Конфетти","spmin":99,"spmax":255,"scmin":1,"scmax":100,"type":0},</v>
      </c>
      <c r="AC42" s="4" t="str">
        <f t="shared" ca="1" si="81"/>
        <v>"e38":0,</v>
      </c>
      <c r="AD42" s="4" t="str">
        <f t="shared" ca="1" si="82"/>
        <v>e38=[[e38]]&amp;</v>
      </c>
      <c r="AE42" s="4" t="str">
        <f t="shared" ca="1" si="83"/>
        <v>"e38":2,</v>
      </c>
      <c r="AF42" s="2" t="str">
        <f t="shared" ca="1" si="84"/>
        <v>{"type":"checkbox","class":"checkbox-big","name":"e38","title":"38. Конфетти","style":"font-size:20px;display:block","state":"{{e38}}"},</v>
      </c>
      <c r="AG42" s="2" t="str">
        <f t="shared" ca="1" si="85"/>
        <v>{"type":"h4","title":"38. Конфетти","style":"width:85%;float:left"},{"type":"input","title":"папка","name":"e38","state":"{{e38}}","pattern":"[0-9]{1,2}","style":"width:15%;display:inline"},{"type":"hr"},</v>
      </c>
      <c r="AH42" s="2" t="str">
        <f t="shared" ca="1" si="86"/>
        <v>"38": "38.Конфетти",</v>
      </c>
      <c r="AI42" s="16" t="str">
        <f t="shared" ca="1" si="87"/>
        <v>"38":"38",</v>
      </c>
      <c r="AJ42" s="2" t="str">
        <f t="shared" ca="1" si="88"/>
        <v>38. Конфетти,99,255,1,100,0;</v>
      </c>
      <c r="AK42" s="2" t="str">
        <f t="shared" ca="1" si="71"/>
        <v>38.Конфетти</v>
      </c>
      <c r="AL42" s="2"/>
      <c r="AM42" s="2"/>
      <c r="AN42" s="17"/>
      <c r="AO42" s="2"/>
      <c r="AP42" s="2"/>
      <c r="AQ42" s="2"/>
      <c r="AR42" s="2"/>
      <c r="AS42" s="16"/>
      <c r="AT42" s="2"/>
      <c r="AU42" s="2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.25" customHeight="1">
      <c r="A43" s="35">
        <f t="shared" ref="A43:A48" ca="1" si="89">MAX(OFFSET(A43,-4,0,4,1))+1</f>
        <v>39</v>
      </c>
      <c r="B43" s="40" t="s">
        <v>138</v>
      </c>
      <c r="C43" s="40" t="s">
        <v>139</v>
      </c>
      <c r="H43" s="40">
        <v>45</v>
      </c>
      <c r="I43" s="40">
        <v>222</v>
      </c>
      <c r="J43" s="40">
        <v>92</v>
      </c>
      <c r="L43" s="40">
        <v>99</v>
      </c>
      <c r="M43" s="40">
        <v>255</v>
      </c>
      <c r="N43" s="40">
        <v>1</v>
      </c>
      <c r="O43" s="40">
        <v>100</v>
      </c>
      <c r="P43" s="40">
        <v>0</v>
      </c>
      <c r="Q43" s="40" t="s">
        <v>44</v>
      </c>
      <c r="R43" s="40" t="s">
        <v>140</v>
      </c>
      <c r="S43" s="40">
        <v>2</v>
      </c>
      <c r="T43" s="40">
        <f t="shared" ref="T43:T48" ca="1" si="90">MAX(OFFSET(T43,-4,0,4,1))+1</f>
        <v>39</v>
      </c>
      <c r="U43" s="15"/>
      <c r="V43" s="2" t="str">
        <f t="shared" ref="V43:V48" ca="1" si="91">CONCATENATE("#define EFF_",B43,REPT(" ",20-LEN(B43)),"(",REPT(" ",3-LEN(T43)),T43,"U)    // ",C43)</f>
        <v>#define EFF_CUBE2D              ( 39U)    // Кубик Рубика</v>
      </c>
      <c r="W43" s="2" t="str">
        <f t="shared" ref="W43:W48" ca="1" si="92">CONCATENATE("String(""",A43,". ",C43,",",L43,",",M43,",",N43,",",O43,",",P43,";"") +")</f>
        <v>String("39. Кубик Рубика,99,255,1,100,0;") +</v>
      </c>
      <c r="X43" s="2" t="str">
        <f t="shared" ref="X43:X48" ca="1" si="93">CONCATENATE("String(""",A43,". ",D43,",",L43,",",M43,",",N43,",",O43,",",P43,";"") +")</f>
        <v>String("39. ,99,255,1,100,0;") +</v>
      </c>
      <c r="Y43" s="2" t="str">
        <f t="shared" ref="Y43:Y48" ca="1" si="94">CONCATENATE("String(""",A43,". ",E43,",",L43,",",M43,",",N43,",",O43,",",P43,";"") +")</f>
        <v>String("39. ,99,255,1,100,0;") +</v>
      </c>
      <c r="Z43" s="2" t="str">
        <f t="shared" ref="Z43:Z48" si="95">CONCATENATE("  {",REPT(" ",4-LEN(H43)),H43,",",REPT(" ",4-LEN(I43)),I43,",",REPT(" ",4-LEN(J43)),J43,"}, // ",C43)</f>
        <v xml:space="preserve">  {  45, 222,  92}, // Кубик Рубика</v>
      </c>
      <c r="AA43" s="2" t="str">
        <f t="shared" ref="AA43:AA48" ca="1" si="96">CONCATENATE("        case EFF_",B43,":",REPT(" ",20-LEN(B43)),Q43," { effTimer = millis(); ",R43,REPT(" ",30-LEN(R43)),"Eff_Tick (); }","  break;  // (",REPT(" ",3-LEN(T43)),T43,"U) ",C43)</f>
        <v xml:space="preserve">        case EFF_CUBE2D:              DYNAMIC_DELAY_TICK { effTimer = millis(); cube2dRoutine();              Eff_Tick (); }  break;  // ( 39U) Кубик Рубика</v>
      </c>
      <c r="AC43" s="4" t="str">
        <f t="shared" ref="AC43:AC48" ca="1" si="97">CONCATENATE("""","e",T43,"""",":0,")</f>
        <v>"e39":0,</v>
      </c>
      <c r="AD43" s="4" t="str">
        <f t="shared" ref="AD43:AD48" ca="1" si="98">CONCATENATE("e",T43,"=[[e",T43,"]]&amp;")</f>
        <v>e39=[[e39]]&amp;</v>
      </c>
      <c r="AE43" s="4" t="str">
        <f t="shared" ref="AE43:AE48" ca="1" si="99">CONCATENATE("""","e",T43,"""",":",S43,",")</f>
        <v>"e39":2,</v>
      </c>
      <c r="AF43" s="2" t="str">
        <f t="shared" ref="AF43:AF48" ca="1" si="100">CONCATENATE("{""type"":""checkbox"",""class"":""checkbox-big"",""name"":""e",T43,""",""title"":""",A43,". ",C43,""",""style"":""font-size:20px;display:block"",""state"":""{{e",T43,"}}""},")</f>
        <v>{"type":"checkbox","class":"checkbox-big","name":"e39","title":"39. Кубик Рубика","style":"font-size:20px;display:block","state":"{{e39}}"},</v>
      </c>
      <c r="AG43" s="2" t="str">
        <f t="shared" ref="AG43:AG48" ca="1" si="101">CONCATENATE("{""type"":""h4"",""title"":""",A43,". ",C43,""",""style"":""width:85%;float:left""},{""type"":""input"",""title"":""папка"",""name"":""e",T43,""",""state"":""{{e",T43,"}}"",""pattern"":""[0-9]{1,2}"",""style"":""width:15%;display:inline""},{""type"":""hr""},")</f>
        <v>{"type":"h4","title":"39. Кубик Рубика","style":"width:85%;float:left"},{"type":"input","title":"папка","name":"e39","state":"{{e39}}","pattern":"[0-9]{1,2}","style":"width:15%;display:inline"},{"type":"hr"},</v>
      </c>
      <c r="AH43" s="2" t="str">
        <f t="shared" ref="AH43:AH48" ca="1" si="102">CONCATENATE("""",A43,"""",": """,A43,".",C43,""",")</f>
        <v>"39": "39.Кубик Рубика",</v>
      </c>
      <c r="AI43" s="16" t="str">
        <f t="shared" ref="AI43:AI48" ca="1" si="103">CONCATENATE("""",A43,"""",":""",T43,""",")</f>
        <v>"39":"39",</v>
      </c>
      <c r="AJ43" s="2" t="str">
        <f t="shared" ref="AJ43:AJ48" ca="1" si="104">CONCATENATE(A43,". ",C43,",",L43,",",M43,",",N43,",",O43,",",P43,";")</f>
        <v>39. Кубик Рубика,99,255,1,100,0;</v>
      </c>
      <c r="AK43" s="2" t="str">
        <f t="shared" ref="AK43:AK48" ca="1" si="105">CONCATENATE("",A43,"",".",C43,"")</f>
        <v>39.Кубик Рубика</v>
      </c>
      <c r="AL43" s="2"/>
      <c r="AM43" s="2"/>
      <c r="AN43" s="17"/>
      <c r="AO43" s="2"/>
      <c r="AP43" s="2"/>
      <c r="AQ43" s="2"/>
      <c r="AR43" s="2"/>
      <c r="AS43" s="16"/>
      <c r="AT43" s="2"/>
      <c r="AU43" s="2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.25" customHeight="1">
      <c r="A44" s="35">
        <f t="shared" ca="1" si="89"/>
        <v>40</v>
      </c>
      <c r="B44" s="40" t="s">
        <v>141</v>
      </c>
      <c r="C44" s="40" t="s">
        <v>142</v>
      </c>
      <c r="H44" s="40">
        <v>15</v>
      </c>
      <c r="I44" s="40">
        <v>9</v>
      </c>
      <c r="J44" s="40">
        <v>24</v>
      </c>
      <c r="L44" s="40">
        <v>5</v>
      </c>
      <c r="M44" s="40">
        <v>60</v>
      </c>
      <c r="N44" s="40">
        <v>1</v>
      </c>
      <c r="O44" s="40">
        <v>100</v>
      </c>
      <c r="P44" s="40">
        <v>0</v>
      </c>
      <c r="Q44" s="40" t="s">
        <v>40</v>
      </c>
      <c r="R44" s="40" t="s">
        <v>143</v>
      </c>
      <c r="S44" s="40">
        <v>2</v>
      </c>
      <c r="T44" s="40">
        <f t="shared" ca="1" si="90"/>
        <v>40</v>
      </c>
      <c r="U44" s="15"/>
      <c r="V44" s="2" t="str">
        <f t="shared" ca="1" si="91"/>
        <v>#define EFF_LAVA                ( 40U)    // Лава</v>
      </c>
      <c r="W44" s="2" t="str">
        <f t="shared" ca="1" si="92"/>
        <v>String("40. Лава,5,60,1,100,0;") +</v>
      </c>
      <c r="X44" s="2" t="str">
        <f t="shared" ca="1" si="93"/>
        <v>String("40. ,5,60,1,100,0;") +</v>
      </c>
      <c r="Y44" s="2" t="str">
        <f t="shared" ca="1" si="94"/>
        <v>String("40. ,5,60,1,100,0;") +</v>
      </c>
      <c r="Z44" s="2" t="str">
        <f t="shared" si="95"/>
        <v xml:space="preserve">  {  15,   9,  24}, // Лава</v>
      </c>
      <c r="AA44" s="2" t="str">
        <f t="shared" ca="1" si="96"/>
        <v xml:space="preserve">        case EFF_LAVA:                HIGH_DELAY_TICK { effTimer = millis(); lavaNoiseRoutine();           Eff_Tick (); }  break;  // ( 40U) Лава</v>
      </c>
      <c r="AB44" s="2" t="str">
        <f t="shared" ref="AB44:AB48" ca="1" si="106">CONCATENATE("{""name"":""",A44,". ",C44,""",""spmin"":",L44,",""spmax"":",M44,",""scmin"":",N44,",""scmax"":",O44,",""type"":",P44,"},")</f>
        <v>{"name":"40. Лава","spmin":5,"spmax":60,"scmin":1,"scmax":100,"type":0},</v>
      </c>
      <c r="AC44" s="4" t="str">
        <f t="shared" ca="1" si="97"/>
        <v>"e40":0,</v>
      </c>
      <c r="AD44" s="4" t="str">
        <f t="shared" ca="1" si="98"/>
        <v>e40=[[e40]]&amp;</v>
      </c>
      <c r="AE44" s="4" t="str">
        <f t="shared" ca="1" si="99"/>
        <v>"e40":2,</v>
      </c>
      <c r="AF44" s="2" t="str">
        <f t="shared" ca="1" si="100"/>
        <v>{"type":"checkbox","class":"checkbox-big","name":"e40","title":"40. Лава","style":"font-size:20px;display:block","state":"{{e40}}"},</v>
      </c>
      <c r="AG44" s="2" t="str">
        <f t="shared" ca="1" si="101"/>
        <v>{"type":"h4","title":"40. Лава","style":"width:85%;float:left"},{"type":"input","title":"папка","name":"e40","state":"{{e40}}","pattern":"[0-9]{1,2}","style":"width:15%;display:inline"},{"type":"hr"},</v>
      </c>
      <c r="AH44" s="2" t="str">
        <f t="shared" ca="1" si="102"/>
        <v>"40": "40.Лава",</v>
      </c>
      <c r="AI44" s="16" t="str">
        <f t="shared" ca="1" si="103"/>
        <v>"40":"40",</v>
      </c>
      <c r="AJ44" s="2" t="str">
        <f t="shared" ca="1" si="104"/>
        <v>40. Лава,5,60,1,100,0;</v>
      </c>
      <c r="AK44" s="2" t="str">
        <f t="shared" ca="1" si="105"/>
        <v>40.Лава</v>
      </c>
      <c r="AL44" s="2"/>
      <c r="AM44" s="2"/>
      <c r="AN44" s="17"/>
      <c r="AO44" s="2"/>
      <c r="AP44" s="2"/>
      <c r="AQ44" s="2"/>
      <c r="AR44" s="2"/>
      <c r="AS44" s="16"/>
      <c r="AT44" s="2"/>
      <c r="AU44" s="2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1:56" ht="14.25" customHeight="1">
      <c r="A45" s="35">
        <f t="shared" ca="1" si="89"/>
        <v>41</v>
      </c>
      <c r="B45" s="40" t="s">
        <v>144</v>
      </c>
      <c r="C45" s="40" t="s">
        <v>145</v>
      </c>
      <c r="H45" s="40">
        <v>15</v>
      </c>
      <c r="I45" s="40">
        <v>240</v>
      </c>
      <c r="J45" s="40">
        <v>1</v>
      </c>
      <c r="L45" s="40">
        <v>1</v>
      </c>
      <c r="M45" s="40">
        <v>255</v>
      </c>
      <c r="N45" s="40">
        <v>1</v>
      </c>
      <c r="O45" s="40">
        <v>100</v>
      </c>
      <c r="P45" s="40">
        <v>0</v>
      </c>
      <c r="Q45" s="40" t="s">
        <v>81</v>
      </c>
      <c r="R45" s="40" t="s">
        <v>146</v>
      </c>
      <c r="S45" s="40">
        <v>2</v>
      </c>
      <c r="T45" s="40">
        <f t="shared" ca="1" si="90"/>
        <v>41</v>
      </c>
      <c r="U45" s="15"/>
      <c r="V45" s="2" t="str">
        <f t="shared" ca="1" si="91"/>
        <v>#define EFF_LAVALAMP            ( 41U)    // Лавовая лампа</v>
      </c>
      <c r="W45" s="2" t="str">
        <f t="shared" ca="1" si="92"/>
        <v>String("41. Лавовая лампа,1,255,1,100,0;") +</v>
      </c>
      <c r="X45" s="2" t="str">
        <f t="shared" ca="1" si="93"/>
        <v>String("41. ,1,255,1,100,0;") +</v>
      </c>
      <c r="Y45" s="2" t="str">
        <f t="shared" ca="1" si="94"/>
        <v>String("41. ,1,255,1,100,0;") +</v>
      </c>
      <c r="Z45" s="2" t="str">
        <f t="shared" si="95"/>
        <v xml:space="preserve">  {  15, 240,   1}, // Лавовая лампа</v>
      </c>
      <c r="AA45" s="2" t="str">
        <f t="shared" ca="1" si="96"/>
        <v xml:space="preserve">        case EFF_LAVALAMP:            LOW_DELAY_TICK { effTimer = millis(); LavaLampRoutine();            Eff_Tick (); }  break;  // ( 41U) Лавовая лампа</v>
      </c>
      <c r="AB45" s="2" t="str">
        <f t="shared" ca="1" si="106"/>
        <v>{"name":"41. Лавовая лампа","spmin":1,"spmax":255,"scmin":1,"scmax":100,"type":0},</v>
      </c>
      <c r="AC45" s="4" t="str">
        <f t="shared" ca="1" si="97"/>
        <v>"e41":0,</v>
      </c>
      <c r="AD45" s="4" t="str">
        <f t="shared" ca="1" si="98"/>
        <v>e41=[[e41]]&amp;</v>
      </c>
      <c r="AE45" s="4" t="str">
        <f t="shared" ca="1" si="99"/>
        <v>"e41":2,</v>
      </c>
      <c r="AF45" s="2" t="str">
        <f t="shared" ca="1" si="100"/>
        <v>{"type":"checkbox","class":"checkbox-big","name":"e41","title":"41. Лавовая лампа","style":"font-size:20px;display:block","state":"{{e41}}"},</v>
      </c>
      <c r="AG45" s="2" t="str">
        <f t="shared" ca="1" si="101"/>
        <v>{"type":"h4","title":"41. Лавовая лампа","style":"width:85%;float:left"},{"type":"input","title":"папка","name":"e41","state":"{{e41}}","pattern":"[0-9]{1,2}","style":"width:15%;display:inline"},{"type":"hr"},</v>
      </c>
      <c r="AH45" s="2" t="str">
        <f t="shared" ca="1" si="102"/>
        <v>"41": "41.Лавовая лампа",</v>
      </c>
      <c r="AI45" s="16" t="str">
        <f t="shared" ca="1" si="103"/>
        <v>"41":"41",</v>
      </c>
      <c r="AJ45" s="2" t="str">
        <f t="shared" ca="1" si="104"/>
        <v>41. Лавовая лампа,1,255,1,100,0;</v>
      </c>
      <c r="AK45" s="2" t="str">
        <f t="shared" ca="1" si="105"/>
        <v>41.Лавовая лампа</v>
      </c>
      <c r="AL45" s="2"/>
      <c r="AM45" s="2"/>
      <c r="AN45" s="17"/>
      <c r="AO45" s="2"/>
      <c r="AP45" s="2"/>
      <c r="AQ45" s="2"/>
      <c r="AR45" s="2"/>
      <c r="AS45" s="16"/>
      <c r="AT45" s="2"/>
      <c r="AU45" s="2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 ht="14.25" customHeight="1">
      <c r="A46" s="35">
        <f t="shared" ca="1" si="89"/>
        <v>42</v>
      </c>
      <c r="B46" s="40" t="s">
        <v>147</v>
      </c>
      <c r="C46" s="40" t="s">
        <v>148</v>
      </c>
      <c r="H46" s="40">
        <v>30</v>
      </c>
      <c r="I46" s="40">
        <v>61</v>
      </c>
      <c r="J46" s="40">
        <v>20</v>
      </c>
      <c r="L46" s="40">
        <v>1</v>
      </c>
      <c r="M46" s="40">
        <v>255</v>
      </c>
      <c r="N46" s="40">
        <v>1</v>
      </c>
      <c r="O46" s="40">
        <v>100</v>
      </c>
      <c r="P46" s="40">
        <v>0</v>
      </c>
      <c r="Q46" s="40" t="s">
        <v>81</v>
      </c>
      <c r="R46" s="40" t="s">
        <v>149</v>
      </c>
      <c r="S46" s="40">
        <v>8</v>
      </c>
      <c r="T46" s="40">
        <f t="shared" ca="1" si="90"/>
        <v>42</v>
      </c>
      <c r="U46" s="15"/>
      <c r="V46" s="2" t="str">
        <f t="shared" ca="1" si="91"/>
        <v>#define EFF_BUTTERFLYS_LAMP     ( 42U)    // Лампа с мотыльками</v>
      </c>
      <c r="W46" s="2" t="str">
        <f t="shared" ca="1" si="92"/>
        <v>String("42. Лампа с мотыльками,1,255,1,100,0;") +</v>
      </c>
      <c r="X46" s="2" t="str">
        <f t="shared" ca="1" si="93"/>
        <v>String("42. ,1,255,1,100,0;") +</v>
      </c>
      <c r="Y46" s="2" t="str">
        <f t="shared" ca="1" si="94"/>
        <v>String("42. ,1,255,1,100,0;") +</v>
      </c>
      <c r="Z46" s="2" t="str">
        <f t="shared" si="95"/>
        <v xml:space="preserve">  {  30,  61,  20}, // Лампа с мотыльками</v>
      </c>
      <c r="AA46" s="2" t="str">
        <f t="shared" ca="1" si="96"/>
        <v xml:space="preserve">        case EFF_BUTTERFLYS_LAMP:     LOW_DELAY_TICK { effTimer = millis(); butterflysRoutine(false);     Eff_Tick (); }  break;  // ( 42U) Лампа с мотыльками</v>
      </c>
      <c r="AB46" s="2" t="str">
        <f t="shared" ca="1" si="106"/>
        <v>{"name":"42. Лампа с мотыльками","spmin":1,"spmax":255,"scmin":1,"scmax":100,"type":0},</v>
      </c>
      <c r="AC46" s="4" t="str">
        <f t="shared" ca="1" si="97"/>
        <v>"e42":0,</v>
      </c>
      <c r="AD46" s="4" t="str">
        <f t="shared" ca="1" si="98"/>
        <v>e42=[[e42]]&amp;</v>
      </c>
      <c r="AE46" s="4" t="str">
        <f t="shared" ca="1" si="99"/>
        <v>"e42":8,</v>
      </c>
      <c r="AF46" s="2" t="str">
        <f t="shared" ca="1" si="100"/>
        <v>{"type":"checkbox","class":"checkbox-big","name":"e42","title":"42. Лампа с мотыльками","style":"font-size:20px;display:block","state":"{{e42}}"},</v>
      </c>
      <c r="AG46" s="2" t="str">
        <f t="shared" ca="1" si="101"/>
        <v>{"type":"h4","title":"42. Лампа с мотыльками","style":"width:85%;float:left"},{"type":"input","title":"папка","name":"e42","state":"{{e42}}","pattern":"[0-9]{1,2}","style":"width:15%;display:inline"},{"type":"hr"},</v>
      </c>
      <c r="AH46" s="2" t="str">
        <f t="shared" ca="1" si="102"/>
        <v>"42": "42.Лампа с мотыльками",</v>
      </c>
      <c r="AI46" s="16" t="str">
        <f t="shared" ca="1" si="103"/>
        <v>"42":"42",</v>
      </c>
      <c r="AJ46" s="2" t="str">
        <f t="shared" ca="1" si="104"/>
        <v>42. Лампа с мотыльками,1,255,1,100,0;</v>
      </c>
      <c r="AK46" s="2" t="str">
        <f t="shared" ca="1" si="105"/>
        <v>42.Лампа с мотыльками</v>
      </c>
      <c r="AL46" s="2"/>
      <c r="AM46" s="2"/>
      <c r="AN46" s="17"/>
      <c r="AO46" s="2"/>
      <c r="AP46" s="2"/>
      <c r="AQ46" s="2"/>
      <c r="AR46" s="2"/>
      <c r="AS46" s="16"/>
      <c r="AT46" s="2"/>
      <c r="AU46" s="2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4.25" customHeight="1">
      <c r="A47" s="35">
        <f t="shared" ca="1" si="89"/>
        <v>43</v>
      </c>
      <c r="B47" s="40" t="s">
        <v>150</v>
      </c>
      <c r="C47" s="40" t="s">
        <v>151</v>
      </c>
      <c r="H47" s="40">
        <v>15</v>
      </c>
      <c r="I47" s="40">
        <v>15</v>
      </c>
      <c r="J47" s="40">
        <v>95</v>
      </c>
      <c r="L47" s="40">
        <v>2</v>
      </c>
      <c r="M47" s="40">
        <v>30</v>
      </c>
      <c r="N47" s="40">
        <v>70</v>
      </c>
      <c r="O47" s="40">
        <v>100</v>
      </c>
      <c r="P47" s="40">
        <v>0</v>
      </c>
      <c r="Q47" s="40" t="s">
        <v>40</v>
      </c>
      <c r="R47" s="40" t="s">
        <v>152</v>
      </c>
      <c r="S47" s="40">
        <v>2</v>
      </c>
      <c r="T47" s="40">
        <f t="shared" ca="1" si="90"/>
        <v>43</v>
      </c>
      <c r="U47" s="15"/>
      <c r="V47" s="2" t="str">
        <f t="shared" ca="1" si="91"/>
        <v>#define EFF_FOREST              ( 43U)    // Лес</v>
      </c>
      <c r="W47" s="2" t="str">
        <f t="shared" ca="1" si="92"/>
        <v>String("43. Лес,2,30,70,100,0;") +</v>
      </c>
      <c r="X47" s="2" t="str">
        <f t="shared" ca="1" si="93"/>
        <v>String("43. ,2,30,70,100,0;") +</v>
      </c>
      <c r="Y47" s="2" t="str">
        <f t="shared" ca="1" si="94"/>
        <v>String("43. ,2,30,70,100,0;") +</v>
      </c>
      <c r="Z47" s="2" t="str">
        <f t="shared" si="95"/>
        <v xml:space="preserve">  {  15,  15,  95}, // Лес</v>
      </c>
      <c r="AA47" s="2" t="str">
        <f t="shared" ca="1" si="96"/>
        <v xml:space="preserve">        case EFF_FOREST:              HIGH_DELAY_TICK { effTimer = millis(); forestNoiseRoutine();         Eff_Tick (); }  break;  // ( 43U) Лес</v>
      </c>
      <c r="AB47" s="2" t="str">
        <f t="shared" ca="1" si="106"/>
        <v>{"name":"43. Лес","spmin":2,"spmax":30,"scmin":70,"scmax":100,"type":0},</v>
      </c>
      <c r="AC47" s="4" t="str">
        <f t="shared" ca="1" si="97"/>
        <v>"e43":0,</v>
      </c>
      <c r="AD47" s="4" t="str">
        <f t="shared" ca="1" si="98"/>
        <v>e43=[[e43]]&amp;</v>
      </c>
      <c r="AE47" s="4" t="str">
        <f t="shared" ca="1" si="99"/>
        <v>"e43":2,</v>
      </c>
      <c r="AF47" s="2" t="str">
        <f t="shared" ca="1" si="100"/>
        <v>{"type":"checkbox","class":"checkbox-big","name":"e43","title":"43. Лес","style":"font-size:20px;display:block","state":"{{e43}}"},</v>
      </c>
      <c r="AG47" s="2" t="str">
        <f t="shared" ca="1" si="101"/>
        <v>{"type":"h4","title":"43. Лес","style":"width:85%;float:left"},{"type":"input","title":"папка","name":"e43","state":"{{e43}}","pattern":"[0-9]{1,2}","style":"width:15%;display:inline"},{"type":"hr"},</v>
      </c>
      <c r="AH47" s="2" t="str">
        <f t="shared" ca="1" si="102"/>
        <v>"43": "43.Лес",</v>
      </c>
      <c r="AI47" s="16" t="str">
        <f t="shared" ca="1" si="103"/>
        <v>"43":"43",</v>
      </c>
      <c r="AJ47" s="2" t="str">
        <f t="shared" ca="1" si="104"/>
        <v>43. Лес,2,30,70,100,0;</v>
      </c>
      <c r="AK47" s="2" t="str">
        <f t="shared" ca="1" si="105"/>
        <v>43.Лес</v>
      </c>
      <c r="AL47" s="2"/>
      <c r="AM47" s="2"/>
      <c r="AN47" s="17"/>
      <c r="AO47" s="2"/>
      <c r="AP47" s="2"/>
      <c r="AQ47" s="2"/>
      <c r="AR47" s="2"/>
      <c r="AS47" s="16"/>
      <c r="AT47" s="2"/>
      <c r="AU47" s="2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4.25" customHeight="1">
      <c r="A48" s="35">
        <f t="shared" ca="1" si="89"/>
        <v>44</v>
      </c>
      <c r="B48" s="40" t="s">
        <v>153</v>
      </c>
      <c r="C48" s="40" t="s">
        <v>154</v>
      </c>
      <c r="H48" s="40">
        <v>20</v>
      </c>
      <c r="I48" s="40">
        <v>200</v>
      </c>
      <c r="J48" s="40">
        <v>40</v>
      </c>
      <c r="L48" s="40">
        <v>1</v>
      </c>
      <c r="M48" s="40">
        <v>255</v>
      </c>
      <c r="N48" s="40">
        <v>1</v>
      </c>
      <c r="O48" s="40">
        <v>100</v>
      </c>
      <c r="P48" s="40">
        <v>0</v>
      </c>
      <c r="Q48" s="40" t="s">
        <v>44</v>
      </c>
      <c r="R48" s="40" t="s">
        <v>155</v>
      </c>
      <c r="S48" s="40">
        <v>2</v>
      </c>
      <c r="T48" s="40">
        <f t="shared" ca="1" si="90"/>
        <v>44</v>
      </c>
      <c r="U48" s="15"/>
      <c r="V48" s="2" t="str">
        <f t="shared" ca="1" si="91"/>
        <v>#define EFF_LUMENJER            ( 44U)    // Люмeньep</v>
      </c>
      <c r="W48" s="2" t="str">
        <f t="shared" ca="1" si="92"/>
        <v>String("44. Люмeньep,1,255,1,100,0;") +</v>
      </c>
      <c r="X48" s="2" t="str">
        <f t="shared" ca="1" si="93"/>
        <v>String("44. ,1,255,1,100,0;") +</v>
      </c>
      <c r="Y48" s="2" t="str">
        <f t="shared" ca="1" si="94"/>
        <v>String("44. ,1,255,1,100,0;") +</v>
      </c>
      <c r="Z48" s="2" t="str">
        <f t="shared" si="95"/>
        <v xml:space="preserve">  {  20, 200,  40}, // Люмeньep</v>
      </c>
      <c r="AA48" s="2" t="str">
        <f t="shared" ca="1" si="96"/>
        <v xml:space="preserve">        case EFF_LUMENJER:            DYNAMIC_DELAY_TICK { effTimer = millis(); lumenjerRoutine();            Eff_Tick (); }  break;  // ( 44U) Люмeньep</v>
      </c>
      <c r="AB48" s="2" t="str">
        <f t="shared" ca="1" si="106"/>
        <v>{"name":"44. Люмeньep","spmin":1,"spmax":255,"scmin":1,"scmax":100,"type":0},</v>
      </c>
      <c r="AC48" s="4" t="str">
        <f t="shared" ca="1" si="97"/>
        <v>"e44":0,</v>
      </c>
      <c r="AD48" s="4" t="str">
        <f t="shared" ca="1" si="98"/>
        <v>e44=[[e44]]&amp;</v>
      </c>
      <c r="AE48" s="4" t="str">
        <f t="shared" ca="1" si="99"/>
        <v>"e44":2,</v>
      </c>
      <c r="AF48" s="2" t="str">
        <f t="shared" ca="1" si="100"/>
        <v>{"type":"checkbox","class":"checkbox-big","name":"e44","title":"44. Люмeньep","style":"font-size:20px;display:block","state":"{{e44}}"},</v>
      </c>
      <c r="AG48" s="2" t="str">
        <f t="shared" ca="1" si="101"/>
        <v>{"type":"h4","title":"44. Люмeньep","style":"width:85%;float:left"},{"type":"input","title":"папка","name":"e44","state":"{{e44}}","pattern":"[0-9]{1,2}","style":"width:15%;display:inline"},{"type":"hr"},</v>
      </c>
      <c r="AH48" s="2" t="str">
        <f t="shared" ca="1" si="102"/>
        <v>"44": "44.Люмeньep",</v>
      </c>
      <c r="AI48" s="16" t="str">
        <f t="shared" ca="1" si="103"/>
        <v>"44":"44",</v>
      </c>
      <c r="AJ48" s="2" t="str">
        <f t="shared" ca="1" si="104"/>
        <v>44. Люмeньep,1,255,1,100,0;</v>
      </c>
      <c r="AK48" s="2" t="str">
        <f t="shared" ca="1" si="105"/>
        <v>44.Люмeньep</v>
      </c>
      <c r="AL48" s="2"/>
      <c r="AM48" s="2"/>
      <c r="AN48" s="17"/>
      <c r="AO48" s="2"/>
      <c r="AP48" s="2"/>
      <c r="AQ48" s="2"/>
      <c r="AR48" s="2"/>
      <c r="AS48" s="16"/>
      <c r="AT48" s="2"/>
      <c r="AU48" s="2"/>
      <c r="AV48" s="18"/>
      <c r="AW48" s="18"/>
      <c r="AX48" s="18"/>
      <c r="AY48" s="18"/>
      <c r="AZ48" s="18"/>
      <c r="BA48" s="18"/>
      <c r="BB48" s="18"/>
      <c r="BC48" s="18"/>
      <c r="BD48" s="18"/>
    </row>
    <row r="49" spans="1:56" ht="14.25" customHeight="1">
      <c r="A49" s="36"/>
      <c r="B49" s="42"/>
      <c r="C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52"/>
      <c r="T49" s="42"/>
      <c r="U49" s="15"/>
      <c r="V49" s="19"/>
      <c r="W49" s="19" t="s">
        <v>156</v>
      </c>
      <c r="X49" s="19" t="s">
        <v>156</v>
      </c>
      <c r="Y49" s="19"/>
      <c r="Z49" s="19"/>
      <c r="AA49" s="19"/>
      <c r="AB49" s="19"/>
      <c r="AC49" s="20"/>
      <c r="AD49" s="20"/>
      <c r="AE49" s="20"/>
      <c r="AF49" s="19"/>
      <c r="AG49" s="19"/>
      <c r="AH49" s="19"/>
      <c r="AI49" s="11"/>
      <c r="AJ49" s="21" t="s">
        <v>157</v>
      </c>
      <c r="AK49" s="2"/>
      <c r="AL49" s="2"/>
      <c r="AM49" s="4"/>
      <c r="AN49" s="5"/>
      <c r="AO49" s="25"/>
      <c r="AP49" s="2"/>
      <c r="AQ49" s="2"/>
      <c r="AR49" s="4"/>
      <c r="AS49" s="5"/>
      <c r="AT49" s="25"/>
      <c r="AU49" s="25"/>
      <c r="AV49" s="25"/>
      <c r="AW49" s="25"/>
      <c r="AX49" s="25"/>
      <c r="AY49" s="27"/>
      <c r="AZ49" s="25"/>
      <c r="BA49" s="25"/>
      <c r="BB49" s="25"/>
      <c r="BC49" s="25"/>
      <c r="BD49" s="25"/>
    </row>
    <row r="50" spans="1:56" ht="14.25" customHeight="1">
      <c r="A50" s="36"/>
      <c r="B50" s="42"/>
      <c r="C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52"/>
      <c r="T50" s="42"/>
      <c r="U50" s="15"/>
      <c r="V50" s="19"/>
      <c r="W50" s="19" t="s">
        <v>158</v>
      </c>
      <c r="X50" s="19" t="s">
        <v>158</v>
      </c>
      <c r="Y50" s="19"/>
      <c r="Z50" s="19"/>
      <c r="AA50" s="19"/>
      <c r="AB50" s="19"/>
      <c r="AC50" s="20"/>
      <c r="AD50" s="20"/>
      <c r="AE50" s="20"/>
      <c r="AF50" s="19"/>
      <c r="AG50" s="19"/>
      <c r="AH50" s="19"/>
      <c r="AI50" s="22"/>
      <c r="AJ50" s="11" t="s">
        <v>159</v>
      </c>
      <c r="AK50" s="2"/>
      <c r="AL50" s="2"/>
      <c r="AM50" s="4"/>
      <c r="AN50" s="4"/>
      <c r="AO50" s="5"/>
      <c r="AP50" s="2"/>
      <c r="AQ50" s="2"/>
      <c r="AR50" s="4"/>
      <c r="AS50" s="4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ht="14.25" customHeight="1">
      <c r="A51" s="35">
        <f t="shared" ref="A51:A62" ca="1" si="107">MAX(OFFSET(A51,-4,0,4,1))+1</f>
        <v>45</v>
      </c>
      <c r="B51" s="40" t="s">
        <v>160</v>
      </c>
      <c r="C51" s="40" t="s">
        <v>161</v>
      </c>
      <c r="H51" s="40">
        <v>16</v>
      </c>
      <c r="I51" s="40">
        <v>205</v>
      </c>
      <c r="J51" s="40">
        <v>20</v>
      </c>
      <c r="L51" s="40">
        <v>150</v>
      </c>
      <c r="M51" s="40">
        <v>255</v>
      </c>
      <c r="N51" s="40">
        <v>1</v>
      </c>
      <c r="O51" s="40">
        <v>100</v>
      </c>
      <c r="P51" s="40">
        <v>0</v>
      </c>
      <c r="Q51" s="40" t="s">
        <v>44</v>
      </c>
      <c r="R51" s="40" t="s">
        <v>162</v>
      </c>
      <c r="S51" s="40">
        <v>2</v>
      </c>
      <c r="T51" s="40">
        <f t="shared" ref="T51:T62" ca="1" si="108">MAX(OFFSET(T51,-4,0,4,1))+1</f>
        <v>45</v>
      </c>
      <c r="U51" s="15"/>
      <c r="V51" s="2" t="str">
        <f t="shared" ref="V51:V62" ca="1" si="109">CONCATENATE("#define EFF_",B51,REPT(" ",20-LEN(B51)),"(",REPT(" ",3-LEN(T51)),T51,"U)    // ",C51)</f>
        <v>#define EFF_MAGMA               ( 45U)    // Магма</v>
      </c>
      <c r="W51" s="2" t="str">
        <f t="shared" ref="W51:W62" ca="1" si="110">CONCATENATE("String(""",A51,". ",C51,",",L51,",",M51,",",N51,",",O51,",",P51,";"") +")</f>
        <v>String("45. Магма,150,255,1,100,0;") +</v>
      </c>
      <c r="X51" s="2" t="str">
        <f t="shared" ref="X51:X62" ca="1" si="111">CONCATENATE("String(""",A51,". ",D51,",",L51,",",M51,",",N51,",",O51,",",P51,";"") +")</f>
        <v>String("45. ,150,255,1,100,0;") +</v>
      </c>
      <c r="Y51" s="2" t="str">
        <f t="shared" ref="Y51:Y62" ca="1" si="112">CONCATENATE("String(""",A51,". ",E51,",",L51,",",M51,",",N51,",",O51,",",P51,";"") +")</f>
        <v>String("45. ,150,255,1,100,0;") +</v>
      </c>
      <c r="Z51" s="2" t="str">
        <f t="shared" ref="Z51:Z62" si="113">CONCATENATE("  {",REPT(" ",4-LEN(H51)),H51,",",REPT(" ",4-LEN(I51)),I51,",",REPT(" ",4-LEN(J51)),J51,"}, // ",C51)</f>
        <v xml:space="preserve">  {  16, 205,  20}, // Магма</v>
      </c>
      <c r="AA51" s="2" t="str">
        <f t="shared" ref="AA51:AA62" ca="1" si="114">CONCATENATE("        case EFF_",B51,":",REPT(" ",20-LEN(B51)),Q51," { effTimer = millis(); ",R51,REPT(" ",30-LEN(R51)),"Eff_Tick (); }","  break;  // (",REPT(" ",3-LEN(T51)),T51,"U) ",C51)</f>
        <v xml:space="preserve">        case EFF_MAGMA:               DYNAMIC_DELAY_TICK { effTimer = millis(); magmaRoutine();               Eff_Tick (); }  break;  // ( 45U) Магма</v>
      </c>
      <c r="AB51" s="2" t="str">
        <f t="shared" ref="AB51:AB56" ca="1" si="115">CONCATENATE("{""name"":""",A51,". ",C51,""",""spmin"":",L51,",""spmax"":",M51,",""scmin"":",N51,",""scmax"":",O51,",""type"":",P51,"},")</f>
        <v>{"name":"45. Магма","spmin":150,"spmax":255,"scmin":1,"scmax":100,"type":0},</v>
      </c>
      <c r="AC51" s="4" t="str">
        <f t="shared" ref="AC51:AC62" ca="1" si="116">CONCATENATE("""","e",T51,"""",":0,")</f>
        <v>"e45":0,</v>
      </c>
      <c r="AD51" s="4" t="str">
        <f t="shared" ref="AD51:AD62" ca="1" si="117">CONCATENATE("e",T51,"=[[e",T51,"]]&amp;")</f>
        <v>e45=[[e45]]&amp;</v>
      </c>
      <c r="AE51" s="4" t="str">
        <f t="shared" ref="AE51:AE62" ca="1" si="118">CONCATENATE("""","e",T51,"""",":",S51,",")</f>
        <v>"e45":2,</v>
      </c>
      <c r="AF51" s="2" t="str">
        <f t="shared" ref="AF51:AF62" ca="1" si="119">CONCATENATE("{""type"":""checkbox"",""class"":""checkbox-big"",""name"":""e",T51,""",""title"":""",A51,". ",C51,""",""style"":""font-size:20px;display:block"",""state"":""{{e",T51,"}}""},")</f>
        <v>{"type":"checkbox","class":"checkbox-big","name":"e45","title":"45. Магма","style":"font-size:20px;display:block","state":"{{e45}}"},</v>
      </c>
      <c r="AG51" s="2" t="str">
        <f t="shared" ref="AG51:AG62" ca="1" si="120">CONCATENATE("{""type"":""h4"",""title"":""",A51,". ",C51,""",""style"":""width:85%;float:left""},{""type"":""input"",""title"":""папка"",""name"":""e",T51,""",""state"":""{{e",T51,"}}"",""pattern"":""[0-9]{1,2}"",""style"":""width:15%;display:inline""},{""type"":""hr""},")</f>
        <v>{"type":"h4","title":"45. Магма","style":"width:85%;float:left"},{"type":"input","title":"папка","name":"e45","state":"{{e45}}","pattern":"[0-9]{1,2}","style":"width:15%;display:inline"},{"type":"hr"},</v>
      </c>
      <c r="AH51" s="2" t="str">
        <f t="shared" ref="AH51:AH62" ca="1" si="121">CONCATENATE("""",A51,"""",": """,A51,".",C51,""",")</f>
        <v>"45": "45.Магма",</v>
      </c>
      <c r="AI51" s="16" t="str">
        <f t="shared" ref="AI51:AI62" ca="1" si="122">CONCATENATE("""",A51,"""",":""",T51,""",")</f>
        <v>"45":"45",</v>
      </c>
      <c r="AJ51" s="2" t="str">
        <f ca="1">CONCATENATE(A51,". ",C51,",",L51,",",M51,",",N51,",",O51,",",P51,";")</f>
        <v>45. Магма,150,255,1,100,0;</v>
      </c>
      <c r="AK51" s="2" t="str">
        <f t="shared" ref="AK51:AK62" ca="1" si="123">CONCATENATE("",A51,"",".",C51,"")</f>
        <v>45.Магма</v>
      </c>
      <c r="AL51" s="2"/>
      <c r="AM51" s="2"/>
      <c r="AN51" s="17"/>
      <c r="AO51" s="2"/>
      <c r="AP51" s="2"/>
      <c r="AQ51" s="2"/>
      <c r="AR51" s="2"/>
      <c r="AS51" s="16"/>
      <c r="AT51" s="2"/>
      <c r="AU51" s="2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 ht="14.25" customHeight="1">
      <c r="A52" s="35">
        <f t="shared" ca="1" si="107"/>
        <v>46</v>
      </c>
      <c r="B52" s="40" t="s">
        <v>163</v>
      </c>
      <c r="C52" s="40" t="s">
        <v>164</v>
      </c>
      <c r="H52" s="40">
        <v>15</v>
      </c>
      <c r="I52" s="40">
        <v>195</v>
      </c>
      <c r="J52" s="40">
        <v>50</v>
      </c>
      <c r="L52" s="40">
        <v>1</v>
      </c>
      <c r="M52" s="40">
        <v>255</v>
      </c>
      <c r="N52" s="40">
        <v>1</v>
      </c>
      <c r="O52" s="40">
        <v>100</v>
      </c>
      <c r="P52" s="40">
        <v>0</v>
      </c>
      <c r="Q52" s="40" t="s">
        <v>44</v>
      </c>
      <c r="R52" s="40" t="s">
        <v>165</v>
      </c>
      <c r="S52" s="40">
        <v>2</v>
      </c>
      <c r="T52" s="40">
        <f t="shared" ca="1" si="108"/>
        <v>46</v>
      </c>
      <c r="U52" s="15"/>
      <c r="V52" s="2" t="str">
        <f t="shared" ca="1" si="109"/>
        <v>#define EFF_PAINTS              ( 46U)    // Масляные краски</v>
      </c>
      <c r="W52" s="2" t="str">
        <f t="shared" ca="1" si="110"/>
        <v>String("46. Масляные краски,1,255,1,100,0;") +</v>
      </c>
      <c r="X52" s="2" t="str">
        <f t="shared" ca="1" si="111"/>
        <v>String("46. ,1,255,1,100,0;") +</v>
      </c>
      <c r="Y52" s="2" t="str">
        <f t="shared" ca="1" si="112"/>
        <v>String("46. ,1,255,1,100,0;") +</v>
      </c>
      <c r="Z52" s="2" t="str">
        <f t="shared" si="113"/>
        <v xml:space="preserve">  {  15, 195,  50}, // Масляные краски</v>
      </c>
      <c r="AA52" s="2" t="str">
        <f t="shared" ca="1" si="114"/>
        <v xml:space="preserve">        case EFF_PAINTS:              DYNAMIC_DELAY_TICK { effTimer = millis(); OilPaints();                  Eff_Tick (); }  break;  // ( 46U) Масляные краски</v>
      </c>
      <c r="AB52" s="2" t="str">
        <f t="shared" ca="1" si="115"/>
        <v>{"name":"46. Масляные краски","spmin":1,"spmax":255,"scmin":1,"scmax":100,"type":0},</v>
      </c>
      <c r="AC52" s="4" t="str">
        <f t="shared" ca="1" si="116"/>
        <v>"e46":0,</v>
      </c>
      <c r="AD52" s="4" t="str">
        <f t="shared" ca="1" si="117"/>
        <v>e46=[[e46]]&amp;</v>
      </c>
      <c r="AE52" s="4" t="str">
        <f t="shared" ca="1" si="118"/>
        <v>"e46":2,</v>
      </c>
      <c r="AF52" s="2" t="str">
        <f t="shared" ca="1" si="119"/>
        <v>{"type":"checkbox","class":"checkbox-big","name":"e46","title":"46. Масляные краски","style":"font-size:20px;display:block","state":"{{e46}}"},</v>
      </c>
      <c r="AG52" s="2" t="str">
        <f t="shared" ca="1" si="120"/>
        <v>{"type":"h4","title":"46. Масляные краски","style":"width:85%;float:left"},{"type":"input","title":"папка","name":"e46","state":"{{e46}}","pattern":"[0-9]{1,2}","style":"width:15%;display:inline"},{"type":"hr"},</v>
      </c>
      <c r="AH52" s="2" t="str">
        <f t="shared" ca="1" si="121"/>
        <v>"46": "46.Масляные краски",</v>
      </c>
      <c r="AI52" s="16" t="str">
        <f t="shared" ca="1" si="122"/>
        <v>"46":"46",</v>
      </c>
      <c r="AJ52" s="2" t="str">
        <f t="shared" ref="AJ52:AJ62" ca="1" si="124">CONCATENATE(A52,". ",C52,",",L52,",",M52,",",N52,",",O52,",",P52,";")</f>
        <v>46. Масляные краски,1,255,1,100,0;</v>
      </c>
      <c r="AK52" s="2" t="str">
        <f t="shared" ca="1" si="123"/>
        <v>46.Масляные краски</v>
      </c>
      <c r="AL52" s="2"/>
      <c r="AM52" s="2"/>
      <c r="AN52" s="17"/>
      <c r="AO52" s="2"/>
      <c r="AP52" s="2"/>
      <c r="AQ52" s="2"/>
      <c r="AR52" s="2"/>
      <c r="AS52" s="16"/>
      <c r="AT52" s="2"/>
      <c r="AU52" s="2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ht="14.25" customHeight="1">
      <c r="A53" s="35">
        <f t="shared" ca="1" si="107"/>
        <v>47</v>
      </c>
      <c r="B53" s="40" t="s">
        <v>166</v>
      </c>
      <c r="C53" s="40" t="s">
        <v>167</v>
      </c>
      <c r="H53" s="40">
        <v>25</v>
      </c>
      <c r="I53" s="40">
        <v>186</v>
      </c>
      <c r="J53" s="40">
        <v>23</v>
      </c>
      <c r="L53" s="40">
        <v>99</v>
      </c>
      <c r="M53" s="40">
        <v>255</v>
      </c>
      <c r="N53" s="40">
        <v>1</v>
      </c>
      <c r="O53" s="40">
        <v>100</v>
      </c>
      <c r="P53" s="40">
        <v>0</v>
      </c>
      <c r="Q53" s="40" t="s">
        <v>44</v>
      </c>
      <c r="R53" s="40" t="s">
        <v>168</v>
      </c>
      <c r="S53" s="40">
        <v>14</v>
      </c>
      <c r="T53" s="40">
        <f t="shared" ca="1" si="108"/>
        <v>47</v>
      </c>
      <c r="U53" s="15"/>
      <c r="V53" s="2" t="str">
        <f t="shared" ca="1" si="109"/>
        <v>#define EFF_MATRIX              ( 47U)    // Матрица</v>
      </c>
      <c r="W53" s="2" t="str">
        <f t="shared" ca="1" si="110"/>
        <v>String("47. Матрица,99,255,1,100,0;") +</v>
      </c>
      <c r="X53" s="2" t="str">
        <f t="shared" ca="1" si="111"/>
        <v>String("47. ,99,255,1,100,0;") +</v>
      </c>
      <c r="Y53" s="2" t="str">
        <f t="shared" ca="1" si="112"/>
        <v>String("47. ,99,255,1,100,0;") +</v>
      </c>
      <c r="Z53" s="2" t="str">
        <f t="shared" si="113"/>
        <v xml:space="preserve">  {  25, 186,  23}, // Матрица</v>
      </c>
      <c r="AA53" s="2" t="str">
        <f t="shared" ca="1" si="114"/>
        <v xml:space="preserve">        case EFF_MATRIX:              DYNAMIC_DELAY_TICK { effTimer = millis(); matrixRoutine();              Eff_Tick (); }  break;  // ( 47U) Матрица</v>
      </c>
      <c r="AB53" s="2" t="str">
        <f t="shared" ca="1" si="115"/>
        <v>{"name":"47. Матрица","spmin":99,"spmax":255,"scmin":1,"scmax":100,"type":0},</v>
      </c>
      <c r="AC53" s="4" t="str">
        <f t="shared" ca="1" si="116"/>
        <v>"e47":0,</v>
      </c>
      <c r="AD53" s="4" t="str">
        <f t="shared" ca="1" si="117"/>
        <v>e47=[[e47]]&amp;</v>
      </c>
      <c r="AE53" s="4" t="str">
        <f t="shared" ca="1" si="118"/>
        <v>"e47":14,</v>
      </c>
      <c r="AF53" s="2" t="str">
        <f t="shared" ca="1" si="119"/>
        <v>{"type":"checkbox","class":"checkbox-big","name":"e47","title":"47. Матрица","style":"font-size:20px;display:block","state":"{{e47}}"},</v>
      </c>
      <c r="AG53" s="2" t="str">
        <f t="shared" ca="1" si="120"/>
        <v>{"type":"h4","title":"47. Матрица","style":"width:85%;float:left"},{"type":"input","title":"папка","name":"e47","state":"{{e47}}","pattern":"[0-9]{1,2}","style":"width:15%;display:inline"},{"type":"hr"},</v>
      </c>
      <c r="AH53" s="2" t="str">
        <f t="shared" ca="1" si="121"/>
        <v>"47": "47.Матрица",</v>
      </c>
      <c r="AI53" s="16" t="str">
        <f t="shared" ca="1" si="122"/>
        <v>"47":"47",</v>
      </c>
      <c r="AJ53" s="2" t="str">
        <f t="shared" ca="1" si="124"/>
        <v>47. Матрица,99,255,1,100,0;</v>
      </c>
      <c r="AK53" s="2" t="str">
        <f t="shared" ca="1" si="123"/>
        <v>47.Матрица</v>
      </c>
      <c r="AL53" s="2"/>
      <c r="AM53" s="2"/>
      <c r="AN53" s="17"/>
      <c r="AO53" s="2"/>
      <c r="AP53" s="2"/>
      <c r="AQ53" s="2"/>
      <c r="AR53" s="2"/>
      <c r="AS53" s="16"/>
      <c r="AT53" s="2"/>
      <c r="AU53" s="2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ht="14.25" customHeight="1">
      <c r="A54" s="35">
        <f t="shared" ca="1" si="107"/>
        <v>48</v>
      </c>
      <c r="B54" s="40" t="s">
        <v>169</v>
      </c>
      <c r="C54" s="40" t="s">
        <v>170</v>
      </c>
      <c r="H54" s="40">
        <v>25</v>
      </c>
      <c r="I54" s="40">
        <v>235</v>
      </c>
      <c r="J54" s="40">
        <v>4</v>
      </c>
      <c r="L54" s="40">
        <v>60</v>
      </c>
      <c r="M54" s="40">
        <v>255</v>
      </c>
      <c r="N54" s="40">
        <v>1</v>
      </c>
      <c r="O54" s="40">
        <v>100</v>
      </c>
      <c r="P54" s="40">
        <v>0</v>
      </c>
      <c r="Q54" s="40" t="s">
        <v>44</v>
      </c>
      <c r="R54" s="40" t="s">
        <v>171</v>
      </c>
      <c r="S54" s="40">
        <v>2</v>
      </c>
      <c r="T54" s="40">
        <f t="shared" ca="1" si="108"/>
        <v>48</v>
      </c>
      <c r="U54" s="15"/>
      <c r="V54" s="2" t="str">
        <f t="shared" ca="1" si="109"/>
        <v>#define EFF_TWINKLES            ( 48U)    // Мерцание</v>
      </c>
      <c r="W54" s="2" t="str">
        <f t="shared" ca="1" si="110"/>
        <v>String("48. Мерцание,60,255,1,100,0;") +</v>
      </c>
      <c r="X54" s="2" t="str">
        <f t="shared" ca="1" si="111"/>
        <v>String("48. ,60,255,1,100,0;") +</v>
      </c>
      <c r="Y54" s="2" t="str">
        <f t="shared" ca="1" si="112"/>
        <v>String("48. ,60,255,1,100,0;") +</v>
      </c>
      <c r="Z54" s="2" t="str">
        <f t="shared" si="113"/>
        <v xml:space="preserve">  {  25, 235,   4}, // Мерцание</v>
      </c>
      <c r="AA54" s="2" t="str">
        <f t="shared" ca="1" si="114"/>
        <v xml:space="preserve">        case EFF_TWINKLES:            DYNAMIC_DELAY_TICK { effTimer = millis(); twinklesRoutine();            Eff_Tick (); }  break;  // ( 48U) Мерцание</v>
      </c>
      <c r="AB54" s="2" t="str">
        <f t="shared" ca="1" si="115"/>
        <v>{"name":"48. Мерцание","spmin":60,"spmax":255,"scmin":1,"scmax":100,"type":0},</v>
      </c>
      <c r="AC54" s="4" t="str">
        <f t="shared" ca="1" si="116"/>
        <v>"e48":0,</v>
      </c>
      <c r="AD54" s="4" t="str">
        <f t="shared" ca="1" si="117"/>
        <v>e48=[[e48]]&amp;</v>
      </c>
      <c r="AE54" s="4" t="str">
        <f t="shared" ca="1" si="118"/>
        <v>"e48":2,</v>
      </c>
      <c r="AF54" s="2" t="str">
        <f t="shared" ca="1" si="119"/>
        <v>{"type":"checkbox","class":"checkbox-big","name":"e48","title":"48. Мерцание","style":"font-size:20px;display:block","state":"{{e48}}"},</v>
      </c>
      <c r="AG54" s="2" t="str">
        <f t="shared" ca="1" si="120"/>
        <v>{"type":"h4","title":"48. Мерцание","style":"width:85%;float:left"},{"type":"input","title":"папка","name":"e48","state":"{{e48}}","pattern":"[0-9]{1,2}","style":"width:15%;display:inline"},{"type":"hr"},</v>
      </c>
      <c r="AH54" s="2" t="str">
        <f t="shared" ca="1" si="121"/>
        <v>"48": "48.Мерцание",</v>
      </c>
      <c r="AI54" s="16" t="str">
        <f t="shared" ca="1" si="122"/>
        <v>"48":"48",</v>
      </c>
      <c r="AJ54" s="2" t="str">
        <f t="shared" ca="1" si="124"/>
        <v>48. Мерцание,60,255,1,100,0;</v>
      </c>
      <c r="AK54" s="2" t="str">
        <f t="shared" ca="1" si="123"/>
        <v>48.Мерцание</v>
      </c>
      <c r="AL54" s="2"/>
      <c r="AM54" s="2"/>
      <c r="AN54" s="17"/>
      <c r="AO54" s="2"/>
      <c r="AP54" s="2"/>
      <c r="AQ54" s="2"/>
      <c r="AR54" s="2"/>
      <c r="AS54" s="16"/>
      <c r="AT54" s="2"/>
      <c r="AU54" s="2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4.25" customHeight="1">
      <c r="A55" s="35">
        <f t="shared" ca="1" si="107"/>
        <v>49</v>
      </c>
      <c r="B55" s="40" t="s">
        <v>172</v>
      </c>
      <c r="C55" s="40" t="s">
        <v>173</v>
      </c>
      <c r="H55" s="40">
        <v>15</v>
      </c>
      <c r="I55" s="40">
        <v>72</v>
      </c>
      <c r="J55" s="40">
        <v>3</v>
      </c>
      <c r="L55" s="40">
        <v>1</v>
      </c>
      <c r="M55" s="40">
        <v>255</v>
      </c>
      <c r="N55" s="40">
        <v>1</v>
      </c>
      <c r="O55" s="40">
        <v>100</v>
      </c>
      <c r="P55" s="40">
        <v>0</v>
      </c>
      <c r="Q55" s="40" t="s">
        <v>81</v>
      </c>
      <c r="R55" s="40" t="s">
        <v>174</v>
      </c>
      <c r="S55" s="40">
        <v>2</v>
      </c>
      <c r="T55" s="40">
        <f t="shared" ca="1" si="108"/>
        <v>49</v>
      </c>
      <c r="U55" s="15"/>
      <c r="V55" s="2" t="str">
        <f t="shared" ca="1" si="109"/>
        <v>#define EFF_METABALLS           ( 49U)    // Метоболз</v>
      </c>
      <c r="W55" s="2" t="str">
        <f t="shared" ca="1" si="110"/>
        <v>String("49. Метоболз,1,255,1,100,0;") +</v>
      </c>
      <c r="X55" s="2" t="str">
        <f t="shared" ca="1" si="111"/>
        <v>String("49. ,1,255,1,100,0;") +</v>
      </c>
      <c r="Y55" s="2" t="str">
        <f t="shared" ca="1" si="112"/>
        <v>String("49. ,1,255,1,100,0;") +</v>
      </c>
      <c r="Z55" s="2" t="str">
        <f t="shared" si="113"/>
        <v xml:space="preserve">  {  15,  72,   3}, // Метоболз</v>
      </c>
      <c r="AA55" s="2" t="str">
        <f t="shared" ca="1" si="114"/>
        <v xml:space="preserve">        case EFF_METABALLS:           LOW_DELAY_TICK { effTimer = millis(); MetaBallsRoutine();           Eff_Tick (); }  break;  // ( 49U) Метоболз</v>
      </c>
      <c r="AB55" s="2" t="str">
        <f t="shared" ca="1" si="115"/>
        <v>{"name":"49. Метоболз","spmin":1,"spmax":255,"scmin":1,"scmax":100,"type":0},</v>
      </c>
      <c r="AC55" s="4" t="str">
        <f t="shared" ca="1" si="116"/>
        <v>"e49":0,</v>
      </c>
      <c r="AD55" s="4" t="str">
        <f t="shared" ca="1" si="117"/>
        <v>e49=[[e49]]&amp;</v>
      </c>
      <c r="AE55" s="4" t="str">
        <f t="shared" ca="1" si="118"/>
        <v>"e49":2,</v>
      </c>
      <c r="AF55" s="2" t="str">
        <f t="shared" ca="1" si="119"/>
        <v>{"type":"checkbox","class":"checkbox-big","name":"e49","title":"49. Метоболз","style":"font-size:20px;display:block","state":"{{e49}}"},</v>
      </c>
      <c r="AG55" s="2" t="str">
        <f t="shared" ca="1" si="120"/>
        <v>{"type":"h4","title":"49. Метоболз","style":"width:85%;float:left"},{"type":"input","title":"папка","name":"e49","state":"{{e49}}","pattern":"[0-9]{1,2}","style":"width:15%;display:inline"},{"type":"hr"},</v>
      </c>
      <c r="AH55" s="2" t="str">
        <f t="shared" ca="1" si="121"/>
        <v>"49": "49.Метоболз",</v>
      </c>
      <c r="AI55" s="16" t="str">
        <f t="shared" ca="1" si="122"/>
        <v>"49":"49",</v>
      </c>
      <c r="AJ55" s="2" t="str">
        <f t="shared" ca="1" si="124"/>
        <v>49. Метоболз,1,255,1,100,0;</v>
      </c>
      <c r="AK55" s="2" t="str">
        <f t="shared" ca="1" si="123"/>
        <v>49.Метоболз</v>
      </c>
      <c r="AL55" s="2"/>
      <c r="AM55" s="2"/>
      <c r="AN55" s="17"/>
      <c r="AO55" s="2"/>
      <c r="AP55" s="2"/>
      <c r="AQ55" s="2"/>
      <c r="AR55" s="2"/>
      <c r="AS55" s="16"/>
      <c r="AT55" s="2"/>
      <c r="AU55" s="2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ht="14.25" customHeight="1">
      <c r="A56" s="35">
        <f t="shared" ca="1" si="107"/>
        <v>50</v>
      </c>
      <c r="B56" s="40" t="s">
        <v>175</v>
      </c>
      <c r="C56" s="40" t="s">
        <v>176</v>
      </c>
      <c r="H56" s="40">
        <v>28</v>
      </c>
      <c r="I56" s="40">
        <v>70</v>
      </c>
      <c r="J56" s="40">
        <v>20</v>
      </c>
      <c r="L56" s="40">
        <v>0</v>
      </c>
      <c r="M56" s="40">
        <v>255</v>
      </c>
      <c r="N56" s="40">
        <v>1</v>
      </c>
      <c r="O56" s="40">
        <v>100</v>
      </c>
      <c r="P56" s="40">
        <v>0</v>
      </c>
      <c r="Q56" s="40" t="s">
        <v>177</v>
      </c>
      <c r="R56" s="40" t="s">
        <v>178</v>
      </c>
      <c r="S56" s="40">
        <v>2</v>
      </c>
      <c r="T56" s="40">
        <f t="shared" ca="1" si="108"/>
        <v>50</v>
      </c>
      <c r="U56" s="15"/>
      <c r="V56" s="2" t="str">
        <f t="shared" ca="1" si="109"/>
        <v>#define EFF_WEB_TOOLS           ( 50U)    // Мечта дизайнера</v>
      </c>
      <c r="W56" s="2" t="str">
        <f t="shared" ca="1" si="110"/>
        <v>String("50. Мечта дизайнера,0,255,1,100,0;") +</v>
      </c>
      <c r="X56" s="2" t="str">
        <f t="shared" ca="1" si="111"/>
        <v>String("50. ,0,255,1,100,0;") +</v>
      </c>
      <c r="Y56" s="2" t="str">
        <f t="shared" ca="1" si="112"/>
        <v>String("50. ,0,255,1,100,0;") +</v>
      </c>
      <c r="Z56" s="2" t="str">
        <f t="shared" si="113"/>
        <v xml:space="preserve">  {  28,  70,  20}, // Мечта дизайнера</v>
      </c>
      <c r="AA56" s="2" t="str">
        <f t="shared" ca="1" si="114"/>
        <v xml:space="preserve">        case EFF_WEB_TOOLS:           SOFT_DELAY_TICK { effTimer = millis(); WebTools();                   Eff_Tick (); }  break;  // ( 50U) Мечта дизайнера</v>
      </c>
      <c r="AB56" s="2" t="str">
        <f t="shared" ca="1" si="115"/>
        <v>{"name":"50. Мечта дизайнера","spmin":0,"spmax":255,"scmin":1,"scmax":100,"type":0},</v>
      </c>
      <c r="AC56" s="4" t="str">
        <f t="shared" ca="1" si="116"/>
        <v>"e50":0,</v>
      </c>
      <c r="AD56" s="4" t="str">
        <f t="shared" ca="1" si="117"/>
        <v>e50=[[e50]]&amp;</v>
      </c>
      <c r="AE56" s="4" t="str">
        <f t="shared" ca="1" si="118"/>
        <v>"e50":2,</v>
      </c>
      <c r="AF56" s="2" t="str">
        <f t="shared" ca="1" si="119"/>
        <v>{"type":"checkbox","class":"checkbox-big","name":"e50","title":"50. Мечта дизайнера","style":"font-size:20px;display:block","state":"{{e50}}"},</v>
      </c>
      <c r="AG56" s="2" t="str">
        <f t="shared" ca="1" si="120"/>
        <v>{"type":"h4","title":"50. Мечта дизайнера","style":"width:85%;float:left"},{"type":"input","title":"папка","name":"e50","state":"{{e50}}","pattern":"[0-9]{1,2}","style":"width:15%;display:inline"},{"type":"hr"},</v>
      </c>
      <c r="AH56" s="2" t="str">
        <f t="shared" ca="1" si="121"/>
        <v>"50": "50.Мечта дизайнера",</v>
      </c>
      <c r="AI56" s="16" t="str">
        <f t="shared" ca="1" si="122"/>
        <v>"50":"50",</v>
      </c>
      <c r="AJ56" s="2" t="str">
        <f t="shared" ca="1" si="124"/>
        <v>50. Мечта дизайнера,0,255,1,100,0;</v>
      </c>
      <c r="AK56" s="2" t="str">
        <f t="shared" ca="1" si="123"/>
        <v>50.Мечта дизайнера</v>
      </c>
      <c r="AL56" s="2"/>
      <c r="AM56" s="2"/>
      <c r="AN56" s="17"/>
      <c r="AO56" s="2"/>
      <c r="AP56" s="2"/>
      <c r="AQ56" s="2"/>
      <c r="AR56" s="2"/>
      <c r="AS56" s="16"/>
      <c r="AT56" s="2"/>
      <c r="AU56" s="2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ht="14.25" customHeight="1">
      <c r="A57" s="39">
        <f t="shared" ca="1" si="107"/>
        <v>51</v>
      </c>
      <c r="B57" s="40" t="s">
        <v>179</v>
      </c>
      <c r="C57" s="40" t="s">
        <v>180</v>
      </c>
      <c r="H57" s="43">
        <v>15</v>
      </c>
      <c r="I57" s="40">
        <v>205</v>
      </c>
      <c r="J57" s="40">
        <v>50</v>
      </c>
      <c r="L57" s="40">
        <v>50</v>
      </c>
      <c r="M57" s="40">
        <v>255</v>
      </c>
      <c r="N57" s="40">
        <v>1</v>
      </c>
      <c r="O57" s="40">
        <v>100</v>
      </c>
      <c r="P57" s="40">
        <v>0</v>
      </c>
      <c r="Q57" s="40" t="s">
        <v>44</v>
      </c>
      <c r="R57" s="40" t="s">
        <v>181</v>
      </c>
      <c r="S57" s="40">
        <v>2</v>
      </c>
      <c r="T57" s="40">
        <f t="shared" ca="1" si="108"/>
        <v>51</v>
      </c>
      <c r="U57" s="15"/>
      <c r="V57" s="2" t="str">
        <f t="shared" ca="1" si="109"/>
        <v>#define EFF_MOSAIC              ( 51U)    // Мозайка</v>
      </c>
      <c r="W57" s="2" t="str">
        <f t="shared" ca="1" si="110"/>
        <v>String("51. Мозайка,50,255,1,100,0;") +</v>
      </c>
      <c r="X57" s="2" t="str">
        <f t="shared" ca="1" si="111"/>
        <v>String("51. ,50,255,1,100,0;") +</v>
      </c>
      <c r="Y57" s="2" t="str">
        <f t="shared" ca="1" si="112"/>
        <v>String("51. ,50,255,1,100,0;") +</v>
      </c>
      <c r="Z57" s="2" t="str">
        <f t="shared" si="113"/>
        <v xml:space="preserve">  {  15, 205,  50}, // Мозайка</v>
      </c>
      <c r="AA57" s="2" t="str">
        <f t="shared" ca="1" si="114"/>
        <v xml:space="preserve">        case EFF_MOSAIC:              DYNAMIC_DELAY_TICK { effTimer = millis(); squaresNdotsRoutine();        Eff_Tick (); }  break;  // ( 51U) Мозайка</v>
      </c>
      <c r="AB57" s="2" t="str">
        <f ca="1">CONCATENATE("{""name"":""",A57,". ",C57,""",""spmin"":",L57,",""spmax"":",M57,",""scmin"":",N57,",""scmax"":",O57,",""type"":",P57,"}")</f>
        <v>{"name":"51. Мозайка","spmin":50,"spmax":255,"scmin":1,"scmax":100,"type":0}</v>
      </c>
      <c r="AC57" s="4" t="str">
        <f t="shared" ca="1" si="116"/>
        <v>"e51":0,</v>
      </c>
      <c r="AD57" s="4" t="str">
        <f t="shared" ca="1" si="117"/>
        <v>e51=[[e51]]&amp;</v>
      </c>
      <c r="AE57" s="4" t="str">
        <f t="shared" ca="1" si="118"/>
        <v>"e51":2,</v>
      </c>
      <c r="AF57" s="2" t="str">
        <f t="shared" ca="1" si="119"/>
        <v>{"type":"checkbox","class":"checkbox-big","name":"e51","title":"51. Мозайка","style":"font-size:20px;display:block","state":"{{e51}}"},</v>
      </c>
      <c r="AG57" s="2" t="str">
        <f t="shared" ca="1" si="120"/>
        <v>{"type":"h4","title":"51. Мозайка","style":"width:85%;float:left"},{"type":"input","title":"папка","name":"e51","state":"{{e51}}","pattern":"[0-9]{1,2}","style":"width:15%;display:inline"},{"type":"hr"},</v>
      </c>
      <c r="AH57" s="2" t="str">
        <f t="shared" ca="1" si="121"/>
        <v>"51": "51.Мозайка",</v>
      </c>
      <c r="AI57" s="16" t="str">
        <f t="shared" ca="1" si="122"/>
        <v>"51":"51",</v>
      </c>
      <c r="AJ57" s="2" t="str">
        <f t="shared" ca="1" si="124"/>
        <v>51. Мозайка,50,255,1,100,0;</v>
      </c>
      <c r="AK57" s="2" t="str">
        <f t="shared" ca="1" si="123"/>
        <v>51.Мозайка</v>
      </c>
      <c r="AL57" s="2"/>
      <c r="AM57" s="2"/>
      <c r="AN57" s="17"/>
      <c r="AO57" s="2"/>
      <c r="AP57" s="2"/>
      <c r="AQ57" s="2"/>
      <c r="AR57" s="2"/>
      <c r="AS57" s="16"/>
      <c r="AT57" s="2"/>
      <c r="AU57" s="2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ht="14.25" customHeight="1">
      <c r="A58" s="35">
        <f t="shared" ca="1" si="107"/>
        <v>52</v>
      </c>
      <c r="B58" s="40" t="s">
        <v>182</v>
      </c>
      <c r="C58" s="40" t="s">
        <v>183</v>
      </c>
      <c r="H58" s="40">
        <v>20</v>
      </c>
      <c r="I58" s="40">
        <v>61</v>
      </c>
      <c r="J58" s="40">
        <v>20</v>
      </c>
      <c r="L58" s="40">
        <v>1</v>
      </c>
      <c r="M58" s="40">
        <v>255</v>
      </c>
      <c r="N58" s="40">
        <v>1</v>
      </c>
      <c r="O58" s="40">
        <v>100</v>
      </c>
      <c r="P58" s="40">
        <v>0</v>
      </c>
      <c r="Q58" s="40" t="s">
        <v>81</v>
      </c>
      <c r="R58" s="40" t="s">
        <v>184</v>
      </c>
      <c r="S58" s="40">
        <v>6</v>
      </c>
      <c r="T58" s="40">
        <f t="shared" ca="1" si="108"/>
        <v>52</v>
      </c>
      <c r="U58" s="15"/>
      <c r="V58" s="2" t="str">
        <f t="shared" ca="1" si="109"/>
        <v>#define EFF_BUTTERFLYS          ( 52U)    // Moтыльки</v>
      </c>
      <c r="W58" s="2" t="str">
        <f t="shared" ca="1" si="110"/>
        <v>String("52. Moтыльки,1,255,1,100,0;") +</v>
      </c>
      <c r="X58" s="2" t="str">
        <f t="shared" ca="1" si="111"/>
        <v>String("52. ,1,255,1,100,0;") +</v>
      </c>
      <c r="Y58" s="2" t="str">
        <f t="shared" ca="1" si="112"/>
        <v>String("52. ,1,255,1,100,0;") +</v>
      </c>
      <c r="Z58" s="2" t="str">
        <f t="shared" si="113"/>
        <v xml:space="preserve">  {  20,  61,  20}, // Moтыльки</v>
      </c>
      <c r="AA58" s="2" t="str">
        <f t="shared" ca="1" si="114"/>
        <v xml:space="preserve">        case EFF_BUTTERFLYS:          LOW_DELAY_TICK { effTimer = millis(); butterflysRoutine(true);      Eff_Tick (); }  break;  // ( 52U) Moтыльки</v>
      </c>
      <c r="AB58" s="2" t="str">
        <f t="shared" ref="AB58:AB62" ca="1" si="125">CONCATENATE("{""name"":""",A58,". ",C58,""",""spmin"":",L58,",""spmax"":",M58,",""scmin"":",N58,",""scmax"":",O58,",""type"":",P58,"},")</f>
        <v>{"name":"52. Moтыльки","spmin":1,"spmax":255,"scmin":1,"scmax":100,"type":0},</v>
      </c>
      <c r="AC58" s="4" t="str">
        <f t="shared" ca="1" si="116"/>
        <v>"e52":0,</v>
      </c>
      <c r="AD58" s="4" t="str">
        <f t="shared" ca="1" si="117"/>
        <v>e52=[[e52]]&amp;</v>
      </c>
      <c r="AE58" s="4" t="str">
        <f t="shared" ca="1" si="118"/>
        <v>"e52":6,</v>
      </c>
      <c r="AF58" s="2" t="str">
        <f t="shared" ca="1" si="119"/>
        <v>{"type":"checkbox","class":"checkbox-big","name":"e52","title":"52. Moтыльки","style":"font-size:20px;display:block","state":"{{e52}}"},</v>
      </c>
      <c r="AG58" s="2" t="str">
        <f t="shared" ca="1" si="120"/>
        <v>{"type":"h4","title":"52. Moтыльки","style":"width:85%;float:left"},{"type":"input","title":"папка","name":"e52","state":"{{e52}}","pattern":"[0-9]{1,2}","style":"width:15%;display:inline"},{"type":"hr"},</v>
      </c>
      <c r="AH58" s="2" t="str">
        <f t="shared" ca="1" si="121"/>
        <v>"52": "52.Moтыльки",</v>
      </c>
      <c r="AI58" s="16" t="str">
        <f t="shared" ca="1" si="122"/>
        <v>"52":"52",</v>
      </c>
      <c r="AJ58" s="2" t="str">
        <f t="shared" ca="1" si="124"/>
        <v>52. Moтыльки,1,255,1,100,0;</v>
      </c>
      <c r="AK58" s="2" t="str">
        <f t="shared" ca="1" si="123"/>
        <v>52.Moтыльки</v>
      </c>
      <c r="AL58" s="2"/>
      <c r="AM58" s="2"/>
      <c r="AN58" s="17"/>
      <c r="AO58" s="2"/>
      <c r="AP58" s="2"/>
      <c r="AQ58" s="2"/>
      <c r="AR58" s="2"/>
      <c r="AS58" s="16"/>
      <c r="AT58" s="2"/>
      <c r="AU58" s="2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ht="14.25" customHeight="1">
      <c r="A59" s="35">
        <f t="shared" ca="1" si="107"/>
        <v>53</v>
      </c>
      <c r="B59" s="40" t="s">
        <v>185</v>
      </c>
      <c r="C59" s="40" t="s">
        <v>186</v>
      </c>
      <c r="H59" s="40">
        <v>15</v>
      </c>
      <c r="I59" s="40">
        <v>255</v>
      </c>
      <c r="J59" s="40">
        <v>26</v>
      </c>
      <c r="L59" s="40">
        <v>1</v>
      </c>
      <c r="M59" s="40">
        <v>255</v>
      </c>
      <c r="N59" s="40">
        <v>1</v>
      </c>
      <c r="O59" s="40">
        <v>100</v>
      </c>
      <c r="P59" s="40">
        <v>0</v>
      </c>
      <c r="Q59" s="40" t="s">
        <v>81</v>
      </c>
      <c r="R59" s="40" t="s">
        <v>187</v>
      </c>
      <c r="S59" s="40">
        <v>2</v>
      </c>
      <c r="T59" s="40">
        <f t="shared" ca="1" si="108"/>
        <v>53</v>
      </c>
      <c r="U59" s="15"/>
      <c r="V59" s="2" t="str">
        <f t="shared" ca="1" si="109"/>
        <v>#define EFF_BBALLS              ( 53U)    // Мячики</v>
      </c>
      <c r="W59" s="2" t="str">
        <f t="shared" ca="1" si="110"/>
        <v>String("53. Мячики,1,255,1,100,0;") +</v>
      </c>
      <c r="X59" s="2" t="str">
        <f t="shared" ca="1" si="111"/>
        <v>String("53. ,1,255,1,100,0;") +</v>
      </c>
      <c r="Y59" s="2" t="str">
        <f t="shared" ca="1" si="112"/>
        <v>String("53. ,1,255,1,100,0;") +</v>
      </c>
      <c r="Z59" s="2" t="str">
        <f t="shared" si="113"/>
        <v xml:space="preserve">  {  15, 255,  26}, // Мячики</v>
      </c>
      <c r="AA59" s="2" t="str">
        <f t="shared" ca="1" si="114"/>
        <v xml:space="preserve">        case EFF_BBALLS:              LOW_DELAY_TICK { effTimer = millis(); BBallsRoutine();              Eff_Tick (); }  break;  // ( 53U) Мячики</v>
      </c>
      <c r="AB59" s="2" t="str">
        <f t="shared" ca="1" si="125"/>
        <v>{"name":"53. Мячики","spmin":1,"spmax":255,"scmin":1,"scmax":100,"type":0},</v>
      </c>
      <c r="AC59" s="4" t="str">
        <f t="shared" ca="1" si="116"/>
        <v>"e53":0,</v>
      </c>
      <c r="AD59" s="4" t="str">
        <f t="shared" ca="1" si="117"/>
        <v>e53=[[e53]]&amp;</v>
      </c>
      <c r="AE59" s="4" t="str">
        <f t="shared" ca="1" si="118"/>
        <v>"e53":2,</v>
      </c>
      <c r="AF59" s="2" t="str">
        <f t="shared" ca="1" si="119"/>
        <v>{"type":"checkbox","class":"checkbox-big","name":"e53","title":"53. Мячики","style":"font-size:20px;display:block","state":"{{e53}}"},</v>
      </c>
      <c r="AG59" s="2" t="str">
        <f t="shared" ca="1" si="120"/>
        <v>{"type":"h4","title":"53. Мячики","style":"width:85%;float:left"},{"type":"input","title":"папка","name":"e53","state":"{{e53}}","pattern":"[0-9]{1,2}","style":"width:15%;display:inline"},{"type":"hr"},</v>
      </c>
      <c r="AH59" s="2" t="str">
        <f t="shared" ca="1" si="121"/>
        <v>"53": "53.Мячики",</v>
      </c>
      <c r="AI59" s="16" t="str">
        <f t="shared" ca="1" si="122"/>
        <v>"53":"53",</v>
      </c>
      <c r="AJ59" s="2" t="str">
        <f t="shared" ca="1" si="124"/>
        <v>53. Мячики,1,255,1,100,0;</v>
      </c>
      <c r="AK59" s="2" t="str">
        <f t="shared" ca="1" si="123"/>
        <v>53.Мячики</v>
      </c>
      <c r="AL59" s="2"/>
      <c r="AM59" s="2"/>
      <c r="AN59" s="17"/>
      <c r="AO59" s="2"/>
      <c r="AP59" s="2"/>
      <c r="AQ59" s="2"/>
      <c r="AR59" s="2"/>
      <c r="AS59" s="16"/>
      <c r="AT59" s="2"/>
      <c r="AU59" s="2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4.25" customHeight="1">
      <c r="A60" s="35">
        <f t="shared" ca="1" si="107"/>
        <v>54</v>
      </c>
      <c r="B60" s="40" t="s">
        <v>188</v>
      </c>
      <c r="C60" s="40" t="s">
        <v>189</v>
      </c>
      <c r="H60" s="40">
        <v>25</v>
      </c>
      <c r="I60" s="40">
        <v>255</v>
      </c>
      <c r="J60" s="40">
        <v>85</v>
      </c>
      <c r="L60" s="40">
        <v>1</v>
      </c>
      <c r="M60" s="40">
        <v>255</v>
      </c>
      <c r="N60" s="40">
        <v>1</v>
      </c>
      <c r="O60" s="40">
        <v>100</v>
      </c>
      <c r="P60" s="40">
        <v>0</v>
      </c>
      <c r="Q60" s="40" t="s">
        <v>81</v>
      </c>
      <c r="R60" s="40" t="s">
        <v>190</v>
      </c>
      <c r="S60" s="40">
        <v>2</v>
      </c>
      <c r="T60" s="40">
        <f t="shared" ca="1" si="108"/>
        <v>54</v>
      </c>
      <c r="U60" s="15"/>
      <c r="V60" s="2" t="str">
        <f t="shared" ca="1" si="109"/>
        <v>#define EFF_BALLS_BOUNCE        ( 54U)    // Мячики без границ</v>
      </c>
      <c r="W60" s="2" t="str">
        <f t="shared" ca="1" si="110"/>
        <v>String("54. Мячики без границ,1,255,1,100,0;") +</v>
      </c>
      <c r="X60" s="2" t="str">
        <f t="shared" ca="1" si="111"/>
        <v>String("54. ,1,255,1,100,0;") +</v>
      </c>
      <c r="Y60" s="2" t="str">
        <f t="shared" ca="1" si="112"/>
        <v>String("54. ,1,255,1,100,0;") +</v>
      </c>
      <c r="Z60" s="2" t="str">
        <f t="shared" si="113"/>
        <v xml:space="preserve">  {  25, 255,  85}, // Мячики без границ</v>
      </c>
      <c r="AA60" s="2" t="str">
        <f t="shared" ca="1" si="114"/>
        <v xml:space="preserve">        case EFF_BALLS_BOUNCE:        LOW_DELAY_TICK { effTimer = millis(); bounceRoutine();              Eff_Tick (); }  break;  // ( 54U) Мячики без границ</v>
      </c>
      <c r="AB60" s="2" t="str">
        <f t="shared" ca="1" si="125"/>
        <v>{"name":"54. Мячики без границ","spmin":1,"spmax":255,"scmin":1,"scmax":100,"type":0},</v>
      </c>
      <c r="AC60" s="4" t="str">
        <f t="shared" ca="1" si="116"/>
        <v>"e54":0,</v>
      </c>
      <c r="AD60" s="4" t="str">
        <f t="shared" ca="1" si="117"/>
        <v>e54=[[e54]]&amp;</v>
      </c>
      <c r="AE60" s="4" t="str">
        <f t="shared" ca="1" si="118"/>
        <v>"e54":2,</v>
      </c>
      <c r="AF60" s="2" t="str">
        <f t="shared" ca="1" si="119"/>
        <v>{"type":"checkbox","class":"checkbox-big","name":"e54","title":"54. Мячики без границ","style":"font-size:20px;display:block","state":"{{e54}}"},</v>
      </c>
      <c r="AG60" s="2" t="str">
        <f t="shared" ca="1" si="120"/>
        <v>{"type":"h4","title":"54. Мячики без границ","style":"width:85%;float:left"},{"type":"input","title":"папка","name":"e54","state":"{{e54}}","pattern":"[0-9]{1,2}","style":"width:15%;display:inline"},{"type":"hr"},</v>
      </c>
      <c r="AH60" s="2" t="str">
        <f t="shared" ca="1" si="121"/>
        <v>"54": "54.Мячики без границ",</v>
      </c>
      <c r="AI60" s="16" t="str">
        <f t="shared" ca="1" si="122"/>
        <v>"54":"54",</v>
      </c>
      <c r="AJ60" s="2" t="str">
        <f t="shared" ca="1" si="124"/>
        <v>54. Мячики без границ,1,255,1,100,0;</v>
      </c>
      <c r="AK60" s="2" t="str">
        <f t="shared" ca="1" si="123"/>
        <v>54.Мячики без границ</v>
      </c>
      <c r="AL60" s="2"/>
      <c r="AM60" s="2"/>
      <c r="AN60" s="17"/>
      <c r="AO60" s="2"/>
      <c r="AP60" s="2"/>
      <c r="AQ60" s="2"/>
      <c r="AR60" s="2"/>
      <c r="AS60" s="16"/>
      <c r="AT60" s="2"/>
      <c r="AU60" s="2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ht="14.25" customHeight="1">
      <c r="A61" s="35">
        <f t="shared" ca="1" si="107"/>
        <v>55</v>
      </c>
      <c r="B61" s="40" t="s">
        <v>191</v>
      </c>
      <c r="C61" s="40" t="s">
        <v>192</v>
      </c>
      <c r="H61" s="40">
        <v>30</v>
      </c>
      <c r="I61" s="40">
        <v>165</v>
      </c>
      <c r="J61" s="40">
        <v>30</v>
      </c>
      <c r="L61" s="40">
        <v>1</v>
      </c>
      <c r="M61" s="40">
        <v>255</v>
      </c>
      <c r="N61" s="40">
        <v>1</v>
      </c>
      <c r="O61" s="40">
        <v>100</v>
      </c>
      <c r="P61" s="40">
        <v>0</v>
      </c>
      <c r="Q61" s="40" t="s">
        <v>44</v>
      </c>
      <c r="R61" s="40" t="s">
        <v>193</v>
      </c>
      <c r="S61" s="40">
        <v>2</v>
      </c>
      <c r="T61" s="40">
        <f t="shared" ca="1" si="108"/>
        <v>55</v>
      </c>
      <c r="U61" s="15"/>
      <c r="V61" s="2" t="str">
        <f t="shared" ca="1" si="109"/>
        <v>#define EFF_CHRISTMAS_TREE      ( 55U)    // Новогодняя Елка</v>
      </c>
      <c r="W61" s="2" t="str">
        <f t="shared" ca="1" si="110"/>
        <v>String("55. Новогодняя Елка,1,255,1,100,0;") +</v>
      </c>
      <c r="X61" s="2" t="str">
        <f t="shared" ca="1" si="111"/>
        <v>String("55. ,1,255,1,100,0;") +</v>
      </c>
      <c r="Y61" s="2" t="str">
        <f t="shared" ca="1" si="112"/>
        <v>String("55. ,1,255,1,100,0;") +</v>
      </c>
      <c r="Z61" s="2" t="str">
        <f t="shared" si="113"/>
        <v xml:space="preserve">  {  30, 165,  30}, // Новогодняя Елка</v>
      </c>
      <c r="AA61" s="2" t="str">
        <f t="shared" ca="1" si="114"/>
        <v xml:space="preserve">        case EFF_CHRISTMAS_TREE:      DYNAMIC_DELAY_TICK { effTimer = millis(); ChristmasTree();              Eff_Tick (); }  break;  // ( 55U) Новогодняя Елка</v>
      </c>
      <c r="AB61" s="2" t="str">
        <f t="shared" ca="1" si="125"/>
        <v>{"name":"55. Новогодняя Елка","spmin":1,"spmax":255,"scmin":1,"scmax":100,"type":0},</v>
      </c>
      <c r="AC61" s="4" t="str">
        <f t="shared" ca="1" si="116"/>
        <v>"e55":0,</v>
      </c>
      <c r="AD61" s="4" t="str">
        <f t="shared" ca="1" si="117"/>
        <v>e55=[[e55]]&amp;</v>
      </c>
      <c r="AE61" s="4" t="str">
        <f t="shared" ca="1" si="118"/>
        <v>"e55":2,</v>
      </c>
      <c r="AF61" s="2" t="str">
        <f t="shared" ca="1" si="119"/>
        <v>{"type":"checkbox","class":"checkbox-big","name":"e55","title":"55. Новогодняя Елка","style":"font-size:20px;display:block","state":"{{e55}}"},</v>
      </c>
      <c r="AG61" s="2" t="str">
        <f t="shared" ca="1" si="120"/>
        <v>{"type":"h4","title":"55. Новогодняя Елка","style":"width:85%;float:left"},{"type":"input","title":"папка","name":"e55","state":"{{e55}}","pattern":"[0-9]{1,2}","style":"width:15%;display:inline"},{"type":"hr"},</v>
      </c>
      <c r="AH61" s="2" t="str">
        <f t="shared" ca="1" si="121"/>
        <v>"55": "55.Новогодняя Елка",</v>
      </c>
      <c r="AI61" s="16" t="str">
        <f t="shared" ca="1" si="122"/>
        <v>"55":"55",</v>
      </c>
      <c r="AJ61" s="2" t="str">
        <f t="shared" ca="1" si="124"/>
        <v>55. Новогодняя Елка,1,255,1,100,0;</v>
      </c>
      <c r="AK61" s="2" t="str">
        <f t="shared" ca="1" si="123"/>
        <v>55.Новогодняя Елка</v>
      </c>
      <c r="AL61" s="2"/>
      <c r="AM61" s="2"/>
      <c r="AN61" s="17"/>
      <c r="AO61" s="2"/>
      <c r="AP61" s="2"/>
      <c r="AQ61" s="2"/>
      <c r="AR61" s="2"/>
      <c r="AS61" s="16"/>
      <c r="AT61" s="2"/>
      <c r="AU61" s="2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>
      <c r="A62" s="35">
        <f t="shared" ca="1" si="107"/>
        <v>56</v>
      </c>
      <c r="B62" s="40" t="s">
        <v>424</v>
      </c>
      <c r="C62" s="40" t="s">
        <v>426</v>
      </c>
      <c r="H62" s="40">
        <v>35</v>
      </c>
      <c r="I62" s="40">
        <v>50</v>
      </c>
      <c r="J62" s="40">
        <v>25</v>
      </c>
      <c r="L62" s="40">
        <v>1</v>
      </c>
      <c r="M62" s="40">
        <v>255</v>
      </c>
      <c r="N62" s="40">
        <v>50</v>
      </c>
      <c r="O62" s="40">
        <v>50</v>
      </c>
      <c r="P62" s="40">
        <v>0</v>
      </c>
      <c r="Q62" s="40" t="s">
        <v>40</v>
      </c>
      <c r="R62" s="40" t="s">
        <v>425</v>
      </c>
      <c r="S62" s="40">
        <v>2</v>
      </c>
      <c r="T62" s="40">
        <f t="shared" ca="1" si="108"/>
        <v>56</v>
      </c>
      <c r="V62" s="2" t="str">
        <f t="shared" ca="1" si="109"/>
        <v>#define EFF_NIGHTCITY           ( 56U)    // Ночной Город</v>
      </c>
      <c r="W62" s="2" t="str">
        <f t="shared" ca="1" si="110"/>
        <v>String("56. Ночной Город,1,255,50,50,0;") +</v>
      </c>
      <c r="X62" s="2" t="str">
        <f t="shared" ca="1" si="111"/>
        <v>String("56. ,1,255,50,50,0;") +</v>
      </c>
      <c r="Y62" s="2" t="str">
        <f t="shared" ca="1" si="112"/>
        <v>String("56. ,1,255,50,50,0;") +</v>
      </c>
      <c r="Z62" s="2" t="str">
        <f t="shared" si="113"/>
        <v xml:space="preserve">  {  35,  50,  25}, // Ночной Город</v>
      </c>
      <c r="AA62" s="2" t="str">
        <f t="shared" ca="1" si="114"/>
        <v xml:space="preserve">        case EFF_NIGHTCITY:           HIGH_DELAY_TICK { effTimer = millis(); NightCity();                  Eff_Tick (); }  break;  // ( 56U) Ночной Город</v>
      </c>
      <c r="AB62" s="2" t="str">
        <f t="shared" ca="1" si="125"/>
        <v>{"name":"56. Ночной Город","spmin":1,"spmax":255,"scmin":50,"scmax":50,"type":0},</v>
      </c>
      <c r="AC62" s="4" t="str">
        <f t="shared" ca="1" si="116"/>
        <v>"e56":0,</v>
      </c>
      <c r="AD62" s="4" t="str">
        <f t="shared" ca="1" si="117"/>
        <v>e56=[[e56]]&amp;</v>
      </c>
      <c r="AE62" s="4" t="str">
        <f t="shared" ca="1" si="118"/>
        <v>"e56":2,</v>
      </c>
      <c r="AF62" s="2" t="str">
        <f t="shared" ca="1" si="119"/>
        <v>{"type":"checkbox","class":"checkbox-big","name":"e56","title":"56. Ночной Город","style":"font-size:20px;display:block","state":"{{e56}}"},</v>
      </c>
      <c r="AG62" s="2" t="str">
        <f t="shared" ca="1" si="120"/>
        <v>{"type":"h4","title":"56. Ночной Город","style":"width:85%;float:left"},{"type":"input","title":"папка","name":"e56","state":"{{e56}}","pattern":"[0-9]{1,2}","style":"width:15%;display:inline"},{"type":"hr"},</v>
      </c>
      <c r="AH62" s="2" t="str">
        <f t="shared" ca="1" si="121"/>
        <v>"56": "56.Ночной Город",</v>
      </c>
      <c r="AI62" s="16" t="str">
        <f t="shared" ca="1" si="122"/>
        <v>"56":"56",</v>
      </c>
      <c r="AJ62" s="2" t="str">
        <f t="shared" ca="1" si="124"/>
        <v>56. Ночной Город,1,255,50,50,0;</v>
      </c>
      <c r="AK62" s="2" t="str">
        <f t="shared" ca="1" si="123"/>
        <v>56.Ночной Город</v>
      </c>
    </row>
    <row r="63" spans="1:56" ht="14.25" customHeight="1">
      <c r="A63" s="35">
        <f t="shared" ref="A63:A75" ca="1" si="126">MAX(OFFSET(A63,-4,0,4,1))+1</f>
        <v>57</v>
      </c>
      <c r="B63" s="40" t="s">
        <v>194</v>
      </c>
      <c r="C63" s="40" t="s">
        <v>195</v>
      </c>
      <c r="H63" s="40">
        <v>25</v>
      </c>
      <c r="I63" s="40">
        <v>210</v>
      </c>
      <c r="J63" s="40">
        <v>1</v>
      </c>
      <c r="L63" s="40">
        <v>99</v>
      </c>
      <c r="M63" s="40">
        <v>255</v>
      </c>
      <c r="N63" s="40">
        <v>1</v>
      </c>
      <c r="O63" s="40">
        <v>100</v>
      </c>
      <c r="P63" s="40">
        <v>1</v>
      </c>
      <c r="Q63" s="40" t="s">
        <v>44</v>
      </c>
      <c r="R63" s="40" t="s">
        <v>196</v>
      </c>
      <c r="S63" s="40">
        <v>3</v>
      </c>
      <c r="T63" s="40">
        <f t="shared" ref="T63:T75" ca="1" si="127">MAX(OFFSET(T63,-4,0,4,1))+1</f>
        <v>57</v>
      </c>
      <c r="U63" s="15"/>
      <c r="V63" s="2" t="str">
        <f t="shared" ref="V63:V75" ca="1" si="128">CONCATENATE("#define EFF_",B63,REPT(" ",20-LEN(B63)),"(",REPT(" ",3-LEN(T63)),T63,"U)    // ",C63)</f>
        <v>#define EFF_FIRE                ( 57U)    // Огонь</v>
      </c>
      <c r="W63" s="2" t="str">
        <f t="shared" ref="W63:W74" ca="1" si="129">CONCATENATE("String(""",A63,". ",C63,",",L63,",",M63,",",N63,",",O63,",",P63,";"") +")</f>
        <v>String("57. Огонь,99,255,1,100,1;") +</v>
      </c>
      <c r="X63" s="2" t="str">
        <f t="shared" ref="X63:X74" ca="1" si="130">CONCATENATE("String(""",A63,". ",D63,",",L63,",",M63,",",N63,",",O63,",",P63,";"") +")</f>
        <v>String("57. ,99,255,1,100,1;") +</v>
      </c>
      <c r="Y63" s="2" t="str">
        <f t="shared" ref="Y63:Y74" ca="1" si="131">CONCATENATE("String(""",A63,". ",E63,",",L63,",",M63,",",N63,",",O63,",",P63,";"") +")</f>
        <v>String("57. ,99,255,1,100,1;") +</v>
      </c>
      <c r="Z63" s="2" t="str">
        <f t="shared" ref="Z63:Z75" si="132">CONCATENATE("  {",REPT(" ",4-LEN(H63)),H63,",",REPT(" ",4-LEN(I63)),I63,",",REPT(" ",4-LEN(J63)),J63,"}, // ",C63)</f>
        <v xml:space="preserve">  {  25, 210,   1}, // Огонь</v>
      </c>
      <c r="AA63" s="2" t="str">
        <f t="shared" ref="AA63:AA75" ca="1" si="133">CONCATENATE("        case EFF_",B63,":",REPT(" ",20-LEN(B63)),Q63," { effTimer = millis(); ",R63,REPT(" ",30-LEN(R63)),"Eff_Tick (); }","  break;  // (",REPT(" ",3-LEN(T63)),T63,"U) ",C63)</f>
        <v xml:space="preserve">        case EFF_FIRE:                DYNAMIC_DELAY_TICK { effTimer = millis(); fireRoutine(true);            Eff_Tick (); }  break;  // ( 57U) Огонь</v>
      </c>
      <c r="AB63" s="2" t="str">
        <f t="shared" ref="AB63:AB74" ca="1" si="134">CONCATENATE("{""name"":""",A63,". ",C63,""",""spmin"":",L63,",""spmax"":",M63,",""scmin"":",N63,",""scmax"":",O63,",""type"":",P63,"},")</f>
        <v>{"name":"57. Огонь","spmin":99,"spmax":255,"scmin":1,"scmax":100,"type":1},</v>
      </c>
      <c r="AC63" s="4" t="str">
        <f t="shared" ref="AC63:AC75" ca="1" si="135">CONCATENATE("""","e",T63,"""",":0,")</f>
        <v>"e57":0,</v>
      </c>
      <c r="AD63" s="4" t="str">
        <f t="shared" ref="AD63:AD75" ca="1" si="136">CONCATENATE("e",T63,"=[[e",T63,"]]&amp;")</f>
        <v>e57=[[e57]]&amp;</v>
      </c>
      <c r="AE63" s="4" t="str">
        <f t="shared" ref="AE63:AE75" ca="1" si="137">CONCATENATE("""","e",T63,"""",":",S63,",")</f>
        <v>"e57":3,</v>
      </c>
      <c r="AF63" s="2" t="str">
        <f t="shared" ref="AF63:AF75" ca="1" si="138">CONCATENATE("{""type"":""checkbox"",""class"":""checkbox-big"",""name"":""e",T63,""",""title"":""",A63,". ",C63,""",""style"":""font-size:20px;display:block"",""state"":""{{e",T63,"}}""},")</f>
        <v>{"type":"checkbox","class":"checkbox-big","name":"e57","title":"57. Огонь","style":"font-size:20px;display:block","state":"{{e57}}"},</v>
      </c>
      <c r="AG63" s="2" t="str">
        <f t="shared" ref="AG63:AG75" ca="1" si="139">CONCATENATE("{""type"":""h4"",""title"":""",A63,". ",C63,""",""style"":""width:85%;float:left""},{""type"":""input"",""title"":""папка"",""name"":""e",T63,""",""state"":""{{e",T63,"}}"",""pattern"":""[0-9]{1,2}"",""style"":""width:15%;display:inline""},{""type"":""hr""},")</f>
        <v>{"type":"h4","title":"57. Огонь","style":"width:85%;float:left"},{"type":"input","title":"папка","name":"e57","state":"{{e57}}","pattern":"[0-9]{1,2}","style":"width:15%;display:inline"},{"type":"hr"},</v>
      </c>
      <c r="AH63" s="2" t="str">
        <f t="shared" ref="AH63:AH75" ca="1" si="140">CONCATENATE("""",A63,"""",": """,A63,".",C63,""",")</f>
        <v>"57": "57.Огонь",</v>
      </c>
      <c r="AI63" s="16" t="str">
        <f t="shared" ref="AI63:AI75" ca="1" si="141">CONCATENATE("""",A63,"""",":""",T63,""",")</f>
        <v>"57":"57",</v>
      </c>
      <c r="AJ63" s="2" t="str">
        <f t="shared" ref="AJ63:AJ75" ca="1" si="142">CONCATENATE(A63,". ",C63,",",L63,",",M63,",",N63,",",O63,",",P63,";")</f>
        <v>57. Огонь,99,255,1,100,1;</v>
      </c>
      <c r="AK63" s="2" t="str">
        <f t="shared" ref="AK63:AK90" ca="1" si="143">CONCATENATE("",A63,"",".",C63,"")</f>
        <v>57.Огонь</v>
      </c>
      <c r="AL63" s="2"/>
      <c r="AM63" s="2"/>
      <c r="AN63" s="17"/>
      <c r="AO63" s="2"/>
      <c r="AP63" s="2"/>
      <c r="AQ63" s="2"/>
      <c r="AR63" s="2"/>
      <c r="AS63" s="16"/>
      <c r="AT63" s="2"/>
      <c r="AU63" s="2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 ht="14.25" customHeight="1">
      <c r="A64" s="35">
        <f t="shared" ca="1" si="126"/>
        <v>58</v>
      </c>
      <c r="B64" s="40" t="s">
        <v>197</v>
      </c>
      <c r="C64" s="40" t="s">
        <v>198</v>
      </c>
      <c r="H64" s="40">
        <v>15</v>
      </c>
      <c r="I64" s="40">
        <v>220</v>
      </c>
      <c r="J64" s="40">
        <v>63</v>
      </c>
      <c r="L64" s="40">
        <v>99</v>
      </c>
      <c r="M64" s="40">
        <v>255</v>
      </c>
      <c r="N64" s="40">
        <v>1</v>
      </c>
      <c r="O64" s="40">
        <v>100</v>
      </c>
      <c r="P64" s="40">
        <v>0</v>
      </c>
      <c r="Q64" s="40" t="s">
        <v>44</v>
      </c>
      <c r="R64" s="40" t="s">
        <v>199</v>
      </c>
      <c r="S64" s="40">
        <v>3</v>
      </c>
      <c r="T64" s="40">
        <f t="shared" ca="1" si="127"/>
        <v>58</v>
      </c>
      <c r="U64" s="15"/>
      <c r="V64" s="2" t="str">
        <f t="shared" ca="1" si="128"/>
        <v>#define EFF_FIRE_2012           ( 58U)    // Огонь 2012</v>
      </c>
      <c r="W64" s="2" t="str">
        <f t="shared" ca="1" si="129"/>
        <v>String("58. Огонь 2012,99,255,1,100,0;") +</v>
      </c>
      <c r="X64" s="2" t="str">
        <f t="shared" ca="1" si="130"/>
        <v>String("58. ,99,255,1,100,0;") +</v>
      </c>
      <c r="Y64" s="2" t="str">
        <f t="shared" ca="1" si="131"/>
        <v>String("58. ,99,255,1,100,0;") +</v>
      </c>
      <c r="Z64" s="2" t="str">
        <f t="shared" si="132"/>
        <v xml:space="preserve">  {  15, 220,  63}, // Огонь 2012</v>
      </c>
      <c r="AA64" s="2" t="str">
        <f t="shared" ca="1" si="133"/>
        <v xml:space="preserve">        case EFF_FIRE_2012:           DYNAMIC_DELAY_TICK { effTimer = millis(); fire2012again();              Eff_Tick (); }  break;  // ( 58U) Огонь 2012</v>
      </c>
      <c r="AB64" s="2" t="str">
        <f t="shared" ca="1" si="134"/>
        <v>{"name":"58. Огонь 2012","spmin":99,"spmax":255,"scmin":1,"scmax":100,"type":0},</v>
      </c>
      <c r="AC64" s="4" t="str">
        <f t="shared" ca="1" si="135"/>
        <v>"e58":0,</v>
      </c>
      <c r="AD64" s="4" t="str">
        <f t="shared" ca="1" si="136"/>
        <v>e58=[[e58]]&amp;</v>
      </c>
      <c r="AE64" s="4" t="str">
        <f t="shared" ca="1" si="137"/>
        <v>"e58":3,</v>
      </c>
      <c r="AF64" s="2" t="str">
        <f t="shared" ca="1" si="138"/>
        <v>{"type":"checkbox","class":"checkbox-big","name":"e58","title":"58. Огонь 2012","style":"font-size:20px;display:block","state":"{{e58}}"},</v>
      </c>
      <c r="AG64" s="2" t="str">
        <f t="shared" ca="1" si="139"/>
        <v>{"type":"h4","title":"58. Огонь 2012","style":"width:85%;float:left"},{"type":"input","title":"папка","name":"e58","state":"{{e58}}","pattern":"[0-9]{1,2}","style":"width:15%;display:inline"},{"type":"hr"},</v>
      </c>
      <c r="AH64" s="2" t="str">
        <f t="shared" ca="1" si="140"/>
        <v>"58": "58.Огонь 2012",</v>
      </c>
      <c r="AI64" s="16" t="str">
        <f t="shared" ca="1" si="141"/>
        <v>"58":"58",</v>
      </c>
      <c r="AJ64" s="2" t="str">
        <f t="shared" ca="1" si="142"/>
        <v>58. Огонь 2012,99,255,1,100,0;</v>
      </c>
      <c r="AK64" s="2" t="str">
        <f t="shared" ca="1" si="143"/>
        <v>58.Огонь 2012</v>
      </c>
      <c r="AL64" s="2"/>
      <c r="AM64" s="2"/>
      <c r="AN64" s="17"/>
      <c r="AO64" s="2"/>
      <c r="AP64" s="2"/>
      <c r="AQ64" s="2"/>
      <c r="AR64" s="2"/>
      <c r="AS64" s="16"/>
      <c r="AT64" s="2"/>
      <c r="AU64" s="2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 ht="14.25" customHeight="1">
      <c r="A65" s="35">
        <f t="shared" ca="1" si="126"/>
        <v>59</v>
      </c>
      <c r="B65" s="40" t="s">
        <v>200</v>
      </c>
      <c r="C65" s="40" t="s">
        <v>201</v>
      </c>
      <c r="H65" s="40">
        <v>30</v>
      </c>
      <c r="I65" s="40">
        <v>220</v>
      </c>
      <c r="J65" s="40">
        <v>15</v>
      </c>
      <c r="L65" s="40">
        <v>99</v>
      </c>
      <c r="M65" s="40">
        <v>255</v>
      </c>
      <c r="N65" s="40">
        <v>1</v>
      </c>
      <c r="O65" s="40">
        <v>100</v>
      </c>
      <c r="P65" s="40">
        <v>0</v>
      </c>
      <c r="Q65" s="40" t="s">
        <v>44</v>
      </c>
      <c r="R65" s="40" t="s">
        <v>202</v>
      </c>
      <c r="S65" s="40">
        <v>3</v>
      </c>
      <c r="T65" s="40">
        <f t="shared" ca="1" si="127"/>
        <v>59</v>
      </c>
      <c r="U65" s="15"/>
      <c r="V65" s="2" t="str">
        <f t="shared" ca="1" si="128"/>
        <v>#define EFF_FIRE_2018           ( 59U)    // Огонь 2018</v>
      </c>
      <c r="W65" s="2" t="str">
        <f t="shared" ca="1" si="129"/>
        <v>String("59. Огонь 2018,99,255,1,100,0;") +</v>
      </c>
      <c r="X65" s="2" t="str">
        <f t="shared" ca="1" si="130"/>
        <v>String("59. ,99,255,1,100,0;") +</v>
      </c>
      <c r="Y65" s="2" t="str">
        <f t="shared" ca="1" si="131"/>
        <v>String("59. ,99,255,1,100,0;") +</v>
      </c>
      <c r="Z65" s="2" t="str">
        <f t="shared" si="132"/>
        <v xml:space="preserve">  {  30, 220,  15}, // Огонь 2018</v>
      </c>
      <c r="AA65" s="2" t="str">
        <f t="shared" ca="1" si="133"/>
        <v xml:space="preserve">        case EFF_FIRE_2018:           DYNAMIC_DELAY_TICK { effTimer = millis(); Fire2018_2();                 Eff_Tick (); }  break;  // ( 59U) Огонь 2018</v>
      </c>
      <c r="AB65" s="2" t="str">
        <f t="shared" ca="1" si="134"/>
        <v>{"name":"59. Огонь 2018","spmin":99,"spmax":255,"scmin":1,"scmax":100,"type":0},</v>
      </c>
      <c r="AC65" s="4" t="str">
        <f t="shared" ca="1" si="135"/>
        <v>"e59":0,</v>
      </c>
      <c r="AD65" s="4" t="str">
        <f t="shared" ca="1" si="136"/>
        <v>e59=[[e59]]&amp;</v>
      </c>
      <c r="AE65" s="4" t="str">
        <f t="shared" ca="1" si="137"/>
        <v>"e59":3,</v>
      </c>
      <c r="AF65" s="2" t="str">
        <f t="shared" ca="1" si="138"/>
        <v>{"type":"checkbox","class":"checkbox-big","name":"e59","title":"59. Огонь 2018","style":"font-size:20px;display:block","state":"{{e59}}"},</v>
      </c>
      <c r="AG65" s="2" t="str">
        <f t="shared" ca="1" si="139"/>
        <v>{"type":"h4","title":"59. Огонь 2018","style":"width:85%;float:left"},{"type":"input","title":"папка","name":"e59","state":"{{e59}}","pattern":"[0-9]{1,2}","style":"width:15%;display:inline"},{"type":"hr"},</v>
      </c>
      <c r="AH65" s="2" t="str">
        <f t="shared" ca="1" si="140"/>
        <v>"59": "59.Огонь 2018",</v>
      </c>
      <c r="AI65" s="16" t="str">
        <f t="shared" ca="1" si="141"/>
        <v>"59":"59",</v>
      </c>
      <c r="AJ65" s="2" t="str">
        <f t="shared" ca="1" si="142"/>
        <v>59. Огонь 2018,99,255,1,100,0;</v>
      </c>
      <c r="AK65" s="2" t="str">
        <f t="shared" ca="1" si="143"/>
        <v>59.Огонь 2018</v>
      </c>
      <c r="AL65" s="2"/>
      <c r="AM65" s="2"/>
      <c r="AN65" s="17"/>
      <c r="AO65" s="2"/>
      <c r="AP65" s="2"/>
      <c r="AQ65" s="2"/>
      <c r="AR65" s="2"/>
      <c r="AS65" s="16"/>
      <c r="AT65" s="2"/>
      <c r="AU65" s="2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4.25" customHeight="1">
      <c r="A66" s="35">
        <f t="shared" ca="1" si="126"/>
        <v>60</v>
      </c>
      <c r="B66" s="40" t="s">
        <v>203</v>
      </c>
      <c r="C66" s="40" t="s">
        <v>204</v>
      </c>
      <c r="H66" s="40">
        <v>20</v>
      </c>
      <c r="I66" s="40">
        <v>225</v>
      </c>
      <c r="J66" s="40">
        <v>11</v>
      </c>
      <c r="L66" s="40">
        <v>120</v>
      </c>
      <c r="M66" s="40">
        <v>255</v>
      </c>
      <c r="N66" s="40">
        <v>1</v>
      </c>
      <c r="O66" s="40">
        <v>100</v>
      </c>
      <c r="P66" s="40">
        <v>0</v>
      </c>
      <c r="Q66" s="40" t="s">
        <v>44</v>
      </c>
      <c r="R66" s="40" t="s">
        <v>205</v>
      </c>
      <c r="S66" s="40">
        <v>3</v>
      </c>
      <c r="T66" s="40">
        <f t="shared" ca="1" si="127"/>
        <v>60</v>
      </c>
      <c r="U66" s="15"/>
      <c r="V66" s="2" t="str">
        <f t="shared" ca="1" si="128"/>
        <v>#define EFF_FIRE_2020           ( 60U)    // Огонь 2020</v>
      </c>
      <c r="W66" s="2" t="str">
        <f t="shared" ca="1" si="129"/>
        <v>String("60. Огонь 2020,120,255,1,100,0;") +</v>
      </c>
      <c r="X66" s="2" t="str">
        <f t="shared" ca="1" si="130"/>
        <v>String("60. ,120,255,1,100,0;") +</v>
      </c>
      <c r="Y66" s="2" t="str">
        <f t="shared" ca="1" si="131"/>
        <v>String("60. ,120,255,1,100,0;") +</v>
      </c>
      <c r="Z66" s="2" t="str">
        <f t="shared" si="132"/>
        <v xml:space="preserve">  {  20, 225,  11}, // Огонь 2020</v>
      </c>
      <c r="AA66" s="2" t="str">
        <f t="shared" ca="1" si="133"/>
        <v xml:space="preserve">        case EFF_FIRE_2020:           DYNAMIC_DELAY_TICK { effTimer = millis(); fire2020Routine2();           Eff_Tick (); }  break;  // ( 60U) Огонь 2020</v>
      </c>
      <c r="AB66" s="2" t="str">
        <f t="shared" ca="1" si="134"/>
        <v>{"name":"60. Огонь 2020","spmin":120,"spmax":255,"scmin":1,"scmax":100,"type":0},</v>
      </c>
      <c r="AC66" s="4" t="str">
        <f t="shared" ca="1" si="135"/>
        <v>"e60":0,</v>
      </c>
      <c r="AD66" s="4" t="str">
        <f t="shared" ca="1" si="136"/>
        <v>e60=[[e60]]&amp;</v>
      </c>
      <c r="AE66" s="4" t="str">
        <f t="shared" ca="1" si="137"/>
        <v>"e60":3,</v>
      </c>
      <c r="AF66" s="2" t="str">
        <f t="shared" ca="1" si="138"/>
        <v>{"type":"checkbox","class":"checkbox-big","name":"e60","title":"60. Огонь 2020","style":"font-size:20px;display:block","state":"{{e60}}"},</v>
      </c>
      <c r="AG66" s="2" t="str">
        <f t="shared" ca="1" si="139"/>
        <v>{"type":"h4","title":"60. Огонь 2020","style":"width:85%;float:left"},{"type":"input","title":"папка","name":"e60","state":"{{e60}}","pattern":"[0-9]{1,2}","style":"width:15%;display:inline"},{"type":"hr"},</v>
      </c>
      <c r="AH66" s="2" t="str">
        <f t="shared" ca="1" si="140"/>
        <v>"60": "60.Огонь 2020",</v>
      </c>
      <c r="AI66" s="16" t="str">
        <f t="shared" ca="1" si="141"/>
        <v>"60":"60",</v>
      </c>
      <c r="AJ66" s="2" t="str">
        <f t="shared" ca="1" si="142"/>
        <v>60. Огонь 2020,120,255,1,100,0;</v>
      </c>
      <c r="AK66" s="2" t="str">
        <f t="shared" ca="1" si="143"/>
        <v>60.Огонь 2020</v>
      </c>
      <c r="AL66" s="2"/>
      <c r="AM66" s="2"/>
      <c r="AN66" s="17"/>
      <c r="AO66" s="2"/>
      <c r="AP66" s="2"/>
      <c r="AQ66" s="2"/>
      <c r="AR66" s="2"/>
      <c r="AS66" s="16"/>
      <c r="AT66" s="2"/>
      <c r="AU66" s="2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ht="14.25" customHeight="1">
      <c r="A67" s="35">
        <f t="shared" ca="1" si="126"/>
        <v>61</v>
      </c>
      <c r="B67" s="40" t="s">
        <v>206</v>
      </c>
      <c r="C67" s="40" t="s">
        <v>207</v>
      </c>
      <c r="H67" s="40">
        <v>25</v>
      </c>
      <c r="I67" s="40">
        <v>150</v>
      </c>
      <c r="J67" s="40">
        <v>22</v>
      </c>
      <c r="L67" s="40">
        <v>1</v>
      </c>
      <c r="M67" s="40">
        <v>255</v>
      </c>
      <c r="N67" s="40">
        <v>1</v>
      </c>
      <c r="O67" s="40">
        <v>100</v>
      </c>
      <c r="P67" s="40">
        <v>0</v>
      </c>
      <c r="Q67" s="40" t="s">
        <v>81</v>
      </c>
      <c r="R67" s="40" t="s">
        <v>208</v>
      </c>
      <c r="S67" s="40">
        <v>3</v>
      </c>
      <c r="T67" s="40">
        <f t="shared" ca="1" si="127"/>
        <v>61</v>
      </c>
      <c r="U67" s="15"/>
      <c r="V67" s="2" t="str">
        <f t="shared" ca="1" si="128"/>
        <v>#define EFF_FIRE_2021           ( 61U)    // Огонь 2021</v>
      </c>
      <c r="W67" s="2" t="str">
        <f t="shared" ca="1" si="129"/>
        <v>String("61. Огонь 2021,1,255,1,100,0;") +</v>
      </c>
      <c r="X67" s="2" t="str">
        <f t="shared" ca="1" si="130"/>
        <v>String("61. ,1,255,1,100,0;") +</v>
      </c>
      <c r="Y67" s="2" t="str">
        <f t="shared" ca="1" si="131"/>
        <v>String("61. ,1,255,1,100,0;") +</v>
      </c>
      <c r="Z67" s="2" t="str">
        <f t="shared" si="132"/>
        <v xml:space="preserve">  {  25, 150,  22}, // Огонь 2021</v>
      </c>
      <c r="AA67" s="2" t="str">
        <f t="shared" ca="1" si="133"/>
        <v xml:space="preserve">        case EFF_FIRE_2021:           LOW_DELAY_TICK { effTimer = millis(); Fire2021Routine();            Eff_Tick (); }  break;  // ( 61U) Огонь 2021</v>
      </c>
      <c r="AB67" s="2" t="str">
        <f t="shared" ca="1" si="134"/>
        <v>{"name":"61. Огонь 2021","spmin":1,"spmax":255,"scmin":1,"scmax":100,"type":0},</v>
      </c>
      <c r="AC67" s="4" t="str">
        <f t="shared" ca="1" si="135"/>
        <v>"e61":0,</v>
      </c>
      <c r="AD67" s="4" t="str">
        <f t="shared" ca="1" si="136"/>
        <v>e61=[[e61]]&amp;</v>
      </c>
      <c r="AE67" s="4" t="str">
        <f t="shared" ca="1" si="137"/>
        <v>"e61":3,</v>
      </c>
      <c r="AF67" s="2" t="str">
        <f t="shared" ca="1" si="138"/>
        <v>{"type":"checkbox","class":"checkbox-big","name":"e61","title":"61. Огонь 2021","style":"font-size:20px;display:block","state":"{{e61}}"},</v>
      </c>
      <c r="AG67" s="2" t="str">
        <f t="shared" ca="1" si="139"/>
        <v>{"type":"h4","title":"61. Огонь 2021","style":"width:85%;float:left"},{"type":"input","title":"папка","name":"e61","state":"{{e61}}","pattern":"[0-9]{1,2}","style":"width:15%;display:inline"},{"type":"hr"},</v>
      </c>
      <c r="AH67" s="2" t="str">
        <f t="shared" ca="1" si="140"/>
        <v>"61": "61.Огонь 2021",</v>
      </c>
      <c r="AI67" s="16" t="str">
        <f t="shared" ca="1" si="141"/>
        <v>"61":"61",</v>
      </c>
      <c r="AJ67" s="2" t="str">
        <f t="shared" ca="1" si="142"/>
        <v>61. Огонь 2021,1,255,1,100,0;</v>
      </c>
      <c r="AK67" s="2" t="str">
        <f t="shared" ca="1" si="143"/>
        <v>61.Огонь 2021</v>
      </c>
      <c r="AL67" s="2"/>
      <c r="AM67" s="2"/>
      <c r="AN67" s="17"/>
      <c r="AO67" s="2"/>
      <c r="AP67" s="2"/>
      <c r="AQ67" s="2"/>
      <c r="AR67" s="2"/>
      <c r="AS67" s="16"/>
      <c r="AT67" s="2"/>
      <c r="AU67" s="2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ht="14.25" customHeight="1">
      <c r="A68" s="35">
        <f t="shared" ca="1" si="126"/>
        <v>62</v>
      </c>
      <c r="B68" s="40" t="s">
        <v>209</v>
      </c>
      <c r="C68" s="40" t="s">
        <v>210</v>
      </c>
      <c r="H68" s="40">
        <v>26</v>
      </c>
      <c r="I68" s="40">
        <v>190</v>
      </c>
      <c r="J68" s="40">
        <v>15</v>
      </c>
      <c r="L68" s="40">
        <v>99</v>
      </c>
      <c r="M68" s="40">
        <v>255</v>
      </c>
      <c r="N68" s="40">
        <v>1</v>
      </c>
      <c r="O68" s="40">
        <v>100</v>
      </c>
      <c r="P68" s="40">
        <v>0</v>
      </c>
      <c r="Q68" s="40" t="s">
        <v>44</v>
      </c>
      <c r="R68" s="40" t="s">
        <v>211</v>
      </c>
      <c r="S68" s="40">
        <v>3</v>
      </c>
      <c r="T68" s="40">
        <f t="shared" ca="1" si="127"/>
        <v>62</v>
      </c>
      <c r="U68" s="15"/>
      <c r="V68" s="2" t="str">
        <f t="shared" ca="1" si="128"/>
        <v>#define EFF_FIREFLY_TOP         ( 62U)    // Огoнь верховой</v>
      </c>
      <c r="W68" s="2" t="str">
        <f t="shared" ca="1" si="129"/>
        <v>String("62. Огoнь верховой,99,255,1,100,0;") +</v>
      </c>
      <c r="X68" s="2" t="str">
        <f t="shared" ca="1" si="130"/>
        <v>String("62. ,99,255,1,100,0;") +</v>
      </c>
      <c r="Y68" s="2" t="str">
        <f t="shared" ca="1" si="131"/>
        <v>String("62. ,99,255,1,100,0;") +</v>
      </c>
      <c r="Z68" s="2" t="str">
        <f t="shared" si="132"/>
        <v xml:space="preserve">  {  26, 190,  15}, // Огoнь верховой</v>
      </c>
      <c r="AA68" s="2" t="str">
        <f t="shared" ca="1" si="133"/>
        <v xml:space="preserve">        case EFF_FIREFLY_TOP:         DYNAMIC_DELAY_TICK { effTimer = millis(); MultipleStream5();            Eff_Tick (); }  break;  // ( 62U) Огoнь верховой</v>
      </c>
      <c r="AB68" s="2" t="str">
        <f t="shared" ca="1" si="134"/>
        <v>{"name":"62. Огoнь верховой","spmin":99,"spmax":255,"scmin":1,"scmax":100,"type":0},</v>
      </c>
      <c r="AC68" s="4" t="str">
        <f t="shared" ca="1" si="135"/>
        <v>"e62":0,</v>
      </c>
      <c r="AD68" s="4" t="str">
        <f t="shared" ca="1" si="136"/>
        <v>e62=[[e62]]&amp;</v>
      </c>
      <c r="AE68" s="4" t="str">
        <f t="shared" ca="1" si="137"/>
        <v>"e62":3,</v>
      </c>
      <c r="AF68" s="2" t="str">
        <f t="shared" ca="1" si="138"/>
        <v>{"type":"checkbox","class":"checkbox-big","name":"e62","title":"62. Огoнь верховой","style":"font-size:20px;display:block","state":"{{e62}}"},</v>
      </c>
      <c r="AG68" s="2" t="str">
        <f t="shared" ca="1" si="139"/>
        <v>{"type":"h4","title":"62. Огoнь верховой","style":"width:85%;float:left"},{"type":"input","title":"папка","name":"e62","state":"{{e62}}","pattern":"[0-9]{1,2}","style":"width:15%;display:inline"},{"type":"hr"},</v>
      </c>
      <c r="AH68" s="2" t="str">
        <f t="shared" ca="1" si="140"/>
        <v>"62": "62.Огoнь верховой",</v>
      </c>
      <c r="AI68" s="16" t="str">
        <f t="shared" ca="1" si="141"/>
        <v>"62":"62",</v>
      </c>
      <c r="AJ68" s="2" t="str">
        <f t="shared" ca="1" si="142"/>
        <v>62. Огoнь верховой,99,255,1,100,0;</v>
      </c>
      <c r="AK68" s="2" t="str">
        <f t="shared" ca="1" si="143"/>
        <v>62.Огoнь верховой</v>
      </c>
      <c r="AL68" s="2"/>
      <c r="AM68" s="2"/>
      <c r="AN68" s="17"/>
      <c r="AO68" s="2"/>
      <c r="AP68" s="2"/>
      <c r="AQ68" s="2"/>
      <c r="AR68" s="2"/>
      <c r="AS68" s="16"/>
      <c r="AT68" s="2"/>
      <c r="AU68" s="2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ht="14.25" customHeight="1">
      <c r="A69" s="35">
        <f t="shared" ca="1" si="126"/>
        <v>63</v>
      </c>
      <c r="B69" s="40" t="s">
        <v>212</v>
      </c>
      <c r="C69" s="40" t="s">
        <v>213</v>
      </c>
      <c r="H69" s="40">
        <v>30</v>
      </c>
      <c r="I69" s="40">
        <v>200</v>
      </c>
      <c r="J69" s="40">
        <v>15</v>
      </c>
      <c r="L69" s="40">
        <v>99</v>
      </c>
      <c r="M69" s="40">
        <v>255</v>
      </c>
      <c r="N69" s="40">
        <v>1</v>
      </c>
      <c r="O69" s="40">
        <v>100</v>
      </c>
      <c r="P69" s="40">
        <v>0</v>
      </c>
      <c r="Q69" s="40" t="s">
        <v>44</v>
      </c>
      <c r="R69" s="40" t="s">
        <v>214</v>
      </c>
      <c r="S69" s="40">
        <v>3</v>
      </c>
      <c r="T69" s="40">
        <f t="shared" ca="1" si="127"/>
        <v>63</v>
      </c>
      <c r="U69" s="15"/>
      <c r="V69" s="2" t="str">
        <f t="shared" ca="1" si="128"/>
        <v>#define EFF_FIREFLY             ( 63U)    // Огoнь парящий</v>
      </c>
      <c r="W69" s="2" t="str">
        <f t="shared" ca="1" si="129"/>
        <v>String("63. Огoнь парящий,99,255,1,100,0;") +</v>
      </c>
      <c r="X69" s="2" t="str">
        <f t="shared" ca="1" si="130"/>
        <v>String("63. ,99,255,1,100,0;") +</v>
      </c>
      <c r="Y69" s="2" t="str">
        <f t="shared" ca="1" si="131"/>
        <v>String("63. ,99,255,1,100,0;") +</v>
      </c>
      <c r="Z69" s="2" t="str">
        <f t="shared" si="132"/>
        <v xml:space="preserve">  {  30, 200,  15}, // Огoнь парящий</v>
      </c>
      <c r="AA69" s="2" t="str">
        <f t="shared" ca="1" si="133"/>
        <v xml:space="preserve">        case EFF_FIREFLY:             DYNAMIC_DELAY_TICK { effTimer = millis(); MultipleStream3();            Eff_Tick (); }  break;  // ( 63U) Огoнь парящий</v>
      </c>
      <c r="AB69" s="2" t="str">
        <f t="shared" ca="1" si="134"/>
        <v>{"name":"63. Огoнь парящий","spmin":99,"spmax":255,"scmin":1,"scmax":100,"type":0},</v>
      </c>
      <c r="AC69" s="4" t="str">
        <f t="shared" ca="1" si="135"/>
        <v>"e63":0,</v>
      </c>
      <c r="AD69" s="4" t="str">
        <f t="shared" ca="1" si="136"/>
        <v>e63=[[e63]]&amp;</v>
      </c>
      <c r="AE69" s="4" t="str">
        <f t="shared" ca="1" si="137"/>
        <v>"e63":3,</v>
      </c>
      <c r="AF69" s="2" t="str">
        <f t="shared" ca="1" si="138"/>
        <v>{"type":"checkbox","class":"checkbox-big","name":"e63","title":"63. Огoнь парящий","style":"font-size:20px;display:block","state":"{{e63}}"},</v>
      </c>
      <c r="AG69" s="2" t="str">
        <f t="shared" ca="1" si="139"/>
        <v>{"type":"h4","title":"63. Огoнь парящий","style":"width:85%;float:left"},{"type":"input","title":"папка","name":"e63","state":"{{e63}}","pattern":"[0-9]{1,2}","style":"width:15%;display:inline"},{"type":"hr"},</v>
      </c>
      <c r="AH69" s="2" t="str">
        <f t="shared" ca="1" si="140"/>
        <v>"63": "63.Огoнь парящий",</v>
      </c>
      <c r="AI69" s="16" t="str">
        <f t="shared" ca="1" si="141"/>
        <v>"63":"63",</v>
      </c>
      <c r="AJ69" s="2" t="str">
        <f t="shared" ca="1" si="142"/>
        <v>63. Огoнь парящий,99,255,1,100,0;</v>
      </c>
      <c r="AK69" s="2" t="str">
        <f t="shared" ca="1" si="143"/>
        <v>63.Огoнь парящий</v>
      </c>
      <c r="AL69" s="2"/>
      <c r="AM69" s="2"/>
      <c r="AN69" s="17"/>
      <c r="AO69" s="2"/>
      <c r="AP69" s="2"/>
      <c r="AQ69" s="2"/>
      <c r="AR69" s="2"/>
      <c r="AS69" s="16"/>
      <c r="AT69" s="2"/>
      <c r="AU69" s="2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>
      <c r="A70" s="35">
        <f t="shared" ca="1" si="126"/>
        <v>64</v>
      </c>
      <c r="B70" s="40" t="s">
        <v>215</v>
      </c>
      <c r="C70" s="40" t="s">
        <v>216</v>
      </c>
      <c r="H70" s="40">
        <v>30</v>
      </c>
      <c r="I70" s="40">
        <v>80</v>
      </c>
      <c r="J70" s="40">
        <v>64</v>
      </c>
      <c r="L70" s="40">
        <v>20</v>
      </c>
      <c r="M70" s="40">
        <v>100</v>
      </c>
      <c r="N70" s="40">
        <v>1</v>
      </c>
      <c r="O70" s="40">
        <v>100</v>
      </c>
      <c r="P70" s="40">
        <v>0</v>
      </c>
      <c r="Q70" s="40" t="s">
        <v>40</v>
      </c>
      <c r="R70" s="40" t="s">
        <v>217</v>
      </c>
      <c r="S70" s="40">
        <v>3</v>
      </c>
      <c r="T70" s="40">
        <f t="shared" ca="1" si="127"/>
        <v>64</v>
      </c>
      <c r="V70" s="2" t="str">
        <f t="shared" ca="1" si="128"/>
        <v>#define EFF_FIRESPARKS          ( 64U)    // Огонь с искрами</v>
      </c>
      <c r="W70" s="2" t="str">
        <f t="shared" ca="1" si="129"/>
        <v>String("64. Огонь с искрами,20,100,1,100,0;") +</v>
      </c>
      <c r="X70" s="2" t="str">
        <f t="shared" ca="1" si="130"/>
        <v>String("64. ,20,100,1,100,0;") +</v>
      </c>
      <c r="Y70" s="2" t="str">
        <f t="shared" ca="1" si="131"/>
        <v>String("64. ,20,100,1,100,0;") +</v>
      </c>
      <c r="Z70" s="2" t="str">
        <f t="shared" si="132"/>
        <v xml:space="preserve">  {  30,  80,  64}, // Огонь с искрами</v>
      </c>
      <c r="AA70" s="2" t="str">
        <f t="shared" ca="1" si="133"/>
        <v xml:space="preserve">        case EFF_FIRESPARKS:          HIGH_DELAY_TICK { effTimer = millis(); FireSparks();                 Eff_Tick (); }  break;  // ( 64U) Огонь с искрами</v>
      </c>
      <c r="AB70" s="2" t="str">
        <f t="shared" ca="1" si="134"/>
        <v>{"name":"64. Огонь с искрами","spmin":20,"spmax":100,"scmin":1,"scmax":100,"type":0},</v>
      </c>
      <c r="AC70" s="4" t="str">
        <f t="shared" ca="1" si="135"/>
        <v>"e64":0,</v>
      </c>
      <c r="AD70" s="4" t="str">
        <f t="shared" ca="1" si="136"/>
        <v>e64=[[e64]]&amp;</v>
      </c>
      <c r="AE70" s="4" t="str">
        <f t="shared" ca="1" si="137"/>
        <v>"e64":3,</v>
      </c>
      <c r="AF70" s="2" t="str">
        <f t="shared" ca="1" si="138"/>
        <v>{"type":"checkbox","class":"checkbox-big","name":"e64","title":"64. Огонь с искрами","style":"font-size:20px;display:block","state":"{{e64}}"},</v>
      </c>
      <c r="AG70" s="2" t="str">
        <f t="shared" ca="1" si="139"/>
        <v>{"type":"h4","title":"64. Огонь с искрами","style":"width:85%;float:left"},{"type":"input","title":"папка","name":"e64","state":"{{e64}}","pattern":"[0-9]{1,2}","style":"width:15%;display:inline"},{"type":"hr"},</v>
      </c>
      <c r="AH70" s="2" t="str">
        <f t="shared" ca="1" si="140"/>
        <v>"64": "64.Огонь с искрами",</v>
      </c>
      <c r="AI70" s="16" t="str">
        <f t="shared" ca="1" si="141"/>
        <v>"64":"64",</v>
      </c>
      <c r="AJ70" s="2" t="str">
        <f t="shared" ca="1" si="142"/>
        <v>64. Огонь с искрами,20,100,1,100,0;</v>
      </c>
      <c r="AK70" s="2" t="str">
        <f t="shared" ca="1" si="143"/>
        <v>64.Огонь с искрами</v>
      </c>
    </row>
    <row r="71" spans="1:56" ht="14.25" customHeight="1">
      <c r="A71" s="35">
        <f t="shared" ca="1" si="126"/>
        <v>65</v>
      </c>
      <c r="B71" s="40" t="s">
        <v>218</v>
      </c>
      <c r="C71" s="40" t="s">
        <v>219</v>
      </c>
      <c r="H71" s="40">
        <v>20</v>
      </c>
      <c r="I71" s="40">
        <v>205</v>
      </c>
      <c r="J71" s="40">
        <v>149</v>
      </c>
      <c r="L71" s="40">
        <v>99</v>
      </c>
      <c r="M71" s="40">
        <v>255</v>
      </c>
      <c r="N71" s="40">
        <v>0</v>
      </c>
      <c r="O71" s="40">
        <v>255</v>
      </c>
      <c r="P71" s="40">
        <v>1</v>
      </c>
      <c r="Q71" s="40" t="s">
        <v>44</v>
      </c>
      <c r="R71" s="40" t="s">
        <v>220</v>
      </c>
      <c r="S71" s="40">
        <v>4</v>
      </c>
      <c r="T71" s="40">
        <f t="shared" ca="1" si="127"/>
        <v>65</v>
      </c>
      <c r="U71" s="15"/>
      <c r="V71" s="2" t="str">
        <f t="shared" ca="1" si="128"/>
        <v>#define EFF_COLOR_RAIN          ( 65U)    // Осадки</v>
      </c>
      <c r="W71" s="2" t="str">
        <f t="shared" ca="1" si="129"/>
        <v>String("65. Осадки,99,255,0,255,1;") +</v>
      </c>
      <c r="X71" s="2" t="str">
        <f t="shared" ca="1" si="130"/>
        <v>String("65. ,99,255,0,255,1;") +</v>
      </c>
      <c r="Y71" s="2" t="str">
        <f t="shared" ca="1" si="131"/>
        <v>String("65. ,99,255,0,255,1;") +</v>
      </c>
      <c r="Z71" s="2" t="str">
        <f t="shared" si="132"/>
        <v xml:space="preserve">  {  20, 205, 149}, // Осадки</v>
      </c>
      <c r="AA71" s="2" t="str">
        <f t="shared" ca="1" si="133"/>
        <v xml:space="preserve">        case EFF_COLOR_RAIN:          DYNAMIC_DELAY_TICK { effTimer = millis(); coloredRain();                Eff_Tick (); }  break;  // ( 65U) Осадки</v>
      </c>
      <c r="AB71" s="2" t="str">
        <f t="shared" ca="1" si="134"/>
        <v>{"name":"65. Осадки","spmin":99,"spmax":255,"scmin":0,"scmax":255,"type":1},</v>
      </c>
      <c r="AC71" s="4" t="str">
        <f t="shared" ca="1" si="135"/>
        <v>"e65":0,</v>
      </c>
      <c r="AD71" s="4" t="str">
        <f t="shared" ca="1" si="136"/>
        <v>e65=[[e65]]&amp;</v>
      </c>
      <c r="AE71" s="4" t="str">
        <f t="shared" ca="1" si="137"/>
        <v>"e65":4,</v>
      </c>
      <c r="AF71" s="2" t="str">
        <f t="shared" ca="1" si="138"/>
        <v>{"type":"checkbox","class":"checkbox-big","name":"e65","title":"65. Осадки","style":"font-size:20px;display:block","state":"{{e65}}"},</v>
      </c>
      <c r="AG71" s="2" t="str">
        <f t="shared" ca="1" si="139"/>
        <v>{"type":"h4","title":"65. Осадки","style":"width:85%;float:left"},{"type":"input","title":"папка","name":"e65","state":"{{e65}}","pattern":"[0-9]{1,2}","style":"width:15%;display:inline"},{"type":"hr"},</v>
      </c>
      <c r="AH71" s="2" t="str">
        <f t="shared" ca="1" si="140"/>
        <v>"65": "65.Осадки",</v>
      </c>
      <c r="AI71" s="16" t="str">
        <f t="shared" ca="1" si="141"/>
        <v>"65":"65",</v>
      </c>
      <c r="AJ71" s="2" t="str">
        <f t="shared" ca="1" si="142"/>
        <v>65. Осадки,99,255,0,255,1;</v>
      </c>
      <c r="AK71" s="2" t="str">
        <f t="shared" ca="1" si="143"/>
        <v>65.Осадки</v>
      </c>
      <c r="AL71" s="2"/>
      <c r="AM71" s="2"/>
      <c r="AN71" s="17"/>
      <c r="AO71" s="2"/>
      <c r="AP71" s="2"/>
      <c r="AQ71" s="2"/>
      <c r="AR71" s="2"/>
      <c r="AS71" s="16"/>
      <c r="AT71" s="2"/>
      <c r="AU71" s="2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ht="14.25" customHeight="1">
      <c r="A72" s="35">
        <f t="shared" ca="1" si="126"/>
        <v>66</v>
      </c>
      <c r="B72" s="40" t="s">
        <v>221</v>
      </c>
      <c r="C72" s="40" t="s">
        <v>222</v>
      </c>
      <c r="H72" s="40">
        <v>15</v>
      </c>
      <c r="I72" s="40">
        <v>208</v>
      </c>
      <c r="J72" s="40">
        <v>100</v>
      </c>
      <c r="L72" s="40">
        <v>99</v>
      </c>
      <c r="M72" s="40">
        <v>255</v>
      </c>
      <c r="N72" s="40">
        <v>1</v>
      </c>
      <c r="O72" s="40">
        <v>100</v>
      </c>
      <c r="P72" s="40">
        <v>0</v>
      </c>
      <c r="Q72" s="40" t="s">
        <v>44</v>
      </c>
      <c r="R72" s="40" t="s">
        <v>223</v>
      </c>
      <c r="S72" s="40">
        <v>2</v>
      </c>
      <c r="T72" s="40">
        <f t="shared" ca="1" si="127"/>
        <v>66</v>
      </c>
      <c r="U72" s="15"/>
      <c r="V72" s="2" t="str">
        <f t="shared" ca="1" si="128"/>
        <v>#define EFF_OSCILLATING         ( 66U)    // Осциллятор</v>
      </c>
      <c r="W72" s="2" t="str">
        <f t="shared" ca="1" si="129"/>
        <v>String("66. Осциллятор,99,255,1,100,0;") +</v>
      </c>
      <c r="X72" s="2" t="str">
        <f t="shared" ca="1" si="130"/>
        <v>String("66. ,99,255,1,100,0;") +</v>
      </c>
      <c r="Y72" s="2" t="str">
        <f t="shared" ca="1" si="131"/>
        <v>String("66. ,99,255,1,100,0;") +</v>
      </c>
      <c r="Z72" s="2" t="str">
        <f t="shared" si="132"/>
        <v xml:space="preserve">  {  15, 208, 100}, // Осциллятор</v>
      </c>
      <c r="AA72" s="2" t="str">
        <f t="shared" ca="1" si="133"/>
        <v xml:space="preserve">        case EFF_OSCILLATING:         DYNAMIC_DELAY_TICK { effTimer = millis(); oscillatingRoutine();         Eff_Tick (); }  break;  // ( 66U) Осциллятор</v>
      </c>
      <c r="AB72" s="2" t="str">
        <f t="shared" ca="1" si="134"/>
        <v>{"name":"66. Осциллятор","spmin":99,"spmax":255,"scmin":1,"scmax":100,"type":0},</v>
      </c>
      <c r="AC72" s="4" t="str">
        <f t="shared" ca="1" si="135"/>
        <v>"e66":0,</v>
      </c>
      <c r="AD72" s="4" t="str">
        <f t="shared" ca="1" si="136"/>
        <v>e66=[[e66]]&amp;</v>
      </c>
      <c r="AE72" s="4" t="str">
        <f t="shared" ca="1" si="137"/>
        <v>"e66":2,</v>
      </c>
      <c r="AF72" s="2" t="str">
        <f t="shared" ca="1" si="138"/>
        <v>{"type":"checkbox","class":"checkbox-big","name":"e66","title":"66. Осциллятор","style":"font-size:20px;display:block","state":"{{e66}}"},</v>
      </c>
      <c r="AG72" s="2" t="str">
        <f t="shared" ca="1" si="139"/>
        <v>{"type":"h4","title":"66. Осциллятор","style":"width:85%;float:left"},{"type":"input","title":"папка","name":"e66","state":"{{e66}}","pattern":"[0-9]{1,2}","style":"width:15%;display:inline"},{"type":"hr"},</v>
      </c>
      <c r="AH72" s="2" t="str">
        <f t="shared" ca="1" si="140"/>
        <v>"66": "66.Осциллятор",</v>
      </c>
      <c r="AI72" s="16" t="str">
        <f t="shared" ca="1" si="141"/>
        <v>"66":"66",</v>
      </c>
      <c r="AJ72" s="2" t="str">
        <f t="shared" ca="1" si="142"/>
        <v>66. Осциллятор,99,255,1,100,0;</v>
      </c>
      <c r="AK72" s="2" t="str">
        <f t="shared" ca="1" si="143"/>
        <v>66.Осциллятор</v>
      </c>
      <c r="AL72" s="2"/>
      <c r="AM72" s="2"/>
      <c r="AN72" s="17"/>
      <c r="AO72" s="2"/>
      <c r="AP72" s="2"/>
      <c r="AQ72" s="2"/>
      <c r="AR72" s="2"/>
      <c r="AS72" s="16"/>
      <c r="AT72" s="2"/>
      <c r="AU72" s="2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ht="14.25" customHeight="1">
      <c r="A73" s="35">
        <f t="shared" ca="1" si="126"/>
        <v>67</v>
      </c>
      <c r="B73" s="40" t="s">
        <v>224</v>
      </c>
      <c r="C73" s="40" t="s">
        <v>225</v>
      </c>
      <c r="H73" s="40">
        <v>20</v>
      </c>
      <c r="I73" s="40">
        <v>15</v>
      </c>
      <c r="J73" s="40">
        <v>34</v>
      </c>
      <c r="L73" s="40">
        <v>1</v>
      </c>
      <c r="M73" s="40">
        <v>15</v>
      </c>
      <c r="N73" s="40">
        <v>1</v>
      </c>
      <c r="O73" s="40">
        <v>100</v>
      </c>
      <c r="P73" s="40">
        <v>0</v>
      </c>
      <c r="Q73" s="40" t="s">
        <v>40</v>
      </c>
      <c r="R73" s="40" t="s">
        <v>226</v>
      </c>
      <c r="S73" s="40">
        <v>2</v>
      </c>
      <c r="T73" s="40">
        <f t="shared" ca="1" si="127"/>
        <v>67</v>
      </c>
      <c r="U73" s="15"/>
      <c r="V73" s="2" t="str">
        <f t="shared" ca="1" si="128"/>
        <v>#define EFF_CLOUDS              ( 67U)    // Облака</v>
      </c>
      <c r="W73" s="2" t="str">
        <f t="shared" ca="1" si="129"/>
        <v>String("67. Облака,1,15,1,100,0;") +</v>
      </c>
      <c r="X73" s="2" t="str">
        <f t="shared" ca="1" si="130"/>
        <v>String("67. ,1,15,1,100,0;") +</v>
      </c>
      <c r="Y73" s="2" t="str">
        <f t="shared" ca="1" si="131"/>
        <v>String("67. ,1,15,1,100,0;") +</v>
      </c>
      <c r="Z73" s="2" t="str">
        <f t="shared" si="132"/>
        <v xml:space="preserve">  {  20,  15,  34}, // Облака</v>
      </c>
      <c r="AA73" s="2" t="str">
        <f t="shared" ca="1" si="133"/>
        <v xml:space="preserve">        case EFF_CLOUDS:              HIGH_DELAY_TICK { effTimer = millis(); cloudsNoiseRoutine();         Eff_Tick (); }  break;  // ( 67U) Облака</v>
      </c>
      <c r="AB73" s="2" t="str">
        <f t="shared" ca="1" si="134"/>
        <v>{"name":"67. Облака","spmin":1,"spmax":15,"scmin":1,"scmax":100,"type":0},</v>
      </c>
      <c r="AC73" s="4" t="str">
        <f t="shared" ca="1" si="135"/>
        <v>"e67":0,</v>
      </c>
      <c r="AD73" s="4" t="str">
        <f t="shared" ca="1" si="136"/>
        <v>e67=[[e67]]&amp;</v>
      </c>
      <c r="AE73" s="4" t="str">
        <f t="shared" ca="1" si="137"/>
        <v>"e67":2,</v>
      </c>
      <c r="AF73" s="2" t="str">
        <f t="shared" ca="1" si="138"/>
        <v>{"type":"checkbox","class":"checkbox-big","name":"e67","title":"67. Облака","style":"font-size:20px;display:block","state":"{{e67}}"},</v>
      </c>
      <c r="AG73" s="2" t="str">
        <f t="shared" ca="1" si="139"/>
        <v>{"type":"h4","title":"67. Облака","style":"width:85%;float:left"},{"type":"input","title":"папка","name":"e67","state":"{{e67}}","pattern":"[0-9]{1,2}","style":"width:15%;display:inline"},{"type":"hr"},</v>
      </c>
      <c r="AH73" s="2" t="str">
        <f t="shared" ca="1" si="140"/>
        <v>"67": "67.Облака",</v>
      </c>
      <c r="AI73" s="16" t="str">
        <f t="shared" ca="1" si="141"/>
        <v>"67":"67",</v>
      </c>
      <c r="AJ73" s="2" t="str">
        <f t="shared" ca="1" si="142"/>
        <v>67. Облака,1,15,1,100,0;</v>
      </c>
      <c r="AK73" s="2" t="str">
        <f t="shared" ca="1" si="143"/>
        <v>67.Облака</v>
      </c>
      <c r="AL73" s="2"/>
      <c r="AM73" s="2"/>
      <c r="AN73" s="17"/>
      <c r="AO73" s="2"/>
      <c r="AP73" s="2"/>
      <c r="AQ73" s="2"/>
      <c r="AR73" s="2"/>
      <c r="AS73" s="16"/>
      <c r="AT73" s="2"/>
      <c r="AU73" s="2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s="30" customFormat="1" ht="14.25" customHeight="1">
      <c r="A74" s="35">
        <f t="shared" ca="1" si="126"/>
        <v>68</v>
      </c>
      <c r="B74" s="40" t="s">
        <v>227</v>
      </c>
      <c r="C74" s="40" t="s">
        <v>228</v>
      </c>
      <c r="D74" s="44"/>
      <c r="E74" s="44"/>
      <c r="F74" s="44"/>
      <c r="G74" s="44"/>
      <c r="H74" s="40">
        <v>20</v>
      </c>
      <c r="I74" s="40">
        <v>8</v>
      </c>
      <c r="J74" s="40">
        <v>12</v>
      </c>
      <c r="K74" s="44"/>
      <c r="L74" s="40">
        <v>2</v>
      </c>
      <c r="M74" s="40">
        <v>15</v>
      </c>
      <c r="N74" s="40">
        <v>4</v>
      </c>
      <c r="O74" s="40">
        <v>30</v>
      </c>
      <c r="P74" s="40">
        <v>0</v>
      </c>
      <c r="Q74" s="40" t="s">
        <v>40</v>
      </c>
      <c r="R74" s="40" t="s">
        <v>229</v>
      </c>
      <c r="S74" s="40">
        <v>5</v>
      </c>
      <c r="T74" s="40">
        <f t="shared" ca="1" si="127"/>
        <v>68</v>
      </c>
      <c r="U74" s="32"/>
      <c r="V74" s="31" t="str">
        <f t="shared" ca="1" si="128"/>
        <v>#define EFF_OCEAN               ( 68U)    // Океан</v>
      </c>
      <c r="W74" s="31" t="str">
        <f t="shared" ca="1" si="129"/>
        <v>String("68. Океан,2,15,4,30,0;") +</v>
      </c>
      <c r="X74" s="31" t="str">
        <f t="shared" ca="1" si="130"/>
        <v>String("68. ,2,15,4,30,0;") +</v>
      </c>
      <c r="Y74" s="31" t="str">
        <f t="shared" ca="1" si="131"/>
        <v>String("68. ,2,15,4,30,0;") +</v>
      </c>
      <c r="Z74" s="31" t="str">
        <f t="shared" si="132"/>
        <v xml:space="preserve">  {  20,   8,  12}, // Океан</v>
      </c>
      <c r="AA74" s="31" t="str">
        <f t="shared" ca="1" si="133"/>
        <v xml:space="preserve">        case EFF_OCEAN:               HIGH_DELAY_TICK { effTimer = millis(); oceanNoiseRoutine();          Eff_Tick (); }  break;  // ( 68U) Океан</v>
      </c>
      <c r="AB74" s="31" t="str">
        <f t="shared" ca="1" si="134"/>
        <v>{"name":"68. Океан","spmin":2,"spmax":15,"scmin":4,"scmax":30,"type":0},</v>
      </c>
      <c r="AC74" s="33" t="str">
        <f t="shared" ca="1" si="135"/>
        <v>"e68":0,</v>
      </c>
      <c r="AD74" s="33" t="str">
        <f t="shared" ca="1" si="136"/>
        <v>e68=[[e68]]&amp;</v>
      </c>
      <c r="AE74" s="33" t="str">
        <f t="shared" ca="1" si="137"/>
        <v>"e68":5,</v>
      </c>
      <c r="AF74" s="31" t="str">
        <f t="shared" ca="1" si="138"/>
        <v>{"type":"checkbox","class":"checkbox-big","name":"e68","title":"68. Океан","style":"font-size:20px;display:block","state":"{{e68}}"},</v>
      </c>
      <c r="AG74" s="31" t="str">
        <f t="shared" ca="1" si="139"/>
        <v>{"type":"h4","title":"68. Океан","style":"width:85%;float:left"},{"type":"input","title":"папка","name":"e68","state":"{{e68}}","pattern":"[0-9]{1,2}","style":"width:15%;display:inline"},{"type":"hr"},</v>
      </c>
      <c r="AH74" s="31" t="str">
        <f t="shared" ca="1" si="140"/>
        <v>"68": "68.Океан",</v>
      </c>
      <c r="AI74" s="31" t="str">
        <f t="shared" ca="1" si="141"/>
        <v>"68":"68",</v>
      </c>
      <c r="AJ74" s="31" t="str">
        <f t="shared" ca="1" si="142"/>
        <v>68. Океан,2,15,4,30,0;</v>
      </c>
      <c r="AK74" s="2" t="str">
        <f t="shared" ca="1" si="143"/>
        <v>68.Океан</v>
      </c>
      <c r="AL74" s="31"/>
      <c r="AM74" s="31"/>
      <c r="AN74" s="34"/>
      <c r="AO74" s="31"/>
      <c r="AP74" s="31"/>
      <c r="AQ74" s="31"/>
      <c r="AR74" s="31"/>
      <c r="AS74" s="31"/>
      <c r="AT74" s="31"/>
      <c r="AU74" s="31"/>
    </row>
    <row r="75" spans="1:56" s="31" customFormat="1">
      <c r="A75" s="35">
        <f t="shared" ca="1" si="126"/>
        <v>69</v>
      </c>
      <c r="B75" s="40" t="s">
        <v>399</v>
      </c>
      <c r="C75" s="40" t="s">
        <v>380</v>
      </c>
      <c r="D75" s="44"/>
      <c r="E75" s="44"/>
      <c r="F75" s="44"/>
      <c r="G75" s="44"/>
      <c r="H75" s="40">
        <v>15</v>
      </c>
      <c r="I75" s="40">
        <v>200</v>
      </c>
      <c r="J75" s="40">
        <v>51</v>
      </c>
      <c r="K75" s="44"/>
      <c r="L75" s="40">
        <v>150</v>
      </c>
      <c r="M75" s="40">
        <v>255</v>
      </c>
      <c r="N75" s="40">
        <v>1</v>
      </c>
      <c r="O75" s="40">
        <v>100</v>
      </c>
      <c r="P75" s="40">
        <v>0</v>
      </c>
      <c r="Q75" s="40" t="s">
        <v>44</v>
      </c>
      <c r="R75" s="40" t="s">
        <v>390</v>
      </c>
      <c r="S75" s="40">
        <v>2</v>
      </c>
      <c r="T75" s="40">
        <f t="shared" ca="1" si="127"/>
        <v>69</v>
      </c>
      <c r="U75" s="32"/>
      <c r="V75" s="31" t="str">
        <f t="shared" ca="1" si="128"/>
        <v>#define EFF_OCTOPUS             ( 69U)    // Осьминог</v>
      </c>
      <c r="Z75" s="31" t="str">
        <f t="shared" si="132"/>
        <v xml:space="preserve">  {  15, 200,  51}, // Осьминог</v>
      </c>
      <c r="AA75" s="31" t="str">
        <f t="shared" ca="1" si="133"/>
        <v xml:space="preserve">        case EFF_OCTOPUS:             DYNAMIC_DELAY_TICK { effTimer = millis(); Octopus();                    Eff_Tick (); }  break;  // ( 69U) Осьминог</v>
      </c>
      <c r="AC75" s="33" t="str">
        <f t="shared" ca="1" si="135"/>
        <v>"e69":0,</v>
      </c>
      <c r="AD75" s="33" t="str">
        <f t="shared" ca="1" si="136"/>
        <v>e69=[[e69]]&amp;</v>
      </c>
      <c r="AE75" s="33" t="str">
        <f t="shared" ca="1" si="137"/>
        <v>"e69":2,</v>
      </c>
      <c r="AF75" s="31" t="str">
        <f t="shared" ca="1" si="138"/>
        <v>{"type":"checkbox","class":"checkbox-big","name":"e69","title":"69. Осьминог","style":"font-size:20px;display:block","state":"{{e69}}"},</v>
      </c>
      <c r="AG75" s="31" t="str">
        <f t="shared" ca="1" si="139"/>
        <v>{"type":"h4","title":"69. Осьминог","style":"width:85%;float:left"},{"type":"input","title":"папка","name":"e69","state":"{{e69}}","pattern":"[0-9]{1,2}","style":"width:15%;display:inline"},{"type":"hr"},</v>
      </c>
      <c r="AH75" s="31" t="str">
        <f t="shared" ca="1" si="140"/>
        <v>"69": "69.Осьминог",</v>
      </c>
      <c r="AI75" s="31" t="str">
        <f t="shared" ca="1" si="141"/>
        <v>"69":"69",</v>
      </c>
      <c r="AJ75" s="31" t="str">
        <f t="shared" ca="1" si="142"/>
        <v>69. Осьминог,150,255,1,100,0;</v>
      </c>
      <c r="AK75" s="2" t="str">
        <f t="shared" ca="1" si="143"/>
        <v>69.Осьминог</v>
      </c>
    </row>
    <row r="76" spans="1:56" s="30" customFormat="1" ht="14.25" customHeight="1">
      <c r="A76" s="35">
        <f t="shared" ref="A76:A82" ca="1" si="144">MAX(OFFSET(A76,-4,0,4,1))+1</f>
        <v>70</v>
      </c>
      <c r="B76" s="40" t="s">
        <v>230</v>
      </c>
      <c r="C76" s="40" t="s">
        <v>231</v>
      </c>
      <c r="D76" s="44"/>
      <c r="E76" s="44"/>
      <c r="F76" s="44"/>
      <c r="G76" s="44"/>
      <c r="H76" s="40">
        <v>20</v>
      </c>
      <c r="I76" s="40">
        <v>5</v>
      </c>
      <c r="J76" s="40">
        <v>12</v>
      </c>
      <c r="K76" s="44"/>
      <c r="L76" s="40">
        <v>1</v>
      </c>
      <c r="M76" s="40">
        <v>30</v>
      </c>
      <c r="N76" s="40">
        <v>1</v>
      </c>
      <c r="O76" s="40">
        <v>100</v>
      </c>
      <c r="P76" s="40">
        <v>0</v>
      </c>
      <c r="Q76" s="40" t="s">
        <v>40</v>
      </c>
      <c r="R76" s="40" t="s">
        <v>232</v>
      </c>
      <c r="S76" s="40">
        <v>2</v>
      </c>
      <c r="T76" s="40">
        <f t="shared" ref="T76:T82" ca="1" si="145">MAX(OFFSET(T76,-4,0,4,1))+1</f>
        <v>70</v>
      </c>
      <c r="U76" s="32"/>
      <c r="V76" s="31" t="str">
        <f t="shared" ref="V76:V82" ca="1" si="146">CONCATENATE("#define EFF_",B76,REPT(" ",20-LEN(B76)),"(",REPT(" ",3-LEN(T76)),T76,"U)    // ",C76)</f>
        <v>#define EFF_RAINBOW_STRIPE      ( 70U)    // Павлин</v>
      </c>
      <c r="W76" s="31" t="str">
        <f t="shared" ref="W76:W82" ca="1" si="147">CONCATENATE("String(""",A76,". ",C76,",",L76,",",M76,",",N76,",",O76,",",P76,";"") +")</f>
        <v>String("70. Павлин,1,30,1,100,0;") +</v>
      </c>
      <c r="X76" s="31" t="str">
        <f t="shared" ref="X76:X82" ca="1" si="148">CONCATENATE("String(""",A76,". ",D76,",",L76,",",M76,",",N76,",",O76,",",P76,";"") +")</f>
        <v>String("70. ,1,30,1,100,0;") +</v>
      </c>
      <c r="Y76" s="31" t="str">
        <f t="shared" ref="Y76:Y82" ca="1" si="149">CONCATENATE("String(""",A76,". ",E76,",",L76,",",M76,",",N76,",",O76,",",P76,";"") +")</f>
        <v>String("70. ,1,30,1,100,0;") +</v>
      </c>
      <c r="Z76" s="31" t="str">
        <f t="shared" ref="Z76:Z82" si="150">CONCATENATE("  {",REPT(" ",4-LEN(H76)),H76,",",REPT(" ",4-LEN(I76)),I76,",",REPT(" ",4-LEN(J76)),J76,"}, // ",C76)</f>
        <v xml:space="preserve">  {  20,   5,  12}, // Павлин</v>
      </c>
      <c r="AA76" s="31" t="str">
        <f t="shared" ref="AA76:AA82" ca="1" si="151">CONCATENATE("        case EFF_",B76,":",REPT(" ",20-LEN(B76)),Q76," { effTimer = millis(); ",R76,REPT(" ",30-LEN(R76)),"Eff_Tick (); }","  break;  // (",REPT(" ",3-LEN(T76)),T76,"U) ",C76)</f>
        <v xml:space="preserve">        case EFF_RAINBOW_STRIPE:      HIGH_DELAY_TICK { effTimer = millis(); rainbowStripeNoiseRoutine();  Eff_Tick (); }  break;  // ( 70U) Павлин</v>
      </c>
      <c r="AC76" s="33" t="str">
        <f t="shared" ref="AC76:AC82" ca="1" si="152">CONCATENATE("""","e",T76,"""",":0,")</f>
        <v>"e70":0,</v>
      </c>
      <c r="AD76" s="33" t="str">
        <f t="shared" ref="AD76:AD82" ca="1" si="153">CONCATENATE("e",T76,"=[[e",T76,"]]&amp;")</f>
        <v>e70=[[e70]]&amp;</v>
      </c>
      <c r="AE76" s="33" t="str">
        <f t="shared" ref="AE76:AE82" ca="1" si="154">CONCATENATE("""","e",T76,"""",":",S76,",")</f>
        <v>"e70":2,</v>
      </c>
      <c r="AF76" s="31" t="str">
        <f t="shared" ref="AF76:AF81" ca="1" si="155">CONCATENATE("{""type"":""checkbox"",""class"":""checkbox-big"",""name"":""e",T76,""",""title"":""",A76,". ",C76,""",""style"":""font-size:20px;display:block"",""state"":""{{e",T76,"}}""},")</f>
        <v>{"type":"checkbox","class":"checkbox-big","name":"e70","title":"70. Павлин","style":"font-size:20px;display:block","state":"{{e70}}"},</v>
      </c>
      <c r="AG76" s="31" t="str">
        <f t="shared" ref="AG76:AG82" ca="1" si="156">CONCATENATE("{""type"":""h4"",""title"":""",A76,". ",C76,""",""style"":""width:85%;float:left""},{""type"":""input"",""title"":""папка"",""name"":""e",T76,""",""state"":""{{e",T76,"}}"",""pattern"":""[0-9]{1,2}"",""style"":""width:15%;display:inline""},{""type"":""hr""},")</f>
        <v>{"type":"h4","title":"70. Павлин","style":"width:85%;float:left"},{"type":"input","title":"папка","name":"e70","state":"{{e70}}","pattern":"[0-9]{1,2}","style":"width:15%;display:inline"},{"type":"hr"},</v>
      </c>
      <c r="AH76" s="31" t="str">
        <f t="shared" ref="AH76:AH82" ca="1" si="157">CONCATENATE("""",A76,"""",": """,A76,".",C76,""",")</f>
        <v>"70": "70.Павлин",</v>
      </c>
      <c r="AI76" s="31" t="str">
        <f t="shared" ref="AI76:AI82" ca="1" si="158">CONCATENATE("""",A76,"""",":""",T76,""",")</f>
        <v>"70":"70",</v>
      </c>
      <c r="AJ76" s="31" t="str">
        <f t="shared" ref="AJ76:AJ82" ca="1" si="159">CONCATENATE(A76,". ",C76,",",L76,",",M76,",",N76,",",O76,",",P76,";")</f>
        <v>70. Павлин,1,30,1,100,0;</v>
      </c>
      <c r="AK76" s="2" t="str">
        <f t="shared" ca="1" si="143"/>
        <v>70.Павлин</v>
      </c>
      <c r="AL76" s="31"/>
      <c r="AM76" s="31"/>
      <c r="AN76" s="34"/>
      <c r="AO76" s="31"/>
      <c r="AP76" s="31"/>
      <c r="AQ76" s="31"/>
      <c r="AR76" s="31"/>
      <c r="AS76" s="31"/>
      <c r="AT76" s="31"/>
      <c r="AU76" s="31"/>
    </row>
    <row r="77" spans="1:56" ht="14.25" customHeight="1">
      <c r="A77" s="35">
        <f t="shared" ca="1" si="144"/>
        <v>71</v>
      </c>
      <c r="B77" s="40" t="s">
        <v>233</v>
      </c>
      <c r="C77" s="40" t="s">
        <v>234</v>
      </c>
      <c r="H77" s="40">
        <v>20</v>
      </c>
      <c r="I77" s="40">
        <v>150</v>
      </c>
      <c r="J77" s="40">
        <v>1</v>
      </c>
      <c r="L77" s="40">
        <v>15</v>
      </c>
      <c r="M77" s="40">
        <v>255</v>
      </c>
      <c r="N77" s="40">
        <v>1</v>
      </c>
      <c r="O77" s="40">
        <v>100</v>
      </c>
      <c r="P77" s="40">
        <v>1</v>
      </c>
      <c r="Q77" s="40" t="s">
        <v>44</v>
      </c>
      <c r="R77" s="40" t="s">
        <v>235</v>
      </c>
      <c r="S77" s="40">
        <v>2</v>
      </c>
      <c r="T77" s="40">
        <f t="shared" ca="1" si="145"/>
        <v>71</v>
      </c>
      <c r="U77" s="15"/>
      <c r="V77" s="2" t="str">
        <f t="shared" ca="1" si="146"/>
        <v>#define EFF_HOURGLASS           ( 71U)    // Песочные часы</v>
      </c>
      <c r="W77" s="2" t="str">
        <f t="shared" ca="1" si="147"/>
        <v>String("71. Песочные часы,15,255,1,100,1;") +</v>
      </c>
      <c r="X77" s="2" t="str">
        <f t="shared" ca="1" si="148"/>
        <v>String("71. ,15,255,1,100,1;") +</v>
      </c>
      <c r="Y77" s="2" t="str">
        <f t="shared" ca="1" si="149"/>
        <v>String("71. ,15,255,1,100,1;") +</v>
      </c>
      <c r="Z77" s="2" t="str">
        <f t="shared" si="150"/>
        <v xml:space="preserve">  {  20, 150,   1}, // Песочные часы</v>
      </c>
      <c r="AA77" s="2" t="str">
        <f t="shared" ca="1" si="151"/>
        <v xml:space="preserve">        case EFF_HOURGLASS:           DYNAMIC_DELAY_TICK { effTimer = millis(); Hourglass();                  Eff_Tick (); }  break;  // ( 71U) Песочные часы</v>
      </c>
      <c r="AB77" s="2" t="str">
        <f ca="1">CONCATENATE("{""name"":""",A77,". ",C77,""",""spmin"":",L77,",""spmax"":",M77,",""scmin"":",N77,",""scmax"":",O77,",""type"":",P77,"},")</f>
        <v>{"name":"71. Песочные часы","spmin":15,"spmax":255,"scmin":1,"scmax":100,"type":1},</v>
      </c>
      <c r="AC77" s="4" t="str">
        <f t="shared" ca="1" si="152"/>
        <v>"e71":0,</v>
      </c>
      <c r="AD77" s="4" t="str">
        <f t="shared" ca="1" si="153"/>
        <v>e71=[[e71]]&amp;</v>
      </c>
      <c r="AE77" s="4" t="str">
        <f t="shared" ca="1" si="154"/>
        <v>"e71":2,</v>
      </c>
      <c r="AF77" s="2" t="str">
        <f t="shared" ca="1" si="155"/>
        <v>{"type":"checkbox","class":"checkbox-big","name":"e71","title":"71. Песочные часы","style":"font-size:20px;display:block","state":"{{e71}}"},</v>
      </c>
      <c r="AG77" s="2" t="str">
        <f t="shared" ca="1" si="156"/>
        <v>{"type":"h4","title":"71. Песочные часы","style":"width:85%;float:left"},{"type":"input","title":"папка","name":"e71","state":"{{e71}}","pattern":"[0-9]{1,2}","style":"width:15%;display:inline"},{"type":"hr"},</v>
      </c>
      <c r="AH77" s="2" t="str">
        <f t="shared" ca="1" si="157"/>
        <v>"71": "71.Песочные часы",</v>
      </c>
      <c r="AI77" s="16" t="str">
        <f t="shared" ca="1" si="158"/>
        <v>"71":"71",</v>
      </c>
      <c r="AJ77" s="2" t="str">
        <f t="shared" ca="1" si="159"/>
        <v>71. Песочные часы,15,255,1,100,1;</v>
      </c>
      <c r="AK77" s="2" t="str">
        <f t="shared" ca="1" si="143"/>
        <v>71.Песочные часы</v>
      </c>
      <c r="AL77" s="2"/>
      <c r="AM77" s="2"/>
      <c r="AN77" s="17"/>
      <c r="AO77" s="2"/>
      <c r="AP77" s="2"/>
      <c r="AQ77" s="2"/>
      <c r="AR77" s="2"/>
      <c r="AS77" s="16"/>
      <c r="AT77" s="2"/>
      <c r="AU77" s="2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ht="14.25" customHeight="1">
      <c r="A78" s="35">
        <f t="shared" ca="1" si="144"/>
        <v>72</v>
      </c>
      <c r="B78" s="40" t="s">
        <v>236</v>
      </c>
      <c r="C78" s="40" t="s">
        <v>237</v>
      </c>
      <c r="H78" s="40">
        <v>25</v>
      </c>
      <c r="I78" s="40">
        <v>195</v>
      </c>
      <c r="J78" s="40">
        <v>1</v>
      </c>
      <c r="L78" s="40">
        <v>215</v>
      </c>
      <c r="M78" s="40">
        <v>255</v>
      </c>
      <c r="N78" s="40">
        <v>1</v>
      </c>
      <c r="O78" s="40">
        <v>100</v>
      </c>
      <c r="P78" s="40">
        <v>0</v>
      </c>
      <c r="Q78" s="40" t="s">
        <v>44</v>
      </c>
      <c r="R78" s="40" t="s">
        <v>238</v>
      </c>
      <c r="S78" s="40">
        <v>2</v>
      </c>
      <c r="T78" s="40">
        <f t="shared" ca="1" si="145"/>
        <v>72</v>
      </c>
      <c r="U78" s="15"/>
      <c r="V78" s="2" t="str">
        <f t="shared" ca="1" si="146"/>
        <v>#define EFF_PAINTBALL           ( 72U)    // Пейнтбол</v>
      </c>
      <c r="W78" s="2" t="str">
        <f t="shared" ca="1" si="147"/>
        <v>String("72. Пейнтбол,215,255,1,100,0;") +</v>
      </c>
      <c r="X78" s="2" t="str">
        <f t="shared" ca="1" si="148"/>
        <v>String("72. ,215,255,1,100,0;") +</v>
      </c>
      <c r="Y78" s="2" t="str">
        <f t="shared" ca="1" si="149"/>
        <v>String("72. ,215,255,1,100,0;") +</v>
      </c>
      <c r="Z78" s="2" t="str">
        <f t="shared" si="150"/>
        <v xml:space="preserve">  {  25, 195,   1}, // Пейнтбол</v>
      </c>
      <c r="AA78" s="2" t="str">
        <f t="shared" ca="1" si="151"/>
        <v xml:space="preserve">        case EFF_PAINTBALL:           DYNAMIC_DELAY_TICK { effTimer = millis(); lightBallsRoutine();          Eff_Tick (); }  break;  // ( 72U) Пейнтбол</v>
      </c>
      <c r="AC78" s="4" t="str">
        <f t="shared" ca="1" si="152"/>
        <v>"e72":0,</v>
      </c>
      <c r="AD78" s="4" t="str">
        <f t="shared" ca="1" si="153"/>
        <v>e72=[[e72]]&amp;</v>
      </c>
      <c r="AE78" s="4" t="str">
        <f t="shared" ca="1" si="154"/>
        <v>"e72":2,</v>
      </c>
      <c r="AF78" s="2" t="str">
        <f t="shared" ca="1" si="155"/>
        <v>{"type":"checkbox","class":"checkbox-big","name":"e72","title":"72. Пейнтбол","style":"font-size:20px;display:block","state":"{{e72}}"},</v>
      </c>
      <c r="AG78" s="2" t="str">
        <f t="shared" ca="1" si="156"/>
        <v>{"type":"h4","title":"72. Пейнтбол","style":"width:85%;float:left"},{"type":"input","title":"папка","name":"e72","state":"{{e72}}","pattern":"[0-9]{1,2}","style":"width:15%;display:inline"},{"type":"hr"},</v>
      </c>
      <c r="AH78" s="2" t="str">
        <f t="shared" ca="1" si="157"/>
        <v>"72": "72.Пейнтбол",</v>
      </c>
      <c r="AI78" s="16" t="str">
        <f t="shared" ca="1" si="158"/>
        <v>"72":"72",</v>
      </c>
      <c r="AJ78" s="2" t="str">
        <f t="shared" ca="1" si="159"/>
        <v>72. Пейнтбол,215,255,1,100,0;</v>
      </c>
      <c r="AK78" s="2" t="str">
        <f t="shared" ca="1" si="143"/>
        <v>72.Пейнтбол</v>
      </c>
      <c r="AL78" s="2"/>
      <c r="AM78" s="2"/>
      <c r="AN78" s="17"/>
      <c r="AO78" s="2"/>
      <c r="AP78" s="2"/>
      <c r="AQ78" s="2"/>
      <c r="AR78" s="2"/>
      <c r="AS78" s="16"/>
      <c r="AT78" s="2"/>
      <c r="AU78" s="2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ht="14.25" customHeight="1">
      <c r="A79" s="35">
        <f t="shared" ca="1" si="144"/>
        <v>73</v>
      </c>
      <c r="B79" s="40" t="s">
        <v>239</v>
      </c>
      <c r="C79" s="40" t="s">
        <v>240</v>
      </c>
      <c r="H79" s="40">
        <v>15</v>
      </c>
      <c r="I79" s="40">
        <v>220</v>
      </c>
      <c r="J79" s="40">
        <v>40</v>
      </c>
      <c r="L79" s="40">
        <v>99</v>
      </c>
      <c r="M79" s="40">
        <v>255</v>
      </c>
      <c r="N79" s="40">
        <v>1</v>
      </c>
      <c r="O79" s="40">
        <v>100</v>
      </c>
      <c r="P79" s="40">
        <v>0</v>
      </c>
      <c r="Q79" s="40" t="s">
        <v>44</v>
      </c>
      <c r="R79" s="40" t="s">
        <v>241</v>
      </c>
      <c r="S79" s="40">
        <v>2</v>
      </c>
      <c r="T79" s="40">
        <f t="shared" ca="1" si="145"/>
        <v>73</v>
      </c>
      <c r="U79" s="15"/>
      <c r="V79" s="2" t="str">
        <f t="shared" ca="1" si="146"/>
        <v>#define EFF_PICASSO             ( 73U)    // Пикассо</v>
      </c>
      <c r="W79" s="2" t="str">
        <f t="shared" ca="1" si="147"/>
        <v>String("73. Пикассо,99,255,1,100,0;") +</v>
      </c>
      <c r="X79" s="2" t="str">
        <f t="shared" ca="1" si="148"/>
        <v>String("73. ,99,255,1,100,0;") +</v>
      </c>
      <c r="Y79" s="2" t="str">
        <f t="shared" ca="1" si="149"/>
        <v>String("73. ,99,255,1,100,0;") +</v>
      </c>
      <c r="Z79" s="2" t="str">
        <f t="shared" si="150"/>
        <v xml:space="preserve">  {  15, 220,  40}, // Пикассо</v>
      </c>
      <c r="AA79" s="2" t="str">
        <f t="shared" ca="1" si="151"/>
        <v xml:space="preserve">        case EFF_PICASSO:             DYNAMIC_DELAY_TICK { effTimer = millis(); picassoSelector();            Eff_Tick (); }  break;  // ( 73U) Пикассо</v>
      </c>
      <c r="AB79" s="2" t="str">
        <f t="shared" ref="AB79:AB82" ca="1" si="160">CONCATENATE("{""name"":""",A79,". ",C79,""",""spmin"":",L79,",""spmax"":",M79,",""scmin"":",N79,",""scmax"":",O79,",""type"":",P79,"},")</f>
        <v>{"name":"73. Пикассо","spmin":99,"spmax":255,"scmin":1,"scmax":100,"type":0},</v>
      </c>
      <c r="AC79" s="4" t="str">
        <f t="shared" ca="1" si="152"/>
        <v>"e73":0,</v>
      </c>
      <c r="AD79" s="4" t="str">
        <f t="shared" ca="1" si="153"/>
        <v>e73=[[e73]]&amp;</v>
      </c>
      <c r="AE79" s="4" t="str">
        <f t="shared" ca="1" si="154"/>
        <v>"e73":2,</v>
      </c>
      <c r="AF79" s="2" t="str">
        <f t="shared" ca="1" si="155"/>
        <v>{"type":"checkbox","class":"checkbox-big","name":"e73","title":"73. Пикассо","style":"font-size:20px;display:block","state":"{{e73}}"},</v>
      </c>
      <c r="AG79" s="2" t="str">
        <f t="shared" ca="1" si="156"/>
        <v>{"type":"h4","title":"73. Пикассо","style":"width:85%;float:left"},{"type":"input","title":"папка","name":"e73","state":"{{e73}}","pattern":"[0-9]{1,2}","style":"width:15%;display:inline"},{"type":"hr"},</v>
      </c>
      <c r="AH79" s="2" t="str">
        <f t="shared" ca="1" si="157"/>
        <v>"73": "73.Пикассо",</v>
      </c>
      <c r="AI79" s="16" t="str">
        <f t="shared" ca="1" si="158"/>
        <v>"73":"73",</v>
      </c>
      <c r="AJ79" s="2" t="str">
        <f t="shared" ca="1" si="159"/>
        <v>73. Пикассо,99,255,1,100,0;</v>
      </c>
      <c r="AK79" s="2" t="str">
        <f t="shared" ca="1" si="143"/>
        <v>73.Пикассо</v>
      </c>
      <c r="AL79" s="2"/>
      <c r="AM79" s="2"/>
      <c r="AN79" s="17"/>
      <c r="AO79" s="2"/>
      <c r="AP79" s="2"/>
      <c r="AQ79" s="2"/>
      <c r="AR79" s="2"/>
      <c r="AS79" s="16"/>
      <c r="AT79" s="2"/>
      <c r="AU79" s="2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 ht="14.25" customHeight="1">
      <c r="A80" s="35">
        <f t="shared" ca="1" si="144"/>
        <v>74</v>
      </c>
      <c r="B80" s="40" t="s">
        <v>242</v>
      </c>
      <c r="C80" s="40" t="s">
        <v>243</v>
      </c>
      <c r="H80" s="40">
        <v>10</v>
      </c>
      <c r="I80" s="40">
        <v>20</v>
      </c>
      <c r="J80" s="40">
        <v>35</v>
      </c>
      <c r="L80" s="40">
        <v>1</v>
      </c>
      <c r="M80" s="40">
        <v>30</v>
      </c>
      <c r="N80" s="40">
        <v>1</v>
      </c>
      <c r="O80" s="40">
        <v>100</v>
      </c>
      <c r="P80" s="40">
        <v>0</v>
      </c>
      <c r="Q80" s="40" t="s">
        <v>40</v>
      </c>
      <c r="R80" s="40" t="s">
        <v>244</v>
      </c>
      <c r="S80" s="40">
        <v>2</v>
      </c>
      <c r="T80" s="40">
        <f t="shared" ca="1" si="145"/>
        <v>74</v>
      </c>
      <c r="U80" s="15"/>
      <c r="V80" s="2" t="str">
        <f t="shared" ca="1" si="146"/>
        <v>#define EFF_PLASMA              ( 74U)    // Плазма</v>
      </c>
      <c r="W80" s="2" t="str">
        <f t="shared" ca="1" si="147"/>
        <v>String("74. Плазма,1,30,1,100,0;") +</v>
      </c>
      <c r="X80" s="2" t="str">
        <f t="shared" ca="1" si="148"/>
        <v>String("74. ,1,30,1,100,0;") +</v>
      </c>
      <c r="Y80" s="2" t="str">
        <f t="shared" ca="1" si="149"/>
        <v>String("74. ,1,30,1,100,0;") +</v>
      </c>
      <c r="Z80" s="2" t="str">
        <f t="shared" si="150"/>
        <v xml:space="preserve">  {  10,  20,  35}, // Плазма</v>
      </c>
      <c r="AA80" s="2" t="str">
        <f t="shared" ca="1" si="151"/>
        <v xml:space="preserve">        case EFF_PLASMA:              HIGH_DELAY_TICK { effTimer = millis(); plasmaNoiseRoutine();         Eff_Tick (); }  break;  // ( 74U) Плазма</v>
      </c>
      <c r="AB80" s="2" t="str">
        <f t="shared" ca="1" si="160"/>
        <v>{"name":"74. Плазма","spmin":1,"spmax":30,"scmin":1,"scmax":100,"type":0},</v>
      </c>
      <c r="AC80" s="4" t="str">
        <f t="shared" ca="1" si="152"/>
        <v>"e74":0,</v>
      </c>
      <c r="AD80" s="4" t="str">
        <f t="shared" ca="1" si="153"/>
        <v>e74=[[e74]]&amp;</v>
      </c>
      <c r="AE80" s="4" t="str">
        <f t="shared" ca="1" si="154"/>
        <v>"e74":2,</v>
      </c>
      <c r="AF80" s="2" t="str">
        <f t="shared" ca="1" si="155"/>
        <v>{"type":"checkbox","class":"checkbox-big","name":"e74","title":"74. Плазма","style":"font-size:20px;display:block","state":"{{e74}}"},</v>
      </c>
      <c r="AG80" s="2" t="str">
        <f t="shared" ca="1" si="156"/>
        <v>{"type":"h4","title":"74. Плазма","style":"width:85%;float:left"},{"type":"input","title":"папка","name":"e74","state":"{{e74}}","pattern":"[0-9]{1,2}","style":"width:15%;display:inline"},{"type":"hr"},</v>
      </c>
      <c r="AH80" s="2" t="str">
        <f t="shared" ca="1" si="157"/>
        <v>"74": "74.Плазма",</v>
      </c>
      <c r="AI80" s="16" t="str">
        <f t="shared" ca="1" si="158"/>
        <v>"74":"74",</v>
      </c>
      <c r="AJ80" s="2" t="str">
        <f t="shared" ca="1" si="159"/>
        <v>74. Плазма,1,30,1,100,0;</v>
      </c>
      <c r="AK80" s="2" t="str">
        <f t="shared" ca="1" si="143"/>
        <v>74.Плазма</v>
      </c>
      <c r="AL80" s="2"/>
      <c r="AM80" s="2"/>
      <c r="AN80" s="17"/>
      <c r="AO80" s="2"/>
      <c r="AP80" s="2"/>
      <c r="AQ80" s="2"/>
      <c r="AR80" s="2"/>
      <c r="AS80" s="16"/>
      <c r="AT80" s="2"/>
      <c r="AU80" s="2"/>
      <c r="AV80" s="18"/>
      <c r="AW80" s="18"/>
      <c r="AX80" s="18"/>
      <c r="AY80" s="18"/>
      <c r="AZ80" s="18"/>
      <c r="BA80" s="18"/>
      <c r="BB80" s="18"/>
      <c r="BC80" s="18"/>
      <c r="BD80" s="18"/>
    </row>
    <row r="81" spans="1:56" ht="14.25" customHeight="1">
      <c r="A81" s="35">
        <f t="shared" ca="1" si="144"/>
        <v>75</v>
      </c>
      <c r="B81" s="40" t="s">
        <v>245</v>
      </c>
      <c r="C81" s="40" t="s">
        <v>246</v>
      </c>
      <c r="H81" s="40">
        <v>10</v>
      </c>
      <c r="I81" s="40">
        <v>30</v>
      </c>
      <c r="J81" s="40">
        <v>82</v>
      </c>
      <c r="L81" s="40">
        <v>1</v>
      </c>
      <c r="M81" s="40">
        <v>255</v>
      </c>
      <c r="N81" s="40">
        <v>1</v>
      </c>
      <c r="O81" s="40">
        <v>100</v>
      </c>
      <c r="P81" s="40">
        <v>0</v>
      </c>
      <c r="Q81" s="40" t="s">
        <v>81</v>
      </c>
      <c r="R81" s="40" t="s">
        <v>247</v>
      </c>
      <c r="S81" s="40">
        <v>2</v>
      </c>
      <c r="T81" s="40">
        <f t="shared" ca="1" si="145"/>
        <v>75</v>
      </c>
      <c r="U81" s="15"/>
      <c r="V81" s="2" t="str">
        <f t="shared" ca="1" si="146"/>
        <v>#define EFF_SPIDER              ( 75U)    // Плазменная лампа</v>
      </c>
      <c r="W81" s="2" t="str">
        <f t="shared" ca="1" si="147"/>
        <v>String("75. Плазменная лампа,1,255,1,100,0;") +</v>
      </c>
      <c r="X81" s="2" t="str">
        <f t="shared" ca="1" si="148"/>
        <v>String("75. ,1,255,1,100,0;") +</v>
      </c>
      <c r="Y81" s="2" t="str">
        <f t="shared" ca="1" si="149"/>
        <v>String("75. ,1,255,1,100,0;") +</v>
      </c>
      <c r="Z81" s="2" t="str">
        <f t="shared" si="150"/>
        <v xml:space="preserve">  {  10,  30,  82}, // Плазменная лампа</v>
      </c>
      <c r="AA81" s="2" t="str">
        <f t="shared" ca="1" si="151"/>
        <v xml:space="preserve">        case EFF_SPIDER:              LOW_DELAY_TICK { effTimer = millis(); spiderRoutine();              Eff_Tick (); }  break;  // ( 75U) Плазменная лампа</v>
      </c>
      <c r="AB81" s="2" t="str">
        <f t="shared" ca="1" si="160"/>
        <v>{"name":"75. Плазменная лампа","spmin":1,"spmax":255,"scmin":1,"scmax":100,"type":0},</v>
      </c>
      <c r="AC81" s="4" t="str">
        <f t="shared" ca="1" si="152"/>
        <v>"e75":0,</v>
      </c>
      <c r="AD81" s="4" t="str">
        <f t="shared" ca="1" si="153"/>
        <v>e75=[[e75]]&amp;</v>
      </c>
      <c r="AE81" s="4" t="str">
        <f t="shared" ca="1" si="154"/>
        <v>"e75":2,</v>
      </c>
      <c r="AF81" s="2" t="str">
        <f t="shared" ca="1" si="155"/>
        <v>{"type":"checkbox","class":"checkbox-big","name":"e75","title":"75. Плазменная лампа","style":"font-size:20px;display:block","state":"{{e75}}"},</v>
      </c>
      <c r="AG81" s="2" t="str">
        <f t="shared" ca="1" si="156"/>
        <v>{"type":"h4","title":"75. Плазменная лампа","style":"width:85%;float:left"},{"type":"input","title":"папка","name":"e75","state":"{{e75}}","pattern":"[0-9]{1,2}","style":"width:15%;display:inline"},{"type":"hr"},</v>
      </c>
      <c r="AH81" s="2" t="str">
        <f t="shared" ca="1" si="157"/>
        <v>"75": "75.Плазменная лампа",</v>
      </c>
      <c r="AI81" s="16" t="str">
        <f t="shared" ca="1" si="158"/>
        <v>"75":"75",</v>
      </c>
      <c r="AJ81" s="2" t="str">
        <f t="shared" ca="1" si="159"/>
        <v>75. Плазменная лампа,1,255,1,100,0;</v>
      </c>
      <c r="AK81" s="2" t="str">
        <f t="shared" ca="1" si="143"/>
        <v>75.Плазменная лампа</v>
      </c>
      <c r="AL81" s="2"/>
      <c r="AM81" s="2"/>
      <c r="AN81" s="17"/>
      <c r="AO81" s="2"/>
      <c r="AP81" s="2"/>
      <c r="AQ81" s="2"/>
      <c r="AR81" s="2"/>
      <c r="AS81" s="16"/>
      <c r="AT81" s="2"/>
      <c r="AU81" s="2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>
      <c r="A82" s="35">
        <f t="shared" ca="1" si="144"/>
        <v>76</v>
      </c>
      <c r="B82" s="40" t="s">
        <v>385</v>
      </c>
      <c r="C82" s="40" t="s">
        <v>386</v>
      </c>
      <c r="H82" s="40">
        <v>15</v>
      </c>
      <c r="I82" s="40">
        <v>15</v>
      </c>
      <c r="J82" s="40">
        <v>50</v>
      </c>
      <c r="L82" s="40">
        <v>100</v>
      </c>
      <c r="M82" s="40">
        <v>255</v>
      </c>
      <c r="N82" s="40">
        <v>1</v>
      </c>
      <c r="O82" s="40">
        <v>100</v>
      </c>
      <c r="P82" s="40">
        <v>0</v>
      </c>
      <c r="Q82" s="40" t="s">
        <v>177</v>
      </c>
      <c r="R82" s="40" t="s">
        <v>391</v>
      </c>
      <c r="S82" s="40">
        <v>2</v>
      </c>
      <c r="T82" s="40">
        <f t="shared" ca="1" si="145"/>
        <v>76</v>
      </c>
      <c r="V82" s="2" t="str">
        <f t="shared" ca="1" si="146"/>
        <v>#define EFF_PLASMA_WAVES        ( 76U)    // Плазменные волны</v>
      </c>
      <c r="W82" s="2" t="str">
        <f t="shared" ca="1" si="147"/>
        <v>String("76. Плазменные волны,100,255,1,100,0;") +</v>
      </c>
      <c r="X82" s="2" t="str">
        <f t="shared" ca="1" si="148"/>
        <v>String("76. ,100,255,1,100,0;") +</v>
      </c>
      <c r="Y82" s="2" t="str">
        <f t="shared" ca="1" si="149"/>
        <v>String("76. ,100,255,1,100,0;") +</v>
      </c>
      <c r="Z82" s="2" t="str">
        <f t="shared" si="150"/>
        <v xml:space="preserve">  {  15,  15,  50}, // Плазменные волны</v>
      </c>
      <c r="AA82" s="2" t="str">
        <f t="shared" ca="1" si="151"/>
        <v xml:space="preserve">        case EFF_PLASMA_WAVES:        SOFT_DELAY_TICK { effTimer = millis(); Plasma_Waves();               Eff_Tick (); }  break;  // ( 76U) Плазменные волны</v>
      </c>
      <c r="AB82" s="2" t="str">
        <f t="shared" ca="1" si="160"/>
        <v>{"name":"76. Плазменные волны","spmin":100,"spmax":255,"scmin":1,"scmax":100,"type":0},</v>
      </c>
      <c r="AC82" s="4" t="str">
        <f t="shared" ca="1" si="152"/>
        <v>"e76":0,</v>
      </c>
      <c r="AD82" s="4" t="str">
        <f t="shared" ca="1" si="153"/>
        <v>e76=[[e76]]&amp;</v>
      </c>
      <c r="AE82" s="4" t="str">
        <f t="shared" ca="1" si="154"/>
        <v>"e76":2,</v>
      </c>
      <c r="AF82" s="2" t="str">
        <f ca="1">CONCATENATE("{""type"":""checkbox"",""class"":""checkbox-big"",""name"":""e",T82,""",""title"":""",A82,". ",C82,""",""style"":""font-size:20px;display:block"",""state"":""{{e",T82,"}}""},")</f>
        <v>{"type":"checkbox","class":"checkbox-big","name":"e76","title":"76. Плазменные волны","style":"font-size:20px;display:block","state":"{{e76}}"},</v>
      </c>
      <c r="AG82" s="2" t="str">
        <f t="shared" ca="1" si="156"/>
        <v>{"type":"h4","title":"76. Плазменные волны","style":"width:85%;float:left"},{"type":"input","title":"папка","name":"e76","state":"{{e76}}","pattern":"[0-9]{1,2}","style":"width:15%;display:inline"},{"type":"hr"},</v>
      </c>
      <c r="AH82" s="2" t="str">
        <f t="shared" ca="1" si="157"/>
        <v>"76": "76.Плазменные волны",</v>
      </c>
      <c r="AI82" s="16" t="str">
        <f t="shared" ca="1" si="158"/>
        <v>"76":"76",</v>
      </c>
      <c r="AJ82" s="2" t="str">
        <f t="shared" ca="1" si="159"/>
        <v>76. Плазменные волны,100,255,1,100,0;</v>
      </c>
      <c r="AK82" s="2" t="str">
        <f t="shared" ca="1" si="143"/>
        <v>76.Плазменные волны</v>
      </c>
    </row>
    <row r="83" spans="1:56" ht="14.25" customHeight="1">
      <c r="A83" s="35">
        <f ca="1">MAX(OFFSET(A83,-4,0,4,1))+1</f>
        <v>77</v>
      </c>
      <c r="B83" s="40" t="s">
        <v>248</v>
      </c>
      <c r="C83" s="40" t="s">
        <v>249</v>
      </c>
      <c r="H83" s="40">
        <v>30</v>
      </c>
      <c r="I83" s="40">
        <v>45</v>
      </c>
      <c r="J83" s="40">
        <v>3</v>
      </c>
      <c r="L83" s="40">
        <v>1</v>
      </c>
      <c r="M83" s="40">
        <v>255</v>
      </c>
      <c r="N83" s="40">
        <v>0</v>
      </c>
      <c r="O83" s="40">
        <v>255</v>
      </c>
      <c r="P83" s="40">
        <v>1</v>
      </c>
      <c r="Q83" s="40" t="s">
        <v>81</v>
      </c>
      <c r="R83" s="40" t="s">
        <v>250</v>
      </c>
      <c r="S83" s="40">
        <v>3</v>
      </c>
      <c r="T83" s="40">
        <f ca="1">MAX(OFFSET(T83,-4,0,4,1))+1</f>
        <v>77</v>
      </c>
      <c r="U83" s="15"/>
      <c r="V83" s="2" t="str">
        <f ca="1">CONCATENATE("#define EFF_",B83,REPT(" ",20-LEN(B83)),"(",REPT(" ",3-LEN(T83)),T83,"U)    // ",C83)</f>
        <v>#define EFF_FLAME               ( 77U)    // Пламя</v>
      </c>
      <c r="W83" s="2" t="str">
        <f ca="1">CONCATENATE("String(""",A83,". ",C83,",",L83,",",M83,",",N83,",",O83,",",P83,";"") +")</f>
        <v>String("77. Пламя,1,255,0,255,1;") +</v>
      </c>
      <c r="X83" s="2" t="str">
        <f ca="1">CONCATENATE("String(""",A83,". ",D83,",",L83,",",M83,",",N83,",",O83,",",P83,";"") +")</f>
        <v>String("77. ,1,255,0,255,1;") +</v>
      </c>
      <c r="Y83" s="2" t="str">
        <f ca="1">CONCATENATE("String(""",A83,". ",E83,",",L83,",",M83,",",N83,",",O83,",",P83,";"") +")</f>
        <v>String("77. ,1,255,0,255,1;") +</v>
      </c>
      <c r="Z83" s="2" t="str">
        <f>CONCATENATE("  {",REPT(" ",4-LEN(H83)),H83,",",REPT(" ",4-LEN(I83)),I83,",",REPT(" ",4-LEN(J83)),J83,"}, // ",C83)</f>
        <v xml:space="preserve">  {  30,  45,   3}, // Пламя</v>
      </c>
      <c r="AA83" s="2" t="str">
        <f ca="1">CONCATENATE("        case EFF_",B83,":",REPT(" ",20-LEN(B83)),Q83," { effTimer = millis(); ",R83,REPT(" ",30-LEN(R83)),"Eff_Tick (); }","  break;  // (",REPT(" ",3-LEN(T83)),T83,"U) ",C83)</f>
        <v xml:space="preserve">        case EFF_FLAME:               LOW_DELAY_TICK { effTimer = millis(); execStringsFlame();           Eff_Tick (); }  break;  // ( 77U) Пламя</v>
      </c>
      <c r="AB83" s="2" t="str">
        <f ca="1">CONCATENATE("{""name"":""",A83,". ",C83,""",""spmin"":",L83,",""spmax"":",M83,",""scmin"":",N83,",""scmax"":",O83,",""type"":",P83,"},")</f>
        <v>{"name":"77. Пламя","spmin":1,"spmax":255,"scmin":0,"scmax":255,"type":1},</v>
      </c>
      <c r="AC83" s="4" t="str">
        <f ca="1">CONCATENATE("""","e",T83,"""",":0,")</f>
        <v>"e77":0,</v>
      </c>
      <c r="AD83" s="4" t="str">
        <f ca="1">CONCATENATE("e",T83,"=[[e",T83,"]]&amp;")</f>
        <v>e77=[[e77]]&amp;</v>
      </c>
      <c r="AE83" s="4" t="str">
        <f ca="1">CONCATENATE("""","e",T83,"""",":",S83,",")</f>
        <v>"e77":3,</v>
      </c>
      <c r="AF83" s="2" t="str">
        <f ca="1">CONCATENATE("{""type"":""checkbox"",""class"":""checkbox-big"",""name"":""e",T83,""",""title"":""",A83,". ",C83,""",""style"":""font-size:20px;display:block"",""state"":""{{e",T83,"}}""},")</f>
        <v>{"type":"checkbox","class":"checkbox-big","name":"e77","title":"77. Пламя","style":"font-size:20px;display:block","state":"{{e77}}"},</v>
      </c>
      <c r="AG83" s="2" t="str">
        <f ca="1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{"type":"h4","title":"77. Пламя","style":"width:85%;float:left"},{"type":"input","title":"папка","name":"e77","state":"{{e77}}","pattern":"[0-9]{1,2}","style":"width:15%;display:inline"},{"type":"hr"},</v>
      </c>
      <c r="AH83" s="2" t="str">
        <f ca="1">CONCATENATE("""",A83,"""",": """,A83,".",C83,""",")</f>
        <v>"77": "77.Пламя",</v>
      </c>
      <c r="AI83" s="16" t="str">
        <f ca="1">CONCATENATE("""",A83,"""",":""",T83,""",")</f>
        <v>"77":"77",</v>
      </c>
      <c r="AJ83" s="2" t="str">
        <f ca="1">CONCATENATE(A83,". ",C83,",",L83,",",M83,",",N83,",",O83,",",P83,";")</f>
        <v>77. Пламя,1,255,0,255,1;</v>
      </c>
      <c r="AK83" s="2" t="str">
        <f t="shared" ca="1" si="143"/>
        <v>77.Пламя</v>
      </c>
      <c r="AL83" s="2"/>
      <c r="AM83" s="2"/>
      <c r="AN83" s="17"/>
      <c r="AO83" s="2"/>
      <c r="AP83" s="2"/>
      <c r="AQ83" s="2"/>
      <c r="AR83" s="2"/>
      <c r="AS83" s="16"/>
      <c r="AT83" s="2"/>
      <c r="AU83" s="2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>
      <c r="A84" s="35">
        <f ca="1">MAX(OFFSET(A84,-4,0,4,1))+1</f>
        <v>78</v>
      </c>
      <c r="B84" s="40" t="s">
        <v>375</v>
      </c>
      <c r="C84" s="40" t="s">
        <v>376</v>
      </c>
      <c r="H84" s="40">
        <v>25</v>
      </c>
      <c r="I84" s="40">
        <v>128</v>
      </c>
      <c r="J84" s="40">
        <v>75</v>
      </c>
      <c r="L84" s="40">
        <v>128</v>
      </c>
      <c r="M84" s="40">
        <v>128</v>
      </c>
      <c r="N84" s="40">
        <v>10</v>
      </c>
      <c r="O84" s="40">
        <v>90</v>
      </c>
      <c r="P84" s="40">
        <v>0</v>
      </c>
      <c r="Q84" s="40" t="s">
        <v>177</v>
      </c>
      <c r="R84" s="40" t="s">
        <v>377</v>
      </c>
      <c r="S84" s="40">
        <v>2</v>
      </c>
      <c r="T84" s="40">
        <f ca="1">MAX(OFFSET(T84,-4,0,4,1))+1</f>
        <v>78</v>
      </c>
      <c r="V84" s="2" t="str">
        <f ca="1">CONCATENATE("#define EFF_",B84,REPT(" ",20-LEN(B84)),"(",REPT(" ",3-LEN(T84)),T84,"U)    // ",C84)</f>
        <v>#define EFF_PLANETEARTH         ( 78U)    // Планета Земля</v>
      </c>
      <c r="Z84" s="2" t="str">
        <f>CONCATENATE("  {",REPT(" ",4-LEN(H84)),H84,",",REPT(" ",4-LEN(I84)),I84,",",REPT(" ",4-LEN(J84)),J84,"}, // ",C84)</f>
        <v xml:space="preserve">  {  25, 128,  75}, // Планета Земля</v>
      </c>
      <c r="AA84" s="2" t="str">
        <f ca="1">CONCATENATE("        case EFF_",B84,":",REPT(" ",20-LEN(B84)),Q84," { effTimer = millis(); ",R84,REPT(" ",30-LEN(R84)),"Eff_Tick (); }","  break;  // (",REPT(" ",3-LEN(T84)),T84,"U) ",C84)</f>
        <v xml:space="preserve">        case EFF_PLANETEARTH:         SOFT_DELAY_TICK { effTimer = millis(); PlanetEarth();                Eff_Tick (); }  break;  // ( 78U) Планета Земля</v>
      </c>
      <c r="AC84" s="4" t="str">
        <f ca="1">CONCATENATE("""","e",T84,"""",":0,")</f>
        <v>"e78":0,</v>
      </c>
      <c r="AD84" s="4" t="str">
        <f ca="1">CONCATENATE("e",T84,"=[[e",T84,"]]&amp;")</f>
        <v>e78=[[e78]]&amp;</v>
      </c>
      <c r="AE84" s="4" t="str">
        <f ca="1">CONCATENATE("""","e",T84,"""",":",S84,",")</f>
        <v>"e78":2,</v>
      </c>
      <c r="AF84" s="2" t="str">
        <f ca="1">CONCATENATE("{""type"":""checkbox"",""class"":""checkbox-big"",""name"":""e",T84,""",""title"":""",A84,". ",C84,""",""style"":""font-size:20px;display:block"",""state"":""{{e",T84,"}}""},")</f>
        <v>{"type":"checkbox","class":"checkbox-big","name":"e78","title":"78. Планета Земля","style":"font-size:20px;display:block","state":"{{e78}}"},</v>
      </c>
      <c r="AG84" s="2" t="str">
        <f ca="1">CONCATENATE("{""type"":""h4"",""title"":""",A84,". ",C84,""",""style"":""width:85%;float:left""},{""type"":""input"",""title"":""папка"",""name"":""e",T84,""",""state"":""{{e",T84,"}}"",""pattern"":""[0-9]{1,2}"",""style"":""width:15%;display:inline""},{""type"":""hr""},")</f>
        <v>{"type":"h4","title":"78. Планета Земля","style":"width:85%;float:left"},{"type":"input","title":"папка","name":"e78","state":"{{e78}}","pattern":"[0-9]{1,2}","style":"width:15%;display:inline"},{"type":"hr"},</v>
      </c>
      <c r="AH84" s="2" t="str">
        <f ca="1">CONCATENATE("""",A84,"""",": """,A84,".",C84,""",")</f>
        <v>"78": "78.Планета Земля",</v>
      </c>
      <c r="AI84" s="16" t="str">
        <f ca="1">CONCATENATE("""",A84,"""",":""",T84,""",")</f>
        <v>"78":"78",</v>
      </c>
      <c r="AJ84" s="2" t="str">
        <f ca="1">CONCATENATE(A84,". ",C84,",",L84,",",M84,",",N84,",",O84,",",P84,";")</f>
        <v>78. Планета Земля,128,128,10,90,0;</v>
      </c>
      <c r="AK84" s="2" t="str">
        <f t="shared" ca="1" si="143"/>
        <v>78.Планета Земля</v>
      </c>
    </row>
    <row r="85" spans="1:56" ht="14.25" customHeight="1">
      <c r="A85" s="35">
        <f t="shared" ref="A85:A90" ca="1" si="161">MAX(OFFSET(A85,-4,0,4,1))+1</f>
        <v>79</v>
      </c>
      <c r="B85" s="40" t="s">
        <v>251</v>
      </c>
      <c r="C85" s="40" t="s">
        <v>252</v>
      </c>
      <c r="H85" s="40">
        <v>40</v>
      </c>
      <c r="I85" s="40">
        <v>165</v>
      </c>
      <c r="J85" s="40">
        <v>30</v>
      </c>
      <c r="L85" s="40">
        <v>1</v>
      </c>
      <c r="M85" s="40">
        <v>255</v>
      </c>
      <c r="N85" s="40">
        <v>1</v>
      </c>
      <c r="O85" s="40">
        <v>100</v>
      </c>
      <c r="P85" s="40">
        <v>0</v>
      </c>
      <c r="Q85" s="40" t="s">
        <v>44</v>
      </c>
      <c r="R85" s="40" t="s">
        <v>253</v>
      </c>
      <c r="S85" s="40">
        <v>2</v>
      </c>
      <c r="T85" s="40">
        <f t="shared" ref="T85:T90" ca="1" si="162">MAX(OFFSET(T85,-4,0,4,1))+1</f>
        <v>79</v>
      </c>
      <c r="U85" s="15"/>
      <c r="V85" s="2" t="str">
        <f t="shared" ref="V85:V90" ca="1" si="163">CONCATENATE("#define EFF_",B85,REPT(" ",20-LEN(B85)),"(",REPT(" ",3-LEN(T85)),T85,"U)    // ",C85)</f>
        <v>#define EFF_BY_EFFECT           ( 79U)    // Побочный эффект</v>
      </c>
      <c r="W85" s="2" t="str">
        <f t="shared" ref="W85:W90" ca="1" si="164">CONCATENATE("String(""",A85,". ",C85,",",L85,",",M85,",",N85,",",O85,",",P85,";"") +")</f>
        <v>String("79. Побочный эффект,1,255,1,100,0;") +</v>
      </c>
      <c r="X85" s="2" t="str">
        <f t="shared" ref="X85:X90" ca="1" si="165">CONCATENATE("String(""",A85,". ",D85,",",L85,",",M85,",",N85,",",O85,",",P85,";"") +")</f>
        <v>String("79. ,1,255,1,100,0;") +</v>
      </c>
      <c r="Y85" s="2" t="str">
        <f t="shared" ref="Y85:Y90" ca="1" si="166">CONCATENATE("String(""",A85,". ",E85,",",L85,",",M85,",",N85,",",O85,",",P85,";"") +")</f>
        <v>String("79. ,1,255,1,100,0;") +</v>
      </c>
      <c r="Z85" s="2" t="str">
        <f t="shared" ref="Z85:Z90" si="167">CONCATENATE("  {",REPT(" ",4-LEN(H85)),H85,",",REPT(" ",4-LEN(I85)),I85,",",REPT(" ",4-LEN(J85)),J85,"}, // ",C85)</f>
        <v xml:space="preserve">  {  40, 165,  30}, // Побочный эффект</v>
      </c>
      <c r="AA85" s="2" t="str">
        <f t="shared" ref="AA85:AA90" ca="1" si="168">CONCATENATE("        case EFF_",B85,":",REPT(" ",20-LEN(B85)),Q85," { effTimer = millis(); ",R85,REPT(" ",30-LEN(R85)),"Eff_Tick (); }","  break;  // (",REPT(" ",3-LEN(T85)),T85,"U) ",C85)</f>
        <v xml:space="preserve">        case EFF_BY_EFFECT:           DYNAMIC_DELAY_TICK { effTimer = millis(); ByEffect();                   Eff_Tick (); }  break;  // ( 79U) Побочный эффект</v>
      </c>
      <c r="AB85" s="2" t="str">
        <f ca="1">CONCATENATE("{""name"":""",A85,". ",C85,""",""spmin"":",L85,",""spmax"":",M85,",""scmin"":",N85,",""scmax"":",O85,",""type"":",P85,"},")</f>
        <v>{"name":"79. Побочный эффект","spmin":1,"spmax":255,"scmin":1,"scmax":100,"type":0},</v>
      </c>
      <c r="AC85" s="4" t="str">
        <f t="shared" ref="AC85:AC90" ca="1" si="169">CONCATENATE("""","e",T85,"""",":0,")</f>
        <v>"e79":0,</v>
      </c>
      <c r="AD85" s="4" t="str">
        <f t="shared" ref="AD85:AD90" ca="1" si="170">CONCATENATE("e",T85,"=[[e",T85,"]]&amp;")</f>
        <v>e79=[[e79]]&amp;</v>
      </c>
      <c r="AE85" s="4" t="str">
        <f t="shared" ref="AE85:AE90" ca="1" si="171">CONCATENATE("""","e",T85,"""",":",S85,",")</f>
        <v>"e79":2,</v>
      </c>
      <c r="AF85" s="2" t="str">
        <f t="shared" ref="AF85:AF90" ca="1" si="172">CONCATENATE("{""type"":""checkbox"",""class"":""checkbox-big"",""name"":""e",T85,""",""title"":""",A85,". ",C85,""",""style"":""font-size:20px;display:block"",""state"":""{{e",T85,"}}""},")</f>
        <v>{"type":"checkbox","class":"checkbox-big","name":"e79","title":"79. Побочный эффект","style":"font-size:20px;display:block","state":"{{e79}}"},</v>
      </c>
      <c r="AG85" s="2" t="str">
        <f t="shared" ref="AG85:AG90" ca="1" si="173">CONCATENATE("{""type"":""h4"",""title"":""",A85,". ",C85,""",""style"":""width:85%;float:left""},{""type"":""input"",""title"":""папка"",""name"":""e",T85,""",""state"":""{{e",T85,"}}"",""pattern"":""[0-9]{1,2}"",""style"":""width:15%;display:inline""},{""type"":""hr""},")</f>
        <v>{"type":"h4","title":"79. Побочный эффект","style":"width:85%;float:left"},{"type":"input","title":"папка","name":"e79","state":"{{e79}}","pattern":"[0-9]{1,2}","style":"width:15%;display:inline"},{"type":"hr"},</v>
      </c>
      <c r="AH85" s="2" t="str">
        <f t="shared" ref="AH85:AH90" ca="1" si="174">CONCATENATE("""",A85,"""",": """,A85,".",C85,""",")</f>
        <v>"79": "79.Побочный эффект",</v>
      </c>
      <c r="AI85" s="16" t="str">
        <f t="shared" ref="AI85:AI90" ca="1" si="175">CONCATENATE("""",A85,"""",":""",T85,""",")</f>
        <v>"79":"79",</v>
      </c>
      <c r="AJ85" s="2" t="str">
        <f t="shared" ref="AJ85:AJ90" ca="1" si="176">CONCATENATE(A85,". ",C85,",",L85,",",M85,",",N85,",",O85,",",P85,";")</f>
        <v>79. Побочный эффект,1,255,1,100,0;</v>
      </c>
      <c r="AK85" s="2" t="str">
        <f t="shared" ca="1" si="143"/>
        <v>79.Побочный эффект</v>
      </c>
      <c r="AL85" s="2"/>
      <c r="AM85" s="2"/>
      <c r="AN85" s="17"/>
      <c r="AO85" s="2"/>
      <c r="AP85" s="2"/>
      <c r="AQ85" s="2"/>
      <c r="AR85" s="2"/>
      <c r="AS85" s="16"/>
      <c r="AT85" s="2"/>
      <c r="AU85" s="2"/>
      <c r="AV85" s="18"/>
      <c r="AW85" s="18"/>
      <c r="AX85" s="18"/>
      <c r="AY85" s="18"/>
      <c r="AZ85" s="18"/>
      <c r="BA85" s="18"/>
      <c r="BB85" s="18"/>
      <c r="BC85" s="18"/>
      <c r="BD85" s="18"/>
    </row>
    <row r="86" spans="1:56" ht="14.25" customHeight="1">
      <c r="A86" s="35">
        <f t="shared" ca="1" si="161"/>
        <v>80</v>
      </c>
      <c r="B86" s="40" t="s">
        <v>254</v>
      </c>
      <c r="C86" s="40" t="s">
        <v>255</v>
      </c>
      <c r="H86" s="40">
        <v>10</v>
      </c>
      <c r="I86" s="40">
        <v>70</v>
      </c>
      <c r="J86" s="40">
        <v>16</v>
      </c>
      <c r="L86" s="40">
        <v>1</v>
      </c>
      <c r="M86" s="40">
        <v>255</v>
      </c>
      <c r="N86" s="40">
        <v>1</v>
      </c>
      <c r="O86" s="40">
        <v>100</v>
      </c>
      <c r="P86" s="40">
        <v>0</v>
      </c>
      <c r="Q86" s="40" t="s">
        <v>81</v>
      </c>
      <c r="R86" s="40" t="s">
        <v>256</v>
      </c>
      <c r="S86" s="40">
        <v>2</v>
      </c>
      <c r="T86" s="40">
        <f t="shared" ca="1" si="162"/>
        <v>80</v>
      </c>
      <c r="U86" s="15"/>
      <c r="V86" s="2" t="str">
        <f t="shared" ca="1" si="163"/>
        <v>#define EFF_POPCORN             ( 80U)    // Попкорн</v>
      </c>
      <c r="W86" s="2" t="str">
        <f t="shared" ca="1" si="164"/>
        <v>String("80. Попкорн,1,255,1,100,0;") +</v>
      </c>
      <c r="X86" s="2" t="str">
        <f t="shared" ca="1" si="165"/>
        <v>String("80. ,1,255,1,100,0;") +</v>
      </c>
      <c r="Y86" s="2" t="str">
        <f t="shared" ca="1" si="166"/>
        <v>String("80. ,1,255,1,100,0;") +</v>
      </c>
      <c r="Z86" s="2" t="str">
        <f t="shared" si="167"/>
        <v xml:space="preserve">  {  10,  70,  16}, // Попкорн</v>
      </c>
      <c r="AA86" s="2" t="str">
        <f t="shared" ca="1" si="168"/>
        <v xml:space="preserve">        case EFF_POPCORN:             LOW_DELAY_TICK { effTimer = millis(); popcornRoutine();             Eff_Tick (); }  break;  // ( 80U) Попкорн</v>
      </c>
      <c r="AB86" s="2" t="str">
        <f ca="1">CONCATENATE("{""name"":""",A86,". ",C86,""",""spmin"":",L86,",""spmax"":",M86,",""scmin"":",N86,",""scmax"":",O86,",""type"":",P86,"},")</f>
        <v>{"name":"80. Попкорн","spmin":1,"spmax":255,"scmin":1,"scmax":100,"type":0},</v>
      </c>
      <c r="AC86" s="4" t="str">
        <f t="shared" ca="1" si="169"/>
        <v>"e80":0,</v>
      </c>
      <c r="AD86" s="4" t="str">
        <f t="shared" ca="1" si="170"/>
        <v>e80=[[e80]]&amp;</v>
      </c>
      <c r="AE86" s="4" t="str">
        <f t="shared" ca="1" si="171"/>
        <v>"e80":2,</v>
      </c>
      <c r="AF86" s="2" t="str">
        <f t="shared" ca="1" si="172"/>
        <v>{"type":"checkbox","class":"checkbox-big","name":"e80","title":"80. Попкорн","style":"font-size:20px;display:block","state":"{{e80}}"},</v>
      </c>
      <c r="AG86" s="2" t="str">
        <f t="shared" ca="1" si="173"/>
        <v>{"type":"h4","title":"80. Попкорн","style":"width:85%;float:left"},{"type":"input","title":"папка","name":"e80","state":"{{e80}}","pattern":"[0-9]{1,2}","style":"width:15%;display:inline"},{"type":"hr"},</v>
      </c>
      <c r="AH86" s="2" t="str">
        <f t="shared" ca="1" si="174"/>
        <v>"80": "80.Попкорн",</v>
      </c>
      <c r="AI86" s="16" t="str">
        <f t="shared" ca="1" si="175"/>
        <v>"80":"80",</v>
      </c>
      <c r="AJ86" s="2" t="str">
        <f t="shared" ca="1" si="176"/>
        <v>80. Попкорн,1,255,1,100,0;</v>
      </c>
      <c r="AK86" s="2" t="str">
        <f t="shared" ca="1" si="143"/>
        <v>80.Попкорн</v>
      </c>
      <c r="AL86" s="2"/>
      <c r="AM86" s="2"/>
      <c r="AN86" s="17"/>
      <c r="AO86" s="2"/>
      <c r="AP86" s="2"/>
      <c r="AQ86" s="2"/>
      <c r="AR86" s="2"/>
      <c r="AS86" s="16"/>
      <c r="AT86" s="2"/>
      <c r="AU86" s="2"/>
      <c r="AV86" s="18"/>
      <c r="AW86" s="18"/>
      <c r="AX86" s="18"/>
      <c r="AY86" s="18"/>
      <c r="AZ86" s="18"/>
      <c r="BA86" s="18"/>
      <c r="BB86" s="18"/>
      <c r="BC86" s="18"/>
      <c r="BD86" s="18"/>
    </row>
    <row r="87" spans="1:56" ht="14.25" customHeight="1">
      <c r="A87" s="35">
        <f t="shared" ca="1" si="161"/>
        <v>81</v>
      </c>
      <c r="B87" s="40" t="s">
        <v>257</v>
      </c>
      <c r="C87" s="40" t="s">
        <v>258</v>
      </c>
      <c r="H87" s="40">
        <v>15</v>
      </c>
      <c r="I87" s="40">
        <v>100</v>
      </c>
      <c r="J87" s="40">
        <v>88</v>
      </c>
      <c r="L87" s="40">
        <v>1</v>
      </c>
      <c r="M87" s="40">
        <v>255</v>
      </c>
      <c r="N87" s="40">
        <v>1</v>
      </c>
      <c r="O87" s="40">
        <v>100</v>
      </c>
      <c r="P87" s="40">
        <v>0</v>
      </c>
      <c r="Q87" s="40" t="s">
        <v>81</v>
      </c>
      <c r="R87" s="40" t="s">
        <v>259</v>
      </c>
      <c r="S87" s="40">
        <v>2</v>
      </c>
      <c r="T87" s="40">
        <f t="shared" ca="1" si="162"/>
        <v>81</v>
      </c>
      <c r="U87" s="15"/>
      <c r="V87" s="2" t="str">
        <f t="shared" ca="1" si="163"/>
        <v>#define EFF_PRISMATA            ( 81U)    // Призмата</v>
      </c>
      <c r="W87" s="2" t="str">
        <f t="shared" ca="1" si="164"/>
        <v>String("81. Призмата,1,255,1,100,0;") +</v>
      </c>
      <c r="X87" s="2" t="str">
        <f t="shared" ca="1" si="165"/>
        <v>String("81. ,1,255,1,100,0;") +</v>
      </c>
      <c r="Y87" s="2" t="str">
        <f t="shared" ca="1" si="166"/>
        <v>String("81. ,1,255,1,100,0;") +</v>
      </c>
      <c r="Z87" s="2" t="str">
        <f t="shared" si="167"/>
        <v xml:space="preserve">  {  15, 100,  88}, // Призмата</v>
      </c>
      <c r="AA87" s="2" t="str">
        <f t="shared" ca="1" si="168"/>
        <v xml:space="preserve">        case EFF_PRISMATA:            LOW_DELAY_TICK { effTimer = millis(); PrismataRoutine();            Eff_Tick (); }  break;  // ( 81U) Призмата</v>
      </c>
      <c r="AC87" s="4" t="str">
        <f t="shared" ca="1" si="169"/>
        <v>"e81":0,</v>
      </c>
      <c r="AD87" s="4" t="str">
        <f t="shared" ca="1" si="170"/>
        <v>e81=[[e81]]&amp;</v>
      </c>
      <c r="AE87" s="4" t="str">
        <f t="shared" ca="1" si="171"/>
        <v>"e81":2,</v>
      </c>
      <c r="AF87" s="2" t="str">
        <f t="shared" ca="1" si="172"/>
        <v>{"type":"checkbox","class":"checkbox-big","name":"e81","title":"81. Призмата","style":"font-size:20px;display:block","state":"{{e81}}"},</v>
      </c>
      <c r="AG87" s="2" t="str">
        <f t="shared" ca="1" si="173"/>
        <v>{"type":"h4","title":"81. Призмата","style":"width:85%;float:left"},{"type":"input","title":"папка","name":"e81","state":"{{e81}}","pattern":"[0-9]{1,2}","style":"width:15%;display:inline"},{"type":"hr"},</v>
      </c>
      <c r="AH87" s="2" t="str">
        <f t="shared" ca="1" si="174"/>
        <v>"81": "81.Призмата",</v>
      </c>
      <c r="AI87" s="16" t="str">
        <f t="shared" ca="1" si="175"/>
        <v>"81":"81",</v>
      </c>
      <c r="AJ87" s="2" t="str">
        <f t="shared" ca="1" si="176"/>
        <v>81. Призмата,1,255,1,100,0;</v>
      </c>
      <c r="AK87" s="2" t="str">
        <f t="shared" ca="1" si="143"/>
        <v>81.Призмата</v>
      </c>
      <c r="AL87" s="2"/>
      <c r="AM87" s="2"/>
      <c r="AN87" s="17"/>
      <c r="AO87" s="2"/>
      <c r="AP87" s="2"/>
      <c r="AQ87" s="2"/>
      <c r="AR87" s="2"/>
      <c r="AS87" s="16"/>
      <c r="AT87" s="2"/>
      <c r="AU87" s="2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 ht="14.25" customHeight="1">
      <c r="A88" s="35">
        <f t="shared" ca="1" si="161"/>
        <v>82</v>
      </c>
      <c r="B88" s="40" t="s">
        <v>260</v>
      </c>
      <c r="C88" s="40" t="s">
        <v>261</v>
      </c>
      <c r="H88" s="40">
        <v>20</v>
      </c>
      <c r="I88" s="40">
        <v>205</v>
      </c>
      <c r="J88" s="40">
        <v>65</v>
      </c>
      <c r="L88" s="40">
        <v>160</v>
      </c>
      <c r="M88" s="40">
        <v>255</v>
      </c>
      <c r="N88" s="40">
        <v>1</v>
      </c>
      <c r="O88" s="40">
        <v>100</v>
      </c>
      <c r="P88" s="40">
        <v>0</v>
      </c>
      <c r="Q88" s="40" t="s">
        <v>44</v>
      </c>
      <c r="R88" s="40" t="s">
        <v>262</v>
      </c>
      <c r="S88" s="40">
        <v>2</v>
      </c>
      <c r="T88" s="40">
        <f t="shared" ca="1" si="162"/>
        <v>82</v>
      </c>
      <c r="U88" s="15"/>
      <c r="V88" s="2" t="str">
        <f t="shared" ca="1" si="163"/>
        <v>#define EFF_ATTRACT             ( 82U)    // Притяжение</v>
      </c>
      <c r="W88" s="2" t="str">
        <f t="shared" ca="1" si="164"/>
        <v>String("82. Притяжение,160,255,1,100,0;") +</v>
      </c>
      <c r="X88" s="2" t="str">
        <f t="shared" ca="1" si="165"/>
        <v>String("82. ,160,255,1,100,0;") +</v>
      </c>
      <c r="Y88" s="2" t="str">
        <f t="shared" ca="1" si="166"/>
        <v>String("82. ,160,255,1,100,0;") +</v>
      </c>
      <c r="Z88" s="2" t="str">
        <f t="shared" si="167"/>
        <v xml:space="preserve">  {  20, 205,  65}, // Притяжение</v>
      </c>
      <c r="AA88" s="2" t="str">
        <f t="shared" ca="1" si="168"/>
        <v xml:space="preserve">        case EFF_ATTRACT:             DYNAMIC_DELAY_TICK { effTimer = millis(); attractRoutine();             Eff_Tick (); }  break;  // ( 82U) Притяжение</v>
      </c>
      <c r="AB88" s="2" t="str">
        <f t="shared" ref="AB88:AB89" ca="1" si="177">CONCATENATE("{""name"":""",A88,". ",C88,""",""spmin"":",L88,",""spmax"":",M88,",""scmin"":",N88,",""scmax"":",O88,",""type"":",P88,"},")</f>
        <v>{"name":"82. Притяжение","spmin":160,"spmax":255,"scmin":1,"scmax":100,"type":0},</v>
      </c>
      <c r="AC88" s="4" t="str">
        <f t="shared" ca="1" si="169"/>
        <v>"e82":0,</v>
      </c>
      <c r="AD88" s="4" t="str">
        <f t="shared" ca="1" si="170"/>
        <v>e82=[[e82]]&amp;</v>
      </c>
      <c r="AE88" s="4" t="str">
        <f t="shared" ca="1" si="171"/>
        <v>"e82":2,</v>
      </c>
      <c r="AF88" s="2" t="str">
        <f t="shared" ca="1" si="172"/>
        <v>{"type":"checkbox","class":"checkbox-big","name":"e82","title":"82. Притяжение","style":"font-size:20px;display:block","state":"{{e82}}"},</v>
      </c>
      <c r="AG88" s="2" t="str">
        <f t="shared" ca="1" si="173"/>
        <v>{"type":"h4","title":"82. Притяжение","style":"width:85%;float:left"},{"type":"input","title":"папка","name":"e82","state":"{{e82}}","pattern":"[0-9]{1,2}","style":"width:15%;display:inline"},{"type":"hr"},</v>
      </c>
      <c r="AH88" s="2" t="str">
        <f t="shared" ca="1" si="174"/>
        <v>"82": "82.Притяжение",</v>
      </c>
      <c r="AI88" s="16" t="str">
        <f t="shared" ca="1" si="175"/>
        <v>"82":"82",</v>
      </c>
      <c r="AJ88" s="2" t="str">
        <f t="shared" ca="1" si="176"/>
        <v>82. Притяжение,160,255,1,100,0;</v>
      </c>
      <c r="AK88" s="2" t="str">
        <f t="shared" ca="1" si="143"/>
        <v>82.Притяжение</v>
      </c>
      <c r="AL88" s="2"/>
      <c r="AM88" s="2"/>
      <c r="AN88" s="17"/>
      <c r="AO88" s="2"/>
      <c r="AP88" s="2"/>
      <c r="AQ88" s="2"/>
      <c r="AR88" s="2"/>
      <c r="AS88" s="16"/>
      <c r="AT88" s="2"/>
      <c r="AU88" s="2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 ht="14.25" customHeight="1">
      <c r="A89" s="35">
        <f t="shared" ca="1" si="161"/>
        <v>83</v>
      </c>
      <c r="B89" s="40" t="s">
        <v>263</v>
      </c>
      <c r="C89" s="40" t="s">
        <v>264</v>
      </c>
      <c r="H89" s="40">
        <v>25</v>
      </c>
      <c r="I89" s="40">
        <v>203</v>
      </c>
      <c r="J89" s="40">
        <v>5</v>
      </c>
      <c r="L89" s="40">
        <v>1</v>
      </c>
      <c r="M89" s="40">
        <v>255</v>
      </c>
      <c r="N89" s="40">
        <v>1</v>
      </c>
      <c r="O89" s="40">
        <v>100</v>
      </c>
      <c r="P89" s="40">
        <v>0</v>
      </c>
      <c r="Q89" s="40" t="s">
        <v>44</v>
      </c>
      <c r="R89" s="40" t="s">
        <v>265</v>
      </c>
      <c r="S89" s="40">
        <v>2</v>
      </c>
      <c r="T89" s="40">
        <f t="shared" ca="1" si="162"/>
        <v>83</v>
      </c>
      <c r="U89" s="15"/>
      <c r="V89" s="2" t="str">
        <f t="shared" ca="1" si="163"/>
        <v>#define EFF_LEAPERS             ( 83U)    // Пpыгyны</v>
      </c>
      <c r="W89" s="2" t="str">
        <f t="shared" ca="1" si="164"/>
        <v>String("83. Пpыгyны,1,255,1,100,0;") +</v>
      </c>
      <c r="X89" s="2" t="str">
        <f t="shared" ca="1" si="165"/>
        <v>String("83. ,1,255,1,100,0;") +</v>
      </c>
      <c r="Y89" s="2" t="str">
        <f t="shared" ca="1" si="166"/>
        <v>String("83. ,1,255,1,100,0;") +</v>
      </c>
      <c r="Z89" s="2" t="str">
        <f t="shared" si="167"/>
        <v xml:space="preserve">  {  25, 203,   5}, // Пpыгyны</v>
      </c>
      <c r="AA89" s="2" t="str">
        <f t="shared" ca="1" si="168"/>
        <v xml:space="preserve">        case EFF_LEAPERS:             DYNAMIC_DELAY_TICK { effTimer = millis(); LeapersRoutine();             Eff_Tick (); }  break;  // ( 83U) Пpыгyны</v>
      </c>
      <c r="AB89" s="2" t="str">
        <f t="shared" ca="1" si="177"/>
        <v>{"name":"83. Пpыгyны","spmin":1,"spmax":255,"scmin":1,"scmax":100,"type":0},</v>
      </c>
      <c r="AC89" s="4" t="str">
        <f t="shared" ca="1" si="169"/>
        <v>"e83":0,</v>
      </c>
      <c r="AD89" s="4" t="str">
        <f t="shared" ca="1" si="170"/>
        <v>e83=[[e83]]&amp;</v>
      </c>
      <c r="AE89" s="4" t="str">
        <f t="shared" ca="1" si="171"/>
        <v>"e83":2,</v>
      </c>
      <c r="AF89" s="2" t="str">
        <f t="shared" ca="1" si="172"/>
        <v>{"type":"checkbox","class":"checkbox-big","name":"e83","title":"83. Пpыгyны","style":"font-size:20px;display:block","state":"{{e83}}"},</v>
      </c>
      <c r="AG89" s="2" t="str">
        <f t="shared" ca="1" si="173"/>
        <v>{"type":"h4","title":"83. Пpыгyны","style":"width:85%;float:left"},{"type":"input","title":"папка","name":"e83","state":"{{e83}}","pattern":"[0-9]{1,2}","style":"width:15%;display:inline"},{"type":"hr"},</v>
      </c>
      <c r="AH89" s="2" t="str">
        <f t="shared" ca="1" si="174"/>
        <v>"83": "83.Пpыгyны",</v>
      </c>
      <c r="AI89" s="16" t="str">
        <f t="shared" ca="1" si="175"/>
        <v>"83":"83",</v>
      </c>
      <c r="AJ89" s="2" t="str">
        <f t="shared" ca="1" si="176"/>
        <v>83. Пpыгyны,1,255,1,100,0;</v>
      </c>
      <c r="AK89" s="2" t="str">
        <f t="shared" ca="1" si="143"/>
        <v>83.Пpыгyны</v>
      </c>
      <c r="AL89" s="2"/>
      <c r="AM89" s="2"/>
      <c r="AN89" s="17"/>
      <c r="AO89" s="2"/>
      <c r="AP89" s="2"/>
      <c r="AQ89" s="2"/>
      <c r="AR89" s="2"/>
      <c r="AS89" s="16"/>
      <c r="AT89" s="2"/>
      <c r="AU89" s="2"/>
      <c r="AV89" s="18"/>
      <c r="AW89" s="18"/>
      <c r="AX89" s="18"/>
      <c r="AY89" s="18"/>
      <c r="AZ89" s="18"/>
      <c r="BA89" s="18"/>
      <c r="BB89" s="18"/>
      <c r="BC89" s="18"/>
      <c r="BD89" s="18"/>
    </row>
    <row r="90" spans="1:56" ht="14.25" customHeight="1">
      <c r="A90" s="35">
        <f t="shared" ca="1" si="161"/>
        <v>84</v>
      </c>
      <c r="B90" s="40" t="s">
        <v>266</v>
      </c>
      <c r="C90" s="40" t="s">
        <v>267</v>
      </c>
      <c r="H90" s="40">
        <v>20</v>
      </c>
      <c r="I90" s="40">
        <v>185</v>
      </c>
      <c r="J90" s="40">
        <v>6</v>
      </c>
      <c r="L90" s="40">
        <v>99</v>
      </c>
      <c r="M90" s="40">
        <v>255</v>
      </c>
      <c r="N90" s="40">
        <v>1</v>
      </c>
      <c r="O90" s="40">
        <v>100</v>
      </c>
      <c r="P90" s="40">
        <v>0</v>
      </c>
      <c r="Q90" s="40" t="s">
        <v>44</v>
      </c>
      <c r="R90" s="40" t="s">
        <v>268</v>
      </c>
      <c r="S90" s="40">
        <v>2</v>
      </c>
      <c r="T90" s="40">
        <f t="shared" ca="1" si="162"/>
        <v>84</v>
      </c>
      <c r="U90" s="15"/>
      <c r="V90" s="2" t="str">
        <f t="shared" ca="1" si="163"/>
        <v>#define EFF_PULSE               ( 84U)    // Пульс</v>
      </c>
      <c r="W90" s="2" t="str">
        <f t="shared" ca="1" si="164"/>
        <v>String("84. Пульс,99,255,1,100,0;") +</v>
      </c>
      <c r="X90" s="2" t="str">
        <f t="shared" ca="1" si="165"/>
        <v>String("84. ,99,255,1,100,0;") +</v>
      </c>
      <c r="Y90" s="2" t="str">
        <f t="shared" ca="1" si="166"/>
        <v>String("84. ,99,255,1,100,0;") +</v>
      </c>
      <c r="Z90" s="2" t="str">
        <f t="shared" si="167"/>
        <v xml:space="preserve">  {  20, 185,   6}, // Пульс</v>
      </c>
      <c r="AA90" s="2" t="str">
        <f t="shared" ca="1" si="168"/>
        <v xml:space="preserve">        case EFF_PULSE:               DYNAMIC_DELAY_TICK { effTimer = millis(); pulseRoutine(2U);             Eff_Tick (); }  break;  // ( 84U) Пульс</v>
      </c>
      <c r="AC90" s="4" t="str">
        <f t="shared" ca="1" si="169"/>
        <v>"e84":0,</v>
      </c>
      <c r="AD90" s="4" t="str">
        <f t="shared" ca="1" si="170"/>
        <v>e84=[[e84]]&amp;</v>
      </c>
      <c r="AE90" s="4" t="str">
        <f t="shared" ca="1" si="171"/>
        <v>"e84":2,</v>
      </c>
      <c r="AF90" s="2" t="str">
        <f t="shared" ca="1" si="172"/>
        <v>{"type":"checkbox","class":"checkbox-big","name":"e84","title":"84. Пульс","style":"font-size:20px;display:block","state":"{{e84}}"},</v>
      </c>
      <c r="AG90" s="2" t="str">
        <f t="shared" ca="1" si="173"/>
        <v>{"type":"h4","title":"84. Пульс","style":"width:85%;float:left"},{"type":"input","title":"папка","name":"e84","state":"{{e84}}","pattern":"[0-9]{1,2}","style":"width:15%;display:inline"},{"type":"hr"},</v>
      </c>
      <c r="AH90" s="2" t="str">
        <f t="shared" ca="1" si="174"/>
        <v>"84": "84.Пульс",</v>
      </c>
      <c r="AI90" s="16" t="str">
        <f t="shared" ca="1" si="175"/>
        <v>"84":"84",</v>
      </c>
      <c r="AJ90" s="2" t="str">
        <f t="shared" ca="1" si="176"/>
        <v>84. Пульс,99,255,1,100,0;</v>
      </c>
      <c r="AK90" s="2" t="str">
        <f t="shared" ca="1" si="143"/>
        <v>84.Пульс</v>
      </c>
      <c r="AL90" s="2"/>
      <c r="AM90" s="2"/>
      <c r="AN90" s="17"/>
      <c r="AO90" s="2"/>
      <c r="AP90" s="2"/>
      <c r="AQ90" s="2"/>
      <c r="AR90" s="2"/>
      <c r="AS90" s="16"/>
      <c r="AT90" s="2"/>
      <c r="AU90" s="2"/>
      <c r="AV90" s="18"/>
      <c r="AW90" s="18"/>
      <c r="AX90" s="18"/>
      <c r="AY90" s="18"/>
      <c r="AZ90" s="18"/>
      <c r="BA90" s="18"/>
      <c r="BB90" s="18"/>
      <c r="BC90" s="18"/>
      <c r="BD90" s="18"/>
    </row>
    <row r="91" spans="1:56" ht="14.25" customHeight="1">
      <c r="A91" s="36"/>
      <c r="B91" s="42"/>
      <c r="C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52"/>
      <c r="T91" s="42"/>
      <c r="U91" s="15"/>
      <c r="V91" s="19"/>
      <c r="W91" s="19" t="s">
        <v>156</v>
      </c>
      <c r="X91" s="19" t="s">
        <v>156</v>
      </c>
      <c r="Y91" s="19"/>
      <c r="Z91" s="19"/>
      <c r="AA91" s="19"/>
      <c r="AB91" s="19"/>
      <c r="AC91" s="20"/>
      <c r="AD91" s="20"/>
      <c r="AE91" s="20"/>
      <c r="AF91" s="19"/>
      <c r="AG91" s="19"/>
      <c r="AH91" s="19"/>
      <c r="AI91" s="11"/>
      <c r="AJ91" s="21" t="s">
        <v>269</v>
      </c>
      <c r="AK91" s="2"/>
      <c r="AL91" s="2"/>
      <c r="AM91" s="2"/>
      <c r="AN91" s="5"/>
      <c r="AO91" s="25"/>
      <c r="AP91" s="2"/>
      <c r="AQ91" s="2"/>
      <c r="AR91" s="2"/>
      <c r="AS91" s="5"/>
      <c r="AT91" s="25"/>
      <c r="AU91" s="25"/>
      <c r="AV91" s="25"/>
      <c r="AW91" s="25"/>
      <c r="AX91" s="25"/>
      <c r="AY91" s="27"/>
      <c r="AZ91" s="25"/>
      <c r="BA91" s="25"/>
      <c r="BB91" s="25"/>
      <c r="BC91" s="25"/>
      <c r="BD91" s="28"/>
    </row>
    <row r="92" spans="1:56" ht="14.25" customHeight="1">
      <c r="A92" s="36"/>
      <c r="B92" s="42"/>
      <c r="C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52"/>
      <c r="T92" s="42"/>
      <c r="U92" s="15"/>
      <c r="V92" s="19"/>
      <c r="W92" s="19" t="s">
        <v>270</v>
      </c>
      <c r="X92" s="19" t="s">
        <v>270</v>
      </c>
      <c r="Y92" s="19"/>
      <c r="Z92" s="19"/>
      <c r="AA92" s="19"/>
      <c r="AB92" s="19"/>
      <c r="AC92" s="20"/>
      <c r="AD92" s="20"/>
      <c r="AE92" s="20"/>
      <c r="AF92" s="19"/>
      <c r="AG92" s="19"/>
      <c r="AH92" s="19"/>
      <c r="AI92" s="22"/>
      <c r="AJ92" s="11" t="s">
        <v>271</v>
      </c>
      <c r="AK92" s="2"/>
      <c r="AL92" s="2"/>
      <c r="AM92" s="2"/>
      <c r="AN92" s="4"/>
      <c r="AO92" s="5"/>
      <c r="AP92" s="2"/>
      <c r="AQ92" s="2"/>
      <c r="AR92" s="2"/>
      <c r="AS92" s="4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ht="14.25" customHeight="1">
      <c r="A93" s="35">
        <f t="shared" ref="A93:A96" ca="1" si="178">MAX(OFFSET(A93,-4,0,4,1))+1</f>
        <v>85</v>
      </c>
      <c r="B93" s="40" t="s">
        <v>272</v>
      </c>
      <c r="C93" s="40" t="s">
        <v>273</v>
      </c>
      <c r="H93" s="40">
        <v>20</v>
      </c>
      <c r="I93" s="40">
        <v>179</v>
      </c>
      <c r="J93" s="40">
        <v>11</v>
      </c>
      <c r="L93" s="40">
        <v>99</v>
      </c>
      <c r="M93" s="40">
        <v>255</v>
      </c>
      <c r="N93" s="40">
        <v>1</v>
      </c>
      <c r="O93" s="40">
        <v>100</v>
      </c>
      <c r="P93" s="40">
        <v>0</v>
      </c>
      <c r="Q93" s="40" t="s">
        <v>274</v>
      </c>
      <c r="R93" s="40" t="s">
        <v>275</v>
      </c>
      <c r="S93" s="40">
        <v>2</v>
      </c>
      <c r="T93" s="40">
        <f t="shared" ref="T93:T98" ca="1" si="179">MAX(OFFSET(T93,-4,0,4,1))+1</f>
        <v>85</v>
      </c>
      <c r="U93" s="15"/>
      <c r="V93" s="2" t="str">
        <f t="shared" ref="V93:V98" ca="1" si="180">CONCATENATE("#define EFF_",B93,REPT(" ",20-LEN(B93)),"(",REPT(" ",3-LEN(T93)),T93,"U)    // ",C93)</f>
        <v>#define EFF_PULSE_WHITE         ( 85U)    // Пульс белый</v>
      </c>
      <c r="W93" s="2" t="str">
        <f t="shared" ref="W93:W98" ca="1" si="181">CONCATENATE("String(""",A93,". ",C93,",",L93,",",M93,",",N93,",",O93,",",P93,";"") +")</f>
        <v>String("85. Пульс белый,99,255,1,100,0;") +</v>
      </c>
      <c r="X93" s="2" t="str">
        <f t="shared" ref="X93:X98" ca="1" si="182">CONCATENATE("String(""",A93,". ",D93,",",L93,",",M93,",",N93,",",O93,",",P93,";"") +")</f>
        <v>String("85. ,99,255,1,100,0;") +</v>
      </c>
      <c r="Y93" s="2" t="str">
        <f t="shared" ref="Y93:Y98" ca="1" si="183">CONCATENATE("String(""",A93,". ",E93,",",L93,",",M93,",",N93,",",O93,",",P93,";"") +")</f>
        <v>String("85. ,99,255,1,100,0;") +</v>
      </c>
      <c r="Z93" s="2" t="str">
        <f t="shared" ref="Z93:Z98" si="184">CONCATENATE("  {",REPT(" ",4-LEN(H93)),H93,",",REPT(" ",4-LEN(I93)),I93,",",REPT(" ",4-LEN(J93)),J93,"}, // ",C93)</f>
        <v xml:space="preserve">  {  20, 179,  11}, // Пульс белый</v>
      </c>
      <c r="AA93" s="2" t="str">
        <f t="shared" ref="AA93:AA98" ca="1" si="185">CONCATENATE("        case EFF_",B93,":",REPT(" ",20-LEN(B93)),Q93," { effTimer = millis(); ",R93,REPT(" ",30-LEN(R93)),"Eff_Tick (); }","  break;  // (",REPT(" ",3-LEN(T93)),T93,"U) ",C93)</f>
        <v xml:space="preserve">        case EFF_PULSE_WHITE:         LOW_DELAY_TICK     { effTimer = millis(); pulseRoutine(8U);             Eff_Tick (); }  break;  // ( 85U) Пульс белый</v>
      </c>
      <c r="AC93" s="4" t="str">
        <f t="shared" ref="AC93:AC98" ca="1" si="186">CONCATENATE("""","e",T93,"""",":0,")</f>
        <v>"e85":0,</v>
      </c>
      <c r="AD93" s="4" t="str">
        <f t="shared" ref="AD93:AD98" ca="1" si="187">CONCATENATE("e",T93,"=[[e",T93,"]]&amp;")</f>
        <v>e85=[[e85]]&amp;</v>
      </c>
      <c r="AE93" s="4" t="str">
        <f t="shared" ref="AE93:AE98" ca="1" si="188">CONCATENATE("""","e",T93,"""",":",S93,",")</f>
        <v>"e85":2,</v>
      </c>
      <c r="AF93" s="2" t="str">
        <f t="shared" ref="AF93:AF98" ca="1" si="189">CONCATENATE("{""type"":""checkbox"",""class"":""checkbox-big"",""name"":""e",T93,""",""title"":""",A93,". ",C93,""",""style"":""font-size:20px;display:block"",""state"":""{{e",T93,"}}""},")</f>
        <v>{"type":"checkbox","class":"checkbox-big","name":"e85","title":"85. Пульс белый","style":"font-size:20px;display:block","state":"{{e85}}"},</v>
      </c>
      <c r="AG93" s="2" t="str">
        <f t="shared" ref="AG93:AG98" ca="1" si="190">CONCATENATE("{""type"":""h4"",""title"":""",A93,". ",C93,""",""style"":""width:85%;float:left""},{""type"":""input"",""title"":""папка"",""name"":""e",T93,""",""state"":""{{e",T93,"}}"",""pattern"":""[0-9]{1,2}"",""style"":""width:15%;display:inline""},{""type"":""hr""},")</f>
        <v>{"type":"h4","title":"85. Пульс белый","style":"width:85%;float:left"},{"type":"input","title":"папка","name":"e85","state":"{{e85}}","pattern":"[0-9]{1,2}","style":"width:15%;display:inline"},{"type":"hr"},</v>
      </c>
      <c r="AH93" s="2" t="str">
        <f t="shared" ref="AH93:AH98" ca="1" si="191">CONCATENATE("""",A93,"""",": """,A93,".",C93,""",")</f>
        <v>"85": "85.Пульс белый",</v>
      </c>
      <c r="AI93" s="16" t="str">
        <f t="shared" ref="AI93:AI98" ca="1" si="192">CONCATENATE("""",A93,"""",":""",T93,""",")</f>
        <v>"85":"85",</v>
      </c>
      <c r="AJ93" s="2" t="str">
        <f t="shared" ref="AJ93:AJ98" ca="1" si="193">CONCATENATE(A93,". ",C93,",",L93,",",M93,",",N93,",",O93,",",P93,";")</f>
        <v>85. Пульс белый,99,255,1,100,0;</v>
      </c>
      <c r="AK93" s="2" t="str">
        <f t="shared" ref="AK93:AK98" ca="1" si="194">CONCATENATE("",A93,"",".",C93,"")</f>
        <v>85.Пульс белый</v>
      </c>
      <c r="AL93" s="2"/>
      <c r="AM93" s="2"/>
      <c r="AN93" s="17"/>
      <c r="AO93" s="2"/>
      <c r="AP93" s="2"/>
      <c r="AQ93" s="2"/>
      <c r="AR93" s="2"/>
      <c r="AS93" s="16"/>
      <c r="AT93" s="2"/>
      <c r="AU93" s="2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 ht="14.25" customHeight="1">
      <c r="A94" s="35">
        <f t="shared" ca="1" si="178"/>
        <v>86</v>
      </c>
      <c r="B94" s="40" t="s">
        <v>276</v>
      </c>
      <c r="C94" s="40" t="s">
        <v>277</v>
      </c>
      <c r="H94" s="40">
        <v>20</v>
      </c>
      <c r="I94" s="40">
        <v>185</v>
      </c>
      <c r="J94" s="40">
        <v>31</v>
      </c>
      <c r="L94" s="40">
        <v>99</v>
      </c>
      <c r="M94" s="40">
        <v>255</v>
      </c>
      <c r="N94" s="40">
        <v>1</v>
      </c>
      <c r="O94" s="40">
        <v>100</v>
      </c>
      <c r="P94" s="40">
        <v>0</v>
      </c>
      <c r="Q94" s="40" t="s">
        <v>44</v>
      </c>
      <c r="R94" s="40" t="s">
        <v>278</v>
      </c>
      <c r="S94" s="40">
        <v>2</v>
      </c>
      <c r="T94" s="40">
        <f t="shared" ca="1" si="179"/>
        <v>86</v>
      </c>
      <c r="U94" s="15"/>
      <c r="V94" s="2" t="str">
        <f t="shared" ca="1" si="180"/>
        <v>#define EFF_PULSE_RAINBOW       ( 86U)    // Пульс радужный</v>
      </c>
      <c r="W94" s="2" t="str">
        <f t="shared" ca="1" si="181"/>
        <v>String("86. Пульс радужный,99,255,1,100,0;") +</v>
      </c>
      <c r="X94" s="2" t="str">
        <f t="shared" ca="1" si="182"/>
        <v>String("86. ,99,255,1,100,0;") +</v>
      </c>
      <c r="Y94" s="2" t="str">
        <f t="shared" ca="1" si="183"/>
        <v>String("86. ,99,255,1,100,0;") +</v>
      </c>
      <c r="Z94" s="2" t="str">
        <f t="shared" si="184"/>
        <v xml:space="preserve">  {  20, 185,  31}, // Пульс радужный</v>
      </c>
      <c r="AA94" s="2" t="str">
        <f t="shared" ca="1" si="185"/>
        <v xml:space="preserve">        case EFF_PULSE_RAINBOW:       DYNAMIC_DELAY_TICK { effTimer = millis(); pulseRoutine(4U);             Eff_Tick (); }  break;  // ( 86U) Пульс радужный</v>
      </c>
      <c r="AB94" s="2" t="str">
        <f t="shared" ref="AB94" ca="1" si="195">CONCATENATE("{""name"":""",A94,". ",C94,""",""spmin"":",L94,",""spmax"":",M94,",""scmin"":",N94,",""scmax"":",O94,",""type"":",P94,"},")</f>
        <v>{"name":"86. Пульс радужный","spmin":99,"spmax":255,"scmin":1,"scmax":100,"type":0},</v>
      </c>
      <c r="AC94" s="4" t="str">
        <f t="shared" ca="1" si="186"/>
        <v>"e86":0,</v>
      </c>
      <c r="AD94" s="4" t="str">
        <f t="shared" ca="1" si="187"/>
        <v>e86=[[e86]]&amp;</v>
      </c>
      <c r="AE94" s="4" t="str">
        <f t="shared" ca="1" si="188"/>
        <v>"e86":2,</v>
      </c>
      <c r="AF94" s="2" t="str">
        <f t="shared" ca="1" si="189"/>
        <v>{"type":"checkbox","class":"checkbox-big","name":"e86","title":"86. Пульс радужный","style":"font-size:20px;display:block","state":"{{e86}}"},</v>
      </c>
      <c r="AG94" s="2" t="str">
        <f t="shared" ca="1" si="190"/>
        <v>{"type":"h4","title":"86. Пульс радужный","style":"width:85%;float:left"},{"type":"input","title":"папка","name":"e86","state":"{{e86}}","pattern":"[0-9]{1,2}","style":"width:15%;display:inline"},{"type":"hr"},</v>
      </c>
      <c r="AH94" s="2" t="str">
        <f t="shared" ca="1" si="191"/>
        <v>"86": "86.Пульс радужный",</v>
      </c>
      <c r="AI94" s="16" t="str">
        <f t="shared" ca="1" si="192"/>
        <v>"86":"86",</v>
      </c>
      <c r="AJ94" s="2" t="str">
        <f t="shared" ca="1" si="193"/>
        <v>86. Пульс радужный,99,255,1,100,0;</v>
      </c>
      <c r="AK94" s="2" t="str">
        <f t="shared" ca="1" si="194"/>
        <v>86.Пульс радужный</v>
      </c>
      <c r="AL94" s="2"/>
      <c r="AM94" s="2"/>
      <c r="AN94" s="17"/>
      <c r="AO94" s="2"/>
      <c r="AP94" s="2"/>
      <c r="AQ94" s="2"/>
      <c r="AR94" s="2"/>
      <c r="AS94" s="16"/>
      <c r="AT94" s="2"/>
      <c r="AU94" s="2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 ht="14.25" customHeight="1">
      <c r="A95" s="39">
        <f t="shared" ca="1" si="178"/>
        <v>87</v>
      </c>
      <c r="B95" s="40" t="s">
        <v>279</v>
      </c>
      <c r="C95" s="40" t="s">
        <v>280</v>
      </c>
      <c r="H95" s="43">
        <v>15</v>
      </c>
      <c r="I95" s="40">
        <v>220</v>
      </c>
      <c r="J95" s="40">
        <v>50</v>
      </c>
      <c r="L95" s="40">
        <v>50</v>
      </c>
      <c r="M95" s="40">
        <v>255</v>
      </c>
      <c r="N95" s="40">
        <v>49</v>
      </c>
      <c r="O95" s="40">
        <v>50</v>
      </c>
      <c r="P95" s="40">
        <v>0</v>
      </c>
      <c r="Q95" s="40" t="s">
        <v>44</v>
      </c>
      <c r="R95" s="40" t="s">
        <v>281</v>
      </c>
      <c r="S95" s="40">
        <v>2</v>
      </c>
      <c r="T95" s="43">
        <f t="shared" ca="1" si="179"/>
        <v>87</v>
      </c>
      <c r="U95" s="15"/>
      <c r="V95" s="2" t="str">
        <f t="shared" ca="1" si="180"/>
        <v>#define EFF_RADIAL_WAWE         ( 87U)    // Радиальная волна</v>
      </c>
      <c r="W95" s="2" t="str">
        <f t="shared" ca="1" si="181"/>
        <v>String("87. Радиальная волна,50,255,49,50,0;") +</v>
      </c>
      <c r="X95" s="2" t="str">
        <f t="shared" ca="1" si="182"/>
        <v>String("87. ,50,255,49,50,0;") +</v>
      </c>
      <c r="Y95" s="2" t="str">
        <f t="shared" ca="1" si="183"/>
        <v>String("87. ,50,255,49,50,0;") +</v>
      </c>
      <c r="Z95" s="2" t="str">
        <f t="shared" si="184"/>
        <v xml:space="preserve">  {  15, 220,  50}, // Радиальная волна</v>
      </c>
      <c r="AA95" s="2" t="str">
        <f t="shared" ca="1" si="185"/>
        <v xml:space="preserve">        case EFF_RADIAL_WAWE:         DYNAMIC_DELAY_TICK { effTimer = millis(); RadialWave();                 Eff_Tick (); }  break;  // ( 87U) Радиальная волна</v>
      </c>
      <c r="AB95" s="2" t="str">
        <f ca="1">CONCATENATE("{""name"":""",A95,". ",C95,""",""spmin"":",L95,",""spmax"":",M95,",""scmin"":",N95,",""scmax"":",O95,",""type"":",P95,"}")</f>
        <v>{"name":"87. Радиальная волна","spmin":50,"spmax":255,"scmin":49,"scmax":50,"type":0}</v>
      </c>
      <c r="AC95" s="4" t="str">
        <f t="shared" ca="1" si="186"/>
        <v>"e87":0,</v>
      </c>
      <c r="AD95" s="4" t="str">
        <f t="shared" ca="1" si="187"/>
        <v>e87=[[e87]]&amp;</v>
      </c>
      <c r="AE95" s="4" t="str">
        <f t="shared" ca="1" si="188"/>
        <v>"e87":2,</v>
      </c>
      <c r="AF95" s="2" t="str">
        <f t="shared" ca="1" si="189"/>
        <v>{"type":"checkbox","class":"checkbox-big","name":"e87","title":"87. Радиальная волна","style":"font-size:20px;display:block","state":"{{e87}}"},</v>
      </c>
      <c r="AG95" s="2" t="str">
        <f t="shared" ca="1" si="190"/>
        <v>{"type":"h4","title":"87. Радиальная волна","style":"width:85%;float:left"},{"type":"input","title":"папка","name":"e87","state":"{{e87}}","pattern":"[0-9]{1,2}","style":"width:15%;display:inline"},{"type":"hr"},</v>
      </c>
      <c r="AH95" s="2" t="str">
        <f t="shared" ca="1" si="191"/>
        <v>"87": "87.Радиальная волна",</v>
      </c>
      <c r="AI95" s="16" t="str">
        <f t="shared" ca="1" si="192"/>
        <v>"87":"87",</v>
      </c>
      <c r="AJ95" s="2" t="str">
        <f t="shared" ca="1" si="193"/>
        <v>87. Радиальная волна,50,255,49,50,0;</v>
      </c>
      <c r="AK95" s="2" t="str">
        <f t="shared" ca="1" si="194"/>
        <v>87.Радиальная волна</v>
      </c>
      <c r="AL95" s="2"/>
      <c r="AM95" s="2"/>
      <c r="AN95" s="17"/>
      <c r="AO95" s="2"/>
      <c r="AP95" s="2"/>
      <c r="AQ95" s="2"/>
      <c r="AR95" s="2"/>
      <c r="AS95" s="16"/>
      <c r="AT95" s="2"/>
      <c r="AU95" s="2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 ht="14.25" customHeight="1">
      <c r="A96" s="35">
        <f t="shared" ca="1" si="178"/>
        <v>88</v>
      </c>
      <c r="B96" s="40" t="s">
        <v>282</v>
      </c>
      <c r="C96" s="40" t="s">
        <v>283</v>
      </c>
      <c r="H96" s="40">
        <v>10</v>
      </c>
      <c r="I96" s="40">
        <v>215</v>
      </c>
      <c r="J96" s="40">
        <v>50</v>
      </c>
      <c r="L96" s="40">
        <v>50</v>
      </c>
      <c r="M96" s="40">
        <v>255</v>
      </c>
      <c r="N96" s="40">
        <v>1</v>
      </c>
      <c r="O96" s="40">
        <v>100</v>
      </c>
      <c r="P96" s="40">
        <v>0</v>
      </c>
      <c r="Q96" s="40" t="s">
        <v>44</v>
      </c>
      <c r="R96" s="40" t="s">
        <v>284</v>
      </c>
      <c r="S96" s="40">
        <v>2</v>
      </c>
      <c r="T96" s="40">
        <f t="shared" ca="1" si="179"/>
        <v>88</v>
      </c>
      <c r="U96" s="15"/>
      <c r="V96" s="2" t="str">
        <f t="shared" ca="1" si="180"/>
        <v>#define EFF_RAINBOW_VER         ( 88U)    // Радуга</v>
      </c>
      <c r="W96" s="2" t="str">
        <f t="shared" ca="1" si="181"/>
        <v>String("88. Радуга,50,255,1,100,0;") +</v>
      </c>
      <c r="X96" s="2" t="str">
        <f t="shared" ca="1" si="182"/>
        <v>String("88. ,50,255,1,100,0;") +</v>
      </c>
      <c r="Y96" s="2" t="str">
        <f t="shared" ca="1" si="183"/>
        <v>String("88. ,50,255,1,100,0;") +</v>
      </c>
      <c r="Z96" s="2" t="str">
        <f t="shared" si="184"/>
        <v xml:space="preserve">  {  10, 215,  50}, // Радуга</v>
      </c>
      <c r="AA96" s="2" t="str">
        <f t="shared" ca="1" si="185"/>
        <v xml:space="preserve">        case EFF_RAINBOW_VER:         DYNAMIC_DELAY_TICK { effTimer = millis(); rainbowRoutine();             Eff_Tick (); }  break;  // ( 88U) Радуга</v>
      </c>
      <c r="AB96" s="2" t="str">
        <f t="shared" ref="AB96:AB97" ca="1" si="196">CONCATENATE("{""name"":""",A96,". ",C96,""",""spmin"":",L96,",""spmax"":",M96,",""scmin"":",N96,",""scmax"":",O96,",""type"":",P96,"},")</f>
        <v>{"name":"88. Радуга","spmin":50,"spmax":255,"scmin":1,"scmax":100,"type":0},</v>
      </c>
      <c r="AC96" s="4" t="str">
        <f t="shared" ca="1" si="186"/>
        <v>"e88":0,</v>
      </c>
      <c r="AD96" s="4" t="str">
        <f t="shared" ca="1" si="187"/>
        <v>e88=[[e88]]&amp;</v>
      </c>
      <c r="AE96" s="4" t="str">
        <f t="shared" ca="1" si="188"/>
        <v>"e88":2,</v>
      </c>
      <c r="AF96" s="2" t="str">
        <f t="shared" ca="1" si="189"/>
        <v>{"type":"checkbox","class":"checkbox-big","name":"e88","title":"88. Радуга","style":"font-size:20px;display:block","state":"{{e88}}"},</v>
      </c>
      <c r="AG96" s="2" t="str">
        <f t="shared" ca="1" si="190"/>
        <v>{"type":"h4","title":"88. Радуга","style":"width:85%;float:left"},{"type":"input","title":"папка","name":"e88","state":"{{e88}}","pattern":"[0-9]{1,2}","style":"width:15%;display:inline"},{"type":"hr"},</v>
      </c>
      <c r="AH96" s="2" t="str">
        <f t="shared" ca="1" si="191"/>
        <v>"88": "88.Радуга",</v>
      </c>
      <c r="AI96" s="16" t="str">
        <f t="shared" ca="1" si="192"/>
        <v>"88":"88",</v>
      </c>
      <c r="AJ96" s="2" t="str">
        <f t="shared" ca="1" si="193"/>
        <v>88. Радуга,50,255,1,100,0;</v>
      </c>
      <c r="AK96" s="2" t="str">
        <f t="shared" ca="1" si="194"/>
        <v>88.Радуга</v>
      </c>
      <c r="AL96" s="2"/>
      <c r="AM96" s="2"/>
      <c r="AN96" s="17"/>
      <c r="AO96" s="2"/>
      <c r="AP96" s="2"/>
      <c r="AQ96" s="2"/>
      <c r="AR96" s="2"/>
      <c r="AS96" s="16"/>
      <c r="AT96" s="2"/>
      <c r="AU96" s="2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 ht="14.25" customHeight="1">
      <c r="A97" s="35">
        <f ca="1">MAX(OFFSET(A97,-4,0,4,1))+1</f>
        <v>89</v>
      </c>
      <c r="B97" s="40" t="s">
        <v>285</v>
      </c>
      <c r="C97" s="40" t="s">
        <v>286</v>
      </c>
      <c r="H97" s="40">
        <v>10</v>
      </c>
      <c r="I97" s="40">
        <v>13</v>
      </c>
      <c r="J97" s="40">
        <v>60</v>
      </c>
      <c r="L97" s="40">
        <v>1</v>
      </c>
      <c r="M97" s="40">
        <v>70</v>
      </c>
      <c r="N97" s="40">
        <v>1</v>
      </c>
      <c r="O97" s="40">
        <v>100</v>
      </c>
      <c r="P97" s="40">
        <v>0</v>
      </c>
      <c r="Q97" s="40" t="s">
        <v>40</v>
      </c>
      <c r="R97" s="40" t="s">
        <v>287</v>
      </c>
      <c r="S97" s="40">
        <v>2</v>
      </c>
      <c r="T97" s="40">
        <f t="shared" ca="1" si="179"/>
        <v>89</v>
      </c>
      <c r="U97" s="15"/>
      <c r="V97" s="2" t="str">
        <f t="shared" ca="1" si="180"/>
        <v>#define EFF_RAINBOW             ( 89U)    // Радуга 3D</v>
      </c>
      <c r="W97" s="2" t="str">
        <f t="shared" ca="1" si="181"/>
        <v>String("89. Радуга 3D,1,70,1,100,0;") +</v>
      </c>
      <c r="X97" s="2" t="str">
        <f t="shared" ca="1" si="182"/>
        <v>String("89. ,1,70,1,100,0;") +</v>
      </c>
      <c r="Y97" s="2" t="str">
        <f t="shared" ca="1" si="183"/>
        <v>String("89. ,1,70,1,100,0;") +</v>
      </c>
      <c r="Z97" s="2" t="str">
        <f t="shared" si="184"/>
        <v xml:space="preserve">  {  10,  13,  60}, // Радуга 3D</v>
      </c>
      <c r="AA97" s="2" t="str">
        <f t="shared" ca="1" si="185"/>
        <v xml:space="preserve">        case EFF_RAINBOW:             HIGH_DELAY_TICK { effTimer = millis(); rainbowNoiseRoutine();        Eff_Tick (); }  break;  // ( 89U) Радуга 3D</v>
      </c>
      <c r="AB97" s="2" t="str">
        <f t="shared" ca="1" si="196"/>
        <v>{"name":"89. Радуга 3D","spmin":1,"spmax":70,"scmin":1,"scmax":100,"type":0},</v>
      </c>
      <c r="AC97" s="4" t="str">
        <f t="shared" ca="1" si="186"/>
        <v>"e89":0,</v>
      </c>
      <c r="AD97" s="4" t="str">
        <f t="shared" ca="1" si="187"/>
        <v>e89=[[e89]]&amp;</v>
      </c>
      <c r="AE97" s="4" t="str">
        <f t="shared" ca="1" si="188"/>
        <v>"e89":2,</v>
      </c>
      <c r="AF97" s="2" t="str">
        <f t="shared" ca="1" si="189"/>
        <v>{"type":"checkbox","class":"checkbox-big","name":"e89","title":"89. Радуга 3D","style":"font-size:20px;display:block","state":"{{e89}}"},</v>
      </c>
      <c r="AG97" s="2" t="str">
        <f t="shared" ca="1" si="190"/>
        <v>{"type":"h4","title":"89. Радуга 3D","style":"width:85%;float:left"},{"type":"input","title":"папка","name":"e89","state":"{{e89}}","pattern":"[0-9]{1,2}","style":"width:15%;display:inline"},{"type":"hr"},</v>
      </c>
      <c r="AH97" s="2" t="str">
        <f t="shared" ca="1" si="191"/>
        <v>"89": "89.Радуга 3D",</v>
      </c>
      <c r="AI97" s="16" t="str">
        <f t="shared" ca="1" si="192"/>
        <v>"89":"89",</v>
      </c>
      <c r="AJ97" s="2" t="str">
        <f t="shared" ca="1" si="193"/>
        <v>89. Радуга 3D,1,70,1,100,0;</v>
      </c>
      <c r="AK97" s="2" t="str">
        <f t="shared" ca="1" si="194"/>
        <v>89.Радуга 3D</v>
      </c>
      <c r="AL97" s="2"/>
      <c r="AM97" s="2"/>
      <c r="AN97" s="17"/>
      <c r="AO97" s="2"/>
      <c r="AP97" s="2"/>
      <c r="AQ97" s="2"/>
      <c r="AR97" s="2"/>
      <c r="AS97" s="16"/>
      <c r="AT97" s="2"/>
      <c r="AU97" s="2"/>
      <c r="AV97" s="18"/>
      <c r="AW97" s="18"/>
      <c r="AX97" s="18"/>
      <c r="AY97" s="18"/>
      <c r="AZ97" s="18"/>
      <c r="BA97" s="18"/>
      <c r="BB97" s="18"/>
      <c r="BC97" s="18"/>
      <c r="BD97" s="18"/>
    </row>
    <row r="98" spans="1:56">
      <c r="A98" s="35">
        <f ca="1">MAX(OFFSET(A98,-4,0,4,1))+1</f>
        <v>90</v>
      </c>
      <c r="B98" s="40" t="s">
        <v>432</v>
      </c>
      <c r="C98" s="40" t="s">
        <v>430</v>
      </c>
      <c r="H98" s="40">
        <v>40</v>
      </c>
      <c r="I98" s="40">
        <v>200</v>
      </c>
      <c r="J98" s="40">
        <v>40</v>
      </c>
      <c r="L98" s="40">
        <v>1</v>
      </c>
      <c r="M98" s="40">
        <v>255</v>
      </c>
      <c r="N98" s="40">
        <v>1</v>
      </c>
      <c r="O98" s="40">
        <v>100</v>
      </c>
      <c r="P98" s="40">
        <v>0</v>
      </c>
      <c r="Q98" s="40" t="s">
        <v>44</v>
      </c>
      <c r="R98" s="40" t="s">
        <v>433</v>
      </c>
      <c r="S98" s="40">
        <v>2</v>
      </c>
      <c r="T98" s="40">
        <f t="shared" ca="1" si="179"/>
        <v>90</v>
      </c>
      <c r="V98" s="2" t="str">
        <f t="shared" ca="1" si="180"/>
        <v>#define EFF_RAINBOW_SPOT        ( 90U)    // Радужное Пятно</v>
      </c>
      <c r="W98" s="2" t="str">
        <f t="shared" ca="1" si="181"/>
        <v>String("90. Радужное Пятно,1,255,1,100,0;") +</v>
      </c>
      <c r="X98" s="2" t="str">
        <f t="shared" ca="1" si="182"/>
        <v>String("90. ,1,255,1,100,0;") +</v>
      </c>
      <c r="Y98" s="2" t="str">
        <f t="shared" ca="1" si="183"/>
        <v>String("90. ,1,255,1,100,0;") +</v>
      </c>
      <c r="Z98" s="2" t="str">
        <f t="shared" si="184"/>
        <v xml:space="preserve">  {  40, 200,  40}, // Радужное Пятно</v>
      </c>
      <c r="AA98" s="2" t="str">
        <f t="shared" ca="1" si="185"/>
        <v xml:space="preserve">        case EFF_RAINBOW_SPOT:        DYNAMIC_DELAY_TICK { effTimer = millis(); RainbowSpot();                Eff_Tick (); }  break;  // ( 90U) Радужное Пятно</v>
      </c>
      <c r="AC98" s="4" t="str">
        <f t="shared" ca="1" si="186"/>
        <v>"e90":0,</v>
      </c>
      <c r="AD98" s="4" t="str">
        <f t="shared" ca="1" si="187"/>
        <v>e90=[[e90]]&amp;</v>
      </c>
      <c r="AE98" s="4" t="str">
        <f t="shared" ca="1" si="188"/>
        <v>"e90":2,</v>
      </c>
      <c r="AF98" s="2" t="str">
        <f t="shared" ca="1" si="189"/>
        <v>{"type":"checkbox","class":"checkbox-big","name":"e90","title":"90. Радужное Пятно","style":"font-size:20px;display:block","state":"{{e90}}"},</v>
      </c>
      <c r="AG98" s="2" t="str">
        <f t="shared" ca="1" si="190"/>
        <v>{"type":"h4","title":"90. Радужное Пятно","style":"width:85%;float:left"},{"type":"input","title":"папка","name":"e90","state":"{{e90}}","pattern":"[0-9]{1,2}","style":"width:15%;display:inline"},{"type":"hr"},</v>
      </c>
      <c r="AH98" s="2" t="str">
        <f t="shared" ca="1" si="191"/>
        <v>"90": "90.Радужное Пятно",</v>
      </c>
      <c r="AI98" s="16" t="str">
        <f t="shared" ca="1" si="192"/>
        <v>"90":"90",</v>
      </c>
      <c r="AJ98" s="2" t="str">
        <f t="shared" ca="1" si="193"/>
        <v>90. Радужное Пятно,1,255,1,100,0;</v>
      </c>
      <c r="AK98" s="2" t="str">
        <f t="shared" ca="1" si="194"/>
        <v>90.Радужное Пятно</v>
      </c>
    </row>
    <row r="99" spans="1:56" ht="14.25" customHeight="1">
      <c r="A99" s="35">
        <f ca="1">MAX(OFFSET(A99,-4,0,4,1))+1</f>
        <v>91</v>
      </c>
      <c r="B99" s="40" t="s">
        <v>288</v>
      </c>
      <c r="C99" s="40" t="s">
        <v>289</v>
      </c>
      <c r="H99" s="40">
        <v>15</v>
      </c>
      <c r="I99" s="40">
        <v>205</v>
      </c>
      <c r="J99" s="40">
        <v>100</v>
      </c>
      <c r="L99" s="40">
        <v>99</v>
      </c>
      <c r="M99" s="40">
        <v>255</v>
      </c>
      <c r="N99" s="40">
        <v>100</v>
      </c>
      <c r="O99" s="40">
        <v>100</v>
      </c>
      <c r="P99" s="40">
        <v>0</v>
      </c>
      <c r="Q99" s="40" t="s">
        <v>44</v>
      </c>
      <c r="R99" s="40" t="s">
        <v>290</v>
      </c>
      <c r="S99" s="40">
        <v>2</v>
      </c>
      <c r="T99" s="40">
        <f ca="1">MAX(OFFSET(T99,-4,0,4,1))+1</f>
        <v>91</v>
      </c>
      <c r="U99" s="15"/>
      <c r="V99" s="2" t="str">
        <f ca="1">CONCATENATE("#define EFF_",B99,REPT(" ",20-LEN(B99)),"(",REPT(" ",3-LEN(T99)),T99,"U)    // ",C99)</f>
        <v>#define EFF_SNAKE               ( 91U)    // Радужный змей</v>
      </c>
      <c r="W99" s="2" t="str">
        <f ca="1">CONCATENATE("String(""",A99,". ",C99,",",L99,",",M99,",",N99,",",O99,",",P99,";"") +")</f>
        <v>String("91. Радужный змей,99,255,100,100,0;") +</v>
      </c>
      <c r="X99" s="2" t="str">
        <f ca="1">CONCATENATE("String(""",A99,". ",D99,",",L99,",",M99,",",N99,",",O99,",",P99,";"") +")</f>
        <v>String("91. ,99,255,100,100,0;") +</v>
      </c>
      <c r="Y99" s="2" t="str">
        <f ca="1">CONCATENATE("String(""",A99,". ",E99,",",L99,",",M99,",",N99,",",O99,",",P99,";"") +")</f>
        <v>String("91. ,99,255,100,100,0;") +</v>
      </c>
      <c r="Z99" s="2" t="str">
        <f>CONCATENATE("  {",REPT(" ",4-LEN(H99)),H99,",",REPT(" ",4-LEN(I99)),I99,",",REPT(" ",4-LEN(J99)),J99,"}, // ",C99)</f>
        <v xml:space="preserve">  {  15, 205, 100}, // Радужный змей</v>
      </c>
      <c r="AA99" s="2" t="str">
        <f ca="1">CONCATENATE("        case EFF_",B99,":",REPT(" ",20-LEN(B99)),Q99," { effTimer = millis(); ",R99,REPT(" ",30-LEN(R99)),"Eff_Tick (); }","  break;  // (",REPT(" ",3-LEN(T99)),T99,"U) ",C99)</f>
        <v xml:space="preserve">        case EFF_SNAKE:               DYNAMIC_DELAY_TICK { effTimer = millis(); MultipleStream8();            Eff_Tick (); }  break;  // ( 91U) Радужный змей</v>
      </c>
      <c r="AB99" s="2" t="str">
        <f ca="1">CONCATENATE("{""name"":""",A99,". ",C99,""",""spmin"":",L99,",""spmax"":",M99,",""scmin"":",N99,",""scmax"":",O99,",""type"":",P99,"},")</f>
        <v>{"name":"91. Радужный змей","spmin":99,"spmax":255,"scmin":100,"scmax":100,"type":0},</v>
      </c>
      <c r="AC99" s="4" t="str">
        <f ca="1">CONCATENATE("""","e",T99,"""",":0,")</f>
        <v>"e91":0,</v>
      </c>
      <c r="AD99" s="4" t="str">
        <f ca="1">CONCATENATE("e",T99,"=[[e",T99,"]]&amp;")</f>
        <v>e91=[[e91]]&amp;</v>
      </c>
      <c r="AE99" s="4" t="str">
        <f ca="1">CONCATENATE("""","e",T99,"""",":",S99,",")</f>
        <v>"e91":2,</v>
      </c>
      <c r="AF99" s="2" t="str">
        <f ca="1">CONCATENATE("{""type"":""checkbox"",""class"":""checkbox-big"",""name"":""e",T99,""",""title"":""",A99,". ",C99,""",""style"":""font-size:20px;display:block"",""state"":""{{e",T99,"}}""},")</f>
        <v>{"type":"checkbox","class":"checkbox-big","name":"e91","title":"91. Радужный змей","style":"font-size:20px;display:block","state":"{{e91}}"},</v>
      </c>
      <c r="AG99" s="2" t="str">
        <f ca="1">CONCATENATE("{""type"":""h4"",""title"":""",A99,". ",C99,""",""style"":""width:85%;float:left""},{""type"":""input"",""title"":""папка"",""name"":""e",T99,""",""state"":""{{e",T99,"}}"",""pattern"":""[0-9]{1,2}"",""style"":""width:15%;display:inline""},{""type"":""hr""},")</f>
        <v>{"type":"h4","title":"91. Радужный змей","style":"width:85%;float:left"},{"type":"input","title":"папка","name":"e91","state":"{{e91}}","pattern":"[0-9]{1,2}","style":"width:15%;display:inline"},{"type":"hr"},</v>
      </c>
      <c r="AH99" s="2" t="str">
        <f ca="1">CONCATENATE("""",A99,"""",": """,A99,".",C99,""",")</f>
        <v>"91": "91.Радужный змей",</v>
      </c>
      <c r="AI99" s="16" t="str">
        <f ca="1">CONCATENATE("""",A99,"""",":""",T99,""",")</f>
        <v>"91":"91",</v>
      </c>
      <c r="AJ99" s="2" t="str">
        <f ca="1">CONCATENATE(A99,". ",C99,",",L99,",",M99,",",N99,",",O99,",",P99,";")</f>
        <v>91. Радужный змей,99,255,100,100,0;</v>
      </c>
      <c r="AK99" s="2" t="str">
        <f ca="1">CONCATENATE("",A99,"",".",C99,"")</f>
        <v>91.Радужный змей</v>
      </c>
      <c r="AL99" s="2"/>
      <c r="AM99" s="2"/>
      <c r="AN99" s="17"/>
      <c r="AO99" s="2"/>
      <c r="AP99" s="2"/>
      <c r="AQ99" s="2"/>
      <c r="AR99" s="2"/>
      <c r="AS99" s="16"/>
      <c r="AT99" s="2"/>
      <c r="AU99" s="2"/>
      <c r="AV99" s="18"/>
      <c r="AW99" s="18"/>
      <c r="AX99" s="18"/>
      <c r="AY99" s="18"/>
      <c r="AZ99" s="18"/>
      <c r="BA99" s="18"/>
      <c r="BB99" s="18"/>
      <c r="BC99" s="18"/>
      <c r="BD99" s="18"/>
    </row>
    <row r="100" spans="1:56">
      <c r="A100" s="35">
        <f ca="1">MAX(OFFSET(A100,-4,0,4,1))+1</f>
        <v>92</v>
      </c>
      <c r="B100" s="40" t="s">
        <v>412</v>
      </c>
      <c r="C100" s="40" t="s">
        <v>413</v>
      </c>
      <c r="H100" s="40">
        <v>20</v>
      </c>
      <c r="I100" s="40">
        <v>50</v>
      </c>
      <c r="J100" s="40">
        <v>90</v>
      </c>
      <c r="L100" s="40">
        <v>10</v>
      </c>
      <c r="M100" s="40">
        <v>255</v>
      </c>
      <c r="N100" s="40">
        <v>1</v>
      </c>
      <c r="O100" s="40">
        <v>100</v>
      </c>
      <c r="P100" s="40">
        <v>0</v>
      </c>
      <c r="Q100" s="40" t="s">
        <v>177</v>
      </c>
      <c r="R100" s="40" t="s">
        <v>414</v>
      </c>
      <c r="S100" s="40">
        <v>2</v>
      </c>
      <c r="T100" s="40">
        <f ca="1">MAX(OFFSET(T100,-4,0,4,1))+1</f>
        <v>92</v>
      </c>
      <c r="V100" s="2" t="str">
        <f ca="1">CONCATENATE("#define EFF_",B100,REPT(" ",20-LEN(B100)),"(",REPT(" ",3-LEN(T100)),T100,"U)    // ",C100)</f>
        <v>#define EFF_DANDELIONS          ( 92U)    // Разноцветные одуванчики</v>
      </c>
      <c r="W100" s="2" t="str">
        <f ca="1">CONCATENATE("String(""",A100,". ",C100,",",L100,",",M100,",",N100,",",O100,",",P100,";"") +")</f>
        <v>String("92. Разноцветные одуванчики,10,255,1,100,0;") +</v>
      </c>
      <c r="X100" s="2" t="str">
        <f ca="1">CONCATENATE("String(""",A100,". ",D100,",",L100,",",M100,",",N100,",",O100,",",P100,";"") +")</f>
        <v>String("92. ,10,255,1,100,0;") +</v>
      </c>
      <c r="Y100" s="2" t="str">
        <f ca="1">CONCATENATE("String(""",A100,". ",E100,",",L100,",",M100,",",N100,",",O100,",",P100,";"") +")</f>
        <v>String("92. ,10,255,1,100,0;") +</v>
      </c>
      <c r="Z100" s="2" t="str">
        <f>CONCATENATE("  {",REPT(" ",4-LEN(H100)),H100,",",REPT(" ",4-LEN(I100)),I100,",",REPT(" ",4-LEN(J100)),J100,"}, // ",C100)</f>
        <v xml:space="preserve">  {  20,  50,  90}, // Разноцветные одуванчики</v>
      </c>
      <c r="AA100" s="2" t="str">
        <f ca="1">CONCATENATE("        case EFF_",B100,":",REPT(" ",20-LEN(B100)),Q100," { effTimer = millis(); ",R100,REPT(" ",30-LEN(R100)),"Eff_Tick (); }","  break;  // (",REPT(" ",3-LEN(T100)),T100,"U) ",C100)</f>
        <v xml:space="preserve">        case EFF_DANDELIONS:          SOFT_DELAY_TICK { effTimer = millis(); Dandelions();                 Eff_Tick (); }  break;  // ( 92U) Разноцветные одуванчики</v>
      </c>
      <c r="AB100" s="2" t="str">
        <f ca="1">CONCATENATE("{""name"":""",A100,". ",C100,""",""spmin"":",L100,",""spmax"":",M100,",""scmin"":",N100,",""scmax"":",O100,",""type"":",P100,"},")</f>
        <v>{"name":"92. Разноцветные одуванчики","spmin":10,"spmax":255,"scmin":1,"scmax":100,"type":0},</v>
      </c>
      <c r="AC100" s="4" t="str">
        <f ca="1">CONCATENATE("""","e",T100,"""",":0,")</f>
        <v>"e92":0,</v>
      </c>
      <c r="AD100" s="4" t="str">
        <f ca="1">CONCATENATE("e",T100,"=[[e",T100,"]]&amp;")</f>
        <v>e92=[[e92]]&amp;</v>
      </c>
      <c r="AE100" s="4" t="str">
        <f ca="1">CONCATENATE("""","e",T100,"""",":",S100,",")</f>
        <v>"e92":2,</v>
      </c>
      <c r="AF100" s="2" t="str">
        <f ca="1">CONCATENATE("{""type"":""checkbox"",""class"":""checkbox-big"",""name"":""e",T100,""",""title"":""",A100,". ",C100,""",""style"":""font-size:20px;display:block"",""state"":""{{e",T100,"}}""},")</f>
        <v>{"type":"checkbox","class":"checkbox-big","name":"e92","title":"92. Разноцветные одуванчики","style":"font-size:20px;display:block","state":"{{e92}}"},</v>
      </c>
      <c r="AG100" s="2" t="str">
        <f ca="1">CONCATENATE("{""type"":""h4"",""title"":""",A100,". ",C100,""",""style"":""width:85%;float:left""},{""type"":""input"",""title"":""папка"",""name"":""e",T100,""",""state"":""{{e",T100,"}}"",""pattern"":""[0-9]{1,2}"",""style"":""width:15%;display:inline""},{""type"":""hr""},")</f>
        <v>{"type":"h4","title":"92. Разноцветные одуванчики","style":"width:85%;float:left"},{"type":"input","title":"папка","name":"e92","state":"{{e92}}","pattern":"[0-9]{1,2}","style":"width:15%;display:inline"},{"type":"hr"},</v>
      </c>
      <c r="AH100" s="2" t="str">
        <f ca="1">CONCATENATE("""",A100,"""",": """,A100,".",C100,""",")</f>
        <v>"92": "92.Разноцветные одуванчики",</v>
      </c>
      <c r="AI100" s="16" t="str">
        <f ca="1">CONCATENATE("""",A100,"""",":""",T100,""",")</f>
        <v>"92":"92",</v>
      </c>
      <c r="AJ100" s="2" t="str">
        <f ca="1">CONCATENATE(A100,". ",C100,",",L100,",",M100,",",N100,",",O100,",",P100,";")</f>
        <v>92. Разноцветные одуванчики,10,255,1,100,0;</v>
      </c>
      <c r="AK100" s="2" t="str">
        <f ca="1">CONCATENATE("",A100,"",".",C100,"")</f>
        <v>92.Разноцветные одуванчики</v>
      </c>
    </row>
    <row r="101" spans="1:56" ht="14.25" customHeight="1">
      <c r="A101" s="35">
        <f t="shared" ref="A101:A102" ca="1" si="197">MAX(OFFSET(A101,-4,0,4,1))+1</f>
        <v>93</v>
      </c>
      <c r="B101" s="40" t="s">
        <v>291</v>
      </c>
      <c r="C101" s="40" t="s">
        <v>292</v>
      </c>
      <c r="H101" s="40">
        <v>15</v>
      </c>
      <c r="I101" s="40">
        <v>205</v>
      </c>
      <c r="J101" s="40">
        <v>1</v>
      </c>
      <c r="L101" s="40">
        <v>99</v>
      </c>
      <c r="M101" s="40">
        <v>255</v>
      </c>
      <c r="N101" s="40">
        <v>1</v>
      </c>
      <c r="O101" s="40">
        <v>100</v>
      </c>
      <c r="P101" s="40">
        <v>1</v>
      </c>
      <c r="Q101" s="40" t="s">
        <v>44</v>
      </c>
      <c r="R101" s="40" t="s">
        <v>293</v>
      </c>
      <c r="S101" s="40">
        <v>2</v>
      </c>
      <c r="T101" s="40">
        <f t="shared" ref="T101:T102" ca="1" si="198">MAX(OFFSET(T101,-4,0,4,1))+1</f>
        <v>93</v>
      </c>
      <c r="U101" s="15"/>
      <c r="V101" s="2" t="str">
        <f t="shared" ref="V101:V102" ca="1" si="199">CONCATENATE("#define EFF_",B101,REPT(" ",20-LEN(B101)),"(",REPT(" ",3-LEN(T101)),T101,"U)    // ",C101)</f>
        <v>#define EFF_RAIN                ( 93U)    // Разноцветный дождь</v>
      </c>
      <c r="W101" s="2" t="str">
        <f t="shared" ref="W101:W102" ca="1" si="200">CONCATENATE("String(""",A101,". ",C101,",",L101,",",M101,",",N101,",",O101,",",P101,";"") +")</f>
        <v>String("93. Разноцветный дождь,99,255,1,100,1;") +</v>
      </c>
      <c r="X101" s="2" t="str">
        <f t="shared" ref="X101:X102" ca="1" si="201">CONCATENATE("String(""",A101,". ",D101,",",L101,",",M101,",",N101,",",O101,",",P101,";"") +")</f>
        <v>String("93. ,99,255,1,100,1;") +</v>
      </c>
      <c r="Y101" s="2" t="str">
        <f t="shared" ref="Y101:Y102" ca="1" si="202">CONCATENATE("String(""",A101,". ",E101,",",L101,",",M101,",",N101,",",O101,",",P101,";"") +")</f>
        <v>String("93. ,99,255,1,100,1;") +</v>
      </c>
      <c r="Z101" s="2" t="str">
        <f>CONCATENATE("  {",REPT(" ",4-LEN(H101)),H101,",",REPT(" ",4-LEN(I101)),I101,",",REPT(" ",4-LEN(J101)),J101,"}, // ",C101)</f>
        <v xml:space="preserve">  {  15, 205,   1}, // Разноцветный дождь</v>
      </c>
      <c r="AA101" s="2" t="str">
        <f t="shared" ref="AA101:AA102" ca="1" si="203">CONCATENATE("        case EFF_",B101,":",REPT(" ",20-LEN(B101)),Q101," { effTimer = millis(); ",R101,REPT(" ",30-LEN(R101)),"Eff_Tick (); }","  break;  // (",REPT(" ",3-LEN(T101)),T101,"U) ",C101)</f>
        <v xml:space="preserve">        case EFF_RAIN:                DYNAMIC_DELAY_TICK { effTimer = millis(); RainRoutine();                Eff_Tick (); }  break;  // ( 93U) Разноцветный дождь</v>
      </c>
      <c r="AB101" s="2" t="str">
        <f t="shared" ref="AB101:AB102" ca="1" si="204">CONCATENATE("{""name"":""",A101,". ",C101,""",""spmin"":",L101,",""spmax"":",M101,",""scmin"":",N101,",""scmax"":",O101,",""type"":",P101,"},")</f>
        <v>{"name":"93. Разноцветный дождь","spmin":99,"spmax":255,"scmin":1,"scmax":100,"type":1},</v>
      </c>
      <c r="AC101" s="4" t="str">
        <f t="shared" ref="AC101:AC102" ca="1" si="205">CONCATENATE("""","e",T101,"""",":0,")</f>
        <v>"e93":0,</v>
      </c>
      <c r="AD101" s="4" t="str">
        <f t="shared" ref="AD101:AD102" ca="1" si="206">CONCATENATE("e",T101,"=[[e",T101,"]]&amp;")</f>
        <v>e93=[[e93]]&amp;</v>
      </c>
      <c r="AE101" s="4" t="str">
        <f t="shared" ref="AE101:AE102" ca="1" si="207">CONCATENATE("""","e",T101,"""",":",S101,",")</f>
        <v>"e93":2,</v>
      </c>
      <c r="AF101" s="2" t="str">
        <f t="shared" ref="AF101:AF102" ca="1" si="208">CONCATENATE("{""type"":""checkbox"",""class"":""checkbox-big"",""name"":""e",T101,""",""title"":""",A101,". ",C101,""",""style"":""font-size:20px;display:block"",""state"":""{{e",T101,"}}""},")</f>
        <v>{"type":"checkbox","class":"checkbox-big","name":"e93","title":"93. Разноцветный дождь","style":"font-size:20px;display:block","state":"{{e93}}"},</v>
      </c>
      <c r="AG101" s="2" t="str">
        <f t="shared" ref="AG101:AG102" ca="1" si="209">CONCATENATE("{""type"":""h4"",""title"":""",A101,". ",C101,""",""style"":""width:85%;float:left""},{""type"":""input"",""title"":""папка"",""name"":""e",T101,""",""state"":""{{e",T101,"}}"",""pattern"":""[0-9]{1,2}"",""style"":""width:15%;display:inline""},{""type"":""hr""},")</f>
        <v>{"type":"h4","title":"93. Разноцветный дождь","style":"width:85%;float:left"},{"type":"input","title":"папка","name":"e93","state":"{{e93}}","pattern":"[0-9]{1,2}","style":"width:15%;display:inline"},{"type":"hr"},</v>
      </c>
      <c r="AH101" s="2" t="str">
        <f t="shared" ref="AH101:AH102" ca="1" si="210">CONCATENATE("""",A101,"""",": """,A101,".",C101,""",")</f>
        <v>"93": "93.Разноцветный дождь",</v>
      </c>
      <c r="AI101" s="16" t="str">
        <f t="shared" ref="AI101:AI102" ca="1" si="211">CONCATENATE("""",A101,"""",":""",T101,""",")</f>
        <v>"93":"93",</v>
      </c>
      <c r="AJ101" s="2" t="str">
        <f t="shared" ref="AJ101:AJ102" ca="1" si="212">CONCATENATE(A101,". ",C101,",",L101,",",M101,",",N101,",",O101,",",P101,";")</f>
        <v>93. Разноцветный дождь,99,255,1,100,1;</v>
      </c>
      <c r="AK101" s="2" t="str">
        <f t="shared" ref="AK101:AK102" ca="1" si="213">CONCATENATE("",A101,"",".",C101,"")</f>
        <v>93.Разноцветный дождь</v>
      </c>
      <c r="AL101" s="2"/>
      <c r="AM101" s="2"/>
      <c r="AN101" s="17"/>
      <c r="AO101" s="2"/>
      <c r="AP101" s="2"/>
      <c r="AQ101" s="2"/>
      <c r="AR101" s="2"/>
      <c r="AS101" s="16"/>
      <c r="AT101" s="2"/>
      <c r="AU101" s="2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 ht="14.25" customHeight="1">
      <c r="A102" s="35">
        <f t="shared" ca="1" si="197"/>
        <v>94</v>
      </c>
      <c r="B102" s="40" t="s">
        <v>294</v>
      </c>
      <c r="C102" s="40" t="s">
        <v>295</v>
      </c>
      <c r="H102" s="40">
        <v>12</v>
      </c>
      <c r="I102" s="40">
        <v>175</v>
      </c>
      <c r="J102" s="40">
        <v>50</v>
      </c>
      <c r="L102" s="40">
        <v>1</v>
      </c>
      <c r="M102" s="40">
        <v>255</v>
      </c>
      <c r="N102" s="40">
        <v>1</v>
      </c>
      <c r="O102" s="40">
        <v>100</v>
      </c>
      <c r="P102" s="40">
        <v>0</v>
      </c>
      <c r="Q102" s="40" t="s">
        <v>44</v>
      </c>
      <c r="R102" s="40" t="s">
        <v>296</v>
      </c>
      <c r="S102" s="40">
        <v>2</v>
      </c>
      <c r="T102" s="40">
        <f t="shared" ca="1" si="198"/>
        <v>94</v>
      </c>
      <c r="U102" s="15"/>
      <c r="V102" s="2" t="str">
        <f t="shared" ca="1" si="199"/>
        <v>#define EFF_RIVERS              ( 94U)    // Реки Ботсваны</v>
      </c>
      <c r="W102" s="2" t="str">
        <f t="shared" ca="1" si="200"/>
        <v>String("94. Реки Ботсваны,1,255,1,100,0;") +</v>
      </c>
      <c r="X102" s="2" t="str">
        <f t="shared" ca="1" si="201"/>
        <v>String("94. ,1,255,1,100,0;") +</v>
      </c>
      <c r="Y102" s="2" t="str">
        <f t="shared" ca="1" si="202"/>
        <v>String("94. ,1,255,1,100,0;") +</v>
      </c>
      <c r="Z102" s="2" t="str">
        <f t="shared" ref="Z102" si="214">CONCATENATE("  {",REPT(" ",4-LEN(H102)),H102,",",REPT(" ",4-LEN(I102)),I102,",",REPT(" ",4-LEN(J102)),J102,"}, // ",C102)</f>
        <v xml:space="preserve">  {  12, 175,  50}, // Реки Ботсваны</v>
      </c>
      <c r="AA102" s="2" t="str">
        <f t="shared" ca="1" si="203"/>
        <v xml:space="preserve">        case EFF_RIVERS:              DYNAMIC_DELAY_TICK { effTimer = millis(); BotswanaRivers();             Eff_Tick (); }  break;  // ( 94U) Реки Ботсваны</v>
      </c>
      <c r="AB102" s="2" t="str">
        <f t="shared" ca="1" si="204"/>
        <v>{"name":"94. Реки Ботсваны","spmin":1,"spmax":255,"scmin":1,"scmax":100,"type":0},</v>
      </c>
      <c r="AC102" s="4" t="str">
        <f t="shared" ca="1" si="205"/>
        <v>"e94":0,</v>
      </c>
      <c r="AD102" s="4" t="str">
        <f t="shared" ca="1" si="206"/>
        <v>e94=[[e94]]&amp;</v>
      </c>
      <c r="AE102" s="4" t="str">
        <f t="shared" ca="1" si="207"/>
        <v>"e94":2,</v>
      </c>
      <c r="AF102" s="2" t="str">
        <f t="shared" ca="1" si="208"/>
        <v>{"type":"checkbox","class":"checkbox-big","name":"e94","title":"94. Реки Ботсваны","style":"font-size:20px;display:block","state":"{{e94}}"},</v>
      </c>
      <c r="AG102" s="2" t="str">
        <f t="shared" ca="1" si="209"/>
        <v>{"type":"h4","title":"94. Реки Ботсваны","style":"width:85%;float:left"},{"type":"input","title":"папка","name":"e94","state":"{{e94}}","pattern":"[0-9]{1,2}","style":"width:15%;display:inline"},{"type":"hr"},</v>
      </c>
      <c r="AH102" s="2" t="str">
        <f t="shared" ca="1" si="210"/>
        <v>"94": "94.Реки Ботсваны",</v>
      </c>
      <c r="AI102" s="16" t="str">
        <f t="shared" ca="1" si="211"/>
        <v>"94":"94",</v>
      </c>
      <c r="AJ102" s="2" t="str">
        <f t="shared" ca="1" si="212"/>
        <v>94. Реки Ботсваны,1,255,1,100,0;</v>
      </c>
      <c r="AK102" s="2" t="str">
        <f t="shared" ca="1" si="213"/>
        <v>94.Реки Ботсваны</v>
      </c>
      <c r="AL102" s="2"/>
      <c r="AM102" s="2"/>
      <c r="AN102" s="17"/>
      <c r="AO102" s="2"/>
      <c r="AP102" s="2"/>
      <c r="AQ102" s="2"/>
      <c r="AR102" s="2"/>
      <c r="AS102" s="16"/>
      <c r="AT102" s="2"/>
      <c r="AU102" s="2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spans="1:56" ht="14.25" customHeight="1">
      <c r="A103" s="35">
        <f t="shared" ref="A103:A108" ca="1" si="215">MAX(OFFSET(A103,-4,0,4,1))+1</f>
        <v>95</v>
      </c>
      <c r="B103" s="40" t="s">
        <v>297</v>
      </c>
      <c r="C103" s="40" t="s">
        <v>298</v>
      </c>
      <c r="H103" s="40">
        <v>15</v>
      </c>
      <c r="I103" s="40">
        <v>180</v>
      </c>
      <c r="J103" s="40">
        <v>23</v>
      </c>
      <c r="L103" s="40">
        <v>50</v>
      </c>
      <c r="M103" s="40">
        <v>255</v>
      </c>
      <c r="N103" s="40">
        <v>1</v>
      </c>
      <c r="O103" s="40">
        <v>100</v>
      </c>
      <c r="P103" s="40">
        <v>0</v>
      </c>
      <c r="Q103" s="40" t="s">
        <v>44</v>
      </c>
      <c r="R103" s="40" t="s">
        <v>299</v>
      </c>
      <c r="S103" s="40">
        <v>8</v>
      </c>
      <c r="T103" s="40">
        <f t="shared" ref="T103:T108" ca="1" si="216">MAX(OFFSET(T103,-4,0,4,1))+1</f>
        <v>95</v>
      </c>
      <c r="U103" s="15"/>
      <c r="V103" s="2" t="str">
        <f t="shared" ref="V103:V108" ca="1" si="217">CONCATENATE("#define EFF_",B103,REPT(" ",20-LEN(B103)),"(",REPT(" ",3-LEN(T103)),T103,"U)    // ",C103)</f>
        <v>#define EFF_LIGHTERS            ( 95U)    // Светлячки</v>
      </c>
      <c r="W103" s="2" t="str">
        <f t="shared" ref="W103:W108" ca="1" si="218">CONCATENATE("String(""",A103,". ",C103,",",L103,",",M103,",",N103,",",O103,",",P103,";"") +")</f>
        <v>String("95. Светлячки,50,255,1,100,0;") +</v>
      </c>
      <c r="X103" s="2" t="str">
        <f t="shared" ref="X103:X108" ca="1" si="219">CONCATENATE("String(""",A103,". ",D103,",",L103,",",M103,",",N103,",",O103,",",P103,";"") +")</f>
        <v>String("95. ,50,255,1,100,0;") +</v>
      </c>
      <c r="Y103" s="2" t="str">
        <f t="shared" ref="Y103:Y108" ca="1" si="220">CONCATENATE("String(""",A103,". ",E103,",",L103,",",M103,",",N103,",",O103,",",P103,";"") +")</f>
        <v>String("95. ,50,255,1,100,0;") +</v>
      </c>
      <c r="Z103" s="2" t="str">
        <f t="shared" ref="Z103:Z108" si="221">CONCATENATE("  {",REPT(" ",4-LEN(H103)),H103,",",REPT(" ",4-LEN(I103)),I103,",",REPT(" ",4-LEN(J103)),J103,"}, // ",C103)</f>
        <v xml:space="preserve">  {  15, 180,  23}, // Светлячки</v>
      </c>
      <c r="AA103" s="2" t="str">
        <f t="shared" ref="AA103:AA108" ca="1" si="222">CONCATENATE("        case EFF_",B103,":",REPT(" ",20-LEN(B103)),Q103," { effTimer = millis(); ",R103,REPT(" ",30-LEN(R103)),"Eff_Tick (); }","  break;  // (",REPT(" ",3-LEN(T103)),T103,"U) ",C103)</f>
        <v xml:space="preserve">        case EFF_LIGHTERS:            DYNAMIC_DELAY_TICK { effTimer = millis(); lightersRoutine();            Eff_Tick (); }  break;  // ( 95U) Светлячки</v>
      </c>
      <c r="AB103" s="2" t="str">
        <f t="shared" ref="AB103:AB108" ca="1" si="223">CONCATENATE("{""name"":""",A103,". ",C103,""",""spmin"":",L103,",""spmax"":",M103,",""scmin"":",N103,",""scmax"":",O103,",""type"":",P103,"},")</f>
        <v>{"name":"95. Светлячки","spmin":50,"spmax":255,"scmin":1,"scmax":100,"type":0},</v>
      </c>
      <c r="AC103" s="4" t="str">
        <f t="shared" ref="AC103:AC108" ca="1" si="224">CONCATENATE("""","e",T103,"""",":0,")</f>
        <v>"e95":0,</v>
      </c>
      <c r="AD103" s="4" t="str">
        <f t="shared" ref="AD103:AD108" ca="1" si="225">CONCATENATE("e",T103,"=[[e",T103,"]]&amp;")</f>
        <v>e95=[[e95]]&amp;</v>
      </c>
      <c r="AE103" s="4" t="str">
        <f t="shared" ref="AE103:AE108" ca="1" si="226">CONCATENATE("""","e",T103,"""",":",S103,",")</f>
        <v>"e95":8,</v>
      </c>
      <c r="AF103" s="2" t="str">
        <f t="shared" ref="AF103:AF108" ca="1" si="227">CONCATENATE("{""type"":""checkbox"",""class"":""checkbox-big"",""name"":""e",T103,""",""title"":""",A103,". ",C103,""",""style"":""font-size:20px;display:block"",""state"":""{{e",T103,"}}""},")</f>
        <v>{"type":"checkbox","class":"checkbox-big","name":"e95","title":"95. Светлячки","style":"font-size:20px;display:block","state":"{{e95}}"},</v>
      </c>
      <c r="AG103" s="2" t="str">
        <f t="shared" ref="AG103:AG108" ca="1" si="228">CONCATENATE("{""type"":""h4"",""title"":""",A103,". ",C103,""",""style"":""width:85%;float:left""},{""type"":""input"",""title"":""папка"",""name"":""e",T103,""",""state"":""{{e",T103,"}}"",""pattern"":""[0-9]{1,2}"",""style"":""width:15%;display:inline""},{""type"":""hr""},")</f>
        <v>{"type":"h4","title":"95. Светлячки","style":"width:85%;float:left"},{"type":"input","title":"папка","name":"e95","state":"{{e95}}","pattern":"[0-9]{1,2}","style":"width:15%;display:inline"},{"type":"hr"},</v>
      </c>
      <c r="AH103" s="2" t="str">
        <f t="shared" ref="AH103:AH108" ca="1" si="229">CONCATENATE("""",A103,"""",": """,A103,".",C103,""",")</f>
        <v>"95": "95.Светлячки",</v>
      </c>
      <c r="AI103" s="16" t="str">
        <f t="shared" ref="AI103:AI108" ca="1" si="230">CONCATENATE("""",A103,"""",":""",T103,""",")</f>
        <v>"95":"95",</v>
      </c>
      <c r="AJ103" s="2" t="str">
        <f t="shared" ref="AJ103:AJ108" ca="1" si="231">CONCATENATE(A103,". ",C103,",",L103,",",M103,",",N103,",",O103,",",P103,";")</f>
        <v>95. Светлячки,50,255,1,100,0;</v>
      </c>
      <c r="AK103" s="2" t="str">
        <f t="shared" ref="AK103:AK108" ca="1" si="232">CONCATENATE("",A103,"",".",C103,"")</f>
        <v>95.Светлячки</v>
      </c>
      <c r="AL103" s="2"/>
      <c r="AM103" s="2"/>
      <c r="AN103" s="17"/>
      <c r="AO103" s="2"/>
      <c r="AP103" s="2"/>
      <c r="AQ103" s="2"/>
      <c r="AR103" s="2"/>
      <c r="AS103" s="16"/>
      <c r="AT103" s="2"/>
      <c r="AU103" s="2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 ht="14.25" customHeight="1">
      <c r="A104" s="35">
        <f t="shared" ca="1" si="215"/>
        <v>96</v>
      </c>
      <c r="B104" s="40" t="s">
        <v>300</v>
      </c>
      <c r="C104" s="40" t="s">
        <v>301</v>
      </c>
      <c r="H104" s="40">
        <v>15</v>
      </c>
      <c r="I104" s="40">
        <v>185</v>
      </c>
      <c r="J104" s="40">
        <v>93</v>
      </c>
      <c r="L104" s="40">
        <v>99</v>
      </c>
      <c r="M104" s="40">
        <v>255</v>
      </c>
      <c r="N104" s="40">
        <v>1</v>
      </c>
      <c r="O104" s="40">
        <v>100</v>
      </c>
      <c r="P104" s="40">
        <v>0</v>
      </c>
      <c r="Q104" s="40" t="s">
        <v>44</v>
      </c>
      <c r="R104" s="40" t="s">
        <v>302</v>
      </c>
      <c r="S104" s="40">
        <v>8</v>
      </c>
      <c r="T104" s="40">
        <f t="shared" ca="1" si="216"/>
        <v>96</v>
      </c>
      <c r="U104" s="15"/>
      <c r="V104" s="2" t="str">
        <f t="shared" ca="1" si="217"/>
        <v>#define EFF_LIGHTER_TRACES      ( 96U)    // Светлячки со шлейфом</v>
      </c>
      <c r="W104" s="2" t="str">
        <f t="shared" ca="1" si="218"/>
        <v>String("96. Светлячки со шлейфом,99,255,1,100,0;") +</v>
      </c>
      <c r="X104" s="2" t="str">
        <f t="shared" ca="1" si="219"/>
        <v>String("96. ,99,255,1,100,0;") +</v>
      </c>
      <c r="Y104" s="2" t="str">
        <f t="shared" ca="1" si="220"/>
        <v>String("96. ,99,255,1,100,0;") +</v>
      </c>
      <c r="Z104" s="2" t="str">
        <f t="shared" si="221"/>
        <v xml:space="preserve">  {  15, 185,  93}, // Светлячки со шлейфом</v>
      </c>
      <c r="AA104" s="2" t="str">
        <f t="shared" ca="1" si="222"/>
        <v xml:space="preserve">        case EFF_LIGHTER_TRACES:      DYNAMIC_DELAY_TICK { effTimer = millis(); ballsRoutine();               Eff_Tick (); }  break;  // ( 96U) Светлячки со шлейфом</v>
      </c>
      <c r="AB104" s="2" t="str">
        <f t="shared" ca="1" si="223"/>
        <v>{"name":"96. Светлячки со шлейфом","spmin":99,"spmax":255,"scmin":1,"scmax":100,"type":0},</v>
      </c>
      <c r="AC104" s="4" t="str">
        <f t="shared" ca="1" si="224"/>
        <v>"e96":0,</v>
      </c>
      <c r="AD104" s="4" t="str">
        <f t="shared" ca="1" si="225"/>
        <v>e96=[[e96]]&amp;</v>
      </c>
      <c r="AE104" s="4" t="str">
        <f t="shared" ca="1" si="226"/>
        <v>"e96":8,</v>
      </c>
      <c r="AF104" s="2" t="str">
        <f t="shared" ca="1" si="227"/>
        <v>{"type":"checkbox","class":"checkbox-big","name":"e96","title":"96. Светлячки со шлейфом","style":"font-size:20px;display:block","state":"{{e96}}"},</v>
      </c>
      <c r="AG104" s="2" t="str">
        <f t="shared" ca="1" si="228"/>
        <v>{"type":"h4","title":"96. Светлячки со шлейфом","style":"width:85%;float:left"},{"type":"input","title":"папка","name":"e96","state":"{{e96}}","pattern":"[0-9]{1,2}","style":"width:15%;display:inline"},{"type":"hr"},</v>
      </c>
      <c r="AH104" s="2" t="str">
        <f t="shared" ca="1" si="229"/>
        <v>"96": "96.Светлячки со шлейфом",</v>
      </c>
      <c r="AI104" s="16" t="str">
        <f t="shared" ca="1" si="230"/>
        <v>"96":"96",</v>
      </c>
      <c r="AJ104" s="2" t="str">
        <f t="shared" ca="1" si="231"/>
        <v>96. Светлячки со шлейфом,99,255,1,100,0;</v>
      </c>
      <c r="AK104" s="2" t="str">
        <f t="shared" ca="1" si="232"/>
        <v>96.Светлячки со шлейфом</v>
      </c>
      <c r="AL104" s="2"/>
      <c r="AM104" s="2"/>
      <c r="AN104" s="17"/>
      <c r="AO104" s="2"/>
      <c r="AP104" s="2"/>
      <c r="AQ104" s="2"/>
      <c r="AR104" s="2"/>
      <c r="AS104" s="16"/>
      <c r="AT104" s="2"/>
      <c r="AU104" s="2"/>
      <c r="AV104" s="18"/>
      <c r="AW104" s="18"/>
      <c r="AX104" s="18"/>
      <c r="AY104" s="18"/>
      <c r="AZ104" s="18"/>
      <c r="BA104" s="18"/>
      <c r="BB104" s="18"/>
      <c r="BC104" s="18"/>
      <c r="BD104" s="18"/>
    </row>
    <row r="105" spans="1:56" ht="14.25" customHeight="1">
      <c r="A105" s="35">
        <f t="shared" ca="1" si="215"/>
        <v>97</v>
      </c>
      <c r="B105" s="40" t="s">
        <v>303</v>
      </c>
      <c r="C105" s="40" t="s">
        <v>304</v>
      </c>
      <c r="H105" s="40">
        <v>20</v>
      </c>
      <c r="I105" s="40">
        <v>220</v>
      </c>
      <c r="J105" s="40">
        <v>8</v>
      </c>
      <c r="L105" s="40">
        <v>170</v>
      </c>
      <c r="M105" s="40">
        <v>255</v>
      </c>
      <c r="N105" s="40">
        <v>1</v>
      </c>
      <c r="O105" s="40">
        <v>100</v>
      </c>
      <c r="P105" s="40">
        <v>1</v>
      </c>
      <c r="Q105" s="40" t="s">
        <v>44</v>
      </c>
      <c r="R105" s="40" t="s">
        <v>305</v>
      </c>
      <c r="S105" s="40">
        <v>2</v>
      </c>
      <c r="T105" s="40">
        <f t="shared" ca="1" si="216"/>
        <v>97</v>
      </c>
      <c r="U105" s="15"/>
      <c r="V105" s="2" t="str">
        <f t="shared" ca="1" si="217"/>
        <v>#define EFF_FEATHER_CANDLE      ( 97U)    // Свеча</v>
      </c>
      <c r="W105" s="2" t="str">
        <f t="shared" ca="1" si="218"/>
        <v>String("97. Свеча,170,255,1,100,1;") +</v>
      </c>
      <c r="X105" s="2" t="str">
        <f t="shared" ca="1" si="219"/>
        <v>String("97. ,170,255,1,100,1;") +</v>
      </c>
      <c r="Y105" s="2" t="str">
        <f t="shared" ca="1" si="220"/>
        <v>String("97. ,170,255,1,100,1;") +</v>
      </c>
      <c r="Z105" s="2" t="str">
        <f t="shared" si="221"/>
        <v xml:space="preserve">  {  20, 220,   8}, // Свеча</v>
      </c>
      <c r="AA105" s="2" t="str">
        <f t="shared" ca="1" si="222"/>
        <v xml:space="preserve">        case EFF_FEATHER_CANDLE:      DYNAMIC_DELAY_TICK { effTimer = millis(); FeatherCandleRoutine();       Eff_Tick (); }  break;  // ( 97U) Свеча</v>
      </c>
      <c r="AB105" s="2" t="str">
        <f t="shared" ca="1" si="223"/>
        <v>{"name":"97. Свеча","spmin":170,"spmax":255,"scmin":1,"scmax":100,"type":1},</v>
      </c>
      <c r="AC105" s="4" t="str">
        <f t="shared" ca="1" si="224"/>
        <v>"e97":0,</v>
      </c>
      <c r="AD105" s="4" t="str">
        <f t="shared" ca="1" si="225"/>
        <v>e97=[[e97]]&amp;</v>
      </c>
      <c r="AE105" s="4" t="str">
        <f t="shared" ca="1" si="226"/>
        <v>"e97":2,</v>
      </c>
      <c r="AF105" s="2" t="str">
        <f t="shared" ca="1" si="227"/>
        <v>{"type":"checkbox","class":"checkbox-big","name":"e97","title":"97. Свеча","style":"font-size:20px;display:block","state":"{{e97}}"},</v>
      </c>
      <c r="AG105" s="2" t="str">
        <f t="shared" ca="1" si="228"/>
        <v>{"type":"h4","title":"97. Свеча","style":"width:85%;float:left"},{"type":"input","title":"папка","name":"e97","state":"{{e97}}","pattern":"[0-9]{1,2}","style":"width:15%;display:inline"},{"type":"hr"},</v>
      </c>
      <c r="AH105" s="2" t="str">
        <f t="shared" ca="1" si="229"/>
        <v>"97": "97.Свеча",</v>
      </c>
      <c r="AI105" s="16" t="str">
        <f t="shared" ca="1" si="230"/>
        <v>"97":"97",</v>
      </c>
      <c r="AJ105" s="2" t="str">
        <f t="shared" ca="1" si="231"/>
        <v>97. Свеча,170,255,1,100,1;</v>
      </c>
      <c r="AK105" s="2" t="str">
        <f t="shared" ca="1" si="232"/>
        <v>97.Свеча</v>
      </c>
      <c r="AL105" s="2"/>
      <c r="AM105" s="2"/>
      <c r="AN105" s="17"/>
      <c r="AO105" s="2"/>
      <c r="AP105" s="2"/>
      <c r="AQ105" s="2"/>
      <c r="AR105" s="2"/>
      <c r="AS105" s="16"/>
      <c r="AT105" s="2"/>
      <c r="AU105" s="2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 ht="14.25" customHeight="1">
      <c r="A106" s="35">
        <f t="shared" ca="1" si="215"/>
        <v>98</v>
      </c>
      <c r="B106" s="40" t="s">
        <v>306</v>
      </c>
      <c r="C106" s="40" t="s">
        <v>307</v>
      </c>
      <c r="H106" s="40">
        <v>15</v>
      </c>
      <c r="I106" s="40">
        <v>160</v>
      </c>
      <c r="J106" s="40">
        <v>64</v>
      </c>
      <c r="L106" s="40">
        <v>1</v>
      </c>
      <c r="M106" s="40">
        <v>255</v>
      </c>
      <c r="N106" s="40">
        <v>1</v>
      </c>
      <c r="O106" s="40">
        <v>100</v>
      </c>
      <c r="P106" s="40">
        <v>1</v>
      </c>
      <c r="Q106" s="40" t="s">
        <v>40</v>
      </c>
      <c r="R106" s="40" t="s">
        <v>308</v>
      </c>
      <c r="S106" s="40">
        <v>2</v>
      </c>
      <c r="T106" s="40">
        <f t="shared" ca="1" si="216"/>
        <v>98</v>
      </c>
      <c r="U106" s="15"/>
      <c r="V106" s="2" t="str">
        <f t="shared" ca="1" si="217"/>
        <v>#define EFF_AURORA              ( 98U)    // Северное сияние</v>
      </c>
      <c r="W106" s="2" t="str">
        <f t="shared" ca="1" si="218"/>
        <v>String("98. Северное сияние,1,255,1,100,1;") +</v>
      </c>
      <c r="X106" s="2" t="str">
        <f t="shared" ca="1" si="219"/>
        <v>String("98. ,1,255,1,100,1;") +</v>
      </c>
      <c r="Y106" s="2" t="str">
        <f t="shared" ca="1" si="220"/>
        <v>String("98. ,1,255,1,100,1;") +</v>
      </c>
      <c r="Z106" s="2" t="str">
        <f t="shared" si="221"/>
        <v xml:space="preserve">  {  15, 160,  64}, // Северное сияние</v>
      </c>
      <c r="AA106" s="2" t="str">
        <f t="shared" ca="1" si="222"/>
        <v xml:space="preserve">        case EFF_AURORA:              HIGH_DELAY_TICK { effTimer = millis(); polarRoutine();               Eff_Tick (); }  break;  // ( 98U) Северное сияние</v>
      </c>
      <c r="AB106" s="2" t="str">
        <f t="shared" ca="1" si="223"/>
        <v>{"name":"98. Северное сияние","spmin":1,"spmax":255,"scmin":1,"scmax":100,"type":1},</v>
      </c>
      <c r="AC106" s="4" t="str">
        <f t="shared" ca="1" si="224"/>
        <v>"e98":0,</v>
      </c>
      <c r="AD106" s="4" t="str">
        <f t="shared" ca="1" si="225"/>
        <v>e98=[[e98]]&amp;</v>
      </c>
      <c r="AE106" s="4" t="str">
        <f t="shared" ca="1" si="226"/>
        <v>"e98":2,</v>
      </c>
      <c r="AF106" s="2" t="str">
        <f t="shared" ca="1" si="227"/>
        <v>{"type":"checkbox","class":"checkbox-big","name":"e98","title":"98. Северное сияние","style":"font-size:20px;display:block","state":"{{e98}}"},</v>
      </c>
      <c r="AG106" s="2" t="str">
        <f t="shared" ca="1" si="228"/>
        <v>{"type":"h4","title":"98. Северное сияние","style":"width:85%;float:left"},{"type":"input","title":"папка","name":"e98","state":"{{e98}}","pattern":"[0-9]{1,2}","style":"width:15%;display:inline"},{"type":"hr"},</v>
      </c>
      <c r="AH106" s="2" t="str">
        <f t="shared" ca="1" si="229"/>
        <v>"98": "98.Северное сияние",</v>
      </c>
      <c r="AI106" s="16" t="str">
        <f t="shared" ca="1" si="230"/>
        <v>"98":"98",</v>
      </c>
      <c r="AJ106" s="2" t="str">
        <f t="shared" ca="1" si="231"/>
        <v>98. Северное сияние,1,255,1,100,1;</v>
      </c>
      <c r="AK106" s="2" t="str">
        <f t="shared" ca="1" si="232"/>
        <v>98.Северное сияние</v>
      </c>
      <c r="AL106" s="2"/>
      <c r="AM106" s="2"/>
      <c r="AN106" s="17"/>
      <c r="AO106" s="2"/>
      <c r="AP106" s="2"/>
      <c r="AQ106" s="2"/>
      <c r="AR106" s="2"/>
      <c r="AS106" s="16"/>
      <c r="AT106" s="2"/>
      <c r="AU106" s="2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>
      <c r="A107" s="35">
        <f t="shared" ca="1" si="215"/>
        <v>99</v>
      </c>
      <c r="B107" s="54" t="s">
        <v>418</v>
      </c>
      <c r="C107" s="54" t="s">
        <v>419</v>
      </c>
      <c r="H107" s="40">
        <v>15</v>
      </c>
      <c r="I107" s="40">
        <v>75</v>
      </c>
      <c r="J107" s="40">
        <v>50</v>
      </c>
      <c r="L107" s="40">
        <v>1</v>
      </c>
      <c r="M107" s="40">
        <v>255</v>
      </c>
      <c r="N107" s="40">
        <v>1</v>
      </c>
      <c r="O107" s="40">
        <v>100</v>
      </c>
      <c r="P107" s="40">
        <v>0</v>
      </c>
      <c r="Q107" s="40" t="s">
        <v>40</v>
      </c>
      <c r="R107" s="55" t="s">
        <v>420</v>
      </c>
      <c r="S107" s="40">
        <v>2</v>
      </c>
      <c r="T107" s="40">
        <f t="shared" ca="1" si="216"/>
        <v>99</v>
      </c>
      <c r="V107" s="2" t="str">
        <f t="shared" ca="1" si="217"/>
        <v>#define EFF_SERPENTINE          ( 99U)    // Серпантин</v>
      </c>
      <c r="W107" s="2" t="str">
        <f t="shared" ca="1" si="218"/>
        <v>String("99. Серпантин,1,255,1,100,0;") +</v>
      </c>
      <c r="X107" s="2" t="str">
        <f t="shared" ca="1" si="219"/>
        <v>String("99. ,1,255,1,100,0;") +</v>
      </c>
      <c r="Y107" s="2" t="str">
        <f t="shared" ca="1" si="220"/>
        <v>String("99. ,1,255,1,100,0;") +</v>
      </c>
      <c r="Z107" s="2" t="str">
        <f t="shared" si="221"/>
        <v xml:space="preserve">  {  15,  75,  50}, // Серпантин</v>
      </c>
      <c r="AA107" s="2" t="str">
        <f t="shared" ca="1" si="222"/>
        <v xml:space="preserve">        case EFF_SERPENTINE:          HIGH_DELAY_TICK { effTimer = millis(); Serpentine();                 Eff_Tick (); }  break;  // ( 99U) Серпантин</v>
      </c>
      <c r="AB107" s="2" t="str">
        <f t="shared" ca="1" si="223"/>
        <v>{"name":"99. Серпантин","spmin":1,"spmax":255,"scmin":1,"scmax":100,"type":0},</v>
      </c>
      <c r="AC107" s="4" t="str">
        <f t="shared" ca="1" si="224"/>
        <v>"e99":0,</v>
      </c>
      <c r="AD107" s="4" t="str">
        <f t="shared" ca="1" si="225"/>
        <v>e99=[[e99]]&amp;</v>
      </c>
      <c r="AE107" s="4" t="str">
        <f t="shared" ca="1" si="226"/>
        <v>"e99":2,</v>
      </c>
      <c r="AF107" s="2" t="str">
        <f t="shared" ca="1" si="227"/>
        <v>{"type":"checkbox","class":"checkbox-big","name":"e99","title":"99. Серпантин","style":"font-size:20px;display:block","state":"{{e99}}"},</v>
      </c>
      <c r="AG107" s="2" t="str">
        <f t="shared" ca="1" si="228"/>
        <v>{"type":"h4","title":"99. Серпантин","style":"width:85%;float:left"},{"type":"input","title":"папка","name":"e99","state":"{{e99}}","pattern":"[0-9]{1,2}","style":"width:15%;display:inline"},{"type":"hr"},</v>
      </c>
      <c r="AH107" s="2" t="str">
        <f t="shared" ca="1" si="229"/>
        <v>"99": "99.Серпантин",</v>
      </c>
      <c r="AI107" s="16" t="str">
        <f t="shared" ca="1" si="230"/>
        <v>"99":"99",</v>
      </c>
      <c r="AJ107" s="2" t="str">
        <f t="shared" ca="1" si="231"/>
        <v>99. Серпантин,1,255,1,100,0;</v>
      </c>
      <c r="AK107" s="2" t="str">
        <f t="shared" ca="1" si="232"/>
        <v>99.Серпантин</v>
      </c>
    </row>
    <row r="108" spans="1:56">
      <c r="A108" s="35">
        <f t="shared" ca="1" si="215"/>
        <v>100</v>
      </c>
      <c r="B108" s="40" t="s">
        <v>422</v>
      </c>
      <c r="C108" s="40" t="s">
        <v>421</v>
      </c>
      <c r="H108" s="40">
        <v>50</v>
      </c>
      <c r="I108" s="40">
        <v>230</v>
      </c>
      <c r="J108" s="40">
        <v>40</v>
      </c>
      <c r="L108" s="40">
        <v>1</v>
      </c>
      <c r="M108" s="40">
        <v>255</v>
      </c>
      <c r="N108" s="40">
        <v>1</v>
      </c>
      <c r="O108" s="40">
        <v>100</v>
      </c>
      <c r="P108" s="40">
        <v>1</v>
      </c>
      <c r="Q108" s="40" t="s">
        <v>44</v>
      </c>
      <c r="R108" s="55" t="s">
        <v>423</v>
      </c>
      <c r="S108" s="40">
        <v>2</v>
      </c>
      <c r="T108" s="40">
        <f t="shared" ca="1" si="216"/>
        <v>100</v>
      </c>
      <c r="V108" s="2" t="str">
        <f t="shared" ca="1" si="217"/>
        <v>#define EFF_SCANNER             (100U)    // Сканер</v>
      </c>
      <c r="W108" s="2" t="str">
        <f t="shared" ca="1" si="218"/>
        <v>String("100. Сканер,1,255,1,100,1;") +</v>
      </c>
      <c r="X108" s="2" t="str">
        <f t="shared" ca="1" si="219"/>
        <v>String("100. ,1,255,1,100,1;") +</v>
      </c>
      <c r="Y108" s="2" t="str">
        <f t="shared" ca="1" si="220"/>
        <v>String("100. ,1,255,1,100,1;") +</v>
      </c>
      <c r="Z108" s="2" t="str">
        <f t="shared" si="221"/>
        <v xml:space="preserve">  {  50, 230,  40}, // Сканер</v>
      </c>
      <c r="AA108" s="2" t="str">
        <f t="shared" ca="1" si="222"/>
        <v xml:space="preserve">        case EFF_SCANNER:             DYNAMIC_DELAY_TICK { effTimer = millis(); Scanner();                    Eff_Tick (); }  break;  // (100U) Сканер</v>
      </c>
      <c r="AB108" s="2" t="str">
        <f t="shared" ca="1" si="223"/>
        <v>{"name":"100. Сканер","spmin":1,"spmax":255,"scmin":1,"scmax":100,"type":1},</v>
      </c>
      <c r="AC108" s="4" t="str">
        <f t="shared" ca="1" si="224"/>
        <v>"e100":0,</v>
      </c>
      <c r="AD108" s="4" t="str">
        <f t="shared" ca="1" si="225"/>
        <v>e100=[[e100]]&amp;</v>
      </c>
      <c r="AE108" s="4" t="str">
        <f t="shared" ca="1" si="226"/>
        <v>"e100":2,</v>
      </c>
      <c r="AF108" s="2" t="str">
        <f t="shared" ca="1" si="227"/>
        <v>{"type":"checkbox","class":"checkbox-big","name":"e100","title":"100. Сканер","style":"font-size:20px;display:block","state":"{{e100}}"},</v>
      </c>
      <c r="AG108" s="2" t="str">
        <f t="shared" ca="1" si="228"/>
        <v>{"type":"h4","title":"100. Сканер","style":"width:85%;float:left"},{"type":"input","title":"папка","name":"e100","state":"{{e100}}","pattern":"[0-9]{1,2}","style":"width:15%;display:inline"},{"type":"hr"},</v>
      </c>
      <c r="AH108" s="2" t="str">
        <f t="shared" ca="1" si="229"/>
        <v>"100": "100.Сканер",</v>
      </c>
      <c r="AI108" s="16" t="str">
        <f t="shared" ca="1" si="230"/>
        <v>"100":"100",</v>
      </c>
      <c r="AJ108" s="2" t="str">
        <f t="shared" ca="1" si="231"/>
        <v>100. Сканер,1,255,1,100,1;</v>
      </c>
      <c r="AK108" s="2" t="str">
        <f t="shared" ca="1" si="232"/>
        <v>100.Сканер</v>
      </c>
    </row>
    <row r="109" spans="1:56" ht="14.25" customHeight="1">
      <c r="A109" s="35">
        <f t="shared" ref="A109:A120" ca="1" si="233">MAX(OFFSET(A109,-4,0,4,1))+1</f>
        <v>101</v>
      </c>
      <c r="B109" s="40" t="s">
        <v>309</v>
      </c>
      <c r="C109" s="40" t="s">
        <v>310</v>
      </c>
      <c r="H109" s="40">
        <v>20</v>
      </c>
      <c r="I109" s="40">
        <v>127</v>
      </c>
      <c r="J109" s="40">
        <v>75</v>
      </c>
      <c r="L109" s="40">
        <v>1</v>
      </c>
      <c r="M109" s="40">
        <v>255</v>
      </c>
      <c r="N109" s="40">
        <v>1</v>
      </c>
      <c r="O109" s="40">
        <v>100</v>
      </c>
      <c r="P109" s="40">
        <v>0</v>
      </c>
      <c r="Q109" s="40" t="s">
        <v>40</v>
      </c>
      <c r="R109" s="40" t="s">
        <v>311</v>
      </c>
      <c r="S109" s="40">
        <v>2</v>
      </c>
      <c r="T109" s="40">
        <f t="shared" ref="T109:T125" ca="1" si="234">MAX(OFFSET(T109,-4,0,4,1))+1</f>
        <v>101</v>
      </c>
      <c r="U109" s="15"/>
      <c r="V109" s="2" t="str">
        <f t="shared" ref="V109:V125" ca="1" si="235">CONCATENATE("#define EFF_",B109,REPT(" ",20-LEN(B109)),"(",REPT(" ",3-LEN(T109)),T109,"U)    // ",C109)</f>
        <v>#define EFF_SINUSOID3           (101U)    // Синусоид</v>
      </c>
      <c r="W109" s="2" t="str">
        <f t="shared" ref="W109:W120" ca="1" si="236">CONCATENATE("String(""",A109,". ",C109,",",L109,",",M109,",",N109,",",O109,",",P109,";"") +")</f>
        <v>String("101. Синусоид,1,255,1,100,0;") +</v>
      </c>
      <c r="X109" s="2" t="str">
        <f t="shared" ref="X109:X120" ca="1" si="237">CONCATENATE("String(""",A109,". ",D109,",",L109,",",M109,",",N109,",",O109,",",P109,";"") +")</f>
        <v>String("101. ,1,255,1,100,0;") +</v>
      </c>
      <c r="Y109" s="2" t="str">
        <f t="shared" ref="Y109:Y120" ca="1" si="238">CONCATENATE("String(""",A109,". ",E109,",",L109,",",M109,",",N109,",",O109,",",P109,";"") +")</f>
        <v>String("101. ,1,255,1,100,0;") +</v>
      </c>
      <c r="Z109" s="2" t="str">
        <f t="shared" ref="Z109:Z125" si="239">CONCATENATE("  {",REPT(" ",4-LEN(H109)),H109,",",REPT(" ",4-LEN(I109)),I109,",",REPT(" ",4-LEN(J109)),J109,"}, // ",C109)</f>
        <v xml:space="preserve">  {  20, 127,  75}, // Синусоид</v>
      </c>
      <c r="AA109" s="2" t="str">
        <f t="shared" ref="AA109:AA125" ca="1" si="240">CONCATENATE("        case EFF_",B109,":",REPT(" ",20-LEN(B109)),Q109," { effTimer = millis(); ",R109,REPT(" ",30-LEN(R109)),"Eff_Tick (); }","  break;  // (",REPT(" ",3-LEN(T109)),T109,"U) ",C109)</f>
        <v xml:space="preserve">        case EFF_SINUSOID3:           HIGH_DELAY_TICK { effTimer = millis(); Sinusoid3Routine();           Eff_Tick (); }  break;  // (101U) Синусоид</v>
      </c>
      <c r="AB109" s="2" t="str">
        <f ca="1">CONCATENATE("{""name"":""",A109,". ",C109,""",""spmin"":",L109,",""spmax"":",M109,",""scmin"":",N109,",""scmax"":",O109,",""type"":",P109,"},")</f>
        <v>{"name":"101. Синусоид","spmin":1,"spmax":255,"scmin":1,"scmax":100,"type":0},</v>
      </c>
      <c r="AC109" s="4" t="str">
        <f t="shared" ref="AC109:AC125" ca="1" si="241">CONCATENATE("""","e",T109,"""",":0,")</f>
        <v>"e101":0,</v>
      </c>
      <c r="AD109" s="4" t="str">
        <f t="shared" ref="AD109:AD125" ca="1" si="242">CONCATENATE("e",T109,"=[[e",T109,"]]&amp;")</f>
        <v>e101=[[e101]]&amp;</v>
      </c>
      <c r="AE109" s="4" t="str">
        <f t="shared" ref="AE109:AE125" ca="1" si="243">CONCATENATE("""","e",T109,"""",":",S109,",")</f>
        <v>"e101":2,</v>
      </c>
      <c r="AF109" s="2" t="str">
        <f t="shared" ref="AF109:AF119" ca="1" si="244">CONCATENATE("{""type"":""checkbox"",""class"":""checkbox-big"",""name"":""e",T109,""",""title"":""",A109,". ",C109,""",""style"":""font-size:20px;display:block"",""state"":""{{e",T109,"}}""},")</f>
        <v>{"type":"checkbox","class":"checkbox-big","name":"e101","title":"101. Синусоид","style":"font-size:20px;display:block","state":"{{e101}}"},</v>
      </c>
      <c r="AG109" s="2" t="str">
        <f t="shared" ref="AG109:AG125" ca="1" si="245">CONCATENATE("{""type"":""h4"",""title"":""",A109,". ",C109,""",""style"":""width:85%;float:left""},{""type"":""input"",""title"":""папка"",""name"":""e",T109,""",""state"":""{{e",T109,"}}"",""pattern"":""[0-9]{1,2}"",""style"":""width:15%;display:inline""},{""type"":""hr""},")</f>
        <v>{"type":"h4","title":"101. Синусоид","style":"width:85%;float:left"},{"type":"input","title":"папка","name":"e101","state":"{{e101}}","pattern":"[0-9]{1,2}","style":"width:15%;display:inline"},{"type":"hr"},</v>
      </c>
      <c r="AH109" s="2" t="str">
        <f t="shared" ref="AH109:AH125" ca="1" si="246">CONCATENATE("""",A109,"""",": """,A109,".",C109,""",")</f>
        <v>"101": "101.Синусоид",</v>
      </c>
      <c r="AI109" s="16" t="str">
        <f t="shared" ref="AI109:AI125" ca="1" si="247">CONCATENATE("""",A109,"""",":""",T109,""",")</f>
        <v>"101":"101",</v>
      </c>
      <c r="AJ109" s="2" t="str">
        <f t="shared" ref="AJ109:AJ120" ca="1" si="248">CONCATENATE(A109,". ",C109,",",L109,",",M109,",",N109,",",O109,",",P109,";")</f>
        <v>101. Синусоид,1,255,1,100,0;</v>
      </c>
      <c r="AK109" s="2" t="str">
        <f t="shared" ref="AK109:AK125" ca="1" si="249">CONCATENATE("",A109,"",".",C109,"")</f>
        <v>101.Синусоид</v>
      </c>
      <c r="AL109" s="2"/>
      <c r="AM109" s="2"/>
      <c r="AN109" s="17"/>
      <c r="AO109" s="2"/>
      <c r="AP109" s="2"/>
      <c r="AQ109" s="2"/>
      <c r="AR109" s="2"/>
      <c r="AS109" s="16"/>
      <c r="AT109" s="2"/>
      <c r="AU109" s="2"/>
      <c r="AV109" s="18"/>
      <c r="AW109" s="18"/>
      <c r="AX109" s="18"/>
      <c r="AY109" s="18"/>
      <c r="AZ109" s="18"/>
      <c r="BA109" s="18"/>
      <c r="BB109" s="18"/>
      <c r="BC109" s="18"/>
      <c r="BD109" s="18"/>
    </row>
    <row r="110" spans="1:56" ht="14.25" customHeight="1">
      <c r="A110" s="35">
        <f t="shared" ca="1" si="233"/>
        <v>102</v>
      </c>
      <c r="B110" s="40" t="s">
        <v>312</v>
      </c>
      <c r="C110" s="40" t="s">
        <v>313</v>
      </c>
      <c r="H110" s="40">
        <v>25</v>
      </c>
      <c r="I110" s="40">
        <v>240</v>
      </c>
      <c r="J110" s="40">
        <v>1</v>
      </c>
      <c r="L110" s="40">
        <v>1</v>
      </c>
      <c r="M110" s="40">
        <v>255</v>
      </c>
      <c r="N110" s="40">
        <v>1</v>
      </c>
      <c r="O110" s="40">
        <v>255</v>
      </c>
      <c r="P110" s="40">
        <v>0</v>
      </c>
      <c r="Q110" s="40" t="s">
        <v>40</v>
      </c>
      <c r="R110" s="40" t="s">
        <v>314</v>
      </c>
      <c r="S110" s="40">
        <v>11</v>
      </c>
      <c r="T110" s="40">
        <f t="shared" ca="1" si="234"/>
        <v>102</v>
      </c>
      <c r="U110" s="15"/>
      <c r="V110" s="2" t="str">
        <f t="shared" ca="1" si="235"/>
        <v>#define EFF_COLORS              (102U)    // Смена цвета</v>
      </c>
      <c r="W110" s="2" t="str">
        <f t="shared" ca="1" si="236"/>
        <v>String("102. Смена цвета,1,255,1,255,0;") +</v>
      </c>
      <c r="X110" s="2" t="str">
        <f t="shared" ca="1" si="237"/>
        <v>String("102. ,1,255,1,255,0;") +</v>
      </c>
      <c r="Y110" s="2" t="str">
        <f t="shared" ca="1" si="238"/>
        <v>String("102. ,1,255,1,255,0;") +</v>
      </c>
      <c r="Z110" s="2" t="str">
        <f t="shared" si="239"/>
        <v xml:space="preserve">  {  25, 240,   1}, // Смена цвета</v>
      </c>
      <c r="AA110" s="2" t="str">
        <f t="shared" ca="1" si="240"/>
        <v xml:space="preserve">        case EFF_COLORS:              HIGH_DELAY_TICK { effTimer = millis(); colorsRoutine2();             Eff_Tick (); }  break;  // (102U) Смена цвета</v>
      </c>
      <c r="AB110" s="2" t="str">
        <f ca="1">CONCATENATE("{""name"":""",A110,". ",C110,""",""spmin"":",L110,",""spmax"":",M110,",""scmin"":",N110,",""scmax"":",O110,",""type"":",P110,"},")</f>
        <v>{"name":"102. Смена цвета","spmin":1,"spmax":255,"scmin":1,"scmax":255,"type":0},</v>
      </c>
      <c r="AC110" s="4" t="str">
        <f t="shared" ca="1" si="241"/>
        <v>"e102":0,</v>
      </c>
      <c r="AD110" s="4" t="str">
        <f t="shared" ca="1" si="242"/>
        <v>e102=[[e102]]&amp;</v>
      </c>
      <c r="AE110" s="4" t="str">
        <f t="shared" ca="1" si="243"/>
        <v>"e102":11,</v>
      </c>
      <c r="AF110" s="2" t="str">
        <f t="shared" ca="1" si="244"/>
        <v>{"type":"checkbox","class":"checkbox-big","name":"e102","title":"102. Смена цвета","style":"font-size:20px;display:block","state":"{{e102}}"},</v>
      </c>
      <c r="AG110" s="2" t="str">
        <f t="shared" ca="1" si="245"/>
        <v>{"type":"h4","title":"102. Смена цвета","style":"width:85%;float:left"},{"type":"input","title":"папка","name":"e102","state":"{{e102}}","pattern":"[0-9]{1,2}","style":"width:15%;display:inline"},{"type":"hr"},</v>
      </c>
      <c r="AH110" s="2" t="str">
        <f t="shared" ca="1" si="246"/>
        <v>"102": "102.Смена цвета",</v>
      </c>
      <c r="AI110" s="16" t="str">
        <f t="shared" ca="1" si="247"/>
        <v>"102":"102",</v>
      </c>
      <c r="AJ110" s="2" t="str">
        <f t="shared" ca="1" si="248"/>
        <v>102. Смена цвета,1,255,1,255,0;</v>
      </c>
      <c r="AK110" s="2" t="str">
        <f t="shared" ca="1" si="249"/>
        <v>102.Смена цвета</v>
      </c>
      <c r="AL110" s="2"/>
      <c r="AM110" s="2"/>
      <c r="AN110" s="17"/>
      <c r="AO110" s="2"/>
      <c r="AP110" s="2"/>
      <c r="AQ110" s="2"/>
      <c r="AR110" s="2"/>
      <c r="AS110" s="16"/>
      <c r="AT110" s="2"/>
      <c r="AU110" s="2"/>
      <c r="AV110" s="18"/>
      <c r="AW110" s="18"/>
      <c r="AX110" s="18"/>
      <c r="AY110" s="18"/>
      <c r="AZ110" s="18"/>
      <c r="BA110" s="18"/>
      <c r="BB110" s="18"/>
      <c r="BC110" s="18"/>
      <c r="BD110" s="18"/>
    </row>
    <row r="111" spans="1:56" ht="14.25" customHeight="1">
      <c r="A111" s="35">
        <f t="shared" ca="1" si="233"/>
        <v>103</v>
      </c>
      <c r="B111" s="40" t="s">
        <v>315</v>
      </c>
      <c r="C111" s="40" t="s">
        <v>316</v>
      </c>
      <c r="H111" s="40">
        <v>10</v>
      </c>
      <c r="I111" s="40">
        <v>205</v>
      </c>
      <c r="J111" s="40">
        <v>90</v>
      </c>
      <c r="L111" s="40">
        <v>99</v>
      </c>
      <c r="M111" s="40">
        <v>255</v>
      </c>
      <c r="N111" s="40">
        <v>1</v>
      </c>
      <c r="O111" s="40">
        <v>100</v>
      </c>
      <c r="P111" s="40">
        <v>0</v>
      </c>
      <c r="Q111" s="40" t="s">
        <v>44</v>
      </c>
      <c r="R111" s="40" t="s">
        <v>395</v>
      </c>
      <c r="S111" s="40">
        <v>6</v>
      </c>
      <c r="T111" s="40">
        <f t="shared" ca="1" si="234"/>
        <v>103</v>
      </c>
      <c r="U111" s="15"/>
      <c r="V111" s="2" t="str">
        <f t="shared" ca="1" si="235"/>
        <v>#define EFF_SNOW                (103U)    // Снегопад</v>
      </c>
      <c r="W111" s="2" t="str">
        <f t="shared" ca="1" si="236"/>
        <v>String("103. Снегопад,99,255,1,100,0;") +</v>
      </c>
      <c r="X111" s="2" t="str">
        <f t="shared" ca="1" si="237"/>
        <v>String("103. ,99,255,1,100,0;") +</v>
      </c>
      <c r="Y111" s="2" t="str">
        <f t="shared" ca="1" si="238"/>
        <v>String("103. ,99,255,1,100,0;") +</v>
      </c>
      <c r="Z111" s="2" t="str">
        <f t="shared" si="239"/>
        <v xml:space="preserve">  {  10, 205,  90}, // Снегопад</v>
      </c>
      <c r="AA111" s="2" t="str">
        <f t="shared" ca="1" si="240"/>
        <v xml:space="preserve">        case EFF_SNOW:                DYNAMIC_DELAY_TICK { effTimer = millis(); Snowfall();                   Eff_Tick (); }  break;  // (103U) Снегопад</v>
      </c>
      <c r="AB111" s="2" t="str">
        <f ca="1">CONCATENATE("{""name"":""",A111,". ",C111,""",""spmin"":",L111,",""spmax"":",M111,",""scmin"":",N111,",""scmax"":",O111,",""type"":",P111,"},")</f>
        <v>{"name":"103. Снегопад","spmin":99,"spmax":255,"scmin":1,"scmax":100,"type":0},</v>
      </c>
      <c r="AC111" s="4" t="str">
        <f t="shared" ca="1" si="241"/>
        <v>"e103":0,</v>
      </c>
      <c r="AD111" s="4" t="str">
        <f t="shared" ca="1" si="242"/>
        <v>e103=[[e103]]&amp;</v>
      </c>
      <c r="AE111" s="4" t="str">
        <f t="shared" ca="1" si="243"/>
        <v>"e103":6,</v>
      </c>
      <c r="AF111" s="2" t="str">
        <f t="shared" ca="1" si="244"/>
        <v>{"type":"checkbox","class":"checkbox-big","name":"e103","title":"103. Снегопад","style":"font-size:20px;display:block","state":"{{e103}}"},</v>
      </c>
      <c r="AG111" s="2" t="str">
        <f t="shared" ca="1" si="245"/>
        <v>{"type":"h4","title":"103. Снегопад","style":"width:85%;float:left"},{"type":"input","title":"папка","name":"e103","state":"{{e103}}","pattern":"[0-9]{1,2}","style":"width:15%;display:inline"},{"type":"hr"},</v>
      </c>
      <c r="AH111" s="2" t="str">
        <f t="shared" ca="1" si="246"/>
        <v>"103": "103.Снегопад",</v>
      </c>
      <c r="AI111" s="16" t="str">
        <f t="shared" ca="1" si="247"/>
        <v>"103":"103",</v>
      </c>
      <c r="AJ111" s="2" t="str">
        <f t="shared" ca="1" si="248"/>
        <v>103. Снегопад,99,255,1,100,0;</v>
      </c>
      <c r="AK111" s="2" t="str">
        <f t="shared" ca="1" si="249"/>
        <v>103.Снегопад</v>
      </c>
      <c r="AL111" s="2"/>
      <c r="AM111" s="2"/>
      <c r="AN111" s="17"/>
      <c r="AO111" s="2"/>
      <c r="AP111" s="2"/>
      <c r="AQ111" s="2"/>
      <c r="AR111" s="2"/>
      <c r="AS111" s="16"/>
      <c r="AT111" s="2"/>
      <c r="AU111" s="2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 ht="14.25" customHeight="1">
      <c r="A112" s="35">
        <f t="shared" ca="1" si="233"/>
        <v>104</v>
      </c>
      <c r="B112" s="40" t="s">
        <v>317</v>
      </c>
      <c r="C112" s="40" t="s">
        <v>318</v>
      </c>
      <c r="H112" s="40">
        <v>25</v>
      </c>
      <c r="I112" s="40">
        <v>175</v>
      </c>
      <c r="J112" s="40">
        <v>100</v>
      </c>
      <c r="L112" s="40">
        <v>1</v>
      </c>
      <c r="M112" s="40">
        <v>255</v>
      </c>
      <c r="N112" s="40">
        <v>1</v>
      </c>
      <c r="O112" s="40">
        <v>100</v>
      </c>
      <c r="P112" s="40">
        <v>0</v>
      </c>
      <c r="Q112" s="40" t="s">
        <v>44</v>
      </c>
      <c r="R112" s="40" t="s">
        <v>319</v>
      </c>
      <c r="S112" s="40">
        <v>2</v>
      </c>
      <c r="T112" s="40">
        <f t="shared" ca="1" si="234"/>
        <v>104</v>
      </c>
      <c r="U112" s="15"/>
      <c r="V112" s="2" t="str">
        <f t="shared" ca="1" si="235"/>
        <v>#define EFF_SPECTRUM            (104U)    // Спектрум</v>
      </c>
      <c r="W112" s="2" t="str">
        <f t="shared" ca="1" si="236"/>
        <v>String("104. Спектрум,1,255,1,100,0;") +</v>
      </c>
      <c r="X112" s="2" t="str">
        <f t="shared" ca="1" si="237"/>
        <v>String("104. ,1,255,1,100,0;") +</v>
      </c>
      <c r="Y112" s="2" t="str">
        <f t="shared" ca="1" si="238"/>
        <v>String("104. ,1,255,1,100,0;") +</v>
      </c>
      <c r="Z112" s="2" t="str">
        <f t="shared" si="239"/>
        <v xml:space="preserve">  {  25, 175, 100}, // Спектрум</v>
      </c>
      <c r="AA112" s="2" t="str">
        <f t="shared" ca="1" si="240"/>
        <v xml:space="preserve">        case EFF_SPECTRUM:            DYNAMIC_DELAY_TICK { effTimer = millis(); Spectrum();                   Eff_Tick (); }  break;  // (104U) Спектрум</v>
      </c>
      <c r="AC112" s="4" t="str">
        <f t="shared" ca="1" si="241"/>
        <v>"e104":0,</v>
      </c>
      <c r="AD112" s="4" t="str">
        <f t="shared" ca="1" si="242"/>
        <v>e104=[[e104]]&amp;</v>
      </c>
      <c r="AE112" s="4" t="str">
        <f t="shared" ca="1" si="243"/>
        <v>"e104":2,</v>
      </c>
      <c r="AF112" s="2" t="str">
        <f t="shared" ca="1" si="244"/>
        <v>{"type":"checkbox","class":"checkbox-big","name":"e104","title":"104. Спектрум","style":"font-size:20px;display:block","state":"{{e104}}"},</v>
      </c>
      <c r="AG112" s="2" t="str">
        <f t="shared" ca="1" si="245"/>
        <v>{"type":"h4","title":"104. Спектрум","style":"width:85%;float:left"},{"type":"input","title":"папка","name":"e104","state":"{{e104}}","pattern":"[0-9]{1,2}","style":"width:15%;display:inline"},{"type":"hr"},</v>
      </c>
      <c r="AH112" s="2" t="str">
        <f t="shared" ca="1" si="246"/>
        <v>"104": "104.Спектрум",</v>
      </c>
      <c r="AI112" s="16" t="str">
        <f t="shared" ca="1" si="247"/>
        <v>"104":"104",</v>
      </c>
      <c r="AJ112" s="2" t="str">
        <f t="shared" ca="1" si="248"/>
        <v>104. Спектрум,1,255,1,100,0;</v>
      </c>
      <c r="AK112" s="2" t="str">
        <f t="shared" ca="1" si="249"/>
        <v>104.Спектрум</v>
      </c>
      <c r="AL112" s="2"/>
      <c r="AM112" s="2"/>
      <c r="AN112" s="17"/>
      <c r="AO112" s="2"/>
      <c r="AP112" s="2"/>
      <c r="AQ112" s="2"/>
      <c r="AR112" s="2"/>
      <c r="AS112" s="16"/>
      <c r="AT112" s="2"/>
      <c r="AU112" s="2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 ht="14.25" customHeight="1">
      <c r="A113" s="35">
        <f t="shared" ca="1" si="233"/>
        <v>105</v>
      </c>
      <c r="B113" s="40" t="s">
        <v>320</v>
      </c>
      <c r="C113" s="40" t="s">
        <v>321</v>
      </c>
      <c r="H113" s="40">
        <v>15</v>
      </c>
      <c r="I113" s="40">
        <v>45</v>
      </c>
      <c r="J113" s="40">
        <v>3</v>
      </c>
      <c r="L113" s="40">
        <v>1</v>
      </c>
      <c r="M113" s="40">
        <v>255</v>
      </c>
      <c r="N113" s="40">
        <v>1</v>
      </c>
      <c r="O113" s="40">
        <v>100</v>
      </c>
      <c r="P113" s="40">
        <v>0</v>
      </c>
      <c r="Q113" s="40" t="s">
        <v>81</v>
      </c>
      <c r="R113" s="40" t="s">
        <v>322</v>
      </c>
      <c r="S113" s="40">
        <v>2</v>
      </c>
      <c r="T113" s="40">
        <f t="shared" ca="1" si="234"/>
        <v>105</v>
      </c>
      <c r="U113" s="15"/>
      <c r="V113" s="2" t="str">
        <f t="shared" ca="1" si="235"/>
        <v>#define EFF_SPIRO               (105U)    // Спирали</v>
      </c>
      <c r="W113" s="2" t="str">
        <f t="shared" ca="1" si="236"/>
        <v>String("105. Спирали,1,255,1,100,0;") +</v>
      </c>
      <c r="X113" s="2" t="str">
        <f t="shared" ca="1" si="237"/>
        <v>String("105. ,1,255,1,100,0;") +</v>
      </c>
      <c r="Y113" s="2" t="str">
        <f t="shared" ca="1" si="238"/>
        <v>String("105. ,1,255,1,100,0;") +</v>
      </c>
      <c r="Z113" s="2" t="str">
        <f t="shared" si="239"/>
        <v xml:space="preserve">  {  15,  45,   3}, // Спирали</v>
      </c>
      <c r="AA113" s="2" t="str">
        <f t="shared" ca="1" si="240"/>
        <v xml:space="preserve">        case EFF_SPIRO:               LOW_DELAY_TICK { effTimer = millis(); spiroRoutine();               Eff_Tick (); }  break;  // (105U) Спирали</v>
      </c>
      <c r="AB113" s="2" t="str">
        <f t="shared" ref="AB113:AB114" ca="1" si="250">CONCATENATE("{""name"":""",A113,". ",C113,""",""spmin"":",L113,",""spmax"":",M113,",""scmin"":",N113,",""scmax"":",O113,",""type"":",P113,"},")</f>
        <v>{"name":"105. Спирали","spmin":1,"spmax":255,"scmin":1,"scmax":100,"type":0},</v>
      </c>
      <c r="AC113" s="4" t="str">
        <f t="shared" ca="1" si="241"/>
        <v>"e105":0,</v>
      </c>
      <c r="AD113" s="4" t="str">
        <f t="shared" ca="1" si="242"/>
        <v>e105=[[e105]]&amp;</v>
      </c>
      <c r="AE113" s="4" t="str">
        <f t="shared" ca="1" si="243"/>
        <v>"e105":2,</v>
      </c>
      <c r="AF113" s="2" t="str">
        <f t="shared" ca="1" si="244"/>
        <v>{"type":"checkbox","class":"checkbox-big","name":"e105","title":"105. Спирали","style":"font-size:20px;display:block","state":"{{e105}}"},</v>
      </c>
      <c r="AG113" s="2" t="str">
        <f t="shared" ca="1" si="245"/>
        <v>{"type":"h4","title":"105. Спирали","style":"width:85%;float:left"},{"type":"input","title":"папка","name":"e105","state":"{{e105}}","pattern":"[0-9]{1,2}","style":"width:15%;display:inline"},{"type":"hr"},</v>
      </c>
      <c r="AH113" s="2" t="str">
        <f t="shared" ca="1" si="246"/>
        <v>"105": "105.Спирали",</v>
      </c>
      <c r="AI113" s="16" t="str">
        <f t="shared" ca="1" si="247"/>
        <v>"105":"105",</v>
      </c>
      <c r="AJ113" s="2" t="str">
        <f t="shared" ca="1" si="248"/>
        <v>105. Спирали,1,255,1,100,0;</v>
      </c>
      <c r="AK113" s="2" t="str">
        <f t="shared" ca="1" si="249"/>
        <v>105.Спирали</v>
      </c>
      <c r="AL113" s="2"/>
      <c r="AM113" s="2"/>
      <c r="AN113" s="17"/>
      <c r="AO113" s="2"/>
      <c r="AP113" s="2"/>
      <c r="AQ113" s="2"/>
      <c r="AR113" s="2"/>
      <c r="AS113" s="16"/>
      <c r="AT113" s="2"/>
      <c r="AU113" s="2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 ht="14.25" customHeight="1">
      <c r="A114" s="35">
        <f t="shared" ca="1" si="233"/>
        <v>106</v>
      </c>
      <c r="B114" s="40" t="s">
        <v>323</v>
      </c>
      <c r="C114" s="40" t="s">
        <v>324</v>
      </c>
      <c r="H114" s="40">
        <v>15</v>
      </c>
      <c r="I114" s="40">
        <v>136</v>
      </c>
      <c r="J114" s="40">
        <v>4</v>
      </c>
      <c r="L114" s="40">
        <v>1</v>
      </c>
      <c r="M114" s="40">
        <v>255</v>
      </c>
      <c r="N114" s="40">
        <v>1</v>
      </c>
      <c r="O114" s="40">
        <v>100</v>
      </c>
      <c r="P114" s="40">
        <v>0</v>
      </c>
      <c r="Q114" s="40" t="s">
        <v>81</v>
      </c>
      <c r="R114" s="40" t="s">
        <v>325</v>
      </c>
      <c r="S114" s="40">
        <v>2</v>
      </c>
      <c r="T114" s="40">
        <f t="shared" ca="1" si="234"/>
        <v>106</v>
      </c>
      <c r="U114" s="15"/>
      <c r="V114" s="2" t="str">
        <f t="shared" ca="1" si="235"/>
        <v>#define EFF_FLOCK               (106U)    // Стая</v>
      </c>
      <c r="W114" s="2" t="str">
        <f t="shared" ca="1" si="236"/>
        <v>String("106. Стая,1,255,1,100,0;") +</v>
      </c>
      <c r="X114" s="2" t="str">
        <f t="shared" ca="1" si="237"/>
        <v>String("106. ,1,255,1,100,0;") +</v>
      </c>
      <c r="Y114" s="2" t="str">
        <f t="shared" ca="1" si="238"/>
        <v>String("106. ,1,255,1,100,0;") +</v>
      </c>
      <c r="Z114" s="2" t="str">
        <f t="shared" si="239"/>
        <v xml:space="preserve">  {  15, 136,   4}, // Стая</v>
      </c>
      <c r="AA114" s="2" t="str">
        <f t="shared" ca="1" si="240"/>
        <v xml:space="preserve">        case EFF_FLOCK:               LOW_DELAY_TICK { effTimer = millis(); flockRoutine(false);          Eff_Tick (); }  break;  // (106U) Стая</v>
      </c>
      <c r="AB114" s="2" t="str">
        <f t="shared" ca="1" si="250"/>
        <v>{"name":"106. Стая","spmin":1,"spmax":255,"scmin":1,"scmax":100,"type":0},</v>
      </c>
      <c r="AC114" s="4" t="str">
        <f t="shared" ca="1" si="241"/>
        <v>"e106":0,</v>
      </c>
      <c r="AD114" s="4" t="str">
        <f t="shared" ca="1" si="242"/>
        <v>e106=[[e106]]&amp;</v>
      </c>
      <c r="AE114" s="4" t="str">
        <f t="shared" ca="1" si="243"/>
        <v>"e106":2,</v>
      </c>
      <c r="AF114" s="2" t="str">
        <f t="shared" ca="1" si="244"/>
        <v>{"type":"checkbox","class":"checkbox-big","name":"e106","title":"106. Стая","style":"font-size:20px;display:block","state":"{{e106}}"},</v>
      </c>
      <c r="AG114" s="2" t="str">
        <f t="shared" ca="1" si="245"/>
        <v>{"type":"h4","title":"106. Стая","style":"width:85%;float:left"},{"type":"input","title":"папка","name":"e106","state":"{{e106}}","pattern":"[0-9]{1,2}","style":"width:15%;display:inline"},{"type":"hr"},</v>
      </c>
      <c r="AH114" s="2" t="str">
        <f t="shared" ca="1" si="246"/>
        <v>"106": "106.Стая",</v>
      </c>
      <c r="AI114" s="16" t="str">
        <f t="shared" ca="1" si="247"/>
        <v>"106":"106",</v>
      </c>
      <c r="AJ114" s="2" t="str">
        <f t="shared" ca="1" si="248"/>
        <v>106. Стая,1,255,1,100,0;</v>
      </c>
      <c r="AK114" s="2" t="str">
        <f t="shared" ca="1" si="249"/>
        <v>106.Стая</v>
      </c>
      <c r="AL114" s="2"/>
      <c r="AM114" s="2"/>
      <c r="AN114" s="17"/>
      <c r="AO114" s="2"/>
      <c r="AP114" s="2"/>
      <c r="AQ114" s="2"/>
      <c r="AR114" s="2"/>
      <c r="AS114" s="16"/>
      <c r="AT114" s="2"/>
      <c r="AU114" s="2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 ht="14.25" customHeight="1">
      <c r="A115" s="35">
        <f t="shared" ca="1" si="233"/>
        <v>107</v>
      </c>
      <c r="B115" s="40" t="s">
        <v>326</v>
      </c>
      <c r="C115" s="40" t="s">
        <v>327</v>
      </c>
      <c r="H115" s="40">
        <v>15</v>
      </c>
      <c r="I115" s="40">
        <v>128</v>
      </c>
      <c r="J115" s="40">
        <v>80</v>
      </c>
      <c r="L115" s="40">
        <v>1</v>
      </c>
      <c r="M115" s="40">
        <v>255</v>
      </c>
      <c r="N115" s="40">
        <v>1</v>
      </c>
      <c r="O115" s="40">
        <v>100</v>
      </c>
      <c r="P115" s="40">
        <v>0</v>
      </c>
      <c r="Q115" s="40" t="s">
        <v>81</v>
      </c>
      <c r="R115" s="40" t="s">
        <v>328</v>
      </c>
      <c r="S115" s="40">
        <v>2</v>
      </c>
      <c r="T115" s="40">
        <f t="shared" ca="1" si="234"/>
        <v>107</v>
      </c>
      <c r="U115" s="15"/>
      <c r="V115" s="2" t="str">
        <f t="shared" ca="1" si="235"/>
        <v>#define EFF_FLOCK_N_PR          (107U)    // Стая и хищник</v>
      </c>
      <c r="W115" s="2" t="str">
        <f t="shared" ca="1" si="236"/>
        <v>String("107. Стая и хищник,1,255,1,100,0;") +</v>
      </c>
      <c r="X115" s="2" t="str">
        <f t="shared" ca="1" si="237"/>
        <v>String("107. ,1,255,1,100,0;") +</v>
      </c>
      <c r="Y115" s="2" t="str">
        <f t="shared" ca="1" si="238"/>
        <v>String("107. ,1,255,1,100,0;") +</v>
      </c>
      <c r="Z115" s="2" t="str">
        <f t="shared" si="239"/>
        <v xml:space="preserve">  {  15, 128,  80}, // Стая и хищник</v>
      </c>
      <c r="AA115" s="2" t="str">
        <f t="shared" ca="1" si="240"/>
        <v xml:space="preserve">        case EFF_FLOCK_N_PR:          LOW_DELAY_TICK { effTimer = millis(); flockRoutine(true);           Eff_Tick (); }  break;  // (107U) Стая и хищник</v>
      </c>
      <c r="AC115" s="4" t="str">
        <f t="shared" ca="1" si="241"/>
        <v>"e107":0,</v>
      </c>
      <c r="AD115" s="4" t="str">
        <f t="shared" ca="1" si="242"/>
        <v>e107=[[e107]]&amp;</v>
      </c>
      <c r="AE115" s="4" t="str">
        <f t="shared" ca="1" si="243"/>
        <v>"e107":2,</v>
      </c>
      <c r="AF115" s="2" t="str">
        <f t="shared" ca="1" si="244"/>
        <v>{"type":"checkbox","class":"checkbox-big","name":"e107","title":"107. Стая и хищник","style":"font-size:20px;display:block","state":"{{e107}}"},</v>
      </c>
      <c r="AG115" s="2" t="str">
        <f t="shared" ca="1" si="245"/>
        <v>{"type":"h4","title":"107. Стая и хищник","style":"width:85%;float:left"},{"type":"input","title":"папка","name":"e107","state":"{{e107}}","pattern":"[0-9]{1,2}","style":"width:15%;display:inline"},{"type":"hr"},</v>
      </c>
      <c r="AH115" s="2" t="str">
        <f t="shared" ca="1" si="246"/>
        <v>"107": "107.Стая и хищник",</v>
      </c>
      <c r="AI115" s="16" t="str">
        <f t="shared" ca="1" si="247"/>
        <v>"107":"107",</v>
      </c>
      <c r="AJ115" s="2" t="str">
        <f t="shared" ca="1" si="248"/>
        <v>107. Стая и хищник,1,255,1,100,0;</v>
      </c>
      <c r="AK115" s="2" t="str">
        <f t="shared" ca="1" si="249"/>
        <v>107.Стая и хищник</v>
      </c>
      <c r="AL115" s="2"/>
      <c r="AM115" s="2"/>
      <c r="AN115" s="17"/>
      <c r="AO115" s="2"/>
      <c r="AP115" s="2"/>
      <c r="AQ115" s="2"/>
      <c r="AR115" s="2"/>
      <c r="AS115" s="16"/>
      <c r="AT115" s="2"/>
      <c r="AU115" s="2"/>
      <c r="AV115" s="18"/>
      <c r="AW115" s="18"/>
      <c r="AX115" s="18"/>
      <c r="AY115" s="18"/>
      <c r="AZ115" s="18"/>
      <c r="BA115" s="18"/>
      <c r="BB115" s="18"/>
      <c r="BC115" s="18"/>
      <c r="BD115" s="18"/>
    </row>
    <row r="116" spans="1:56" ht="14.25" customHeight="1">
      <c r="A116" s="35">
        <f t="shared" ca="1" si="233"/>
        <v>108</v>
      </c>
      <c r="B116" s="40" t="s">
        <v>329</v>
      </c>
      <c r="C116" s="40" t="s">
        <v>330</v>
      </c>
      <c r="H116" s="40">
        <v>80</v>
      </c>
      <c r="I116" s="40">
        <v>165</v>
      </c>
      <c r="J116" s="40">
        <v>40</v>
      </c>
      <c r="L116" s="40">
        <v>80</v>
      </c>
      <c r="M116" s="40">
        <v>255</v>
      </c>
      <c r="N116" s="40">
        <v>1</v>
      </c>
      <c r="O116" s="40">
        <v>100</v>
      </c>
      <c r="P116" s="40">
        <v>0</v>
      </c>
      <c r="Q116" s="40" t="s">
        <v>44</v>
      </c>
      <c r="R116" s="40" t="s">
        <v>331</v>
      </c>
      <c r="S116" s="40">
        <v>2</v>
      </c>
      <c r="T116" s="40">
        <f t="shared" ca="1" si="234"/>
        <v>108</v>
      </c>
      <c r="U116" s="15"/>
      <c r="V116" s="2" t="str">
        <f t="shared" ca="1" si="235"/>
        <v>#define EFF_ARROWS              (108U)    // Стрелки</v>
      </c>
      <c r="W116" s="2" t="str">
        <f t="shared" ca="1" si="236"/>
        <v>String("108. Стрелки,80,255,1,100,0;") +</v>
      </c>
      <c r="X116" s="2" t="str">
        <f t="shared" ca="1" si="237"/>
        <v>String("108. ,80,255,1,100,0;") +</v>
      </c>
      <c r="Y116" s="2" t="str">
        <f t="shared" ca="1" si="238"/>
        <v>String("108. ,80,255,1,100,0;") +</v>
      </c>
      <c r="Z116" s="2" t="str">
        <f t="shared" si="239"/>
        <v xml:space="preserve">  {  80, 165,  40}, // Стрелки</v>
      </c>
      <c r="AA116" s="2" t="str">
        <f t="shared" ca="1" si="240"/>
        <v xml:space="preserve">        case EFF_ARROWS:              DYNAMIC_DELAY_TICK { effTimer = millis(); arrowsRoutine();              Eff_Tick (); }  break;  // (108U) Стрелки</v>
      </c>
      <c r="AB116" s="2" t="str">
        <f t="shared" ref="AB116:AB120" ca="1" si="251">CONCATENATE("{""name"":""",A116,". ",C116,""",""spmin"":",L116,",""spmax"":",M116,",""scmin"":",N116,",""scmax"":",O116,",""type"":",P116,"},")</f>
        <v>{"name":"108. Стрелки","spmin":80,"spmax":255,"scmin":1,"scmax":100,"type":0},</v>
      </c>
      <c r="AC116" s="4" t="str">
        <f t="shared" ca="1" si="241"/>
        <v>"e108":0,</v>
      </c>
      <c r="AD116" s="4" t="str">
        <f t="shared" ca="1" si="242"/>
        <v>e108=[[e108]]&amp;</v>
      </c>
      <c r="AE116" s="4" t="str">
        <f t="shared" ca="1" si="243"/>
        <v>"e108":2,</v>
      </c>
      <c r="AF116" s="2" t="str">
        <f t="shared" ca="1" si="244"/>
        <v>{"type":"checkbox","class":"checkbox-big","name":"e108","title":"108. Стрелки","style":"font-size:20px;display:block","state":"{{e108}}"},</v>
      </c>
      <c r="AG116" s="2" t="str">
        <f t="shared" ca="1" si="245"/>
        <v>{"type":"h4","title":"108. Стрелки","style":"width:85%;float:left"},{"type":"input","title":"папка","name":"e108","state":"{{e108}}","pattern":"[0-9]{1,2}","style":"width:15%;display:inline"},{"type":"hr"},</v>
      </c>
      <c r="AH116" s="2" t="str">
        <f t="shared" ca="1" si="246"/>
        <v>"108": "108.Стрелки",</v>
      </c>
      <c r="AI116" s="16" t="str">
        <f t="shared" ca="1" si="247"/>
        <v>"108":"108",</v>
      </c>
      <c r="AJ116" s="2" t="str">
        <f t="shared" ca="1" si="248"/>
        <v>108. Стрелки,80,255,1,100,0;</v>
      </c>
      <c r="AK116" s="2" t="str">
        <f t="shared" ca="1" si="249"/>
        <v>108.Стрелки</v>
      </c>
      <c r="AL116" s="2"/>
      <c r="AM116" s="2"/>
      <c r="AN116" s="17"/>
      <c r="AO116" s="2"/>
      <c r="AP116" s="2"/>
      <c r="AQ116" s="2"/>
      <c r="AR116" s="2"/>
      <c r="AS116" s="16"/>
      <c r="AT116" s="2"/>
      <c r="AU116" s="2"/>
      <c r="AV116" s="18"/>
      <c r="AW116" s="18"/>
      <c r="AX116" s="18"/>
      <c r="AY116" s="18"/>
      <c r="AZ116" s="18"/>
      <c r="BA116" s="18"/>
      <c r="BB116" s="18"/>
      <c r="BC116" s="18"/>
      <c r="BD116" s="18"/>
    </row>
    <row r="117" spans="1:56" ht="14.25" customHeight="1">
      <c r="A117" s="35">
        <f t="shared" ca="1" si="233"/>
        <v>109</v>
      </c>
      <c r="B117" s="40" t="s">
        <v>332</v>
      </c>
      <c r="C117" s="40" t="s">
        <v>333</v>
      </c>
      <c r="H117" s="40">
        <v>25</v>
      </c>
      <c r="I117" s="40">
        <v>1</v>
      </c>
      <c r="J117" s="40">
        <v>45</v>
      </c>
      <c r="L117" s="40">
        <v>1</v>
      </c>
      <c r="M117" s="40">
        <v>255</v>
      </c>
      <c r="N117" s="40">
        <v>1</v>
      </c>
      <c r="O117" s="40">
        <v>100</v>
      </c>
      <c r="P117" s="40">
        <v>0</v>
      </c>
      <c r="Q117" s="40" t="s">
        <v>81</v>
      </c>
      <c r="R117" s="40" t="s">
        <v>334</v>
      </c>
      <c r="S117" s="40">
        <v>2</v>
      </c>
      <c r="T117" s="40">
        <f t="shared" ca="1" si="234"/>
        <v>109</v>
      </c>
      <c r="U117" s="15"/>
      <c r="V117" s="2" t="str">
        <f t="shared" ca="1" si="235"/>
        <v>#define EFF_STROBE              (109U)    // Строб.Хаос.Дифузия</v>
      </c>
      <c r="W117" s="2" t="str">
        <f t="shared" ca="1" si="236"/>
        <v>String("109. Строб.Хаос.Дифузия,1,255,1,100,0;") +</v>
      </c>
      <c r="X117" s="2" t="str">
        <f t="shared" ca="1" si="237"/>
        <v>String("109. ,1,255,1,100,0;") +</v>
      </c>
      <c r="Y117" s="2" t="str">
        <f t="shared" ca="1" si="238"/>
        <v>String("109. ,1,255,1,100,0;") +</v>
      </c>
      <c r="Z117" s="2" t="str">
        <f t="shared" si="239"/>
        <v xml:space="preserve">  {  25,   1,  45}, // Строб.Хаос.Дифузия</v>
      </c>
      <c r="AA117" s="2" t="str">
        <f t="shared" ca="1" si="240"/>
        <v xml:space="preserve">        case EFF_STROBE:              LOW_DELAY_TICK { effTimer = millis(); StrobeAndDiffusion();         Eff_Tick (); }  break;  // (109U) Строб.Хаос.Дифузия</v>
      </c>
      <c r="AB117" s="2" t="str">
        <f t="shared" ca="1" si="251"/>
        <v>{"name":"109. Строб.Хаос.Дифузия","spmin":1,"spmax":255,"scmin":1,"scmax":100,"type":0},</v>
      </c>
      <c r="AC117" s="4" t="str">
        <f t="shared" ca="1" si="241"/>
        <v>"e109":0,</v>
      </c>
      <c r="AD117" s="4" t="str">
        <f t="shared" ca="1" si="242"/>
        <v>e109=[[e109]]&amp;</v>
      </c>
      <c r="AE117" s="4" t="str">
        <f t="shared" ca="1" si="243"/>
        <v>"e109":2,</v>
      </c>
      <c r="AF117" s="2" t="str">
        <f t="shared" ca="1" si="244"/>
        <v>{"type":"checkbox","class":"checkbox-big","name":"e109","title":"109. Строб.Хаос.Дифузия","style":"font-size:20px;display:block","state":"{{e109}}"},</v>
      </c>
      <c r="AG117" s="2" t="str">
        <f t="shared" ca="1" si="245"/>
        <v>{"type":"h4","title":"109. Строб.Хаос.Дифузия","style":"width:85%;float:left"},{"type":"input","title":"папка","name":"e109","state":"{{e109}}","pattern":"[0-9]{1,2}","style":"width:15%;display:inline"},{"type":"hr"},</v>
      </c>
      <c r="AH117" s="2" t="str">
        <f t="shared" ca="1" si="246"/>
        <v>"109": "109.Строб.Хаос.Дифузия",</v>
      </c>
      <c r="AI117" s="16" t="str">
        <f t="shared" ca="1" si="247"/>
        <v>"109":"109",</v>
      </c>
      <c r="AJ117" s="2" t="str">
        <f t="shared" ca="1" si="248"/>
        <v>109. Строб.Хаос.Дифузия,1,255,1,100,0;</v>
      </c>
      <c r="AK117" s="2" t="str">
        <f t="shared" ca="1" si="249"/>
        <v>109.Строб.Хаос.Дифузия</v>
      </c>
      <c r="AL117" s="2"/>
      <c r="AM117" s="2"/>
      <c r="AN117" s="17"/>
      <c r="AO117" s="2"/>
      <c r="AP117" s="2"/>
      <c r="AQ117" s="2"/>
      <c r="AR117" s="2"/>
      <c r="AS117" s="16"/>
      <c r="AT117" s="2"/>
      <c r="AU117" s="2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 ht="14.25" customHeight="1">
      <c r="A118" s="35">
        <f t="shared" ca="1" si="233"/>
        <v>110</v>
      </c>
      <c r="B118" s="40" t="s">
        <v>335</v>
      </c>
      <c r="C118" s="40" t="s">
        <v>336</v>
      </c>
      <c r="H118" s="40">
        <v>50</v>
      </c>
      <c r="I118" s="40">
        <v>160</v>
      </c>
      <c r="J118" s="40">
        <v>1</v>
      </c>
      <c r="L118" s="40">
        <v>1</v>
      </c>
      <c r="M118" s="40">
        <v>255</v>
      </c>
      <c r="N118" s="40">
        <v>1</v>
      </c>
      <c r="O118" s="40">
        <v>100</v>
      </c>
      <c r="P118" s="40">
        <v>0</v>
      </c>
      <c r="Q118" s="40" t="s">
        <v>81</v>
      </c>
      <c r="R118" s="40" t="s">
        <v>337</v>
      </c>
      <c r="S118" s="40">
        <v>2</v>
      </c>
      <c r="T118" s="40">
        <f t="shared" ca="1" si="234"/>
        <v>110</v>
      </c>
      <c r="U118" s="15"/>
      <c r="V118" s="2" t="str">
        <f t="shared" ca="1" si="235"/>
        <v>#define EFF_SHADOWS             (110U)    // Тени</v>
      </c>
      <c r="W118" s="2" t="str">
        <f t="shared" ca="1" si="236"/>
        <v>String("110. Тени,1,255,1,100,0;") +</v>
      </c>
      <c r="X118" s="2" t="str">
        <f t="shared" ca="1" si="237"/>
        <v>String("110. ,1,255,1,100,0;") +</v>
      </c>
      <c r="Y118" s="2" t="str">
        <f t="shared" ca="1" si="238"/>
        <v>String("110. ,1,255,1,100,0;") +</v>
      </c>
      <c r="Z118" s="2" t="str">
        <f t="shared" si="239"/>
        <v xml:space="preserve">  {  50, 160,   1}, // Тени</v>
      </c>
      <c r="AA118" s="2" t="str">
        <f t="shared" ca="1" si="240"/>
        <v xml:space="preserve">        case EFF_SHADOWS:             LOW_DELAY_TICK { effTimer = millis(); shadowsRoutine();             Eff_Tick (); }  break;  // (110U) Тени</v>
      </c>
      <c r="AB118" s="2" t="str">
        <f t="shared" ca="1" si="251"/>
        <v>{"name":"110. Тени","spmin":1,"spmax":255,"scmin":1,"scmax":100,"type":0},</v>
      </c>
      <c r="AC118" s="4" t="str">
        <f t="shared" ca="1" si="241"/>
        <v>"e110":0,</v>
      </c>
      <c r="AD118" s="4" t="str">
        <f t="shared" ca="1" si="242"/>
        <v>e110=[[e110]]&amp;</v>
      </c>
      <c r="AE118" s="4" t="str">
        <f t="shared" ca="1" si="243"/>
        <v>"e110":2,</v>
      </c>
      <c r="AF118" s="2" t="str">
        <f t="shared" ca="1" si="244"/>
        <v>{"type":"checkbox","class":"checkbox-big","name":"e110","title":"110. Тени","style":"font-size:20px;display:block","state":"{{e110}}"},</v>
      </c>
      <c r="AG118" s="2" t="str">
        <f t="shared" ca="1" si="245"/>
        <v>{"type":"h4","title":"110. Тени","style":"width:85%;float:left"},{"type":"input","title":"папка","name":"e110","state":"{{e110}}","pattern":"[0-9]{1,2}","style":"width:15%;display:inline"},{"type":"hr"},</v>
      </c>
      <c r="AH118" s="2" t="str">
        <f t="shared" ca="1" si="246"/>
        <v>"110": "110.Тени",</v>
      </c>
      <c r="AI118" s="16" t="str">
        <f t="shared" ca="1" si="247"/>
        <v>"110":"110",</v>
      </c>
      <c r="AJ118" s="2" t="str">
        <f t="shared" ca="1" si="248"/>
        <v>110. Тени,1,255,1,100,0;</v>
      </c>
      <c r="AK118" s="2" t="str">
        <f t="shared" ca="1" si="249"/>
        <v>110.Тени</v>
      </c>
      <c r="AL118" s="2"/>
      <c r="AM118" s="2"/>
      <c r="AN118" s="17"/>
      <c r="AO118" s="2"/>
      <c r="AP118" s="2"/>
      <c r="AQ118" s="2"/>
      <c r="AR118" s="2"/>
      <c r="AS118" s="16"/>
      <c r="AT118" s="2"/>
      <c r="AU118" s="2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 ht="14.25" customHeight="1">
      <c r="A119" s="35">
        <f t="shared" ca="1" si="233"/>
        <v>111</v>
      </c>
      <c r="B119" s="40" t="s">
        <v>338</v>
      </c>
      <c r="C119" s="40" t="s">
        <v>339</v>
      </c>
      <c r="H119" s="40">
        <v>20</v>
      </c>
      <c r="I119" s="40">
        <v>127</v>
      </c>
      <c r="J119" s="40">
        <v>100</v>
      </c>
      <c r="L119" s="40">
        <v>1</v>
      </c>
      <c r="M119" s="40">
        <v>255</v>
      </c>
      <c r="N119" s="40">
        <v>1</v>
      </c>
      <c r="O119" s="40">
        <v>100</v>
      </c>
      <c r="P119" s="40">
        <v>1</v>
      </c>
      <c r="Q119" s="40" t="s">
        <v>81</v>
      </c>
      <c r="R119" s="40" t="s">
        <v>340</v>
      </c>
      <c r="S119" s="40">
        <v>5</v>
      </c>
      <c r="T119" s="40">
        <f t="shared" ca="1" si="234"/>
        <v>111</v>
      </c>
      <c r="U119" s="15"/>
      <c r="V119" s="2" t="str">
        <f t="shared" ca="1" si="235"/>
        <v>#define EFF_PACIFIC             (111U)    // Тихий океан</v>
      </c>
      <c r="W119" s="2" t="str">
        <f t="shared" ca="1" si="236"/>
        <v>String("111. Тихий океан,1,255,1,100,1;") +</v>
      </c>
      <c r="X119" s="2" t="str">
        <f t="shared" ca="1" si="237"/>
        <v>String("111. ,1,255,1,100,1;") +</v>
      </c>
      <c r="Y119" s="2" t="str">
        <f t="shared" ca="1" si="238"/>
        <v>String("111. ,1,255,1,100,1;") +</v>
      </c>
      <c r="Z119" s="2" t="str">
        <f t="shared" si="239"/>
        <v xml:space="preserve">  {  20, 127, 100}, // Тихий океан</v>
      </c>
      <c r="AA119" s="2" t="str">
        <f t="shared" ca="1" si="240"/>
        <v xml:space="preserve">        case EFF_PACIFIC:             LOW_DELAY_TICK { effTimer = millis(); pacificRoutine();             Eff_Tick (); }  break;  // (111U) Тихий океан</v>
      </c>
      <c r="AB119" s="2" t="str">
        <f t="shared" ca="1" si="251"/>
        <v>{"name":"111. Тихий океан","spmin":1,"spmax":255,"scmin":1,"scmax":100,"type":1},</v>
      </c>
      <c r="AC119" s="4" t="str">
        <f t="shared" ca="1" si="241"/>
        <v>"e111":0,</v>
      </c>
      <c r="AD119" s="4" t="str">
        <f t="shared" ca="1" si="242"/>
        <v>e111=[[e111]]&amp;</v>
      </c>
      <c r="AE119" s="4" t="str">
        <f t="shared" ca="1" si="243"/>
        <v>"e111":5,</v>
      </c>
      <c r="AF119" s="2" t="str">
        <f t="shared" ca="1" si="244"/>
        <v>{"type":"checkbox","class":"checkbox-big","name":"e111","title":"111. Тихий океан","style":"font-size:20px;display:block","state":"{{e111}}"},</v>
      </c>
      <c r="AG119" s="2" t="str">
        <f t="shared" ca="1" si="245"/>
        <v>{"type":"h4","title":"111. Тихий океан","style":"width:85%;float:left"},{"type":"input","title":"папка","name":"e111","state":"{{e111}}","pattern":"[0-9]{1,2}","style":"width:15%;display:inline"},{"type":"hr"},</v>
      </c>
      <c r="AH119" s="2" t="str">
        <f t="shared" ca="1" si="246"/>
        <v>"111": "111.Тихий океан",</v>
      </c>
      <c r="AI119" s="16" t="str">
        <f t="shared" ca="1" si="247"/>
        <v>"111":"111",</v>
      </c>
      <c r="AJ119" s="2" t="str">
        <f t="shared" ca="1" si="248"/>
        <v>111. Тихий океан,1,255,1,100,1;</v>
      </c>
      <c r="AK119" s="2" t="str">
        <f t="shared" ca="1" si="249"/>
        <v>111.Тихий океан</v>
      </c>
      <c r="AL119" s="2"/>
      <c r="AM119" s="2"/>
      <c r="AN119" s="17"/>
      <c r="AO119" s="2"/>
      <c r="AP119" s="2"/>
      <c r="AQ119" s="2"/>
      <c r="AR119" s="2"/>
      <c r="AS119" s="16"/>
      <c r="AT119" s="2"/>
      <c r="AU119" s="2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>
      <c r="A120" s="35">
        <f t="shared" ca="1" si="233"/>
        <v>112</v>
      </c>
      <c r="B120" s="40" t="s">
        <v>382</v>
      </c>
      <c r="C120" s="40" t="s">
        <v>383</v>
      </c>
      <c r="H120" s="40">
        <v>15</v>
      </c>
      <c r="I120" s="40">
        <v>127</v>
      </c>
      <c r="J120" s="40">
        <v>50</v>
      </c>
      <c r="L120" s="40">
        <v>1</v>
      </c>
      <c r="M120" s="40">
        <v>255</v>
      </c>
      <c r="N120" s="40">
        <v>1</v>
      </c>
      <c r="O120" s="40">
        <v>100</v>
      </c>
      <c r="P120" s="40">
        <v>0</v>
      </c>
      <c r="Q120" s="40" t="s">
        <v>81</v>
      </c>
      <c r="R120" s="40" t="s">
        <v>389</v>
      </c>
      <c r="S120" s="40">
        <v>2</v>
      </c>
      <c r="T120" s="40">
        <f t="shared" ca="1" si="234"/>
        <v>112</v>
      </c>
      <c r="V120" s="2" t="str">
        <f t="shared" ca="1" si="235"/>
        <v>#define EFF_TORNADO             (112U)    // Торнадо</v>
      </c>
      <c r="W120" s="2" t="str">
        <f t="shared" ca="1" si="236"/>
        <v>String("112. Торнадо,1,255,1,100,0;") +</v>
      </c>
      <c r="X120" s="2" t="str">
        <f t="shared" ca="1" si="237"/>
        <v>String("112. ,1,255,1,100,0;") +</v>
      </c>
      <c r="Y120" s="2" t="str">
        <f t="shared" ca="1" si="238"/>
        <v>String("112. ,1,255,1,100,0;") +</v>
      </c>
      <c r="Z120" s="2" t="str">
        <f t="shared" si="239"/>
        <v xml:space="preserve">  {  15, 127,  50}, // Торнадо</v>
      </c>
      <c r="AA120" s="2" t="str">
        <f t="shared" ca="1" si="240"/>
        <v xml:space="preserve">        case EFF_TORNADO:             LOW_DELAY_TICK { effTimer = millis(); Tornado();                    Eff_Tick (); }  break;  // (112U) Торнадо</v>
      </c>
      <c r="AB120" s="2" t="str">
        <f t="shared" ca="1" si="251"/>
        <v>{"name":"112. Торнадо","spmin":1,"spmax":255,"scmin":1,"scmax":100,"type":0},</v>
      </c>
      <c r="AC120" s="4" t="str">
        <f t="shared" ca="1" si="241"/>
        <v>"e112":0,</v>
      </c>
      <c r="AD120" s="4" t="str">
        <f t="shared" ca="1" si="242"/>
        <v>e112=[[e112]]&amp;</v>
      </c>
      <c r="AE120" s="4" t="str">
        <f t="shared" ca="1" si="243"/>
        <v>"e112":2,</v>
      </c>
      <c r="AF120" s="2" t="str">
        <f t="shared" ref="AF120:AF125" ca="1" si="252">CONCATENATE("{""type"":""checkbox"",""class"":""checkbox-big"",""name"":""e",T120,""",""title"":""",A120,". ",C120,""",""style"":""font-size:20px;display:block"",""state"":""{{e",T120,"}}""},")</f>
        <v>{"type":"checkbox","class":"checkbox-big","name":"e112","title":"112. Торнадо","style":"font-size:20px;display:block","state":"{{e112}}"},</v>
      </c>
      <c r="AG120" s="2" t="str">
        <f t="shared" ca="1" si="245"/>
        <v>{"type":"h4","title":"112. Торнадо","style":"width:85%;float:left"},{"type":"input","title":"папка","name":"e112","state":"{{e112}}","pattern":"[0-9]{1,2}","style":"width:15%;display:inline"},{"type":"hr"},</v>
      </c>
      <c r="AH120" s="2" t="str">
        <f t="shared" ca="1" si="246"/>
        <v>"112": "112.Торнадо",</v>
      </c>
      <c r="AI120" s="16" t="str">
        <f t="shared" ca="1" si="247"/>
        <v>"112":"112",</v>
      </c>
      <c r="AJ120" s="2" t="str">
        <f t="shared" ca="1" si="248"/>
        <v>112. Торнадо,1,255,1,100,0;</v>
      </c>
      <c r="AK120" s="2" t="str">
        <f t="shared" ca="1" si="249"/>
        <v>112.Торнадо</v>
      </c>
    </row>
    <row r="121" spans="1:56" ht="14.25" customHeight="1">
      <c r="A121" s="35">
        <f t="shared" ref="A121:A125" ca="1" si="253">MAX(OFFSET(A121,-4,0,4,1))+1</f>
        <v>113</v>
      </c>
      <c r="B121" s="40" t="s">
        <v>341</v>
      </c>
      <c r="C121" s="40" t="s">
        <v>342</v>
      </c>
      <c r="H121" s="40">
        <v>50</v>
      </c>
      <c r="I121" s="40">
        <v>210</v>
      </c>
      <c r="J121" s="40">
        <v>2</v>
      </c>
      <c r="L121" s="40">
        <v>99</v>
      </c>
      <c r="M121" s="40">
        <v>255</v>
      </c>
      <c r="N121" s="40">
        <v>1</v>
      </c>
      <c r="O121" s="40">
        <v>100</v>
      </c>
      <c r="P121" s="40">
        <v>0</v>
      </c>
      <c r="Q121" s="40" t="s">
        <v>44</v>
      </c>
      <c r="R121" s="40" t="s">
        <v>343</v>
      </c>
      <c r="S121" s="40">
        <v>4</v>
      </c>
      <c r="T121" s="40">
        <f t="shared" ca="1" si="234"/>
        <v>113</v>
      </c>
      <c r="U121" s="15"/>
      <c r="V121" s="2" t="str">
        <f t="shared" ca="1" si="235"/>
        <v>#define EFF_SIMPLE_RAIN         (113U)    // Tyчкa в банке</v>
      </c>
      <c r="W121" s="2" t="str">
        <f t="shared" ref="W121:W125" ca="1" si="254">CONCATENATE("String(""",A121,". ",C121,",",L121,",",M121,",",N121,",",O121,",",P121,";"") +")</f>
        <v>String("113. Tyчкa в банке,99,255,1,100,0;") +</v>
      </c>
      <c r="X121" s="2" t="str">
        <f t="shared" ref="X121:X125" ca="1" si="255">CONCATENATE("String(""",A121,". ",D121,",",L121,",",M121,",",N121,",",O121,",",P121,";"") +")</f>
        <v>String("113. ,99,255,1,100,0;") +</v>
      </c>
      <c r="Y121" s="2" t="str">
        <f t="shared" ref="Y121:Y125" ca="1" si="256">CONCATENATE("String(""",A121,". ",E121,",",L121,",",M121,",",N121,",",O121,",",P121,";"") +")</f>
        <v>String("113. ,99,255,1,100,0;") +</v>
      </c>
      <c r="Z121" s="2" t="str">
        <f t="shared" si="239"/>
        <v xml:space="preserve">  {  50, 210,   2}, // Tyчкa в банке</v>
      </c>
      <c r="AA121" s="2" t="str">
        <f t="shared" ca="1" si="240"/>
        <v xml:space="preserve">        case EFF_SIMPLE_RAIN:         DYNAMIC_DELAY_TICK { effTimer = millis(); simpleRain();                 Eff_Tick (); }  break;  // (113U) Tyчкa в банке</v>
      </c>
      <c r="AB121" s="2" t="str">
        <f ca="1">CONCATENATE("{""name"":""",A121,". ",C121,""",""spmin"":",L121,",""spmax"":",M121,",""scmin"":",N121,",""scmax"":",O121,",""type"":",P121,"},")</f>
        <v>{"name":"113. Tyчкa в банке","spmin":99,"spmax":255,"scmin":1,"scmax":100,"type":0},</v>
      </c>
      <c r="AC121" s="4" t="str">
        <f t="shared" ca="1" si="241"/>
        <v>"e113":0,</v>
      </c>
      <c r="AD121" s="4" t="str">
        <f t="shared" ca="1" si="242"/>
        <v>e113=[[e113]]&amp;</v>
      </c>
      <c r="AE121" s="4" t="str">
        <f t="shared" ca="1" si="243"/>
        <v>"e113":4,</v>
      </c>
      <c r="AF121" s="2" t="str">
        <f t="shared" ca="1" si="252"/>
        <v>{"type":"checkbox","class":"checkbox-big","name":"e113","title":"113. Tyчкa в банке","style":"font-size:20px;display:block","state":"{{e113}}"},</v>
      </c>
      <c r="AG121" s="2" t="str">
        <f t="shared" ca="1" si="245"/>
        <v>{"type":"h4","title":"113. Tyчкa в банке","style":"width:85%;float:left"},{"type":"input","title":"папка","name":"e113","state":"{{e113}}","pattern":"[0-9]{1,2}","style":"width:15%;display:inline"},{"type":"hr"},</v>
      </c>
      <c r="AH121" s="2" t="str">
        <f t="shared" ca="1" si="246"/>
        <v>"113": "113.Tyчкa в банке",</v>
      </c>
      <c r="AI121" s="16" t="str">
        <f t="shared" ca="1" si="247"/>
        <v>"113":"113",</v>
      </c>
      <c r="AJ121" s="2" t="str">
        <f t="shared" ref="AJ121:AJ125" ca="1" si="257">CONCATENATE(A121,". ",C121,",",L121,",",M121,",",N121,",",O121,",",P121,";")</f>
        <v>113. Tyчкa в банке,99,255,1,100,0;</v>
      </c>
      <c r="AK121" s="2" t="str">
        <f t="shared" ca="1" si="249"/>
        <v>113.Tyчкa в банке</v>
      </c>
      <c r="AL121" s="2"/>
      <c r="AM121" s="2"/>
      <c r="AN121" s="17"/>
      <c r="AO121" s="2"/>
      <c r="AP121" s="2"/>
      <c r="AQ121" s="2"/>
      <c r="AR121" s="2"/>
      <c r="AS121" s="16"/>
      <c r="AT121" s="2"/>
      <c r="AU121" s="2"/>
      <c r="AV121" s="18"/>
      <c r="AW121" s="18"/>
      <c r="AX121" s="18"/>
      <c r="AY121" s="18"/>
      <c r="AZ121" s="18"/>
      <c r="BA121" s="18"/>
      <c r="BB121" s="18"/>
      <c r="BC121" s="18"/>
      <c r="BD121" s="18"/>
    </row>
    <row r="122" spans="1:56" ht="14.25" customHeight="1">
      <c r="A122" s="35">
        <f t="shared" ca="1" si="253"/>
        <v>114</v>
      </c>
      <c r="B122" s="40" t="s">
        <v>344</v>
      </c>
      <c r="C122" s="40" t="s">
        <v>345</v>
      </c>
      <c r="H122" s="40">
        <v>25</v>
      </c>
      <c r="I122" s="40">
        <v>180</v>
      </c>
      <c r="J122" s="40">
        <v>70</v>
      </c>
      <c r="L122" s="40">
        <v>10</v>
      </c>
      <c r="M122" s="40">
        <v>255</v>
      </c>
      <c r="N122" s="40">
        <v>10</v>
      </c>
      <c r="O122" s="40">
        <v>100</v>
      </c>
      <c r="P122" s="40">
        <v>1</v>
      </c>
      <c r="Q122" s="40" t="s">
        <v>177</v>
      </c>
      <c r="R122" s="40" t="s">
        <v>346</v>
      </c>
      <c r="S122" s="40">
        <v>2</v>
      </c>
      <c r="T122" s="40">
        <f t="shared" ca="1" si="234"/>
        <v>114</v>
      </c>
      <c r="U122" s="15"/>
      <c r="V122" s="2" t="str">
        <f t="shared" ca="1" si="235"/>
        <v>#define EFF_FIREWORK            (114U)    // Фейерверк</v>
      </c>
      <c r="W122" s="2" t="str">
        <f t="shared" ca="1" si="254"/>
        <v>String("114. Фейерверк,10,255,10,100,1;") +</v>
      </c>
      <c r="X122" s="2" t="str">
        <f t="shared" ca="1" si="255"/>
        <v>String("114. ,10,255,10,100,1;") +</v>
      </c>
      <c r="Y122" s="2" t="str">
        <f t="shared" ca="1" si="256"/>
        <v>String("114. ,10,255,10,100,1;") +</v>
      </c>
      <c r="Z122" s="2" t="str">
        <f t="shared" si="239"/>
        <v xml:space="preserve">  {  25, 180,  70}, // Фейерверк</v>
      </c>
      <c r="AA122" s="2" t="str">
        <f t="shared" ca="1" si="240"/>
        <v xml:space="preserve">        case EFF_FIREWORK:            SOFT_DELAY_TICK { effTimer = millis(); Firework();                   Eff_Tick (); }  break;  // (114U) Фейерверк</v>
      </c>
      <c r="AB122" s="2" t="str">
        <f ca="1">CONCATENATE("{""name"":""",A122,". ",C122,""",""spmin"":",L122,",""spmax"":",M122,",""scmin"":",N122,",""scmax"":",O122,",""type"":",P122,"},")</f>
        <v>{"name":"114. Фейерверк","spmin":10,"spmax":255,"scmin":10,"scmax":100,"type":1},</v>
      </c>
      <c r="AC122" s="4" t="str">
        <f t="shared" ca="1" si="241"/>
        <v>"e114":0,</v>
      </c>
      <c r="AD122" s="4" t="str">
        <f t="shared" ca="1" si="242"/>
        <v>e114=[[e114]]&amp;</v>
      </c>
      <c r="AE122" s="4" t="str">
        <f t="shared" ca="1" si="243"/>
        <v>"e114":2,</v>
      </c>
      <c r="AF122" s="2" t="str">
        <f t="shared" ca="1" si="252"/>
        <v>{"type":"checkbox","class":"checkbox-big","name":"e114","title":"114. Фейерверк","style":"font-size:20px;display:block","state":"{{e114}}"},</v>
      </c>
      <c r="AG122" s="2" t="str">
        <f t="shared" ca="1" si="245"/>
        <v>{"type":"h4","title":"114. Фейерверк","style":"width:85%;float:left"},{"type":"input","title":"папка","name":"e114","state":"{{e114}}","pattern":"[0-9]{1,2}","style":"width:15%;display:inline"},{"type":"hr"},</v>
      </c>
      <c r="AH122" s="2" t="str">
        <f t="shared" ca="1" si="246"/>
        <v>"114": "114.Фейерверк",</v>
      </c>
      <c r="AI122" s="16" t="str">
        <f t="shared" ca="1" si="247"/>
        <v>"114":"114",</v>
      </c>
      <c r="AJ122" s="2" t="str">
        <f t="shared" ca="1" si="257"/>
        <v>114. Фейерверк,10,255,10,100,1;</v>
      </c>
      <c r="AK122" s="2" t="str">
        <f t="shared" ca="1" si="249"/>
        <v>114.Фейерверк</v>
      </c>
      <c r="AL122" s="2"/>
      <c r="AM122" s="2"/>
      <c r="AN122" s="17"/>
      <c r="AO122" s="2"/>
      <c r="AP122" s="2"/>
      <c r="AQ122" s="2"/>
      <c r="AR122" s="2"/>
      <c r="AS122" s="16"/>
      <c r="AT122" s="2"/>
      <c r="AU122" s="2"/>
      <c r="AV122" s="18"/>
      <c r="AW122" s="18"/>
      <c r="AX122" s="18"/>
      <c r="AY122" s="18"/>
      <c r="AZ122" s="18"/>
      <c r="BA122" s="18"/>
      <c r="BB122" s="18"/>
      <c r="BC122" s="18"/>
      <c r="BD122" s="18"/>
    </row>
    <row r="123" spans="1:56" ht="14.25" customHeight="1">
      <c r="A123" s="39">
        <f t="shared" ca="1" si="253"/>
        <v>115</v>
      </c>
      <c r="B123" s="40" t="s">
        <v>347</v>
      </c>
      <c r="C123" s="40" t="s">
        <v>348</v>
      </c>
      <c r="H123" s="43">
        <v>15</v>
      </c>
      <c r="I123" s="40">
        <v>240</v>
      </c>
      <c r="J123" s="40">
        <v>75</v>
      </c>
      <c r="L123" s="40">
        <v>200</v>
      </c>
      <c r="M123" s="40">
        <v>255</v>
      </c>
      <c r="N123" s="40">
        <v>1</v>
      </c>
      <c r="O123" s="40">
        <v>100</v>
      </c>
      <c r="P123" s="40">
        <v>0</v>
      </c>
      <c r="Q123" s="40" t="s">
        <v>44</v>
      </c>
      <c r="R123" s="40" t="s">
        <v>349</v>
      </c>
      <c r="S123" s="40">
        <v>2</v>
      </c>
      <c r="T123" s="43">
        <f t="shared" ca="1" si="234"/>
        <v>115</v>
      </c>
      <c r="U123" s="15"/>
      <c r="V123" s="2" t="str">
        <f t="shared" ca="1" si="235"/>
        <v>#define EFF_FIREWORK_2          (115U)    // Фейерверк 2</v>
      </c>
      <c r="W123" s="2" t="str">
        <f t="shared" ca="1" si="254"/>
        <v>String("115. Фейерверк 2,200,255,1,100,0;") +</v>
      </c>
      <c r="X123" s="2" t="str">
        <f t="shared" ca="1" si="255"/>
        <v>String("115. ,200,255,1,100,0;") +</v>
      </c>
      <c r="Y123" s="2" t="str">
        <f t="shared" ca="1" si="256"/>
        <v>String("115. ,200,255,1,100,0;") +</v>
      </c>
      <c r="Z123" s="2" t="str">
        <f t="shared" si="239"/>
        <v xml:space="preserve">  {  15, 240,  75}, // Фейерверк 2</v>
      </c>
      <c r="AA123" s="2" t="str">
        <f t="shared" ca="1" si="240"/>
        <v xml:space="preserve">        case EFF_FIREWORK_2:          DYNAMIC_DELAY_TICK { effTimer = millis(); fireworksRoutine();           Eff_Tick (); }  break;  // (115U) Фейерверк 2</v>
      </c>
      <c r="AB123" s="2" t="str">
        <f t="shared" ref="AB123" ca="1" si="258">CONCATENATE("{""name"":""",A123,". ",C123,""",""spmin"":",L123,",""spmax"":",M123,",""scmin"":",N123,",""scmax"":",O123,",""type"":",P123,"}")</f>
        <v>{"name":"115. Фейерверк 2","spmin":200,"spmax":255,"scmin":1,"scmax":100,"type":0}</v>
      </c>
      <c r="AC123" s="4" t="str">
        <f t="shared" ca="1" si="241"/>
        <v>"e115":0,</v>
      </c>
      <c r="AD123" s="4" t="str">
        <f t="shared" ca="1" si="242"/>
        <v>e115=[[e115]]&amp;</v>
      </c>
      <c r="AE123" s="4" t="str">
        <f t="shared" ca="1" si="243"/>
        <v>"e115":2,</v>
      </c>
      <c r="AF123" s="2" t="str">
        <f t="shared" ca="1" si="252"/>
        <v>{"type":"checkbox","class":"checkbox-big","name":"e115","title":"115. Фейерверк 2","style":"font-size:20px;display:block","state":"{{e115}}"},</v>
      </c>
      <c r="AG123" s="2" t="str">
        <f t="shared" ca="1" si="245"/>
        <v>{"type":"h4","title":"115. Фейерверк 2","style":"width:85%;float:left"},{"type":"input","title":"папка","name":"e115","state":"{{e115}}","pattern":"[0-9]{1,2}","style":"width:15%;display:inline"},{"type":"hr"},</v>
      </c>
      <c r="AH123" s="2" t="str">
        <f t="shared" ca="1" si="246"/>
        <v>"115": "115.Фейерверк 2",</v>
      </c>
      <c r="AI123" s="16" t="str">
        <f t="shared" ca="1" si="247"/>
        <v>"115":"115",</v>
      </c>
      <c r="AJ123" s="2" t="str">
        <f t="shared" ca="1" si="257"/>
        <v>115. Фейерверк 2,200,255,1,100,0;</v>
      </c>
      <c r="AK123" s="2" t="str">
        <f t="shared" ca="1" si="249"/>
        <v>115.Фейерверк 2</v>
      </c>
      <c r="AL123" s="2"/>
      <c r="AM123" s="2"/>
      <c r="AN123" s="17"/>
      <c r="AO123" s="2"/>
      <c r="AP123" s="2"/>
      <c r="AQ123" s="2"/>
      <c r="AR123" s="2"/>
      <c r="AS123" s="16"/>
      <c r="AT123" s="2"/>
      <c r="AU123" s="2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 ht="14.25" customHeight="1">
      <c r="A124" s="35">
        <f t="shared" ca="1" si="253"/>
        <v>116</v>
      </c>
      <c r="B124" s="40" t="s">
        <v>350</v>
      </c>
      <c r="C124" s="40" t="s">
        <v>351</v>
      </c>
      <c r="H124" s="40">
        <v>20</v>
      </c>
      <c r="I124" s="40">
        <v>212</v>
      </c>
      <c r="J124" s="40">
        <v>85</v>
      </c>
      <c r="L124" s="40">
        <v>99</v>
      </c>
      <c r="M124" s="40">
        <v>255</v>
      </c>
      <c r="N124" s="40">
        <v>1</v>
      </c>
      <c r="O124" s="40">
        <v>100</v>
      </c>
      <c r="P124" s="40">
        <v>0</v>
      </c>
      <c r="Q124" s="40" t="s">
        <v>44</v>
      </c>
      <c r="R124" s="40" t="s">
        <v>352</v>
      </c>
      <c r="S124" s="40">
        <v>2</v>
      </c>
      <c r="T124" s="40">
        <f t="shared" ca="1" si="234"/>
        <v>116</v>
      </c>
      <c r="U124" s="15"/>
      <c r="V124" s="2" t="str">
        <f t="shared" ca="1" si="235"/>
        <v>#define EFF_FAIRY               (116U)    // Фея</v>
      </c>
      <c r="W124" s="2" t="str">
        <f t="shared" ca="1" si="254"/>
        <v>String("116. Фея,99,255,1,100,0;") +</v>
      </c>
      <c r="X124" s="2" t="str">
        <f t="shared" ca="1" si="255"/>
        <v>String("116. ,99,255,1,100,0;") +</v>
      </c>
      <c r="Y124" s="2" t="str">
        <f t="shared" ca="1" si="256"/>
        <v>String("116. ,99,255,1,100,0;") +</v>
      </c>
      <c r="Z124" s="2" t="str">
        <f t="shared" si="239"/>
        <v xml:space="preserve">  {  20, 212,  85}, // Фея</v>
      </c>
      <c r="AA124" s="2" t="str">
        <f t="shared" ca="1" si="240"/>
        <v xml:space="preserve">        case EFF_FAIRY:               DYNAMIC_DELAY_TICK { effTimer = millis(); fairyRoutine();               Eff_Tick (); }  break;  // (116U) Фея</v>
      </c>
      <c r="AB124" s="2" t="str">
        <f t="shared" ref="AB124:AB125" ca="1" si="259">CONCATENATE("{""name"":""",A124,". ",C124,""",""spmin"":",L124,",""spmax"":",M124,",""scmin"":",N124,",""scmax"":",O124,",""type"":",P124,"},")</f>
        <v>{"name":"116. Фея","spmin":99,"spmax":255,"scmin":1,"scmax":100,"type":0},</v>
      </c>
      <c r="AC124" s="4" t="str">
        <f t="shared" ca="1" si="241"/>
        <v>"e116":0,</v>
      </c>
      <c r="AD124" s="4" t="str">
        <f t="shared" ca="1" si="242"/>
        <v>e116=[[e116]]&amp;</v>
      </c>
      <c r="AE124" s="4" t="str">
        <f t="shared" ca="1" si="243"/>
        <v>"e116":2,</v>
      </c>
      <c r="AF124" s="2" t="str">
        <f t="shared" ca="1" si="252"/>
        <v>{"type":"checkbox","class":"checkbox-big","name":"e116","title":"116. Фея","style":"font-size:20px;display:block","state":"{{e116}}"},</v>
      </c>
      <c r="AG124" s="2" t="str">
        <f t="shared" ca="1" si="245"/>
        <v>{"type":"h4","title":"116. Фея","style":"width:85%;float:left"},{"type":"input","title":"папка","name":"e116","state":"{{e116}}","pattern":"[0-9]{1,2}","style":"width:15%;display:inline"},{"type":"hr"},</v>
      </c>
      <c r="AH124" s="2" t="str">
        <f t="shared" ca="1" si="246"/>
        <v>"116": "116.Фея",</v>
      </c>
      <c r="AI124" s="16" t="str">
        <f t="shared" ca="1" si="247"/>
        <v>"116":"116",</v>
      </c>
      <c r="AJ124" s="2" t="str">
        <f t="shared" ca="1" si="257"/>
        <v>116. Фея,99,255,1,100,0;</v>
      </c>
      <c r="AK124" s="2" t="str">
        <f t="shared" ca="1" si="249"/>
        <v>116.Фея</v>
      </c>
      <c r="AL124" s="2"/>
      <c r="AM124" s="2"/>
      <c r="AN124" s="17"/>
      <c r="AO124" s="2"/>
      <c r="AP124" s="2"/>
      <c r="AQ124" s="2"/>
      <c r="AR124" s="2"/>
      <c r="AS124" s="16"/>
      <c r="AT124" s="2"/>
      <c r="AU124" s="2"/>
      <c r="AV124" s="18"/>
      <c r="AW124" s="18"/>
      <c r="AX124" s="18"/>
      <c r="AY124" s="18"/>
      <c r="AZ124" s="18"/>
      <c r="BA124" s="18"/>
      <c r="BB124" s="18"/>
      <c r="BC124" s="18"/>
      <c r="BD124" s="18"/>
    </row>
    <row r="125" spans="1:56">
      <c r="A125" s="35">
        <f t="shared" ca="1" si="253"/>
        <v>117</v>
      </c>
      <c r="B125" s="40" t="s">
        <v>435</v>
      </c>
      <c r="C125" s="40" t="s">
        <v>431</v>
      </c>
      <c r="H125" s="40">
        <v>40</v>
      </c>
      <c r="I125" s="40">
        <v>250</v>
      </c>
      <c r="J125" s="40">
        <v>75</v>
      </c>
      <c r="L125" s="40">
        <v>1</v>
      </c>
      <c r="M125" s="40">
        <v>255</v>
      </c>
      <c r="N125" s="40">
        <v>1</v>
      </c>
      <c r="O125" s="40">
        <v>100</v>
      </c>
      <c r="P125" s="40">
        <v>1</v>
      </c>
      <c r="Q125" s="40" t="s">
        <v>44</v>
      </c>
      <c r="R125" s="40" t="s">
        <v>434</v>
      </c>
      <c r="S125" s="40">
        <v>2</v>
      </c>
      <c r="T125" s="40">
        <f t="shared" ca="1" si="234"/>
        <v>117</v>
      </c>
      <c r="V125" s="2" t="str">
        <f t="shared" ca="1" si="235"/>
        <v>#define EFF_FONTAN              (117U)    // Фонтан</v>
      </c>
      <c r="W125" s="2" t="str">
        <f t="shared" ca="1" si="254"/>
        <v>String("117. Фонтан,1,255,1,100,1;") +</v>
      </c>
      <c r="X125" s="2" t="str">
        <f t="shared" ca="1" si="255"/>
        <v>String("117. ,1,255,1,100,1;") +</v>
      </c>
      <c r="Y125" s="2" t="str">
        <f t="shared" ca="1" si="256"/>
        <v>String("117. ,1,255,1,100,1;") +</v>
      </c>
      <c r="Z125" s="2" t="str">
        <f t="shared" si="239"/>
        <v xml:space="preserve">  {  40, 250,  75}, // Фонтан</v>
      </c>
      <c r="AA125" s="2" t="str">
        <f t="shared" ca="1" si="240"/>
        <v xml:space="preserve">        case EFF_FONTAN:              DYNAMIC_DELAY_TICK { effTimer = millis(); Fountain();                   Eff_Tick (); }  break;  // (117U) Фонтан</v>
      </c>
      <c r="AB125" s="2" t="str">
        <f t="shared" ca="1" si="259"/>
        <v>{"name":"117. Фонтан","spmin":1,"spmax":255,"scmin":1,"scmax":100,"type":1},</v>
      </c>
      <c r="AC125" s="4" t="str">
        <f t="shared" ca="1" si="241"/>
        <v>"e117":0,</v>
      </c>
      <c r="AD125" s="4" t="str">
        <f t="shared" ca="1" si="242"/>
        <v>e117=[[e117]]&amp;</v>
      </c>
      <c r="AE125" s="4" t="str">
        <f t="shared" ca="1" si="243"/>
        <v>"e117":2,</v>
      </c>
      <c r="AF125" s="2" t="str">
        <f t="shared" ca="1" si="252"/>
        <v>{"type":"checkbox","class":"checkbox-big","name":"e117","title":"117. Фонтан","style":"font-size:20px;display:block","state":"{{e117}}"},</v>
      </c>
      <c r="AG125" s="2" t="str">
        <f t="shared" ca="1" si="245"/>
        <v>{"type":"h4","title":"117. Фонтан","style":"width:85%;float:left"},{"type":"input","title":"папка","name":"e117","state":"{{e117}}","pattern":"[0-9]{1,2}","style":"width:15%;display:inline"},{"type":"hr"},</v>
      </c>
      <c r="AH125" s="2" t="str">
        <f t="shared" ca="1" si="246"/>
        <v>"117": "117.Фонтан",</v>
      </c>
      <c r="AI125" s="16" t="str">
        <f t="shared" ca="1" si="247"/>
        <v>"117":"117",</v>
      </c>
      <c r="AJ125" s="2" t="str">
        <f t="shared" ca="1" si="257"/>
        <v>117. Фонтан,1,255,1,100,1;</v>
      </c>
      <c r="AK125" s="2" t="str">
        <f t="shared" ca="1" si="249"/>
        <v>117.Фонтан</v>
      </c>
    </row>
    <row r="126" spans="1:56" ht="14.25" customHeight="1">
      <c r="A126" s="35">
        <f t="shared" ref="A126:A134" ca="1" si="260">MAX(OFFSET(A126,-4,0,4,1))+1</f>
        <v>118</v>
      </c>
      <c r="B126" s="40" t="s">
        <v>353</v>
      </c>
      <c r="C126" s="40" t="s">
        <v>354</v>
      </c>
      <c r="H126" s="40">
        <v>20</v>
      </c>
      <c r="I126" s="40">
        <v>240</v>
      </c>
      <c r="J126" s="40">
        <v>65</v>
      </c>
      <c r="L126" s="40">
        <v>1</v>
      </c>
      <c r="M126" s="40">
        <v>255</v>
      </c>
      <c r="N126" s="40">
        <v>1</v>
      </c>
      <c r="O126" s="40">
        <v>100</v>
      </c>
      <c r="P126" s="40">
        <v>0</v>
      </c>
      <c r="Q126" s="40" t="s">
        <v>388</v>
      </c>
      <c r="R126" s="40" t="s">
        <v>355</v>
      </c>
      <c r="S126" s="40">
        <v>2</v>
      </c>
      <c r="T126" s="40">
        <f ca="1">MAX(OFFSET(T126,-4,0,4,1))+1</f>
        <v>118</v>
      </c>
      <c r="U126" s="15"/>
      <c r="V126" s="2" t="str">
        <f ca="1">CONCATENATE("#define EFF_",B126,REPT(" ",20-LEN(B126)),"(",REPT(" ",3-LEN(T126)),T126,"U)    // ",C126)</f>
        <v>#define EFF_COLOR               (118U)    // Цвет</v>
      </c>
      <c r="W126" s="2" t="str">
        <f ca="1">CONCATENATE("String(""",A126,". ",C126,",",L126,",",M126,",",N126,",",O126,",",P126,";"") +")</f>
        <v>String("118. Цвет,1,255,1,100,0;") +</v>
      </c>
      <c r="X126" s="2" t="str">
        <f ca="1">CONCATENATE("String(""",A126,". ",D126,",",L126,",",M126,",",N126,",",O126,",",P126,";"") +")</f>
        <v>String("118. ,1,255,1,100,0;") +</v>
      </c>
      <c r="Y126" s="2" t="str">
        <f ca="1">CONCATENATE("String(""",A126,". ",E126,",",L126,",",M126,",",N126,",",O126,",",P126,";"") +")</f>
        <v>String("118. ,1,255,1,100,0;") +</v>
      </c>
      <c r="Z126" s="2" t="str">
        <f>CONCATENATE("  {",REPT(" ",4-LEN(H126)),H126,",",REPT(" ",4-LEN(I126)),I126,",",REPT(" ",4-LEN(J126)),J126,"}, // ",C126)</f>
        <v xml:space="preserve">  {  20, 240,  65}, // Цвет</v>
      </c>
      <c r="AA126" s="2" t="str">
        <f ca="1">CONCATENATE("        case EFF_",B126,":",REPT(" ",20-LEN(B126)),Q126," { effTimer = millis(); ",R126,REPT(" ",30-LEN(R126)),"Eff_Tick (); }","  break;  // (",REPT(" ",3-LEN(T126)),T126,"U) ",C126)</f>
        <v xml:space="preserve">        case EFF_COLOR:               LOW_DELAY_TICK  { effTimer = millis(); colorRoutine();               Eff_Tick (); }  break;  // (118U) Цвет</v>
      </c>
      <c r="AB126" s="2" t="str">
        <f ca="1">CONCATENATE("{""name"":""",A126,". ",C126,""",""spmin"":",L126,",""spmax"":",M126,",""scmin"":",N126,",""scmax"":",O126,",""type"":",P126,"},")</f>
        <v>{"name":"118. Цвет","spmin":1,"spmax":255,"scmin":1,"scmax":100,"type":0},</v>
      </c>
      <c r="AC126" s="4" t="str">
        <f ca="1">CONCATENATE("""","e",T126,"""",":0,")</f>
        <v>"e118":0,</v>
      </c>
      <c r="AD126" s="4" t="str">
        <f ca="1">CONCATENATE("e",T126,"=[[e",T126,"]]&amp;")</f>
        <v>e118=[[e118]]&amp;</v>
      </c>
      <c r="AE126" s="4" t="str">
        <f ca="1">CONCATENATE("""","e",T126,"""",":",S126,",")</f>
        <v>"e118":2,</v>
      </c>
      <c r="AF126" s="2" t="str">
        <f ca="1">CONCATENATE("{""type"":""checkbox"",""class"":""checkbox-big"",""name"":""e",T126,""",""title"":""",A126,". ",C126,""",""style"":""font-size:20px;display:block"",""state"":""{{e",T126,"}}""},")</f>
        <v>{"type":"checkbox","class":"checkbox-big","name":"e118","title":"118. Цвет","style":"font-size:20px;display:block","state":"{{e118}}"},</v>
      </c>
      <c r="AG126" s="2" t="str">
        <f ca="1">CONCATENATE("{""type"":""h4"",""title"":""",A126,". ",C126,""",""style"":""width:85%;float:left""},{""type"":""input"",""title"":""папка"",""name"":""e",T126,""",""state"":""{{e",T126,"}}"",""pattern"":""[0-9]{1,2}"",""style"":""width:15%;display:inline""},{""type"":""hr""},")</f>
        <v>{"type":"h4","title":"118. Цвет","style":"width:85%;float:left"},{"type":"input","title":"папка","name":"e118","state":"{{e118}}","pattern":"[0-9]{1,2}","style":"width:15%;display:inline"},{"type":"hr"},</v>
      </c>
      <c r="AH126" s="2" t="str">
        <f ca="1">CONCATENATE("""",A126,"""",": """,A126,".",C126,""",")</f>
        <v>"118": "118.Цвет",</v>
      </c>
      <c r="AI126" s="16" t="str">
        <f ca="1">CONCATENATE("""",A126,"""",":""",T126,""",")</f>
        <v>"118":"118",</v>
      </c>
      <c r="AJ126" s="2" t="str">
        <f ca="1">CONCATENATE(A126,". ",C126,",",L126,",",M126,",",N126,",",O126,",",P126,";")</f>
        <v>118. Цвет,1,255,1,100,0;</v>
      </c>
      <c r="AK126" s="2" t="str">
        <f t="shared" ref="AK126:AK134" ca="1" si="261">CONCATENATE("",A126,"",".",C126,"")</f>
        <v>118.Цвет</v>
      </c>
      <c r="AL126" s="2"/>
      <c r="AM126" s="2"/>
      <c r="AN126" s="17"/>
      <c r="AO126" s="2"/>
      <c r="AP126" s="2"/>
      <c r="AQ126" s="2"/>
      <c r="AR126" s="2"/>
      <c r="AS126" s="16"/>
      <c r="AT126" s="2"/>
      <c r="AU126" s="2"/>
      <c r="AV126" s="18"/>
      <c r="AW126" s="18"/>
      <c r="AX126" s="18"/>
      <c r="AY126" s="18"/>
      <c r="AZ126" s="18"/>
      <c r="BA126" s="18"/>
      <c r="BB126" s="18"/>
      <c r="BC126" s="18"/>
      <c r="BD126" s="18"/>
    </row>
    <row r="127" spans="1:56">
      <c r="A127" s="35">
        <f t="shared" ca="1" si="260"/>
        <v>119</v>
      </c>
      <c r="B127" s="40" t="s">
        <v>392</v>
      </c>
      <c r="C127" s="40" t="s">
        <v>384</v>
      </c>
      <c r="H127" s="40">
        <v>20</v>
      </c>
      <c r="I127" s="40">
        <v>127</v>
      </c>
      <c r="J127" s="40">
        <v>92</v>
      </c>
      <c r="L127" s="40">
        <v>1</v>
      </c>
      <c r="M127" s="40">
        <v>240</v>
      </c>
      <c r="N127" s="40">
        <v>1</v>
      </c>
      <c r="O127" s="40">
        <v>100</v>
      </c>
      <c r="P127" s="40">
        <v>1</v>
      </c>
      <c r="Q127" s="40" t="s">
        <v>81</v>
      </c>
      <c r="R127" s="40" t="s">
        <v>393</v>
      </c>
      <c r="S127" s="40">
        <v>2</v>
      </c>
      <c r="T127" s="40">
        <f t="shared" ref="T127" ca="1" si="262">MAX(OFFSET(T127,-4,0,4,1))+1</f>
        <v>119</v>
      </c>
      <c r="V127" s="2" t="str">
        <f t="shared" ref="V127" ca="1" si="263">CONCATENATE("#define EFF_",B127,REPT(" ",20-LEN(B127)),"(",REPT(" ",3-LEN(T127)),T127,"U)    // ",C127)</f>
        <v>#define EFF_EFF_COLORED_PYTHON  (119U)    // Цветной Питон</v>
      </c>
      <c r="W127" s="2" t="str">
        <f ca="1">CONCATENATE("String(""",A127,". ",C127,",",L127,",",M127,",",N127,",",O127,",",P127,";"") +")</f>
        <v>String("119. Цветной Питон,1,240,1,100,1;") +</v>
      </c>
      <c r="X127" s="2" t="str">
        <f ca="1">CONCATENATE("String(""",A127,". ",D127,",",L127,",",M127,",",N127,",",O127,",",P127,";"") +")</f>
        <v>String("119. ,1,240,1,100,1;") +</v>
      </c>
      <c r="Y127" s="2" t="str">
        <f ca="1">CONCATENATE("String(""",A127,". ",E127,",",L127,",",M127,",",N127,",",O127,",",P127,";"") +")</f>
        <v>String("119. ,1,240,1,100,1;") +</v>
      </c>
      <c r="Z127" s="2" t="str">
        <f t="shared" ref="Z127" si="264">CONCATENATE("  {",REPT(" ",4-LEN(H127)),H127,",",REPT(" ",4-LEN(I127)),I127,",",REPT(" ",4-LEN(J127)),J127,"}, // ",C127)</f>
        <v xml:space="preserve">  {  20, 127,  92}, // Цветной Питон</v>
      </c>
      <c r="AA127" s="2" t="str">
        <f t="shared" ref="AA127" ca="1" si="265">CONCATENATE("        case EFF_",B127,":",REPT(" ",20-LEN(B127)),Q127," { effTimer = millis(); ",R127,REPT(" ",30-LEN(R127)),"Eff_Tick (); }","  break;  // (",REPT(" ",3-LEN(T127)),T127,"U) ",C127)</f>
        <v xml:space="preserve">        case EFF_EFF_COLORED_PYTHON : LOW_DELAY_TICK { effTimer = millis(); Colored_Python();             Eff_Tick (); }  break;  // (119U) Цветной Питон</v>
      </c>
      <c r="AB127" s="2" t="str">
        <f ca="1">CONCATENATE("{""name"":""",A127,". ",C127,""",""spmin"":",L127,",""spmax"":",M127,",""scmin"":",N127,",""scmax"":",O127,",""type"":",P127,"},")</f>
        <v>{"name":"119. Цветной Питон","spmin":1,"spmax":240,"scmin":1,"scmax":100,"type":1},</v>
      </c>
      <c r="AC127" s="4" t="str">
        <f t="shared" ref="AC127" ca="1" si="266">CONCATENATE("""","e",T127,"""",":0,")</f>
        <v>"e119":0,</v>
      </c>
      <c r="AD127" s="4" t="str">
        <f t="shared" ref="AD127" ca="1" si="267">CONCATENATE("e",T127,"=[[e",T127,"]]&amp;")</f>
        <v>e119=[[e119]]&amp;</v>
      </c>
      <c r="AE127" s="4" t="str">
        <f t="shared" ref="AE127" ca="1" si="268">CONCATENATE("""","e",T127,"""",":",S127,",")</f>
        <v>"e119":2,</v>
      </c>
      <c r="AF127" s="2" t="str">
        <f ca="1">CONCATENATE("{""type"":""checkbox"",""class"":""checkbox-big"",""name"":""e",T127,""",""title"":""",A127,". ",C127,""",""style"":""font-size:20px;display:block"",""state"":""{{e",T127,"}}""},")</f>
        <v>{"type":"checkbox","class":"checkbox-big","name":"e119","title":"119. Цветной Питон","style":"font-size:20px;display:block","state":"{{e119}}"},</v>
      </c>
      <c r="AG127" s="2" t="str">
        <f t="shared" ref="AG127" ca="1" si="269">CONCATENATE("{""type"":""h4"",""title"":""",A127,". ",C127,""",""style"":""width:85%;float:left""},{""type"":""input"",""title"":""папка"",""name"":""e",T127,""",""state"":""{{e",T127,"}}"",""pattern"":""[0-9]{1,2}"",""style"":""width:15%;display:inline""},{""type"":""hr""},")</f>
        <v>{"type":"h4","title":"119. Цветной Питон","style":"width:85%;float:left"},{"type":"input","title":"папка","name":"e119","state":"{{e119}}","pattern":"[0-9]{1,2}","style":"width:15%;display:inline"},{"type":"hr"},</v>
      </c>
      <c r="AH127" s="2" t="str">
        <f t="shared" ref="AH127:AH131" ca="1" si="270">CONCATENATE("""",A127,"""",": """,A127,".",C127,""",")</f>
        <v>"119": "119.Цветной Питон",</v>
      </c>
      <c r="AI127" s="16" t="str">
        <f t="shared" ref="AI127" ca="1" si="271">CONCATENATE("""",A127,"""",":""",T127,""",")</f>
        <v>"119":"119",</v>
      </c>
      <c r="AJ127" s="2" t="str">
        <f ca="1">CONCATENATE(A127,". ",C127,",",L127,",",M127,",",N127,",",O127,",",P127,";")</f>
        <v>119. Цветной Питон,1,240,1,100,1;</v>
      </c>
      <c r="AK127" s="2" t="str">
        <f t="shared" ca="1" si="261"/>
        <v>119.Цветной Питон</v>
      </c>
    </row>
    <row r="128" spans="1:56" ht="14.25" customHeight="1">
      <c r="A128" s="35">
        <f t="shared" ca="1" si="260"/>
        <v>120</v>
      </c>
      <c r="B128" s="40" t="s">
        <v>356</v>
      </c>
      <c r="C128" s="40" t="s">
        <v>357</v>
      </c>
      <c r="H128" s="40">
        <v>15</v>
      </c>
      <c r="I128" s="40">
        <v>195</v>
      </c>
      <c r="J128" s="40">
        <v>80</v>
      </c>
      <c r="L128" s="40">
        <v>99</v>
      </c>
      <c r="M128" s="40">
        <v>255</v>
      </c>
      <c r="N128" s="40">
        <v>1</v>
      </c>
      <c r="O128" s="40">
        <v>100</v>
      </c>
      <c r="P128" s="40">
        <v>0</v>
      </c>
      <c r="Q128" s="40" t="s">
        <v>44</v>
      </c>
      <c r="R128" s="40" t="s">
        <v>358</v>
      </c>
      <c r="S128" s="40">
        <v>2</v>
      </c>
      <c r="T128" s="40">
        <f t="shared" ref="T128:T131" ca="1" si="272">MAX(OFFSET(T128,-4,0,4,1))+1</f>
        <v>120</v>
      </c>
      <c r="U128" s="15"/>
      <c r="V128" s="2" t="str">
        <f t="shared" ref="V128:V131" ca="1" si="273">CONCATENATE("#define EFF_",B128,REPT(" ",20-LEN(B128)),"(",REPT(" ",3-LEN(T128)),T128,"U)    // ",C128)</f>
        <v>#define EFF_EFF_SAND            (120U)    // Цветные драже</v>
      </c>
      <c r="W128" s="2" t="str">
        <f t="shared" ref="W128:W131" ca="1" si="274">CONCATENATE("String(""",A128,". ",C128,",",L128,",",M128,",",N128,",",O128,",",P128,";"") +")</f>
        <v>String("120. Цветные драже,99,255,1,100,0;") +</v>
      </c>
      <c r="X128" s="2" t="str">
        <f t="shared" ref="X128:X131" ca="1" si="275">CONCATENATE("String(""",A128,". ",D128,",",L128,",",M128,",",N128,",",O128,",",P128,";"") +")</f>
        <v>String("120. ,99,255,1,100,0;") +</v>
      </c>
      <c r="Y128" s="2" t="str">
        <f t="shared" ref="Y128:Y131" ca="1" si="276">CONCATENATE("String(""",A128,". ",E128,",",L128,",",M128,",",N128,",",O128,",",P128,";"") +")</f>
        <v>String("120. ,99,255,1,100,0;") +</v>
      </c>
      <c r="Z128" s="2" t="str">
        <f t="shared" ref="Z128:Z131" si="277">CONCATENATE("  {",REPT(" ",4-LEN(H128)),H128,",",REPT(" ",4-LEN(I128)),I128,",",REPT(" ",4-LEN(J128)),J128,"}, // ",C128)</f>
        <v xml:space="preserve">  {  15, 195,  80}, // Цветные драже</v>
      </c>
      <c r="AA128" s="2" t="str">
        <f t="shared" ref="AA128:AA131" ca="1" si="278">CONCATENATE("        case EFF_",B128,":",REPT(" ",20-LEN(B128)),Q128," { effTimer = millis(); ",R128,REPT(" ",30-LEN(R128)),"Eff_Tick (); }","  break;  // (",REPT(" ",3-LEN(T128)),T128,"U) ",C128)</f>
        <v xml:space="preserve">        case EFF_EFF_SAND:            DYNAMIC_DELAY_TICK { effTimer = millis(); sandRoutine();                Eff_Tick (); }  break;  // (120U) Цветные драже</v>
      </c>
      <c r="AB128" s="2" t="str">
        <f t="shared" ref="AB128:AB131" ca="1" si="279">CONCATENATE("{""name"":""",A128,". ",C128,""",""spmin"":",L128,",""spmax"":",M128,",""scmin"":",N128,",""scmax"":",O128,",""type"":",P128,"},")</f>
        <v>{"name":"120. Цветные драже","spmin":99,"spmax":255,"scmin":1,"scmax":100,"type":0},</v>
      </c>
      <c r="AC128" s="4" t="str">
        <f t="shared" ref="AC128:AC131" ca="1" si="280">CONCATENATE("""","e",T128,"""",":0,")</f>
        <v>"e120":0,</v>
      </c>
      <c r="AD128" s="4" t="str">
        <f t="shared" ref="AD128:AD131" ca="1" si="281">CONCATENATE("e",T128,"=[[e",T128,"]]&amp;")</f>
        <v>e120=[[e120]]&amp;</v>
      </c>
      <c r="AE128" s="4" t="str">
        <f t="shared" ref="AE128:AE131" ca="1" si="282">CONCATENATE("""","e",T128,"""",":",S128,",")</f>
        <v>"e120":2,</v>
      </c>
      <c r="AF128" s="2" t="str">
        <f t="shared" ref="AF128:AF131" ca="1" si="283">CONCATENATE("{""type"":""checkbox"",""class"":""checkbox-big"",""name"":""e",T128,""",""title"":""",A128,". ",C128,""",""style"":""font-size:20px;display:block"",""state"":""{{e",T128,"}}""},")</f>
        <v>{"type":"checkbox","class":"checkbox-big","name":"e120","title":"120. Цветные драже","style":"font-size:20px;display:block","state":"{{e120}}"},</v>
      </c>
      <c r="AG128" s="2" t="str">
        <f t="shared" ref="AG128:AG131" ca="1" si="284">CONCATENATE("{""type"":""h4"",""title"":""",A128,". ",C128,""",""style"":""width:85%;float:left""},{""type"":""input"",""title"":""папка"",""name"":""e",T128,""",""state"":""{{e",T128,"}}"",""pattern"":""[0-9]{1,2}"",""style"":""width:15%;display:inline""},{""type"":""hr""},")</f>
        <v>{"type":"h4","title":"120. Цветные драже","style":"width:85%;float:left"},{"type":"input","title":"папка","name":"e120","state":"{{e120}}","pattern":"[0-9]{1,2}","style":"width:15%;display:inline"},{"type":"hr"},</v>
      </c>
      <c r="AH128" s="2" t="str">
        <f t="shared" ca="1" si="270"/>
        <v>"120": "120.Цветные драже",</v>
      </c>
      <c r="AI128" s="16" t="str">
        <f t="shared" ref="AI128:AI131" ca="1" si="285">CONCATENATE("""",A128,"""",":""",T128,""",")</f>
        <v>"120":"120",</v>
      </c>
      <c r="AJ128" s="2" t="str">
        <f t="shared" ref="AJ128:AJ131" ca="1" si="286">CONCATENATE(A128,". ",C128,",",L128,",",M128,",",N128,",",O128,",",P128,";")</f>
        <v>120. Цветные драже,99,255,1,100,0;</v>
      </c>
      <c r="AK128" s="2" t="str">
        <f t="shared" ca="1" si="261"/>
        <v>120.Цветные драже</v>
      </c>
      <c r="AL128" s="2"/>
      <c r="AM128" s="2"/>
      <c r="AN128" s="17"/>
      <c r="AO128" s="2"/>
      <c r="AP128" s="2"/>
      <c r="AQ128" s="2"/>
      <c r="AR128" s="2"/>
      <c r="AS128" s="16"/>
      <c r="AT128" s="2"/>
      <c r="AU128" s="2"/>
      <c r="AV128" s="18"/>
      <c r="AW128" s="18"/>
      <c r="AX128" s="18"/>
      <c r="AY128" s="18"/>
      <c r="AZ128" s="18"/>
      <c r="BA128" s="18"/>
      <c r="BB128" s="18"/>
      <c r="BC128" s="18"/>
      <c r="BD128" s="18"/>
    </row>
    <row r="129" spans="1:56" ht="14.25" customHeight="1">
      <c r="A129" s="35">
        <f t="shared" ca="1" si="260"/>
        <v>121</v>
      </c>
      <c r="B129" s="40" t="s">
        <v>359</v>
      </c>
      <c r="C129" s="40" t="s">
        <v>360</v>
      </c>
      <c r="H129" s="40">
        <v>25</v>
      </c>
      <c r="I129" s="40">
        <v>128</v>
      </c>
      <c r="J129" s="40">
        <v>60</v>
      </c>
      <c r="L129" s="40">
        <v>128</v>
      </c>
      <c r="M129" s="40">
        <v>128</v>
      </c>
      <c r="N129" s="40">
        <v>10</v>
      </c>
      <c r="O129" s="40">
        <v>90</v>
      </c>
      <c r="P129" s="40">
        <v>0</v>
      </c>
      <c r="Q129" s="40" t="s">
        <v>177</v>
      </c>
      <c r="R129" s="40" t="s">
        <v>361</v>
      </c>
      <c r="S129" s="40">
        <v>2</v>
      </c>
      <c r="T129" s="40">
        <f t="shared" ca="1" si="272"/>
        <v>121</v>
      </c>
      <c r="U129" s="15"/>
      <c r="V129" s="2" t="str">
        <f t="shared" ca="1" si="273"/>
        <v>#define EFF_COLOR_FRIZZLES      (121U)    // Цветные кудри</v>
      </c>
      <c r="W129" s="2" t="str">
        <f t="shared" ca="1" si="274"/>
        <v>String("121. Цветные кудри,128,128,10,90,0;") +</v>
      </c>
      <c r="X129" s="2" t="str">
        <f t="shared" ca="1" si="275"/>
        <v>String("121. ,128,128,10,90,0;") +</v>
      </c>
      <c r="Y129" s="2" t="str">
        <f t="shared" ca="1" si="276"/>
        <v>String("121. ,128,128,10,90,0;") +</v>
      </c>
      <c r="Z129" s="2" t="str">
        <f t="shared" si="277"/>
        <v xml:space="preserve">  {  25, 128,  60}, // Цветные кудри</v>
      </c>
      <c r="AA129" s="2" t="str">
        <f t="shared" ca="1" si="278"/>
        <v xml:space="preserve">        case EFF_COLOR_FRIZZLES:      SOFT_DELAY_TICK { effTimer = millis(); ColorFrizzles();              Eff_Tick (); }  break;  // (121U) Цветные кудри</v>
      </c>
      <c r="AB129" s="2" t="str">
        <f t="shared" ca="1" si="279"/>
        <v>{"name":"121. Цветные кудри","spmin":128,"spmax":128,"scmin":10,"scmax":90,"type":0},</v>
      </c>
      <c r="AC129" s="4" t="str">
        <f t="shared" ca="1" si="280"/>
        <v>"e121":0,</v>
      </c>
      <c r="AD129" s="4" t="str">
        <f t="shared" ca="1" si="281"/>
        <v>e121=[[e121]]&amp;</v>
      </c>
      <c r="AE129" s="4" t="str">
        <f t="shared" ca="1" si="282"/>
        <v>"e121":2,</v>
      </c>
      <c r="AF129" s="2" t="str">
        <f t="shared" ca="1" si="283"/>
        <v>{"type":"checkbox","class":"checkbox-big","name":"e121","title":"121. Цветные кудри","style":"font-size:20px;display:block","state":"{{e121}}"},</v>
      </c>
      <c r="AG129" s="2" t="str">
        <f t="shared" ca="1" si="284"/>
        <v>{"type":"h4","title":"121. Цветные кудри","style":"width:85%;float:left"},{"type":"input","title":"папка","name":"e121","state":"{{e121}}","pattern":"[0-9]{1,2}","style":"width:15%;display:inline"},{"type":"hr"},</v>
      </c>
      <c r="AH129" s="2" t="str">
        <f t="shared" ca="1" si="270"/>
        <v>"121": "121.Цветные кудри",</v>
      </c>
      <c r="AI129" s="16" t="str">
        <f t="shared" ca="1" si="285"/>
        <v>"121":"121",</v>
      </c>
      <c r="AJ129" s="2" t="str">
        <f t="shared" ca="1" si="286"/>
        <v>121. Цветные кудри,128,128,10,90,0;</v>
      </c>
      <c r="AK129" s="2" t="str">
        <f t="shared" ca="1" si="261"/>
        <v>121.Цветные кудри</v>
      </c>
      <c r="AL129" s="2"/>
      <c r="AM129" s="2"/>
      <c r="AN129" s="17"/>
      <c r="AO129" s="2"/>
      <c r="AP129" s="2"/>
      <c r="AQ129" s="2"/>
      <c r="AR129" s="2"/>
      <c r="AS129" s="16"/>
      <c r="AT129" s="2"/>
      <c r="AU129" s="2"/>
      <c r="AV129" s="18"/>
      <c r="AW129" s="18"/>
      <c r="AX129" s="18"/>
      <c r="AY129" s="18"/>
      <c r="AZ129" s="18"/>
      <c r="BA129" s="18"/>
      <c r="BB129" s="18"/>
      <c r="BC129" s="18"/>
      <c r="BD129" s="18"/>
    </row>
    <row r="130" spans="1:56" ht="14.25" customHeight="1">
      <c r="A130" s="35">
        <f t="shared" ca="1" si="260"/>
        <v>122</v>
      </c>
      <c r="B130" s="40" t="s">
        <v>362</v>
      </c>
      <c r="C130" s="40" t="s">
        <v>363</v>
      </c>
      <c r="H130" s="40">
        <v>15</v>
      </c>
      <c r="I130" s="40">
        <v>150</v>
      </c>
      <c r="J130" s="40">
        <v>45</v>
      </c>
      <c r="L130" s="40">
        <v>50</v>
      </c>
      <c r="M130" s="40">
        <v>255</v>
      </c>
      <c r="N130" s="40">
        <v>1</v>
      </c>
      <c r="O130" s="40">
        <v>100</v>
      </c>
      <c r="P130" s="40">
        <v>1</v>
      </c>
      <c r="Q130" s="40" t="s">
        <v>44</v>
      </c>
      <c r="R130" s="40" t="s">
        <v>364</v>
      </c>
      <c r="S130" s="40">
        <v>2</v>
      </c>
      <c r="T130" s="40">
        <f t="shared" ca="1" si="272"/>
        <v>122</v>
      </c>
      <c r="U130" s="15"/>
      <c r="V130" s="2" t="str">
        <f t="shared" ca="1" si="273"/>
        <v>#define EFF_EFF_LOTUS           (122U)    // Цветок лотоса</v>
      </c>
      <c r="W130" s="2" t="str">
        <f t="shared" ca="1" si="274"/>
        <v>String("122. Цветок лотоса,50,255,1,100,1;") +</v>
      </c>
      <c r="X130" s="2" t="str">
        <f t="shared" ca="1" si="275"/>
        <v>String("122. ,50,255,1,100,1;") +</v>
      </c>
      <c r="Y130" s="2" t="str">
        <f t="shared" ca="1" si="276"/>
        <v>String("122. ,50,255,1,100,1;") +</v>
      </c>
      <c r="Z130" s="2" t="str">
        <f t="shared" si="277"/>
        <v xml:space="preserve">  {  15, 150,  45}, // Цветок лотоса</v>
      </c>
      <c r="AA130" s="2" t="str">
        <f t="shared" ca="1" si="278"/>
        <v xml:space="preserve">        case EFF_EFF_LOTUS:           DYNAMIC_DELAY_TICK { effTimer = millis(); LotusFlower();                Eff_Tick (); }  break;  // (122U) Цветок лотоса</v>
      </c>
      <c r="AB130" s="2" t="str">
        <f t="shared" ca="1" si="279"/>
        <v>{"name":"122. Цветок лотоса","spmin":50,"spmax":255,"scmin":1,"scmax":100,"type":1},</v>
      </c>
      <c r="AC130" s="4" t="str">
        <f t="shared" ca="1" si="280"/>
        <v>"e122":0,</v>
      </c>
      <c r="AD130" s="4" t="str">
        <f t="shared" ca="1" si="281"/>
        <v>e122=[[e122]]&amp;</v>
      </c>
      <c r="AE130" s="4" t="str">
        <f t="shared" ca="1" si="282"/>
        <v>"e122":2,</v>
      </c>
      <c r="AF130" s="2" t="str">
        <f t="shared" ca="1" si="283"/>
        <v>{"type":"checkbox","class":"checkbox-big","name":"e122","title":"122. Цветок лотоса","style":"font-size:20px;display:block","state":"{{e122}}"},</v>
      </c>
      <c r="AG130" s="2" t="str">
        <f t="shared" ca="1" si="284"/>
        <v>{"type":"h4","title":"122. Цветок лотоса","style":"width:85%;float:left"},{"type":"input","title":"папка","name":"e122","state":"{{e122}}","pattern":"[0-9]{1,2}","style":"width:15%;display:inline"},{"type":"hr"},</v>
      </c>
      <c r="AH130" s="2" t="str">
        <f t="shared" ca="1" si="270"/>
        <v>"122": "122.Цветок лотоса",</v>
      </c>
      <c r="AI130" s="16" t="str">
        <f t="shared" ca="1" si="285"/>
        <v>"122":"122",</v>
      </c>
      <c r="AJ130" s="2" t="str">
        <f t="shared" ca="1" si="286"/>
        <v>122. Цветок лотоса,50,255,1,100,1;</v>
      </c>
      <c r="AK130" s="2" t="str">
        <f t="shared" ca="1" si="261"/>
        <v>122.Цветок лотоса</v>
      </c>
      <c r="AL130" s="2"/>
      <c r="AM130" s="2"/>
      <c r="AN130" s="17"/>
      <c r="AO130" s="2"/>
      <c r="AP130" s="2"/>
      <c r="AQ130" s="2"/>
      <c r="AR130" s="2"/>
      <c r="AS130" s="16"/>
      <c r="AT130" s="2"/>
      <c r="AU130" s="2"/>
      <c r="AV130" s="18"/>
      <c r="AW130" s="18"/>
      <c r="AX130" s="18"/>
      <c r="AY130" s="18"/>
      <c r="AZ130" s="18"/>
      <c r="BA130" s="18"/>
      <c r="BB130" s="18"/>
      <c r="BC130" s="18"/>
      <c r="BD130" s="18"/>
    </row>
    <row r="131" spans="1:56">
      <c r="A131" s="35">
        <f t="shared" ca="1" si="260"/>
        <v>123</v>
      </c>
      <c r="B131" s="40" t="s">
        <v>415</v>
      </c>
      <c r="C131" s="40" t="s">
        <v>416</v>
      </c>
      <c r="H131" s="40">
        <v>15</v>
      </c>
      <c r="I131" s="40">
        <v>215</v>
      </c>
      <c r="J131" s="40">
        <v>35</v>
      </c>
      <c r="L131" s="40">
        <v>1</v>
      </c>
      <c r="M131" s="40">
        <v>255</v>
      </c>
      <c r="N131" s="40">
        <v>1</v>
      </c>
      <c r="O131" s="40">
        <v>100</v>
      </c>
      <c r="P131" s="40">
        <v>0</v>
      </c>
      <c r="Q131" s="40" t="s">
        <v>44</v>
      </c>
      <c r="R131" s="40" t="s">
        <v>417</v>
      </c>
      <c r="S131" s="40">
        <v>2</v>
      </c>
      <c r="T131" s="40">
        <f t="shared" ca="1" si="272"/>
        <v>123</v>
      </c>
      <c r="V131" s="2" t="str">
        <f t="shared" ca="1" si="273"/>
        <v>#define EFF_TURBULENCE          (123U)    // Цифровая турбулентность</v>
      </c>
      <c r="W131" s="2" t="str">
        <f t="shared" ca="1" si="274"/>
        <v>String("123. Цифровая турбулентность,1,255,1,100,0;") +</v>
      </c>
      <c r="X131" s="2" t="str">
        <f t="shared" ca="1" si="275"/>
        <v>String("123. ,1,255,1,100,0;") +</v>
      </c>
      <c r="Y131" s="2" t="str">
        <f t="shared" ca="1" si="276"/>
        <v>String("123. ,1,255,1,100,0;") +</v>
      </c>
      <c r="Z131" s="2" t="str">
        <f t="shared" si="277"/>
        <v xml:space="preserve">  {  15, 215,  35}, // Цифровая турбулентность</v>
      </c>
      <c r="AA131" s="2" t="str">
        <f t="shared" ca="1" si="278"/>
        <v xml:space="preserve">        case EFF_TURBULENCE:          DYNAMIC_DELAY_TICK { effTimer = millis(); Turbulence();                 Eff_Tick (); }  break;  // (123U) Цифровая турбулентность</v>
      </c>
      <c r="AB131" s="2" t="str">
        <f t="shared" ca="1" si="279"/>
        <v>{"name":"123. Цифровая турбулентность","spmin":1,"spmax":255,"scmin":1,"scmax":100,"type":0},</v>
      </c>
      <c r="AC131" s="4" t="str">
        <f t="shared" ca="1" si="280"/>
        <v>"e123":0,</v>
      </c>
      <c r="AD131" s="4" t="str">
        <f t="shared" ca="1" si="281"/>
        <v>e123=[[e123]]&amp;</v>
      </c>
      <c r="AE131" s="4" t="str">
        <f t="shared" ca="1" si="282"/>
        <v>"e123":2,</v>
      </c>
      <c r="AF131" s="2" t="str">
        <f t="shared" ca="1" si="283"/>
        <v>{"type":"checkbox","class":"checkbox-big","name":"e123","title":"123. Цифровая турбулентность","style":"font-size:20px;display:block","state":"{{e123}}"},</v>
      </c>
      <c r="AG131" s="2" t="str">
        <f t="shared" ca="1" si="284"/>
        <v>{"type":"h4","title":"123. Цифровая турбулентность","style":"width:85%;float:left"},{"type":"input","title":"папка","name":"e123","state":"{{e123}}","pattern":"[0-9]{1,2}","style":"width:15%;display:inline"},{"type":"hr"},</v>
      </c>
      <c r="AH131" s="2" t="str">
        <f t="shared" ca="1" si="270"/>
        <v>"123": "123.Цифровая турбулентность",</v>
      </c>
      <c r="AI131" s="16" t="str">
        <f t="shared" ca="1" si="285"/>
        <v>"123":"123",</v>
      </c>
      <c r="AJ131" s="2" t="str">
        <f t="shared" ca="1" si="286"/>
        <v>123. Цифровая турбулентность,1,255,1,100,0;</v>
      </c>
      <c r="AK131" s="2" t="str">
        <f t="shared" ca="1" si="261"/>
        <v>123.Цифровая турбулентность</v>
      </c>
    </row>
    <row r="132" spans="1:56" ht="14.25" customHeight="1">
      <c r="A132" s="35">
        <f t="shared" ca="1" si="260"/>
        <v>124</v>
      </c>
      <c r="B132" s="40" t="s">
        <v>365</v>
      </c>
      <c r="C132" s="40" t="s">
        <v>366</v>
      </c>
      <c r="H132" s="40">
        <v>20</v>
      </c>
      <c r="I132" s="40">
        <v>50</v>
      </c>
      <c r="J132" s="40">
        <v>5</v>
      </c>
      <c r="L132" s="40">
        <v>1</v>
      </c>
      <c r="M132" s="40">
        <v>255</v>
      </c>
      <c r="N132" s="40">
        <v>1</v>
      </c>
      <c r="O132" s="40">
        <v>100</v>
      </c>
      <c r="P132" s="40">
        <v>0</v>
      </c>
      <c r="Q132" s="40" t="s">
        <v>81</v>
      </c>
      <c r="R132" s="40" t="s">
        <v>367</v>
      </c>
      <c r="S132" s="40">
        <v>2</v>
      </c>
      <c r="T132" s="40">
        <f ca="1">MAX(OFFSET(T132,-4,0,4,1))+1</f>
        <v>124</v>
      </c>
      <c r="U132" s="15"/>
      <c r="V132" s="2" t="str">
        <f ca="1">CONCATENATE("#define EFF_",B132,REPT(" ",20-LEN(B132)),"(",REPT(" ",3-LEN(T132)),T132,"U)    // ",C132)</f>
        <v>#define EFF_SPHERES             (124U)    // Шapы</v>
      </c>
      <c r="W132" s="2" t="str">
        <f ca="1">CONCATENATE("String(""",A132,". ",C132,",",L132,",",M132,",",N132,",",O132,",",P132,";"") +")</f>
        <v>String("124. Шapы,1,255,1,100,0;") +</v>
      </c>
      <c r="X132" s="2" t="str">
        <f ca="1">CONCATENATE("String(""",A132,". ",D132,",",L132,",",M132,",",N132,",",O132,",",P132,";"") +")</f>
        <v>String("124. ,1,255,1,100,0;") +</v>
      </c>
      <c r="Y132" s="2" t="str">
        <f ca="1">CONCATENATE("String(""",A132,". ",E132,",",L132,",",M132,",",N132,",",O132,",",P132,";"") +")</f>
        <v>String("124. ,1,255,1,100,0;") +</v>
      </c>
      <c r="Z132" s="2" t="str">
        <f>CONCATENATE("  {",REPT(" ",4-LEN(H132)),H132,",",REPT(" ",4-LEN(I132)),I132,",",REPT(" ",4-LEN(J132)),J132,"}, // ",C132)</f>
        <v xml:space="preserve">  {  20,  50,   5}, // Шapы</v>
      </c>
      <c r="AA132" s="2" t="str">
        <f ca="1">CONCATENATE("        case EFF_",B132,":",REPT(" ",20-LEN(B132)),Q132," { effTimer = millis(); ",R132,REPT(" ",30-LEN(R132)),"Eff_Tick (); }","  break;  // (",REPT(" ",3-LEN(T132)),T132,"U) ",C132)</f>
        <v xml:space="preserve">        case EFF_SPHERES:             LOW_DELAY_TICK { effTimer = millis(); spheresRoutine();             Eff_Tick (); }  break;  // (124U) Шapы</v>
      </c>
      <c r="AB132" s="2" t="str">
        <f ca="1">CONCATENATE("{""name"":""",A132,". ",C132,""",""spmin"":",L132,",""spmax"":",M132,",""scmin"":",N132,",""scmax"":",O132,",""type"":",P132,"},")</f>
        <v>{"name":"124. Шapы","spmin":1,"spmax":255,"scmin":1,"scmax":100,"type":0},</v>
      </c>
      <c r="AC132" s="4" t="str">
        <f ca="1">CONCATENATE("""","e",T132,"""",":0,")</f>
        <v>"e124":0,</v>
      </c>
      <c r="AD132" s="4" t="str">
        <f ca="1">CONCATENATE("e",T132,"=[[e",T132,"]]&amp;")</f>
        <v>e124=[[e124]]&amp;</v>
      </c>
      <c r="AE132" s="4" t="str">
        <f ca="1">CONCATENATE("""","e",T132,"""",":",S132,",")</f>
        <v>"e124":2,</v>
      </c>
      <c r="AF132" s="2" t="str">
        <f ca="1">CONCATENATE("{""type"":""checkbox"",""class"":""checkbox-big"",""name"":""e",T132,""",""title"":""",A132,". ",C132,""",""style"":""font-size:20px;display:block"",""state"":""{{e",T132,"}}""},")</f>
        <v>{"type":"checkbox","class":"checkbox-big","name":"e124","title":"124. Шapы","style":"font-size:20px;display:block","state":"{{e124}}"},</v>
      </c>
      <c r="AG132" s="2" t="str">
        <f ca="1">CONCATENATE("{""type"":""h4"",""title"":""",A132,". ",C132,""",""style"":""width:85%;float:left""},{""type"":""input"",""title"":""папка"",""name"":""e",T132,""",""state"":""{{e",T132,"}}"",""pattern"":""[0-9]{1,2}"",""style"":""width:15%;display:inline""},{""type"":""hr""},")</f>
        <v>{"type":"h4","title":"124. Шapы","style":"width:85%;float:left"},{"type":"input","title":"папка","name":"e124","state":"{{e124}}","pattern":"[0-9]{1,2}","style":"width:15%;display:inline"},{"type":"hr"},</v>
      </c>
      <c r="AH132" s="2" t="str">
        <f ca="1">CONCATENATE("""",A132,"""",": """,A132,".",C132,""",")</f>
        <v>"124": "124.Шapы",</v>
      </c>
      <c r="AI132" s="16" t="str">
        <f ca="1">CONCATENATE("""",A132,"""",":""",T132,""",")</f>
        <v>"124":"124",</v>
      </c>
      <c r="AJ132" s="2" t="str">
        <f ca="1">CONCATENATE(A132,". ",C132,",",L132,",",M132,",",N132,",",O132,",",P132,";")</f>
        <v>124. Шapы,1,255,1,100,0;</v>
      </c>
      <c r="AK132" s="2" t="str">
        <f t="shared" ca="1" si="261"/>
        <v>124.Шapы</v>
      </c>
      <c r="AL132" s="2"/>
      <c r="AM132" s="2"/>
      <c r="AN132" s="17"/>
      <c r="AO132" s="2"/>
      <c r="AP132" s="2"/>
      <c r="AQ132" s="2"/>
      <c r="AR132" s="2"/>
      <c r="AS132" s="16"/>
      <c r="AT132" s="2"/>
      <c r="AU132" s="2"/>
      <c r="AV132" s="18"/>
      <c r="AW132" s="18"/>
      <c r="AX132" s="18"/>
      <c r="AY132" s="18"/>
      <c r="AZ132" s="18"/>
      <c r="BA132" s="18"/>
      <c r="BB132" s="18"/>
      <c r="BC132" s="18"/>
      <c r="BD132" s="18"/>
    </row>
    <row r="133" spans="1:56" ht="14.25" customHeight="1">
      <c r="A133" s="35">
        <f t="shared" ca="1" si="260"/>
        <v>125</v>
      </c>
      <c r="B133" s="40" t="s">
        <v>368</v>
      </c>
      <c r="C133" s="40" t="s">
        <v>369</v>
      </c>
      <c r="H133" s="40">
        <v>25</v>
      </c>
      <c r="I133" s="40">
        <v>85</v>
      </c>
      <c r="J133" s="40">
        <v>20</v>
      </c>
      <c r="L133" s="40">
        <v>1</v>
      </c>
      <c r="M133" s="40">
        <v>255</v>
      </c>
      <c r="N133" s="40">
        <v>1</v>
      </c>
      <c r="O133" s="40">
        <v>100</v>
      </c>
      <c r="P133" s="40">
        <v>0</v>
      </c>
      <c r="Q133" s="40" t="s">
        <v>81</v>
      </c>
      <c r="R133" s="40" t="s">
        <v>370</v>
      </c>
      <c r="S133" s="40">
        <v>2</v>
      </c>
      <c r="T133" s="40">
        <f ca="1">MAX(OFFSET(T133,-4,0,4,1))+1</f>
        <v>125</v>
      </c>
      <c r="U133" s="15"/>
      <c r="V133" s="2" t="str">
        <f ca="1">CONCATENATE("#define EFF_",B133,REPT(" ",20-LEN(B133)),"(",REPT(" ",3-LEN(T133)),T133,"U)    // ",C133)</f>
        <v>#define EFF_NEXUS               (125U)    // Nexus</v>
      </c>
      <c r="W133" s="2" t="str">
        <f ca="1">CONCATENATE("String(""",A133,". ",C133,",",L133,",",M133,",",N133,",",O133,",",P133,";"") +")</f>
        <v>String("125. Nexus,1,255,1,100,0;") +</v>
      </c>
      <c r="X133" s="2" t="str">
        <f ca="1">CONCATENATE("String(""",A133,". ",D133,",",L133,",",M133,",",N133,",",O133,",",P133,";"") +")</f>
        <v>String("125. ,1,255,1,100,0;") +</v>
      </c>
      <c r="Y133" s="2" t="str">
        <f ca="1">CONCATENATE("String(""",A133,". ",E133,",",L133,",",M133,",",N133,",",O133,",",P133,";"") +")</f>
        <v>String("125. ,1,255,1,100,0;") +</v>
      </c>
      <c r="Z133" s="2" t="str">
        <f>CONCATENATE("  {",REPT(" ",4-LEN(H133)),H133,",",REPT(" ",4-LEN(I133)),I133,",",REPT(" ",4-LEN(J133)),J133,"}, // ",C133)</f>
        <v xml:space="preserve">  {  25,  85,  20}, // Nexus</v>
      </c>
      <c r="AA133" s="2" t="str">
        <f ca="1">CONCATENATE("        case EFF_",B133,":",REPT(" ",20-LEN(B133)),Q133," { effTimer = millis(); ",R133,REPT(" ",30-LEN(R133)),"Eff_Tick (); }","  break;  // (",REPT(" ",3-LEN(T133)),T133,"U) ",C133)</f>
        <v xml:space="preserve">        case EFF_NEXUS:               LOW_DELAY_TICK { effTimer = millis(); nexusRoutine();               Eff_Tick (); }  break;  // (125U) Nexus</v>
      </c>
      <c r="AB133" s="2" t="str">
        <f ca="1">CONCATENATE("{""name"":""",A133,". ",C133,""",""spmin"":",L133,",""spmax"":",M133,",""scmin"":",N133,",""scmax"":",O133,",""type"":",P133,"},")</f>
        <v>{"name":"125. Nexus","spmin":1,"spmax":255,"scmin":1,"scmax":100,"type":0},</v>
      </c>
      <c r="AC133" s="4" t="str">
        <f ca="1">CONCATENATE("""","e",T133,"""",":0,")</f>
        <v>"e125":0,</v>
      </c>
      <c r="AD133" s="4" t="str">
        <f ca="1">CONCATENATE("e",T133,"=[[e",T133,"]]&amp;")</f>
        <v>e125=[[e125]]&amp;</v>
      </c>
      <c r="AE133" s="4" t="str">
        <f ca="1">CONCATENATE("""","e",T133,"""",":",S133,",")</f>
        <v>"e125":2,</v>
      </c>
      <c r="AF133" s="2" t="str">
        <f ca="1">CONCATENATE("{""type"":""checkbox"",""class"":""checkbox-big"",""name"":""e",T133,""",""title"":""",A133,". ",C133,""",""style"":""font-size:20px;display:block"",""state"":""{{e",T133,"}}""},")</f>
        <v>{"type":"checkbox","class":"checkbox-big","name":"e125","title":"125. Nexus","style":"font-size:20px;display:block","state":"{{e125}}"},</v>
      </c>
      <c r="AG133" s="2" t="str">
        <f ca="1">CONCATENATE("{""type"":""h4"",""title"":""",A133,". ",C133,""",""style"":""width:85%;float:left""},{""type"":""input"",""title"":""папка"",""name"":""e",T133,""",""state"":""{{e",T133,"}}"",""pattern"":""[0-9]{1,2}"",""style"":""width:15%;display:inline""},{""type"":""hr""},")</f>
        <v>{"type":"h4","title":"125. Nexus","style":"width:85%;float:left"},{"type":"input","title":"папка","name":"e125","state":"{{e125}}","pattern":"[0-9]{1,2}","style":"width:15%;display:inline"},{"type":"hr"},</v>
      </c>
      <c r="AH133" s="2" t="str">
        <f ca="1">CONCATENATE("""",A133,"""",": """,A133,".",C133,""",")</f>
        <v>"125": "125.Nexus",</v>
      </c>
      <c r="AI133" s="16" t="str">
        <f ca="1">CONCATENATE("""",A133,"""",":""",T133,""",")</f>
        <v>"125":"125",</v>
      </c>
      <c r="AJ133" s="2" t="str">
        <f ca="1">CONCATENATE(A133,". ",C133,",",L133,",",M133,",",N133,",",O133,",",P133,";")</f>
        <v>125. Nexus,1,255,1,100,0;</v>
      </c>
      <c r="AK133" s="2" t="str">
        <f t="shared" ca="1" si="261"/>
        <v>125.Nexus</v>
      </c>
      <c r="AL133" s="2"/>
      <c r="AM133" s="2"/>
      <c r="AN133" s="17"/>
      <c r="AO133" s="2"/>
      <c r="AP133" s="2"/>
      <c r="AQ133" s="2"/>
      <c r="AR133" s="2"/>
      <c r="AS133" s="16"/>
      <c r="AT133" s="2"/>
      <c r="AU133" s="2"/>
      <c r="AV133" s="18"/>
      <c r="AW133" s="18"/>
      <c r="AX133" s="18"/>
      <c r="AY133" s="18"/>
      <c r="AZ133" s="18"/>
      <c r="BA133" s="18"/>
      <c r="BB133" s="18"/>
      <c r="BC133" s="18"/>
      <c r="BD133" s="18"/>
    </row>
    <row r="134" spans="1:56" ht="14.25" customHeight="1">
      <c r="A134" s="35">
        <f t="shared" ca="1" si="260"/>
        <v>126</v>
      </c>
      <c r="B134" s="40" t="s">
        <v>371</v>
      </c>
      <c r="C134" s="40" t="s">
        <v>372</v>
      </c>
      <c r="H134" s="40">
        <v>30</v>
      </c>
      <c r="I134" s="40">
        <v>214</v>
      </c>
      <c r="J134" s="40">
        <v>80</v>
      </c>
      <c r="L134" s="40">
        <v>1</v>
      </c>
      <c r="M134" s="40">
        <v>255</v>
      </c>
      <c r="N134" s="40">
        <v>1</v>
      </c>
      <c r="O134" s="40">
        <v>100</v>
      </c>
      <c r="P134" s="40">
        <v>0</v>
      </c>
      <c r="Q134" s="40" t="s">
        <v>44</v>
      </c>
      <c r="R134" s="40" t="s">
        <v>373</v>
      </c>
      <c r="S134" s="40">
        <v>11</v>
      </c>
      <c r="T134" s="40">
        <f ca="1">MAX(OFFSET(T134,-4,0,4,1))+1</f>
        <v>126</v>
      </c>
      <c r="U134" s="15"/>
      <c r="V134" s="2" t="str">
        <f ca="1">CONCATENATE("#define EFF_",B134,REPT(" ",20-LEN(B134)),"(",REPT(" ",3-LEN(T134)),T134,"U)    // ",C134)</f>
        <v>#define EFF_CLOCK               (126U)    // Часы</v>
      </c>
      <c r="W134" s="2" t="str">
        <f ca="1">CONCATENATE("String(""",A134,". ",C134,",",L134,",",M134,",",N134,",",O134,",",P134,";"") +")</f>
        <v>String("126. Часы,1,255,1,100,0;") +</v>
      </c>
      <c r="X134" s="2" t="str">
        <f ca="1">CONCATENATE("String(""",A134,". ",D134,",",L134,",",M134,",",N134,",",O134,",",P134,";"") +")</f>
        <v>String("126. ,1,255,1,100,0;") +</v>
      </c>
      <c r="Y134" s="2" t="str">
        <f ca="1">CONCATENATE("String(""",A134,". ",E134,",",L134,",",M134,",",N134,",",O134,",",P134,";"") +")</f>
        <v>String("126. ,1,255,1,100,0;") +</v>
      </c>
      <c r="Z134" s="2" t="str">
        <f>CONCATENATE("  {",REPT(" ",4-LEN(H134)),H134,",",REPT(" ",4-LEN(I134)),I134,",",REPT(" ",4-LEN(J134)),J134,"}  // ",C134)</f>
        <v xml:space="preserve">  {  30, 214,  80}  // Часы</v>
      </c>
      <c r="AA134" s="2" t="str">
        <f ca="1">CONCATENATE("        case EFF_",B134,":",REPT(" ",20-LEN(B134)),Q134," { effTimer = millis(); ",R134,REPT(" ",30-LEN(R134)),"Eff_Tick (); }","  break;  // (",REPT(" ",3-LEN(T134)),T134,"U) ",C134)</f>
        <v xml:space="preserve">        case EFF_CLOCK:               DYNAMIC_DELAY_TICK { effTimer = millis(); clockRoutine();               Eff_Tick (); }  break;  // (126U) Часы</v>
      </c>
      <c r="AB134" s="2" t="str">
        <f ca="1">CONCATENATE("{""name"":""",A134,". ",C134,""",""spmin"":",L134,",""spmax"":",M134,",""scmin"":",N134,",""scmax"":",O134,",""type"":",P134,"},")</f>
        <v>{"name":"126. Часы","spmin":1,"spmax":255,"scmin":1,"scmax":100,"type":0},</v>
      </c>
      <c r="AC134" s="4" t="str">
        <f ca="1">CONCATENATE("""","e",T134,"""",":0")</f>
        <v>"e126":0</v>
      </c>
      <c r="AD134" s="4" t="str">
        <f ca="1">CONCATENATE("e",T134,"=[[e",T134,"]]")</f>
        <v>e126=[[e126]]</v>
      </c>
      <c r="AE134" s="4" t="str">
        <f ca="1">CONCATENATE("""","e",T134,"""",":",S134,"")</f>
        <v>"e126":11</v>
      </c>
      <c r="AF134" s="2" t="str">
        <f ca="1">CONCATENATE("{""type"":""checkbox"",""class"":""checkbox-big"",""name"":""e",T134,""",""title"":""",A134,". ",C134,""",""style"":""font-size:20px;display:block"",""state"":""{{e",T134,"}}""},")</f>
        <v>{"type":"checkbox","class":"checkbox-big","name":"e126","title":"126. Часы","style":"font-size:20px;display:block","state":"{{e126}}"},</v>
      </c>
      <c r="AG134" s="2" t="str">
        <f ca="1">CONCATENATE("{""type"":""h4"",""title"":""",A134,". ",C134,""",""style"":""width:85%;float:left""},{""type"":""input"",""title"":""папка"",""name"":""e",T134,""",""state"":""{{e",T134,"}}"",""pattern"":""[0-9]{1,2}"",""style"":""width:15%;display:inline""},{""type"":""hr""},")</f>
        <v>{"type":"h4","title":"126. Часы","style":"width:85%;float:left"},{"type":"input","title":"папка","name":"e126","state":"{{e126}}","pattern":"[0-9]{1,2}","style":"width:15%;display:inline"},{"type":"hr"},</v>
      </c>
      <c r="AH134" s="2" t="str">
        <f ca="1">CONCATENATE("""",A134,"""",": """,A134,".",C134,"""")</f>
        <v>"126": "126.Часы"</v>
      </c>
      <c r="AI134" s="16" t="str">
        <f ca="1">CONCATENATE("""",A134,"""",":""",T134,"""")</f>
        <v>"126":"126"</v>
      </c>
      <c r="AJ134" s="2" t="str">
        <f ca="1">CONCATENATE(A134,". ",C134,",",L134,",",M134,",",N134,",",O134,",",P134,";")</f>
        <v>126. Часы,1,255,1,100,0;</v>
      </c>
      <c r="AK134" s="2" t="str">
        <f t="shared" ca="1" si="261"/>
        <v>126.Часы</v>
      </c>
      <c r="AL134" s="2"/>
      <c r="AM134" s="2"/>
      <c r="AN134" s="17"/>
      <c r="AO134" s="2"/>
      <c r="AP134" s="2"/>
      <c r="AQ134" s="2"/>
      <c r="AR134" s="2"/>
      <c r="AS134" s="16"/>
      <c r="AT134" s="2"/>
      <c r="AU134" s="2"/>
      <c r="AV134" s="18"/>
      <c r="AW134" s="18"/>
      <c r="AX134" s="18"/>
      <c r="AY134" s="18"/>
      <c r="AZ134" s="18"/>
      <c r="BA134" s="18"/>
      <c r="BB134" s="18"/>
      <c r="BC134" s="18"/>
      <c r="BD134" s="18"/>
    </row>
    <row r="135" spans="1:56" ht="14.25" customHeight="1">
      <c r="U135" s="15"/>
      <c r="V135" s="2"/>
      <c r="W135" s="2"/>
      <c r="X135" s="2"/>
      <c r="Y135" s="2"/>
      <c r="Z135" s="2"/>
      <c r="AA135" s="2"/>
      <c r="AB135" s="2"/>
      <c r="AC135" s="4"/>
      <c r="AD135" s="4"/>
      <c r="AE135" s="4"/>
      <c r="AF135" s="2"/>
      <c r="AG135" s="2"/>
      <c r="AH135" s="2"/>
      <c r="AI135" s="16"/>
      <c r="AJ135" s="2"/>
      <c r="AK135" s="2"/>
      <c r="AL135" s="2"/>
      <c r="AM135" s="2"/>
      <c r="AN135" s="17"/>
      <c r="AO135" s="2"/>
      <c r="AP135" s="2"/>
      <c r="AQ135" s="2"/>
      <c r="AR135" s="2"/>
      <c r="AS135" s="16"/>
      <c r="AT135" s="2"/>
      <c r="AU135" s="2"/>
      <c r="AV135" s="18"/>
      <c r="AW135" s="18"/>
      <c r="AX135" s="18"/>
      <c r="AY135" s="18"/>
      <c r="AZ135" s="18"/>
      <c r="BA135" s="18"/>
      <c r="BB135" s="18"/>
      <c r="BC135" s="18"/>
      <c r="BD135" s="18"/>
    </row>
    <row r="136" spans="1:56" ht="14.25" customHeight="1">
      <c r="A136" s="35">
        <f ca="1">MAX(OFFSET(A136,-4,0,4,1))+1</f>
        <v>127</v>
      </c>
      <c r="B136" s="40" t="s">
        <v>394</v>
      </c>
      <c r="C136" s="40" t="s">
        <v>387</v>
      </c>
      <c r="T136" s="40">
        <f ca="1">MAX(OFFSET(T136,-4,0,4,1))+1</f>
        <v>127</v>
      </c>
      <c r="V136" s="2" t="str">
        <f ca="1">CONCATENATE("#define ",B136,REPT(" ",20-LEN(B136)),"(",REPT(" ",3-LEN(T136)),T136,"U)    // ",C136)</f>
        <v>#define MODE_AMOUNT         (127U)    // количество режимов</v>
      </c>
      <c r="AC136" s="4"/>
      <c r="AD136" s="4"/>
      <c r="AE136" s="4"/>
      <c r="AI136" s="4"/>
      <c r="AJ136" s="4"/>
      <c r="AM136" s="4"/>
      <c r="AN136" s="17"/>
      <c r="AO136" s="4"/>
      <c r="AR136" s="4"/>
      <c r="AS136" s="17"/>
      <c r="AT136" s="4"/>
      <c r="AU136" s="2"/>
      <c r="AV136" s="23"/>
      <c r="AW136" s="18"/>
      <c r="AX136" s="4"/>
      <c r="AY136" s="18"/>
      <c r="AZ136" s="24"/>
      <c r="BA136" s="18"/>
      <c r="BB136" s="18"/>
      <c r="BC136" s="18"/>
      <c r="BD136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2025-01-09T14:50:47Z</dcterms:modified>
</cp:coreProperties>
</file>