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957576F-B13B-46DE-942E-41434A5A65D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AD10" i="1" s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AE9" i="1"/>
  <c r="AD9" i="1"/>
  <c r="AC9" i="1"/>
  <c r="AA9" i="1"/>
  <c r="Z9" i="1"/>
  <c r="V9" i="1"/>
  <c r="AE8" i="1"/>
  <c r="AD8" i="1"/>
  <c r="AC8" i="1"/>
  <c r="AA8" i="1"/>
  <c r="Z8" i="1"/>
  <c r="V8" i="1"/>
  <c r="AE7" i="1"/>
  <c r="AD7" i="1"/>
  <c r="AC7" i="1"/>
  <c r="AA7" i="1"/>
  <c r="Z7" i="1"/>
  <c r="V7" i="1"/>
  <c r="AE6" i="1"/>
  <c r="AD6" i="1"/>
  <c r="AC6" i="1"/>
  <c r="AA6" i="1"/>
  <c r="Z6" i="1"/>
  <c r="V6" i="1"/>
  <c r="AE5" i="1"/>
  <c r="AD5" i="1"/>
  <c r="AC5" i="1"/>
  <c r="AA5" i="1"/>
  <c r="Z5" i="1"/>
  <c r="V5" i="1"/>
  <c r="A5" i="1"/>
  <c r="AI5" i="1" s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AA10" i="1" l="1"/>
  <c r="V10" i="1"/>
  <c r="AC10" i="1"/>
  <c r="AE10" i="1"/>
  <c r="T11" i="1"/>
  <c r="W5" i="1"/>
  <c r="X5" i="1"/>
  <c r="A6" i="1"/>
  <c r="A7" i="1" s="1"/>
  <c r="Y5" i="1"/>
  <c r="AJ5" i="1"/>
  <c r="AF5" i="1"/>
  <c r="AG5" i="1"/>
  <c r="AH5" i="1"/>
  <c r="AA11" i="1" l="1"/>
  <c r="AC11" i="1"/>
  <c r="AD11" i="1"/>
  <c r="AE11" i="1"/>
  <c r="V11" i="1"/>
  <c r="T12" i="1"/>
  <c r="AI6" i="1"/>
  <c r="AJ6" i="1"/>
  <c r="AH6" i="1"/>
  <c r="AG6" i="1"/>
  <c r="AF6" i="1"/>
  <c r="AB6" i="1"/>
  <c r="Y6" i="1"/>
  <c r="X6" i="1"/>
  <c r="W6" i="1"/>
  <c r="A8" i="1"/>
  <c r="AI7" i="1"/>
  <c r="AJ7" i="1"/>
  <c r="AH7" i="1"/>
  <c r="AG7" i="1"/>
  <c r="AF7" i="1"/>
  <c r="AB7" i="1"/>
  <c r="Y7" i="1"/>
  <c r="X7" i="1"/>
  <c r="W7" i="1"/>
  <c r="T13" i="1" l="1"/>
  <c r="T14" i="1" s="1"/>
  <c r="AC12" i="1"/>
  <c r="AA12" i="1"/>
  <c r="AD12" i="1"/>
  <c r="AE12" i="1"/>
  <c r="V12" i="1"/>
  <c r="A9" i="1"/>
  <c r="AJ9" i="1" s="1"/>
  <c r="AI8" i="1"/>
  <c r="AH8" i="1"/>
  <c r="AG8" i="1"/>
  <c r="AF8" i="1"/>
  <c r="AB8" i="1"/>
  <c r="Y8" i="1"/>
  <c r="X8" i="1"/>
  <c r="AJ8" i="1"/>
  <c r="W8" i="1"/>
  <c r="V13" i="1" l="1"/>
  <c r="AC13" i="1"/>
  <c r="AD13" i="1"/>
  <c r="AA13" i="1"/>
  <c r="AE13" i="1"/>
  <c r="T15" i="1"/>
  <c r="T16" i="1" s="1"/>
  <c r="AC14" i="1"/>
  <c r="AE14" i="1"/>
  <c r="AD14" i="1"/>
  <c r="AA14" i="1"/>
  <c r="V14" i="1"/>
  <c r="A10" i="1"/>
  <c r="X10" i="1" s="1"/>
  <c r="W9" i="1"/>
  <c r="X9" i="1"/>
  <c r="AG9" i="1"/>
  <c r="Y9" i="1"/>
  <c r="AF9" i="1"/>
  <c r="AH9" i="1"/>
  <c r="AI9" i="1"/>
  <c r="AA15" i="1" l="1"/>
  <c r="AC15" i="1"/>
  <c r="AD15" i="1"/>
  <c r="V15" i="1"/>
  <c r="AE15" i="1"/>
  <c r="T17" i="1"/>
  <c r="T18" i="1" s="1"/>
  <c r="AE16" i="1"/>
  <c r="AD16" i="1"/>
  <c r="AC16" i="1"/>
  <c r="AA16" i="1"/>
  <c r="V16" i="1"/>
  <c r="AB10" i="1"/>
  <c r="AI10" i="1"/>
  <c r="AH10" i="1"/>
  <c r="AF10" i="1"/>
  <c r="Y10" i="1"/>
  <c r="AG10" i="1"/>
  <c r="A11" i="1"/>
  <c r="Y11" i="1" s="1"/>
  <c r="AJ10" i="1"/>
  <c r="W10" i="1"/>
  <c r="V17" i="1" l="1"/>
  <c r="AA17" i="1"/>
  <c r="AC17" i="1"/>
  <c r="AD17" i="1"/>
  <c r="AE17" i="1"/>
  <c r="T19" i="1"/>
  <c r="T20" i="1" s="1"/>
  <c r="AE18" i="1"/>
  <c r="AA18" i="1"/>
  <c r="AD18" i="1"/>
  <c r="AC18" i="1"/>
  <c r="V18" i="1"/>
  <c r="AF11" i="1"/>
  <c r="AB11" i="1"/>
  <c r="AH11" i="1"/>
  <c r="AG11" i="1"/>
  <c r="A12" i="1"/>
  <c r="AB12" i="1" s="1"/>
  <c r="AI11" i="1"/>
  <c r="W11" i="1"/>
  <c r="AJ11" i="1"/>
  <c r="X11" i="1"/>
  <c r="AA19" i="1" l="1"/>
  <c r="AD19" i="1"/>
  <c r="V19" i="1"/>
  <c r="AC19" i="1"/>
  <c r="AE19" i="1"/>
  <c r="T21" i="1"/>
  <c r="T22" i="1" s="1"/>
  <c r="AC20" i="1"/>
  <c r="AA20" i="1"/>
  <c r="V20" i="1"/>
  <c r="AD20" i="1"/>
  <c r="AE20" i="1"/>
  <c r="X12" i="1"/>
  <c r="A13" i="1"/>
  <c r="AJ13" i="1" s="1"/>
  <c r="AF12" i="1"/>
  <c r="AJ12" i="1"/>
  <c r="AG12" i="1"/>
  <c r="W12" i="1"/>
  <c r="AH12" i="1"/>
  <c r="Y12" i="1"/>
  <c r="AI12" i="1"/>
  <c r="V21" i="1" l="1"/>
  <c r="AD21" i="1"/>
  <c r="AE21" i="1"/>
  <c r="AC21" i="1"/>
  <c r="AA21" i="1"/>
  <c r="T23" i="1"/>
  <c r="T24" i="1" s="1"/>
  <c r="AD22" i="1"/>
  <c r="AE22" i="1"/>
  <c r="AC22" i="1"/>
  <c r="V22" i="1"/>
  <c r="AA22" i="1"/>
  <c r="A14" i="1"/>
  <c r="AB14" i="1" s="1"/>
  <c r="AH13" i="1"/>
  <c r="X13" i="1"/>
  <c r="AG13" i="1"/>
  <c r="AB13" i="1"/>
  <c r="W13" i="1"/>
  <c r="Y13" i="1"/>
  <c r="AF13" i="1"/>
  <c r="AI13" i="1"/>
  <c r="AC23" i="1" l="1"/>
  <c r="AA23" i="1"/>
  <c r="AE23" i="1"/>
  <c r="AD23" i="1"/>
  <c r="V23" i="1"/>
  <c r="T25" i="1"/>
  <c r="T26" i="1" s="1"/>
  <c r="W14" i="1"/>
  <c r="AF14" i="1"/>
  <c r="AI14" i="1"/>
  <c r="AJ14" i="1"/>
  <c r="X14" i="1"/>
  <c r="AE24" i="1"/>
  <c r="AD24" i="1"/>
  <c r="AC24" i="1"/>
  <c r="AA24" i="1"/>
  <c r="V24" i="1"/>
  <c r="AG14" i="1"/>
  <c r="AH14" i="1"/>
  <c r="A15" i="1"/>
  <c r="AI15" i="1" s="1"/>
  <c r="Y14" i="1"/>
  <c r="V25" i="1" l="1"/>
  <c r="AA25" i="1"/>
  <c r="AC25" i="1"/>
  <c r="AD25" i="1"/>
  <c r="AE25" i="1"/>
  <c r="T27" i="1"/>
  <c r="AD27" i="1" s="1"/>
  <c r="AE26" i="1"/>
  <c r="AD26" i="1"/>
  <c r="AA26" i="1"/>
  <c r="AC26" i="1"/>
  <c r="V26" i="1"/>
  <c r="AB15" i="1"/>
  <c r="AF15" i="1"/>
  <c r="AJ15" i="1"/>
  <c r="AG15" i="1"/>
  <c r="AH15" i="1"/>
  <c r="Y15" i="1"/>
  <c r="W15" i="1"/>
  <c r="A16" i="1"/>
  <c r="AG16" i="1" s="1"/>
  <c r="X15" i="1"/>
  <c r="V27" i="1" l="1"/>
  <c r="AA27" i="1"/>
  <c r="AC27" i="1"/>
  <c r="AE27" i="1"/>
  <c r="T28" i="1"/>
  <c r="AA28" i="1" s="1"/>
  <c r="AH16" i="1"/>
  <c r="A17" i="1"/>
  <c r="A18" i="1" s="1"/>
  <c r="W18" i="1" s="1"/>
  <c r="W16" i="1"/>
  <c r="AI16" i="1"/>
  <c r="X16" i="1"/>
  <c r="Y16" i="1"/>
  <c r="AB16" i="1"/>
  <c r="AF16" i="1"/>
  <c r="AJ16" i="1"/>
  <c r="AE28" i="1" l="1"/>
  <c r="AD28" i="1"/>
  <c r="V28" i="1"/>
  <c r="AG18" i="1"/>
  <c r="Y17" i="1"/>
  <c r="AH18" i="1"/>
  <c r="X17" i="1"/>
  <c r="AI18" i="1"/>
  <c r="W17" i="1"/>
  <c r="AC28" i="1"/>
  <c r="AJ17" i="1"/>
  <c r="AF17" i="1"/>
  <c r="T29" i="1"/>
  <c r="AD29" i="1" s="1"/>
  <c r="AF18" i="1"/>
  <c r="AH17" i="1"/>
  <c r="A19" i="1"/>
  <c r="A20" i="1" s="1"/>
  <c r="AG20" i="1" s="1"/>
  <c r="Y18" i="1"/>
  <c r="AI17" i="1"/>
  <c r="AB18" i="1"/>
  <c r="AG17" i="1"/>
  <c r="AJ18" i="1"/>
  <c r="X18" i="1"/>
  <c r="V29" i="1" l="1"/>
  <c r="AE29" i="1"/>
  <c r="AI19" i="1"/>
  <c r="T30" i="1"/>
  <c r="T31" i="1" s="1"/>
  <c r="AA29" i="1"/>
  <c r="AC29" i="1"/>
  <c r="Y20" i="1"/>
  <c r="W20" i="1"/>
  <c r="AJ20" i="1"/>
  <c r="AB20" i="1"/>
  <c r="X20" i="1"/>
  <c r="AF20" i="1"/>
  <c r="AH19" i="1"/>
  <c r="AJ19" i="1"/>
  <c r="AI20" i="1"/>
  <c r="Y19" i="1"/>
  <c r="A21" i="1"/>
  <c r="AI21" i="1" s="1"/>
  <c r="W19" i="1"/>
  <c r="AB19" i="1"/>
  <c r="AH20" i="1"/>
  <c r="X19" i="1"/>
  <c r="AF19" i="1"/>
  <c r="AG19" i="1"/>
  <c r="V30" i="1" l="1"/>
  <c r="AD30" i="1"/>
  <c r="AA30" i="1"/>
  <c r="AE30" i="1"/>
  <c r="AC30" i="1"/>
  <c r="T32" i="1"/>
  <c r="T33" i="1" s="1"/>
  <c r="AC31" i="1"/>
  <c r="V31" i="1"/>
  <c r="AD31" i="1"/>
  <c r="AE31" i="1"/>
  <c r="AA31" i="1"/>
  <c r="AJ21" i="1"/>
  <c r="Y21" i="1"/>
  <c r="AB21" i="1"/>
  <c r="X21" i="1"/>
  <c r="AH21" i="1"/>
  <c r="AG21" i="1"/>
  <c r="AF21" i="1"/>
  <c r="W21" i="1"/>
  <c r="A22" i="1"/>
  <c r="AE32" i="1" l="1"/>
  <c r="AA32" i="1"/>
  <c r="V32" i="1"/>
  <c r="AC32" i="1"/>
  <c r="AD32" i="1"/>
  <c r="T34" i="1"/>
  <c r="T35" i="1" s="1"/>
  <c r="AE33" i="1"/>
  <c r="AD33" i="1"/>
  <c r="AC33" i="1"/>
  <c r="V33" i="1"/>
  <c r="AA33" i="1"/>
  <c r="W22" i="1"/>
  <c r="AG22" i="1"/>
  <c r="Y22" i="1"/>
  <c r="X22" i="1"/>
  <c r="AJ22" i="1"/>
  <c r="A23" i="1"/>
  <c r="AI22" i="1"/>
  <c r="AH22" i="1"/>
  <c r="AB22" i="1"/>
  <c r="AF22" i="1"/>
  <c r="V34" i="1" l="1"/>
  <c r="AD34" i="1"/>
  <c r="AC34" i="1"/>
  <c r="AE34" i="1"/>
  <c r="AA34" i="1"/>
  <c r="T36" i="1"/>
  <c r="T37" i="1" s="1"/>
  <c r="AE35" i="1"/>
  <c r="AC35" i="1"/>
  <c r="AA35" i="1"/>
  <c r="V35" i="1"/>
  <c r="AD35" i="1"/>
  <c r="A24" i="1"/>
  <c r="W23" i="1"/>
  <c r="X23" i="1"/>
  <c r="Y23" i="1"/>
  <c r="AG23" i="1"/>
  <c r="AI23" i="1"/>
  <c r="AF23" i="1"/>
  <c r="AJ23" i="1"/>
  <c r="AH23" i="1"/>
  <c r="AB23" i="1"/>
  <c r="V36" i="1" l="1"/>
  <c r="AD36" i="1"/>
  <c r="AE36" i="1"/>
  <c r="AA36" i="1"/>
  <c r="AC36" i="1"/>
  <c r="T38" i="1"/>
  <c r="T39" i="1" s="1"/>
  <c r="AE37" i="1"/>
  <c r="AD37" i="1"/>
  <c r="V37" i="1"/>
  <c r="AC37" i="1"/>
  <c r="AA37" i="1"/>
  <c r="A25" i="1"/>
  <c r="X24" i="1"/>
  <c r="W24" i="1"/>
  <c r="AI24" i="1"/>
  <c r="AH24" i="1"/>
  <c r="AF24" i="1"/>
  <c r="AJ24" i="1"/>
  <c r="AG24" i="1"/>
  <c r="AB24" i="1"/>
  <c r="Y24" i="1"/>
  <c r="T40" i="1" l="1"/>
  <c r="AE40" i="1" s="1"/>
  <c r="AA39" i="1"/>
  <c r="V38" i="1"/>
  <c r="AD38" i="1"/>
  <c r="AC38" i="1"/>
  <c r="AA38" i="1"/>
  <c r="AE38" i="1"/>
  <c r="AC39" i="1"/>
  <c r="AD39" i="1"/>
  <c r="AE39" i="1"/>
  <c r="V39" i="1"/>
  <c r="V40" i="1"/>
  <c r="AA40" i="1"/>
  <c r="AH25" i="1"/>
  <c r="AG25" i="1"/>
  <c r="AF25" i="1"/>
  <c r="Y25" i="1"/>
  <c r="W25" i="1"/>
  <c r="X25" i="1"/>
  <c r="AB25" i="1"/>
  <c r="AJ25" i="1"/>
  <c r="AI25" i="1"/>
  <c r="A26" i="1"/>
  <c r="AD40" i="1" l="1"/>
  <c r="AC40" i="1"/>
  <c r="T41" i="1"/>
  <c r="AE41" i="1" s="1"/>
  <c r="AJ26" i="1"/>
  <c r="AI26" i="1"/>
  <c r="X26" i="1"/>
  <c r="W26" i="1"/>
  <c r="AB26" i="1"/>
  <c r="AH26" i="1"/>
  <c r="AF26" i="1"/>
  <c r="AG26" i="1"/>
  <c r="Y26" i="1"/>
  <c r="A27" i="1"/>
  <c r="AC41" i="1" l="1"/>
  <c r="AA41" i="1"/>
  <c r="V41" i="1"/>
  <c r="T44" i="1"/>
  <c r="T45" i="1" s="1"/>
  <c r="AA45" i="1" s="1"/>
  <c r="AD41" i="1"/>
  <c r="AA44" i="1"/>
  <c r="V44" i="1"/>
  <c r="AE44" i="1"/>
  <c r="AD44" i="1"/>
  <c r="T46" i="1"/>
  <c r="AE45" i="1"/>
  <c r="AD45" i="1"/>
  <c r="AC45" i="1"/>
  <c r="A28" i="1"/>
  <c r="A29" i="1" s="1"/>
  <c r="Y27" i="1"/>
  <c r="AJ27" i="1"/>
  <c r="X27" i="1"/>
  <c r="W27" i="1"/>
  <c r="AB27" i="1"/>
  <c r="AI27" i="1"/>
  <c r="AH27" i="1"/>
  <c r="AG27" i="1"/>
  <c r="AF27" i="1"/>
  <c r="AC44" i="1" l="1"/>
  <c r="V45" i="1"/>
  <c r="T47" i="1"/>
  <c r="T48" i="1" s="1"/>
  <c r="AA47" i="1"/>
  <c r="V46" i="1"/>
  <c r="AE46" i="1"/>
  <c r="AA46" i="1"/>
  <c r="AC46" i="1"/>
  <c r="AD46" i="1"/>
  <c r="AJ29" i="1"/>
  <c r="W29" i="1"/>
  <c r="AI29" i="1"/>
  <c r="Y29" i="1"/>
  <c r="AB29" i="1"/>
  <c r="AH29" i="1"/>
  <c r="AF29" i="1"/>
  <c r="AG29" i="1"/>
  <c r="X29" i="1"/>
  <c r="AJ28" i="1"/>
  <c r="AF28" i="1"/>
  <c r="AI28" i="1"/>
  <c r="AH28" i="1"/>
  <c r="Y28" i="1"/>
  <c r="AG28" i="1"/>
  <c r="W28" i="1"/>
  <c r="X28" i="1"/>
  <c r="AB28" i="1"/>
  <c r="A30" i="1"/>
  <c r="AC47" i="1" l="1"/>
  <c r="V47" i="1"/>
  <c r="AD47" i="1"/>
  <c r="AE47" i="1"/>
  <c r="T49" i="1"/>
  <c r="T50" i="1" s="1"/>
  <c r="AE48" i="1"/>
  <c r="V48" i="1"/>
  <c r="AD48" i="1"/>
  <c r="AC48" i="1"/>
  <c r="AA48" i="1"/>
  <c r="AJ30" i="1"/>
  <c r="AH30" i="1"/>
  <c r="AG30" i="1"/>
  <c r="AF30" i="1"/>
  <c r="X30" i="1"/>
  <c r="AB30" i="1"/>
  <c r="AI30" i="1"/>
  <c r="Y30" i="1"/>
  <c r="W30" i="1"/>
  <c r="A31" i="1"/>
  <c r="T51" i="1" l="1"/>
  <c r="T52" i="1" s="1"/>
  <c r="AD49" i="1"/>
  <c r="AE49" i="1"/>
  <c r="V49" i="1"/>
  <c r="AC49" i="1"/>
  <c r="AA49" i="1"/>
  <c r="AA50" i="1"/>
  <c r="AE50" i="1"/>
  <c r="V50" i="1"/>
  <c r="AD50" i="1"/>
  <c r="AC50" i="1"/>
  <c r="A32" i="1"/>
  <c r="AJ31" i="1"/>
  <c r="AI31" i="1"/>
  <c r="AH31" i="1"/>
  <c r="X31" i="1"/>
  <c r="AG31" i="1"/>
  <c r="AF31" i="1"/>
  <c r="Y31" i="1"/>
  <c r="W31" i="1"/>
  <c r="AB31" i="1"/>
  <c r="AD51" i="1" l="1"/>
  <c r="AE51" i="1"/>
  <c r="V51" i="1"/>
  <c r="AA51" i="1"/>
  <c r="AC51" i="1"/>
  <c r="T53" i="1"/>
  <c r="T54" i="1" s="1"/>
  <c r="AA52" i="1"/>
  <c r="AE52" i="1"/>
  <c r="AD52" i="1"/>
  <c r="AC52" i="1"/>
  <c r="V52" i="1"/>
  <c r="A33" i="1"/>
  <c r="X32" i="1"/>
  <c r="AJ32" i="1"/>
  <c r="AF32" i="1"/>
  <c r="AI32" i="1"/>
  <c r="AG32" i="1"/>
  <c r="W32" i="1"/>
  <c r="AH32" i="1"/>
  <c r="Y32" i="1"/>
  <c r="AB32" i="1"/>
  <c r="V53" i="1" l="1"/>
  <c r="AA53" i="1"/>
  <c r="AC53" i="1"/>
  <c r="AD53" i="1"/>
  <c r="AE53" i="1"/>
  <c r="T55" i="1"/>
  <c r="T56" i="1" s="1"/>
  <c r="V54" i="1"/>
  <c r="AE54" i="1"/>
  <c r="AC54" i="1"/>
  <c r="AD54" i="1"/>
  <c r="AA54" i="1"/>
  <c r="AB33" i="1"/>
  <c r="AH33" i="1"/>
  <c r="AG33" i="1"/>
  <c r="W33" i="1"/>
  <c r="AI33" i="1"/>
  <c r="AJ33" i="1"/>
  <c r="AF33" i="1"/>
  <c r="Y33" i="1"/>
  <c r="X33" i="1"/>
  <c r="A34" i="1"/>
  <c r="A35" i="1" s="1"/>
  <c r="V55" i="1" l="1"/>
  <c r="AA55" i="1"/>
  <c r="AC55" i="1"/>
  <c r="AD55" i="1"/>
  <c r="AE55" i="1"/>
  <c r="T57" i="1"/>
  <c r="T58" i="1" s="1"/>
  <c r="AE56" i="1"/>
  <c r="AD56" i="1"/>
  <c r="AC56" i="1"/>
  <c r="AA56" i="1"/>
  <c r="V56" i="1"/>
  <c r="A36" i="1"/>
  <c r="A37" i="1" s="1"/>
  <c r="AI35" i="1"/>
  <c r="AH35" i="1"/>
  <c r="Y35" i="1"/>
  <c r="AG35" i="1"/>
  <c r="AF35" i="1"/>
  <c r="AB35" i="1"/>
  <c r="W35" i="1"/>
  <c r="X35" i="1"/>
  <c r="AJ35" i="1"/>
  <c r="Y34" i="1"/>
  <c r="W34" i="1"/>
  <c r="AJ34" i="1"/>
  <c r="AH34" i="1"/>
  <c r="AG34" i="1"/>
  <c r="AF34" i="1"/>
  <c r="AI34" i="1"/>
  <c r="X34" i="1"/>
  <c r="AB34" i="1"/>
  <c r="V57" i="1" l="1"/>
  <c r="AA57" i="1"/>
  <c r="AE57" i="1"/>
  <c r="AD57" i="1"/>
  <c r="AC57" i="1"/>
  <c r="T59" i="1"/>
  <c r="T60" i="1" s="1"/>
  <c r="AD58" i="1"/>
  <c r="AE58" i="1"/>
  <c r="AA58" i="1"/>
  <c r="V58" i="1"/>
  <c r="AC58" i="1"/>
  <c r="A38" i="1"/>
  <c r="AI37" i="1"/>
  <c r="AJ37" i="1"/>
  <c r="AG37" i="1"/>
  <c r="X37" i="1"/>
  <c r="Y37" i="1"/>
  <c r="AB37" i="1"/>
  <c r="AF37" i="1"/>
  <c r="AH37" i="1"/>
  <c r="W37" i="1"/>
  <c r="AG36" i="1"/>
  <c r="AF36" i="1"/>
  <c r="X36" i="1"/>
  <c r="AJ36" i="1"/>
  <c r="AH36" i="1"/>
  <c r="AI36" i="1"/>
  <c r="W36" i="1"/>
  <c r="Y36" i="1"/>
  <c r="AE59" i="1" l="1"/>
  <c r="AA59" i="1"/>
  <c r="AD59" i="1"/>
  <c r="V59" i="1"/>
  <c r="AC59" i="1"/>
  <c r="T61" i="1"/>
  <c r="T62" i="1" s="1"/>
  <c r="AD60" i="1"/>
  <c r="AC60" i="1"/>
  <c r="AE60" i="1"/>
  <c r="AA60" i="1"/>
  <c r="V60" i="1"/>
  <c r="AJ38" i="1"/>
  <c r="AI38" i="1"/>
  <c r="Y38" i="1"/>
  <c r="AH38" i="1"/>
  <c r="AG38" i="1"/>
  <c r="AF38" i="1"/>
  <c r="W38" i="1"/>
  <c r="AB38" i="1"/>
  <c r="X38" i="1"/>
  <c r="A39" i="1"/>
  <c r="AE61" i="1" l="1"/>
  <c r="AD61" i="1"/>
  <c r="V61" i="1"/>
  <c r="AA61" i="1"/>
  <c r="AC61" i="1"/>
  <c r="T63" i="1"/>
  <c r="T64" i="1" s="1"/>
  <c r="AE62" i="1"/>
  <c r="V62" i="1"/>
  <c r="AC62" i="1"/>
  <c r="AA62" i="1"/>
  <c r="AD62" i="1"/>
  <c r="Y39" i="1"/>
  <c r="AJ39" i="1"/>
  <c r="W39" i="1"/>
  <c r="AF39" i="1"/>
  <c r="AB39" i="1"/>
  <c r="AH39" i="1"/>
  <c r="X39" i="1"/>
  <c r="AI39" i="1"/>
  <c r="AG39" i="1"/>
  <c r="A40" i="1"/>
  <c r="AC63" i="1" l="1"/>
  <c r="V63" i="1"/>
  <c r="T65" i="1"/>
  <c r="AD63" i="1"/>
  <c r="AE63" i="1"/>
  <c r="AA63" i="1"/>
  <c r="T66" i="1"/>
  <c r="AE65" i="1"/>
  <c r="AD65" i="1"/>
  <c r="AC65" i="1"/>
  <c r="V65" i="1"/>
  <c r="AA65" i="1"/>
  <c r="AE64" i="1"/>
  <c r="AD64" i="1"/>
  <c r="AC64" i="1"/>
  <c r="AA64" i="1"/>
  <c r="V64" i="1"/>
  <c r="AB40" i="1"/>
  <c r="AI40" i="1"/>
  <c r="AH40" i="1"/>
  <c r="AF40" i="1"/>
  <c r="Y40" i="1"/>
  <c r="X40" i="1"/>
  <c r="W40" i="1"/>
  <c r="AG40" i="1"/>
  <c r="AJ40" i="1"/>
  <c r="A41" i="1"/>
  <c r="T67" i="1" l="1"/>
  <c r="T68" i="1" s="1"/>
  <c r="AE66" i="1"/>
  <c r="AD66" i="1"/>
  <c r="AC66" i="1"/>
  <c r="AA66" i="1"/>
  <c r="V66" i="1"/>
  <c r="AG41" i="1"/>
  <c r="X41" i="1"/>
  <c r="Y41" i="1"/>
  <c r="AF41" i="1"/>
  <c r="W41" i="1"/>
  <c r="AH41" i="1"/>
  <c r="AB41" i="1"/>
  <c r="AJ41" i="1"/>
  <c r="AI41" i="1"/>
  <c r="A44" i="1"/>
  <c r="A45" i="1" s="1"/>
  <c r="AC67" i="1" l="1"/>
  <c r="AA67" i="1"/>
  <c r="AE67" i="1"/>
  <c r="AD67" i="1"/>
  <c r="V67" i="1"/>
  <c r="AE68" i="1"/>
  <c r="AA68" i="1"/>
  <c r="AD68" i="1"/>
  <c r="AC68" i="1"/>
  <c r="V68" i="1"/>
  <c r="T69" i="1"/>
  <c r="T70" i="1" s="1"/>
  <c r="AB45" i="1"/>
  <c r="AJ45" i="1"/>
  <c r="AF45" i="1"/>
  <c r="W45" i="1"/>
  <c r="AH45" i="1"/>
  <c r="Y45" i="1"/>
  <c r="AI45" i="1"/>
  <c r="X45" i="1"/>
  <c r="AG45" i="1"/>
  <c r="X44" i="1"/>
  <c r="AF44" i="1"/>
  <c r="W44" i="1"/>
  <c r="A46" i="1"/>
  <c r="A47" i="1" s="1"/>
  <c r="AG44" i="1"/>
  <c r="AJ44" i="1"/>
  <c r="AH44" i="1"/>
  <c r="AB44" i="1"/>
  <c r="Y44" i="1"/>
  <c r="AI44" i="1"/>
  <c r="AA69" i="1" l="1"/>
  <c r="V69" i="1"/>
  <c r="AC69" i="1"/>
  <c r="AD69" i="1"/>
  <c r="AE69" i="1"/>
  <c r="T71" i="1"/>
  <c r="V71" i="1" s="1"/>
  <c r="AA70" i="1"/>
  <c r="AC70" i="1"/>
  <c r="AE70" i="1"/>
  <c r="AD70" i="1"/>
  <c r="V70" i="1"/>
  <c r="T72" i="1"/>
  <c r="T73" i="1" s="1"/>
  <c r="AJ47" i="1"/>
  <c r="AG47" i="1"/>
  <c r="X47" i="1"/>
  <c r="AI47" i="1"/>
  <c r="AB47" i="1"/>
  <c r="Y47" i="1"/>
  <c r="AF47" i="1"/>
  <c r="AH47" i="1"/>
  <c r="W47" i="1"/>
  <c r="X46" i="1"/>
  <c r="AJ46" i="1"/>
  <c r="W46" i="1"/>
  <c r="AF46" i="1"/>
  <c r="AH46" i="1"/>
  <c r="AG46" i="1"/>
  <c r="AB46" i="1"/>
  <c r="Y46" i="1"/>
  <c r="AI46" i="1"/>
  <c r="A48" i="1"/>
  <c r="AC71" i="1" l="1"/>
  <c r="AA71" i="1"/>
  <c r="AE71" i="1"/>
  <c r="AD71" i="1"/>
  <c r="AA72" i="1"/>
  <c r="V72" i="1"/>
  <c r="AC72" i="1"/>
  <c r="AD72" i="1"/>
  <c r="AE72" i="1"/>
  <c r="T74" i="1"/>
  <c r="T75" i="1" s="1"/>
  <c r="AA73" i="1"/>
  <c r="AD73" i="1"/>
  <c r="AE73" i="1"/>
  <c r="AC73" i="1"/>
  <c r="V73" i="1"/>
  <c r="AI48" i="1"/>
  <c r="W48" i="1"/>
  <c r="X48" i="1"/>
  <c r="Y48" i="1"/>
  <c r="AG48" i="1"/>
  <c r="AH48" i="1"/>
  <c r="AB48" i="1"/>
  <c r="AJ48" i="1"/>
  <c r="AF48" i="1"/>
  <c r="A49" i="1"/>
  <c r="AE74" i="1" l="1"/>
  <c r="AA74" i="1"/>
  <c r="AD74" i="1"/>
  <c r="V74" i="1"/>
  <c r="AC74" i="1"/>
  <c r="T76" i="1"/>
  <c r="T77" i="1" s="1"/>
  <c r="AC75" i="1"/>
  <c r="V75" i="1"/>
  <c r="AD75" i="1"/>
  <c r="AE75" i="1"/>
  <c r="AA75" i="1"/>
  <c r="AF49" i="1"/>
  <c r="AJ49" i="1"/>
  <c r="AI49" i="1"/>
  <c r="W49" i="1"/>
  <c r="X49" i="1"/>
  <c r="AG49" i="1"/>
  <c r="AB49" i="1"/>
  <c r="Y49" i="1"/>
  <c r="AH49" i="1"/>
  <c r="A50" i="1"/>
  <c r="A51" i="1" s="1"/>
  <c r="AC76" i="1" l="1"/>
  <c r="AA76" i="1"/>
  <c r="AE76" i="1"/>
  <c r="V76" i="1"/>
  <c r="AD76" i="1"/>
  <c r="T78" i="1"/>
  <c r="T79" i="1" s="1"/>
  <c r="AD77" i="1"/>
  <c r="AE77" i="1"/>
  <c r="AA77" i="1"/>
  <c r="AC77" i="1"/>
  <c r="V77" i="1"/>
  <c r="AF51" i="1"/>
  <c r="AB51" i="1"/>
  <c r="Y51" i="1"/>
  <c r="W51" i="1"/>
  <c r="AJ51" i="1"/>
  <c r="AI51" i="1"/>
  <c r="X51" i="1"/>
  <c r="AH51" i="1"/>
  <c r="AG51" i="1"/>
  <c r="A52" i="1"/>
  <c r="AF50" i="1"/>
  <c r="AB50" i="1"/>
  <c r="W50" i="1"/>
  <c r="Y50" i="1"/>
  <c r="X50" i="1"/>
  <c r="AH50" i="1"/>
  <c r="AJ50" i="1"/>
  <c r="AI50" i="1"/>
  <c r="AG50" i="1"/>
  <c r="V78" i="1" l="1"/>
  <c r="AE78" i="1"/>
  <c r="AC78" i="1"/>
  <c r="AA78" i="1"/>
  <c r="AD78" i="1"/>
  <c r="T82" i="1"/>
  <c r="T83" i="1" s="1"/>
  <c r="T84" i="1" s="1"/>
  <c r="V79" i="1"/>
  <c r="AE79" i="1"/>
  <c r="AD79" i="1"/>
  <c r="AC79" i="1"/>
  <c r="AA79" i="1"/>
  <c r="AC82" i="1"/>
  <c r="V82" i="1"/>
  <c r="AA82" i="1"/>
  <c r="AB52" i="1"/>
  <c r="AG52" i="1"/>
  <c r="Y52" i="1"/>
  <c r="X52" i="1"/>
  <c r="W52" i="1"/>
  <c r="AI52" i="1"/>
  <c r="AJ52" i="1"/>
  <c r="AH52" i="1"/>
  <c r="AF52" i="1"/>
  <c r="A53" i="1"/>
  <c r="AE82" i="1" l="1"/>
  <c r="AD82" i="1"/>
  <c r="T85" i="1"/>
  <c r="T86" i="1" s="1"/>
  <c r="V84" i="1"/>
  <c r="AE84" i="1"/>
  <c r="AD84" i="1"/>
  <c r="AA84" i="1"/>
  <c r="AC84" i="1"/>
  <c r="AC83" i="1"/>
  <c r="AA83" i="1"/>
  <c r="AE83" i="1"/>
  <c r="AD83" i="1"/>
  <c r="V83" i="1"/>
  <c r="A54" i="1"/>
  <c r="A55" i="1" s="1"/>
  <c r="AB53" i="1"/>
  <c r="Y53" i="1"/>
  <c r="X53" i="1"/>
  <c r="AG53" i="1"/>
  <c r="W53" i="1"/>
  <c r="AF53" i="1"/>
  <c r="AJ53" i="1"/>
  <c r="AI53" i="1"/>
  <c r="AH53" i="1"/>
  <c r="T87" i="1" l="1"/>
  <c r="AE86" i="1"/>
  <c r="AD86" i="1"/>
  <c r="AC86" i="1"/>
  <c r="AA86" i="1"/>
  <c r="V86" i="1"/>
  <c r="V85" i="1"/>
  <c r="AA85" i="1"/>
  <c r="AE85" i="1"/>
  <c r="AD85" i="1"/>
  <c r="AC85" i="1"/>
  <c r="AH55" i="1"/>
  <c r="AF55" i="1"/>
  <c r="AB55" i="1"/>
  <c r="AJ55" i="1"/>
  <c r="Y55" i="1"/>
  <c r="AI55" i="1"/>
  <c r="AG55" i="1"/>
  <c r="W55" i="1"/>
  <c r="X55" i="1"/>
  <c r="A56" i="1"/>
  <c r="A57" i="1" s="1"/>
  <c r="W54" i="1"/>
  <c r="AI54" i="1"/>
  <c r="AH54" i="1"/>
  <c r="AG54" i="1"/>
  <c r="AJ54" i="1"/>
  <c r="X54" i="1"/>
  <c r="AF54" i="1"/>
  <c r="Y54" i="1"/>
  <c r="AB54" i="1"/>
  <c r="T88" i="1" l="1"/>
  <c r="AD87" i="1"/>
  <c r="AC87" i="1"/>
  <c r="AA87" i="1"/>
  <c r="V87" i="1"/>
  <c r="AE87" i="1"/>
  <c r="AF57" i="1"/>
  <c r="Y57" i="1"/>
  <c r="AB57" i="1"/>
  <c r="X57" i="1"/>
  <c r="W57" i="1"/>
  <c r="AH57" i="1"/>
  <c r="AG57" i="1"/>
  <c r="AI57" i="1"/>
  <c r="AJ57" i="1"/>
  <c r="AB56" i="1"/>
  <c r="AJ56" i="1"/>
  <c r="Y56" i="1"/>
  <c r="AG56" i="1"/>
  <c r="AI56" i="1"/>
  <c r="AH56" i="1"/>
  <c r="AF56" i="1"/>
  <c r="X56" i="1"/>
  <c r="W56" i="1"/>
  <c r="A58" i="1"/>
  <c r="AE88" i="1" l="1"/>
  <c r="AD88" i="1"/>
  <c r="AC88" i="1"/>
  <c r="AA88" i="1"/>
  <c r="V88" i="1"/>
  <c r="T89" i="1"/>
  <c r="T90" i="1" s="1"/>
  <c r="AH58" i="1"/>
  <c r="AF58" i="1"/>
  <c r="AG58" i="1"/>
  <c r="AB58" i="1"/>
  <c r="Y58" i="1"/>
  <c r="X58" i="1"/>
  <c r="W58" i="1"/>
  <c r="AJ58" i="1"/>
  <c r="AI58" i="1"/>
  <c r="A59" i="1"/>
  <c r="A60" i="1" s="1"/>
  <c r="V90" i="1" l="1"/>
  <c r="AE90" i="1"/>
  <c r="AD90" i="1"/>
  <c r="AC90" i="1"/>
  <c r="AA90" i="1"/>
  <c r="AC89" i="1"/>
  <c r="V89" i="1"/>
  <c r="AD89" i="1"/>
  <c r="AA89" i="1"/>
  <c r="AE89" i="1"/>
  <c r="T91" i="1"/>
  <c r="AB60" i="1"/>
  <c r="AH60" i="1"/>
  <c r="AG60" i="1"/>
  <c r="AJ60" i="1"/>
  <c r="W60" i="1"/>
  <c r="Y60" i="1"/>
  <c r="AF60" i="1"/>
  <c r="X60" i="1"/>
  <c r="AI60" i="1"/>
  <c r="W59" i="1"/>
  <c r="AH59" i="1"/>
  <c r="X59" i="1"/>
  <c r="Y59" i="1"/>
  <c r="AF59" i="1"/>
  <c r="AB59" i="1"/>
  <c r="AG59" i="1"/>
  <c r="AI59" i="1"/>
  <c r="AJ59" i="1"/>
  <c r="A61" i="1"/>
  <c r="A62" i="1" s="1"/>
  <c r="AE91" i="1" l="1"/>
  <c r="AC91" i="1"/>
  <c r="AD91" i="1"/>
  <c r="AA91" i="1"/>
  <c r="V91" i="1"/>
  <c r="T92" i="1"/>
  <c r="A63" i="1"/>
  <c r="AG63" i="1" s="1"/>
  <c r="AH62" i="1"/>
  <c r="Y62" i="1"/>
  <c r="AB62" i="1"/>
  <c r="AJ62" i="1"/>
  <c r="AG62" i="1"/>
  <c r="W62" i="1"/>
  <c r="AF62" i="1"/>
  <c r="AI62" i="1"/>
  <c r="X62" i="1"/>
  <c r="AJ61" i="1"/>
  <c r="AH61" i="1"/>
  <c r="X61" i="1"/>
  <c r="W61" i="1"/>
  <c r="AG61" i="1"/>
  <c r="AI61" i="1"/>
  <c r="AF61" i="1"/>
  <c r="AB61" i="1"/>
  <c r="Y61" i="1"/>
  <c r="T93" i="1" l="1"/>
  <c r="AD92" i="1"/>
  <c r="AC92" i="1"/>
  <c r="V92" i="1"/>
  <c r="AA92" i="1"/>
  <c r="AE92" i="1"/>
  <c r="A64" i="1"/>
  <c r="A65" i="1" s="1"/>
  <c r="AI65" i="1" s="1"/>
  <c r="W63" i="1"/>
  <c r="AJ63" i="1"/>
  <c r="Y63" i="1"/>
  <c r="AB63" i="1"/>
  <c r="AF63" i="1"/>
  <c r="AI63" i="1"/>
  <c r="X63" i="1"/>
  <c r="AH63" i="1"/>
  <c r="AB64" i="1"/>
  <c r="AG64" i="1" l="1"/>
  <c r="AH64" i="1"/>
  <c r="Y64" i="1"/>
  <c r="AJ64" i="1"/>
  <c r="W64" i="1"/>
  <c r="X64" i="1"/>
  <c r="AB65" i="1"/>
  <c r="AF65" i="1"/>
  <c r="AH65" i="1"/>
  <c r="Y65" i="1"/>
  <c r="AG65" i="1"/>
  <c r="X65" i="1"/>
  <c r="A66" i="1"/>
  <c r="AH66" i="1" s="1"/>
  <c r="W65" i="1"/>
  <c r="AF64" i="1"/>
  <c r="AI64" i="1"/>
  <c r="T94" i="1"/>
  <c r="AC93" i="1"/>
  <c r="AD93" i="1"/>
  <c r="AE93" i="1"/>
  <c r="AA93" i="1"/>
  <c r="V93" i="1"/>
  <c r="AJ65" i="1"/>
  <c r="A67" i="1" l="1"/>
  <c r="AG67" i="1" s="1"/>
  <c r="W66" i="1"/>
  <c r="AF66" i="1"/>
  <c r="AJ66" i="1"/>
  <c r="X66" i="1"/>
  <c r="AB66" i="1"/>
  <c r="AC94" i="1"/>
  <c r="AD94" i="1"/>
  <c r="V94" i="1"/>
  <c r="AE94" i="1"/>
  <c r="AA94" i="1"/>
  <c r="T95" i="1"/>
  <c r="AI66" i="1"/>
  <c r="Y66" i="1"/>
  <c r="AG66" i="1"/>
  <c r="Y67" i="1" l="1"/>
  <c r="X67" i="1"/>
  <c r="A68" i="1"/>
  <c r="AH68" i="1" s="1"/>
  <c r="AH67" i="1"/>
  <c r="AI67" i="1"/>
  <c r="W67" i="1"/>
  <c r="AJ67" i="1"/>
  <c r="AF67" i="1"/>
  <c r="AC95" i="1"/>
  <c r="V95" i="1"/>
  <c r="AE95" i="1"/>
  <c r="AD95" i="1"/>
  <c r="AA95" i="1"/>
  <c r="T96" i="1"/>
  <c r="T97" i="1" s="1"/>
  <c r="Y68" i="1"/>
  <c r="X68" i="1"/>
  <c r="AJ68" i="1" l="1"/>
  <c r="W68" i="1"/>
  <c r="A69" i="1"/>
  <c r="AF68" i="1"/>
  <c r="AG68" i="1"/>
  <c r="AB68" i="1"/>
  <c r="AI68" i="1"/>
  <c r="T98" i="1"/>
  <c r="AD98" i="1" s="1"/>
  <c r="V97" i="1"/>
  <c r="AD97" i="1"/>
  <c r="AC97" i="1"/>
  <c r="AA97" i="1"/>
  <c r="AE97" i="1"/>
  <c r="AC96" i="1"/>
  <c r="V96" i="1"/>
  <c r="AE96" i="1"/>
  <c r="AD96" i="1"/>
  <c r="AA96" i="1"/>
  <c r="X69" i="1"/>
  <c r="AJ69" i="1"/>
  <c r="AH69" i="1"/>
  <c r="AG69" i="1"/>
  <c r="Y69" i="1"/>
  <c r="AI69" i="1"/>
  <c r="W69" i="1"/>
  <c r="AF69" i="1"/>
  <c r="A70" i="1"/>
  <c r="A71" i="1" s="1"/>
  <c r="T99" i="1" l="1"/>
  <c r="V99" i="1" s="1"/>
  <c r="AE98" i="1"/>
  <c r="V98" i="1"/>
  <c r="AA98" i="1"/>
  <c r="AC98" i="1"/>
  <c r="A72" i="1"/>
  <c r="AJ71" i="1"/>
  <c r="AH71" i="1"/>
  <c r="AG71" i="1"/>
  <c r="AI71" i="1"/>
  <c r="W71" i="1"/>
  <c r="X71" i="1"/>
  <c r="Y71" i="1"/>
  <c r="AF71" i="1"/>
  <c r="AB71" i="1"/>
  <c r="AB70" i="1"/>
  <c r="Y70" i="1"/>
  <c r="X70" i="1"/>
  <c r="AI70" i="1"/>
  <c r="AG70" i="1"/>
  <c r="W70" i="1"/>
  <c r="AH70" i="1"/>
  <c r="AF70" i="1"/>
  <c r="AJ70" i="1"/>
  <c r="AA99" i="1" l="1"/>
  <c r="AC99" i="1"/>
  <c r="T100" i="1"/>
  <c r="AD99" i="1"/>
  <c r="AE99" i="1"/>
  <c r="AD100" i="1"/>
  <c r="AC100" i="1"/>
  <c r="AE100" i="1"/>
  <c r="V100" i="1"/>
  <c r="AA100" i="1"/>
  <c r="T101" i="1"/>
  <c r="W72" i="1"/>
  <c r="AI72" i="1"/>
  <c r="AG72" i="1"/>
  <c r="AB72" i="1"/>
  <c r="X72" i="1"/>
  <c r="AF72" i="1"/>
  <c r="Y72" i="1"/>
  <c r="AH72" i="1"/>
  <c r="AJ72" i="1"/>
  <c r="A73" i="1"/>
  <c r="T102" i="1" l="1"/>
  <c r="V101" i="1"/>
  <c r="AC101" i="1"/>
  <c r="AE101" i="1"/>
  <c r="AD101" i="1"/>
  <c r="AA101" i="1"/>
  <c r="AB73" i="1"/>
  <c r="W73" i="1"/>
  <c r="Y73" i="1"/>
  <c r="AJ73" i="1"/>
  <c r="AF73" i="1"/>
  <c r="X73" i="1"/>
  <c r="AG73" i="1"/>
  <c r="AI73" i="1"/>
  <c r="AH73" i="1"/>
  <c r="A74" i="1"/>
  <c r="AD102" i="1" l="1"/>
  <c r="AE102" i="1"/>
  <c r="AC102" i="1"/>
  <c r="V102" i="1"/>
  <c r="AA102" i="1"/>
  <c r="T103" i="1"/>
  <c r="AB74" i="1"/>
  <c r="W74" i="1"/>
  <c r="Y74" i="1"/>
  <c r="AJ74" i="1"/>
  <c r="AG74" i="1"/>
  <c r="AF74" i="1"/>
  <c r="X74" i="1"/>
  <c r="AH74" i="1"/>
  <c r="AI74" i="1"/>
  <c r="A75" i="1"/>
  <c r="AC103" i="1" l="1"/>
  <c r="AA103" i="1"/>
  <c r="AE103" i="1"/>
  <c r="AD103" i="1"/>
  <c r="V103" i="1"/>
  <c r="T104" i="1"/>
  <c r="T105" i="1" s="1"/>
  <c r="AG75" i="1"/>
  <c r="AB75" i="1"/>
  <c r="W75" i="1"/>
  <c r="Y75" i="1"/>
  <c r="X75" i="1"/>
  <c r="AJ75" i="1"/>
  <c r="AF75" i="1"/>
  <c r="AI75" i="1"/>
  <c r="AH75" i="1"/>
  <c r="A76" i="1"/>
  <c r="AC105" i="1" l="1"/>
  <c r="V105" i="1"/>
  <c r="AE105" i="1"/>
  <c r="AD105" i="1"/>
  <c r="AA105" i="1"/>
  <c r="AE104" i="1"/>
  <c r="AD104" i="1"/>
  <c r="AA104" i="1"/>
  <c r="V104" i="1"/>
  <c r="AC104" i="1"/>
  <c r="T106" i="1"/>
  <c r="W76" i="1"/>
  <c r="X76" i="1"/>
  <c r="Y76" i="1"/>
  <c r="AH76" i="1"/>
  <c r="AJ76" i="1"/>
  <c r="AI76" i="1"/>
  <c r="AG76" i="1"/>
  <c r="AF76" i="1"/>
  <c r="A77" i="1"/>
  <c r="A78" i="1" s="1"/>
  <c r="AD106" i="1" l="1"/>
  <c r="AC106" i="1"/>
  <c r="AA106" i="1"/>
  <c r="V106" i="1"/>
  <c r="AE106" i="1"/>
  <c r="T107" i="1"/>
  <c r="X78" i="1"/>
  <c r="Y78" i="1"/>
  <c r="AB78" i="1"/>
  <c r="W78" i="1"/>
  <c r="AG78" i="1"/>
  <c r="AH78" i="1"/>
  <c r="AJ78" i="1"/>
  <c r="AF78" i="1"/>
  <c r="AI78" i="1"/>
  <c r="A79" i="1"/>
  <c r="A82" i="1" s="1"/>
  <c r="AG77" i="1"/>
  <c r="AF77" i="1"/>
  <c r="AB77" i="1"/>
  <c r="Y77" i="1"/>
  <c r="W77" i="1"/>
  <c r="AJ77" i="1"/>
  <c r="AI77" i="1"/>
  <c r="X77" i="1"/>
  <c r="AH77" i="1"/>
  <c r="T108" i="1" l="1"/>
  <c r="AD107" i="1"/>
  <c r="AC107" i="1"/>
  <c r="AA107" i="1"/>
  <c r="V107" i="1"/>
  <c r="AE107" i="1"/>
  <c r="T109" i="1"/>
  <c r="X82" i="1"/>
  <c r="AF82" i="1"/>
  <c r="W82" i="1"/>
  <c r="AG82" i="1"/>
  <c r="AJ82" i="1"/>
  <c r="Y82" i="1"/>
  <c r="AI82" i="1"/>
  <c r="AH82" i="1"/>
  <c r="AG79" i="1"/>
  <c r="AF79" i="1"/>
  <c r="X79" i="1"/>
  <c r="Y79" i="1"/>
  <c r="W79" i="1"/>
  <c r="AI79" i="1"/>
  <c r="AJ79" i="1"/>
  <c r="AH79" i="1"/>
  <c r="A83" i="1"/>
  <c r="A84" i="1" s="1"/>
  <c r="AG84" i="1" s="1"/>
  <c r="AA109" i="1" l="1"/>
  <c r="AE109" i="1"/>
  <c r="AC109" i="1"/>
  <c r="V109" i="1"/>
  <c r="AD109" i="1"/>
  <c r="AC108" i="1"/>
  <c r="AA108" i="1"/>
  <c r="AD108" i="1"/>
  <c r="V108" i="1"/>
  <c r="AE108" i="1"/>
  <c r="T110" i="1"/>
  <c r="A85" i="1"/>
  <c r="AI85" i="1" s="1"/>
  <c r="AF84" i="1"/>
  <c r="X84" i="1"/>
  <c r="Y84" i="1"/>
  <c r="AB84" i="1"/>
  <c r="AH84" i="1"/>
  <c r="AI84" i="1"/>
  <c r="AJ84" i="1"/>
  <c r="W84" i="1"/>
  <c r="AI83" i="1"/>
  <c r="AF83" i="1"/>
  <c r="AJ83" i="1"/>
  <c r="X83" i="1"/>
  <c r="AH83" i="1"/>
  <c r="AB83" i="1"/>
  <c r="Y83" i="1"/>
  <c r="AG83" i="1"/>
  <c r="W83" i="1"/>
  <c r="V110" i="1" l="1"/>
  <c r="AE110" i="1"/>
  <c r="AA110" i="1"/>
  <c r="AD110" i="1"/>
  <c r="AC110" i="1"/>
  <c r="AF85" i="1"/>
  <c r="W85" i="1"/>
  <c r="A86" i="1"/>
  <c r="AH86" i="1" s="1"/>
  <c r="AJ85" i="1"/>
  <c r="X85" i="1"/>
  <c r="Y85" i="1"/>
  <c r="AG85" i="1"/>
  <c r="AB85" i="1"/>
  <c r="AH85" i="1"/>
  <c r="T111" i="1"/>
  <c r="T112" i="1" s="1"/>
  <c r="T113" i="1" s="1"/>
  <c r="A87" i="1" l="1"/>
  <c r="A88" i="1" s="1"/>
  <c r="AH88" i="1" s="1"/>
  <c r="W86" i="1"/>
  <c r="T114" i="1"/>
  <c r="AD113" i="1"/>
  <c r="V113" i="1"/>
  <c r="AA113" i="1"/>
  <c r="AE113" i="1"/>
  <c r="AC113" i="1"/>
  <c r="AJ86" i="1"/>
  <c r="AF86" i="1"/>
  <c r="Y86" i="1"/>
  <c r="V112" i="1"/>
  <c r="AE112" i="1"/>
  <c r="AD112" i="1"/>
  <c r="AA112" i="1"/>
  <c r="AC112" i="1"/>
  <c r="AB86" i="1"/>
  <c r="AI86" i="1"/>
  <c r="X86" i="1"/>
  <c r="AG86" i="1"/>
  <c r="AC111" i="1"/>
  <c r="AA111" i="1"/>
  <c r="AD111" i="1"/>
  <c r="AE111" i="1"/>
  <c r="V111" i="1"/>
  <c r="T115" i="1"/>
  <c r="AI87" i="1" l="1"/>
  <c r="W87" i="1"/>
  <c r="AB87" i="1"/>
  <c r="Y87" i="1"/>
  <c r="X87" i="1"/>
  <c r="AG87" i="1"/>
  <c r="AJ87" i="1"/>
  <c r="AF87" i="1"/>
  <c r="AH87" i="1"/>
  <c r="A89" i="1"/>
  <c r="AJ89" i="1" s="1"/>
  <c r="AJ88" i="1"/>
  <c r="X88" i="1"/>
  <c r="W88" i="1"/>
  <c r="AG88" i="1"/>
  <c r="Y88" i="1"/>
  <c r="AF88" i="1"/>
  <c r="AI88" i="1"/>
  <c r="AB88" i="1"/>
  <c r="T116" i="1"/>
  <c r="V115" i="1"/>
  <c r="AE115" i="1"/>
  <c r="AA115" i="1"/>
  <c r="AC115" i="1"/>
  <c r="AD115" i="1"/>
  <c r="AC114" i="1"/>
  <c r="AA114" i="1"/>
  <c r="AD114" i="1"/>
  <c r="AE114" i="1"/>
  <c r="V114" i="1"/>
  <c r="Y89" i="1" l="1"/>
  <c r="X89" i="1"/>
  <c r="AB89" i="1"/>
  <c r="AH89" i="1"/>
  <c r="A90" i="1"/>
  <c r="AH90" i="1" s="1"/>
  <c r="AF89" i="1"/>
  <c r="AI89" i="1"/>
  <c r="W89" i="1"/>
  <c r="AG89" i="1"/>
  <c r="V116" i="1"/>
  <c r="AE116" i="1"/>
  <c r="AD116" i="1"/>
  <c r="AC116" i="1"/>
  <c r="AA116" i="1"/>
  <c r="AB90" i="1"/>
  <c r="Y90" i="1"/>
  <c r="W90" i="1" l="1"/>
  <c r="X90" i="1"/>
  <c r="A91" i="1"/>
  <c r="A92" i="1" s="1"/>
  <c r="W92" i="1" s="1"/>
  <c r="AF90" i="1"/>
  <c r="AI90" i="1"/>
  <c r="AJ90" i="1"/>
  <c r="AG90" i="1"/>
  <c r="AF91" i="1" l="1"/>
  <c r="AG91" i="1"/>
  <c r="AB92" i="1"/>
  <c r="AJ91" i="1"/>
  <c r="AB91" i="1"/>
  <c r="Y92" i="1"/>
  <c r="X92" i="1"/>
  <c r="AI91" i="1"/>
  <c r="AH91" i="1"/>
  <c r="W91" i="1"/>
  <c r="AF92" i="1"/>
  <c r="AJ92" i="1"/>
  <c r="A93" i="1"/>
  <c r="A94" i="1" s="1"/>
  <c r="Y94" i="1" s="1"/>
  <c r="X91" i="1"/>
  <c r="Y91" i="1"/>
  <c r="AG92" i="1"/>
  <c r="AH92" i="1"/>
  <c r="AI92" i="1"/>
  <c r="AH93" i="1" l="1"/>
  <c r="AI93" i="1"/>
  <c r="Y93" i="1"/>
  <c r="AF94" i="1"/>
  <c r="AB93" i="1"/>
  <c r="X93" i="1"/>
  <c r="AB94" i="1"/>
  <c r="AG94" i="1"/>
  <c r="AJ93" i="1"/>
  <c r="W93" i="1"/>
  <c r="AH94" i="1"/>
  <c r="AI94" i="1"/>
  <c r="AJ94" i="1"/>
  <c r="AF93" i="1"/>
  <c r="A95" i="1"/>
  <c r="Y95" i="1" s="1"/>
  <c r="W94" i="1"/>
  <c r="X94" i="1"/>
  <c r="AG93" i="1"/>
  <c r="AF95" i="1" l="1"/>
  <c r="AH95" i="1"/>
  <c r="AI95" i="1"/>
  <c r="A96" i="1"/>
  <c r="Y96" i="1" s="1"/>
  <c r="AG95" i="1"/>
  <c r="AJ95" i="1"/>
  <c r="AB95" i="1"/>
  <c r="W95" i="1"/>
  <c r="X95" i="1"/>
  <c r="X96" i="1"/>
  <c r="W96" i="1"/>
  <c r="AJ96" i="1"/>
  <c r="AI96" i="1"/>
  <c r="AH96" i="1"/>
  <c r="AG96" i="1"/>
  <c r="AB96" i="1"/>
  <c r="A97" i="1" l="1"/>
  <c r="A98" i="1" s="1"/>
  <c r="AF96" i="1"/>
  <c r="A99" i="1"/>
  <c r="AJ99" i="1" s="1"/>
  <c r="W98" i="1"/>
  <c r="X98" i="1"/>
  <c r="AJ98" i="1"/>
  <c r="AI98" i="1"/>
  <c r="AH98" i="1"/>
  <c r="AG98" i="1"/>
  <c r="AB98" i="1"/>
  <c r="Y98" i="1"/>
  <c r="AF98" i="1"/>
  <c r="W97" i="1"/>
  <c r="AJ97" i="1"/>
  <c r="AI97" i="1"/>
  <c r="X97" i="1"/>
  <c r="AH97" i="1"/>
  <c r="AG97" i="1"/>
  <c r="Y97" i="1"/>
  <c r="AF97" i="1"/>
  <c r="A100" i="1" l="1"/>
  <c r="A101" i="1" s="1"/>
  <c r="A102" i="1" s="1"/>
  <c r="AF99" i="1"/>
  <c r="W99" i="1"/>
  <c r="X99" i="1"/>
  <c r="Y99" i="1"/>
  <c r="AB99" i="1"/>
  <c r="AG99" i="1"/>
  <c r="AH99" i="1"/>
  <c r="AI99" i="1"/>
  <c r="AF100" i="1" l="1"/>
  <c r="W100" i="1"/>
  <c r="AG100" i="1"/>
  <c r="AH100" i="1"/>
  <c r="AJ100" i="1"/>
  <c r="X100" i="1"/>
  <c r="AI100" i="1"/>
  <c r="Y100" i="1"/>
  <c r="AJ101" i="1"/>
  <c r="AI101" i="1"/>
  <c r="AH101" i="1"/>
  <c r="AG101" i="1"/>
  <c r="AB101" i="1"/>
  <c r="X101" i="1"/>
  <c r="Y101" i="1"/>
  <c r="W101" i="1"/>
  <c r="AF101" i="1"/>
  <c r="A103" i="1"/>
  <c r="AJ102" i="1"/>
  <c r="AI102" i="1"/>
  <c r="AH102" i="1"/>
  <c r="AG102" i="1"/>
  <c r="W102" i="1"/>
  <c r="AB102" i="1"/>
  <c r="Y102" i="1"/>
  <c r="X102" i="1"/>
  <c r="AF102" i="1"/>
  <c r="AI103" i="1" l="1"/>
  <c r="AH103" i="1"/>
  <c r="AG103" i="1"/>
  <c r="AB103" i="1"/>
  <c r="Y103" i="1"/>
  <c r="X103" i="1"/>
  <c r="W103" i="1"/>
  <c r="AJ103" i="1"/>
  <c r="AF103" i="1"/>
  <c r="A104" i="1"/>
  <c r="AH104" i="1" l="1"/>
  <c r="AG104" i="1"/>
  <c r="AB104" i="1"/>
  <c r="Y104" i="1"/>
  <c r="X104" i="1"/>
  <c r="W104" i="1"/>
  <c r="AJ104" i="1"/>
  <c r="AI104" i="1"/>
  <c r="AF104" i="1"/>
  <c r="A105" i="1"/>
  <c r="AG105" i="1" l="1"/>
  <c r="AB105" i="1"/>
  <c r="Y105" i="1"/>
  <c r="X105" i="1"/>
  <c r="W105" i="1"/>
  <c r="AJ105" i="1"/>
  <c r="AI105" i="1"/>
  <c r="AH105" i="1"/>
  <c r="AF105" i="1"/>
  <c r="A106" i="1"/>
  <c r="A107" i="1" l="1"/>
  <c r="A108" i="1" s="1"/>
  <c r="AB106" i="1"/>
  <c r="Y106" i="1"/>
  <c r="X106" i="1"/>
  <c r="W106" i="1"/>
  <c r="AI106" i="1"/>
  <c r="AJ106" i="1"/>
  <c r="AH106" i="1"/>
  <c r="AG106" i="1"/>
  <c r="AF106" i="1"/>
  <c r="AB108" i="1" l="1"/>
  <c r="Y108" i="1"/>
  <c r="AG108" i="1"/>
  <c r="X108" i="1"/>
  <c r="W108" i="1"/>
  <c r="AJ108" i="1"/>
  <c r="AI108" i="1"/>
  <c r="AH108" i="1"/>
  <c r="AF108" i="1"/>
  <c r="AB107" i="1"/>
  <c r="Y107" i="1"/>
  <c r="X107" i="1"/>
  <c r="W107" i="1"/>
  <c r="AJ107" i="1"/>
  <c r="AH107" i="1"/>
  <c r="AI107" i="1"/>
  <c r="AG107" i="1"/>
  <c r="AF107" i="1"/>
  <c r="A109" i="1"/>
  <c r="A110" i="1" s="1"/>
  <c r="A111" i="1" s="1"/>
  <c r="A112" i="1" l="1"/>
  <c r="Y112" i="1" s="1"/>
  <c r="AB110" i="1"/>
  <c r="Y110" i="1"/>
  <c r="X110" i="1"/>
  <c r="W110" i="1"/>
  <c r="AJ110" i="1"/>
  <c r="AI110" i="1"/>
  <c r="AH110" i="1"/>
  <c r="AG110" i="1"/>
  <c r="AF110" i="1"/>
  <c r="Y111" i="1"/>
  <c r="X111" i="1"/>
  <c r="W111" i="1"/>
  <c r="AJ111" i="1"/>
  <c r="AI111" i="1"/>
  <c r="AH111" i="1"/>
  <c r="AG111" i="1"/>
  <c r="AB111" i="1"/>
  <c r="AF111" i="1"/>
  <c r="AB109" i="1"/>
  <c r="Y109" i="1"/>
  <c r="X109" i="1"/>
  <c r="W109" i="1"/>
  <c r="AJ109" i="1"/>
  <c r="AI109" i="1"/>
  <c r="AH109" i="1"/>
  <c r="AG109" i="1"/>
  <c r="AF109" i="1"/>
  <c r="A113" i="1" l="1"/>
  <c r="A114" i="1" s="1"/>
  <c r="AF114" i="1" s="1"/>
  <c r="AF112" i="1"/>
  <c r="AB112" i="1"/>
  <c r="AG112" i="1"/>
  <c r="AH112" i="1"/>
  <c r="AI112" i="1"/>
  <c r="AJ112" i="1"/>
  <c r="W112" i="1"/>
  <c r="X112" i="1"/>
  <c r="W114" i="1"/>
  <c r="AJ114" i="1"/>
  <c r="AI114" i="1"/>
  <c r="AH114" i="1"/>
  <c r="AG114" i="1"/>
  <c r="AB114" i="1"/>
  <c r="Y114" i="1"/>
  <c r="X114" i="1" l="1"/>
  <c r="AF113" i="1"/>
  <c r="AB113" i="1"/>
  <c r="AG113" i="1"/>
  <c r="AH113" i="1"/>
  <c r="AI113" i="1"/>
  <c r="AJ113" i="1"/>
  <c r="W113" i="1"/>
  <c r="X113" i="1"/>
  <c r="Y113" i="1"/>
  <c r="A115" i="1"/>
  <c r="W115" i="1" s="1"/>
  <c r="A116" i="1" l="1"/>
  <c r="AF116" i="1" s="1"/>
  <c r="AF115" i="1"/>
  <c r="X115" i="1"/>
  <c r="Y115" i="1"/>
  <c r="AB115" i="1"/>
  <c r="AG115" i="1"/>
  <c r="AH115" i="1"/>
  <c r="AI115" i="1"/>
  <c r="AJ115" i="1"/>
  <c r="AJ116" i="1"/>
  <c r="AI116" i="1"/>
  <c r="AH116" i="1"/>
  <c r="AG116" i="1"/>
  <c r="AB116" i="1"/>
  <c r="Y116" i="1"/>
  <c r="X116" i="1"/>
  <c r="W116" i="1"/>
  <c r="A118" i="1" l="1"/>
  <c r="V118" i="1" s="1"/>
</calcChain>
</file>

<file path=xl/sharedStrings.xml><?xml version="1.0" encoding="utf-8"?>
<sst xmlns="http://schemas.openxmlformats.org/spreadsheetml/2006/main" count="506" uniqueCount="387">
  <si>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</si>
  <si>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</si>
  <si>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</si>
  <si>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</si>
  <si>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</si>
  <si>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</si>
  <si>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</si>
  <si>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</si>
  <si>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</si>
  <si>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</si>
  <si>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</si>
  <si>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</si>
  <si>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</si>
  <si>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</si>
  <si>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</si>
  <si>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</si>
  <si>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</si>
  <si>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</si>
  <si>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</si>
  <si>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</si>
  <si>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</si>
  <si>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</si>
  <si>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</si>
  <si>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</si>
  <si>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</si>
  <si>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</si>
  <si>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</si>
  <si>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</si>
  <si>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</si>
  <si>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</si>
  <si>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</si>
  <si>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</si>
  <si>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</si>
  <si>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</si>
  <si>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</si>
  <si>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</si>
  <si>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</si>
  <si>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</si>
  <si>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</si>
  <si>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</si>
  <si>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</si>
  <si>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</si>
  <si>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</si>
  <si>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</si>
  <si>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</si>
  <si>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</si>
  <si>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</si>
  <si>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</si>
  <si>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</si>
  <si>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</si>
  <si>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</si>
  <si>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</si>
  <si>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</si>
  <si>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</si>
  <si>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</si>
  <si>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</si>
  <si>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</si>
  <si>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</si>
  <si>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</si>
  <si>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</si>
  <si>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</si>
  <si>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</si>
  <si>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</si>
  <si>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</si>
  <si>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</si>
  <si>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</si>
  <si>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</si>
  <si>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</si>
  <si>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</si>
  <si>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</si>
  <si>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</si>
  <si>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</si>
  <si>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</si>
  <si>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</si>
  <si>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</si>
  <si>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</si>
  <si>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</si>
  <si>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</si>
  <si>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</si>
  <si>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</si>
  <si>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</si>
  <si>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</si>
  <si>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</si>
  <si>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</si>
  <si>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</si>
  <si>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</si>
  <si>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</si>
  <si>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</si>
  <si>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</si>
  <si>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</si>
  <si>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</si>
  <si>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</si>
  <si>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</si>
  <si>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</si>
  <si>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</si>
  <si>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</si>
  <si>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</si>
  <si>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</si>
  <si>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</si>
  <si>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</si>
  <si>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</si>
  <si>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</si>
  <si>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</si>
  <si>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</si>
  <si>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</si>
  <si>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</si>
  <si>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</si>
  <si>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</si>
  <si>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</si>
  <si>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</si>
  <si>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</si>
  <si>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</si>
  <si>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</si>
  <si>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</si>
  <si>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</si>
  <si>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</si>
  <si>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</si>
  <si>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</si>
  <si>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</si>
  <si>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</si>
  <si>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</si>
  <si>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</si>
  <si>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</si>
  <si>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</si>
  <si>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</si>
  <si>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</si>
  <si>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</si>
  <si>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</si>
  <si>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</si>
  <si>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</si>
  <si>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</si>
  <si>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</si>
  <si>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</si>
  <si>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</si>
  <si>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</si>
  <si>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</si>
  <si>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</si>
  <si>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</si>
  <si>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</si>
  <si>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</si>
  <si>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</si>
  <si>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</si>
  <si>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</si>
  <si>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</si>
  <si>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</si>
  <si>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</si>
  <si>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</si>
  <si>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</si>
  <si>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</si>
  <si>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</si>
  <si>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</si>
  <si>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</si>
  <si>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</si>
  <si>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</si>
  <si>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</si>
  <si>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</si>
  <si>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</si>
  <si>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</si>
  <si>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</si>
  <si>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</si>
  <si>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</si>
  <si>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</si>
  <si>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</si>
  <si>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</si>
  <si>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</si>
  <si>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</si>
  <si>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</si>
  <si>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</si>
  <si>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</si>
  <si>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</si>
  <si>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</si>
  <si>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</si>
  <si>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</si>
  <si>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</si>
  <si>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</si>
  <si>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</si>
  <si>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</si>
  <si>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</si>
  <si>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</si>
  <si>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</si>
  <si>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</si>
  <si>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</si>
  <si>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</si>
  <si>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</si>
  <si>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</si>
  <si>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</si>
  <si>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</si>
  <si>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</si>
  <si>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</si>
  <si>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</si>
  <si>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</si>
  <si>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</si>
  <si>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</si>
  <si>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</si>
  <si>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</si>
  <si>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</si>
  <si>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</si>
  <si>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</si>
  <si>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</si>
  <si>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</si>
  <si>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</si>
  <si>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</si>
  <si>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</si>
  <si>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</si>
  <si>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</si>
  <si>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</si>
  <si>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</si>
  <si>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</si>
  <si>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</si>
  <si>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</si>
  <si>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</si>
  <si>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</si>
  <si>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</si>
  <si>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</si>
  <si>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</si>
  <si>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</si>
  <si>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</si>
  <si>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</si>
  <si>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</si>
  <si>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</si>
  <si>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</si>
  <si>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</si>
  <si>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</si>
  <si>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</si>
  <si>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</si>
  <si>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</si>
  <si>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</si>
  <si>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</si>
  <si>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</si>
  <si>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</si>
  <si>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</si>
  <si>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</si>
  <si>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</si>
  <si>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</si>
  <si>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</si>
  <si>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</si>
  <si>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</si>
  <si>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</si>
  <si>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</si>
  <si>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</si>
  <si>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</si>
  <si>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</si>
  <si>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</si>
  <si>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</si>
  <si>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</si>
  <si>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</si>
  <si>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</si>
  <si>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</si>
  <si>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</si>
  <si>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</si>
  <si>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</si>
  <si>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</si>
  <si>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</si>
  <si>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</si>
  <si>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</si>
  <si>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</si>
  <si>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</si>
  <si>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</si>
  <si>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</si>
  <si>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</si>
  <si>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</si>
  <si>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</si>
  <si>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</si>
  <si>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</si>
  <si>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</si>
  <si>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</si>
  <si>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</si>
  <si>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</si>
  <si>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</si>
  <si>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</si>
  <si>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</si>
  <si>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</si>
  <si>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</si>
  <si>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</si>
  <si>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</si>
  <si>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</si>
  <si>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</si>
  <si>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</si>
  <si>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</si>
  <si>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</si>
  <si>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</si>
  <si>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</si>
  <si>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</si>
  <si>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</si>
  <si>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</si>
  <si>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</si>
  <si>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</si>
  <si>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</si>
  <si>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</si>
  <si>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</si>
  <si>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</si>
  <si>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</si>
  <si>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</si>
  <si>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</si>
  <si>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</si>
  <si>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</si>
  <si>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</si>
  <si>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</si>
  <si>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</si>
  <si>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</si>
  <si>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</si>
  <si>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</si>
  <si>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</si>
  <si>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</si>
  <si>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</si>
  <si>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</si>
  <si>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</si>
  <si>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</si>
  <si>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</si>
  <si>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</si>
  <si>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</si>
  <si>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</si>
  <si>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</si>
  <si>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</si>
  <si>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</si>
  <si>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</si>
  <si>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</si>
  <si>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snowRoutine();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</si>
  <si>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</si>
  <si>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</si>
  <si>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</si>
  <si>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</si>
  <si>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</si>
  <si>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</si>
  <si>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</si>
  <si>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</si>
  <si>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</si>
  <si>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</si>
  <si>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</si>
  <si>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</si>
  <si>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</si>
  <si>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</si>
  <si>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</si>
  <si>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</si>
  <si>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</si>
  <si>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</si>
  <si>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</si>
  <si>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</si>
  <si>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</si>
  <si>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</si>
  <si>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</si>
  <si>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</si>
  <si>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</si>
  <si>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</si>
  <si>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</si>
  <si>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</si>
  <si>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</si>
  <si>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</si>
  <si>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</si>
  <si>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</si>
  <si>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</si>
  <si>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</si>
  <si>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</si>
  <si>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</si>
  <si>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</si>
  <si>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</si>
  <si>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</si>
  <si>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</si>
  <si>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</si>
  <si>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</si>
  <si>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</si>
  <si>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</si>
  <si>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</si>
  <si>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</si>
  <si>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</si>
  <si>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</si>
  <si>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</si>
  <si>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</si>
  <si>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</si>
  <si>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</si>
  <si>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</si>
  <si>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</si>
  <si>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</si>
  <si>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</si>
  <si>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</si>
  <si>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TEXT</t>
  </si>
  <si>
    <t>Бeгyщaя cтpoкa</t>
  </si>
  <si>
    <t>text_running();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</si>
  <si>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</si>
  <si>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</si>
  <si>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</si>
  <si>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sz val="10"/>
        <color theme="1"/>
        <rFont val="Arial"/>
      </rPr>
      <t xml:space="preserve">и заменить ей такие же  </t>
    </r>
    <r>
      <rPr>
        <b/>
        <u/>
        <sz val="10"/>
        <color theme="1"/>
        <rFont val="Arial"/>
      </rPr>
      <t>две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 xml:space="preserve"> строки</t>
    </r>
    <r>
      <rPr>
        <sz val="10"/>
        <color theme="1"/>
        <rFont val="Arial"/>
      </rPr>
      <t xml:space="preserve"> ( </t>
    </r>
    <r>
      <rPr>
        <b/>
        <u/>
        <sz val="10"/>
        <color theme="1"/>
        <rFont val="Arial"/>
      </rPr>
      <t xml:space="preserve">37 и 16х </t>
    </r>
    <r>
      <rPr>
        <sz val="10"/>
        <color theme="1"/>
        <rFont val="Arial"/>
      </rPr>
      <t>) в файле cycle.json</t>
    </r>
  </si>
  <si>
    <r>
      <rPr>
        <sz val="10"/>
        <color theme="1"/>
        <rFont val="Arimo"/>
      </rPr>
      <t>А строкой ниже заменить такую же (</t>
    </r>
    <r>
      <rPr>
        <b/>
        <sz val="10"/>
        <color theme="1"/>
        <rFont val="Arimo"/>
      </rPr>
      <t xml:space="preserve">15х) </t>
    </r>
    <r>
      <rPr>
        <sz val="10"/>
        <color theme="1"/>
        <rFont val="Arimo"/>
      </rPr>
      <t xml:space="preserve"> в файле sound.json (jотличается от предыдущей только началом до "</t>
    </r>
    <r>
      <rPr>
        <b/>
        <sz val="10"/>
        <color theme="1"/>
        <rFont val="Arimo"/>
      </rPr>
      <t>?</t>
    </r>
    <r>
      <rPr>
        <sz val="10"/>
        <color theme="1"/>
        <rFont val="Arimo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</si>
  <si>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</si>
  <si>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}</t>
  </si>
  <si>
    <t>},</t>
  </si>
  <si>
    <t>Имя эффекта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</si>
</sst>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5">
    <font>
      <sz val="11"/>
      <color theme="1"/>
      <name val="Calibri"/>
      <family val="2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0" fillId="0" borderId="0" xfId="0" applyFont="1" applyAlignment="1"/>
    <xf numFmtId="0" fontId="0" fillId="3" borderId="0" xfId="0" applyFont="1" applyFill="1" applyAlignme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4" fillId="7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7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1" fillId="9" borderId="0" xfId="0" applyFont="1" applyFill="1" applyBorder="1"/>
    <xf numFmtId="164" fontId="1" fillId="9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6" fillId="0" borderId="0" xfId="0" applyFont="1" applyAlignme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7" fillId="0" borderId="0" xfId="0" applyFont="1" applyFill="1" applyAlignment="1"/>
    <xf numFmtId="0" fontId="6" fillId="0" borderId="0" xfId="0" applyFont="1" applyFill="1" applyAlignment="1"/>
    <xf numFmtId="0" fontId="10" fillId="0" borderId="0" xfId="0" applyFont="1" applyFill="1"/>
    <xf numFmtId="0" fontId="11" fillId="0" borderId="0" xfId="0" applyFont="1" applyFill="1"/>
    <xf numFmtId="0" fontId="9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/>
    <xf numFmtId="0" fontId="3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3" fillId="3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3"/>
  <sheetViews>
    <sheetView tabSelected="1" workbookViewId="0">
      <pane ySplit="3" topLeftCell="A4" activePane="bottomLeft" state="frozen"/>
      <selection pane="bottomLeft" activeCell="Q62" sqref="Q62"/>
    </sheetView>
  </sheetViews>
  <sheetFormatPr defaultRowHeight="15"/>
  <cols>
    <col min="2" max="2" width="18.140625" customWidth="1"/>
    <col min="3" max="3" width="20.85546875" customWidth="1"/>
    <col min="4" max="4" width="0.28515625" style="53" customWidth="1"/>
    <col min="5" max="5" width="9.140625" style="53" hidden="1" customWidth="1"/>
    <col min="6" max="6" width="0.140625" style="53" hidden="1" customWidth="1"/>
    <col min="7" max="7" width="0.5703125" style="53" customWidth="1"/>
    <col min="8" max="8" width="5.42578125" customWidth="1"/>
    <col min="9" max="9" width="6.140625" customWidth="1"/>
    <col min="10" max="10" width="7" customWidth="1"/>
    <col min="11" max="11" width="0.85546875" style="53" customWidth="1"/>
    <col min="12" max="12" width="6.42578125" customWidth="1"/>
    <col min="13" max="14" width="7.28515625" customWidth="1"/>
    <col min="15" max="15" width="7.42578125" customWidth="1"/>
    <col min="16" max="16" width="6.42578125" customWidth="1"/>
    <col min="17" max="17" width="38.28515625" customWidth="1"/>
    <col min="18" max="18" width="22.28515625" customWidth="1"/>
    <col min="19" max="19" width="20.140625" customWidth="1"/>
    <col min="20" max="20" width="25.42578125" customWidth="1"/>
    <col min="21" max="21" width="1" style="53" customWidth="1"/>
    <col min="22" max="22" width="59.5703125" customWidth="1"/>
    <col min="23" max="24" width="9.140625" hidden="1" customWidth="1"/>
    <col min="25" max="25" width="0.140625" customWidth="1"/>
    <col min="26" max="26" width="36.285156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2" customWidth="1"/>
    <col min="33" max="33" width="169.28515625" customWidth="1"/>
    <col min="34" max="34" width="28.85546875" customWidth="1"/>
    <col min="35" max="35" width="14.7109375" customWidth="1"/>
    <col min="36" max="36" width="36.140625" customWidth="1"/>
  </cols>
  <sheetData>
    <row r="1" spans="1:56" s="2" customFormat="1" ht="14.25" customHeight="1">
      <c r="A1" s="1"/>
      <c r="D1" s="3"/>
      <c r="E1" s="3"/>
      <c r="F1" s="3"/>
      <c r="G1" s="3"/>
      <c r="H1" s="4" t="s">
        <v>0</v>
      </c>
      <c r="K1" s="63"/>
      <c r="L1" s="4" t="s">
        <v>1</v>
      </c>
      <c r="S1" s="5"/>
      <c r="U1" s="63"/>
      <c r="V1" s="6" t="s">
        <v>2</v>
      </c>
      <c r="AC1" s="7"/>
      <c r="AD1" s="7"/>
      <c r="AE1" s="7"/>
      <c r="AI1" s="7"/>
      <c r="AJ1" s="7"/>
      <c r="AL1" s="7"/>
      <c r="AM1" s="7"/>
      <c r="AN1" s="7"/>
      <c r="AO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48"/>
    </row>
    <row r="2" spans="1:56" s="2" customFormat="1" ht="14.25" customHeight="1">
      <c r="C2" s="41"/>
      <c r="D2" s="3"/>
      <c r="E2" s="3"/>
      <c r="F2" s="3"/>
      <c r="G2" s="3"/>
      <c r="K2" s="3"/>
      <c r="U2" s="66"/>
      <c r="V2" s="8" t="s">
        <v>3</v>
      </c>
      <c r="W2" s="9" t="s">
        <v>4</v>
      </c>
      <c r="X2" s="10" t="s">
        <v>5</v>
      </c>
      <c r="Y2" s="11" t="s">
        <v>6</v>
      </c>
      <c r="Z2" s="12" t="s">
        <v>7</v>
      </c>
      <c r="AA2" s="8" t="s">
        <v>8</v>
      </c>
      <c r="AB2" s="13" t="s">
        <v>9</v>
      </c>
      <c r="AC2" s="14" t="s">
        <v>10</v>
      </c>
      <c r="AD2" s="8" t="s">
        <v>11</v>
      </c>
      <c r="AE2" s="15" t="s">
        <v>12</v>
      </c>
      <c r="AF2" s="16" t="s">
        <v>13</v>
      </c>
      <c r="AG2" s="16" t="s">
        <v>14</v>
      </c>
      <c r="AH2" s="16" t="s">
        <v>15</v>
      </c>
      <c r="AI2" s="16" t="s">
        <v>16</v>
      </c>
      <c r="AJ2" s="17" t="s">
        <v>17</v>
      </c>
      <c r="AK2" s="42"/>
      <c r="AL2" s="42"/>
      <c r="AM2" s="42"/>
      <c r="AN2" s="42"/>
      <c r="AO2" s="43"/>
      <c r="AP2" s="42"/>
      <c r="AQ2" s="42"/>
      <c r="AR2" s="42"/>
      <c r="AS2" s="42"/>
      <c r="AT2" s="43"/>
      <c r="AU2" s="44"/>
      <c r="AV2" s="44"/>
      <c r="AW2" s="44"/>
      <c r="AX2" s="45"/>
      <c r="AY2" s="46"/>
      <c r="AZ2" s="44"/>
      <c r="BA2" s="44"/>
      <c r="BB2" s="44"/>
      <c r="BC2" s="44"/>
      <c r="BD2" s="41"/>
    </row>
    <row r="3" spans="1:56" s="2" customFormat="1" ht="14.25" customHeight="1">
      <c r="A3" s="18" t="s">
        <v>18</v>
      </c>
      <c r="B3" s="8" t="s">
        <v>19</v>
      </c>
      <c r="C3" s="19" t="s">
        <v>386</v>
      </c>
      <c r="D3" s="62"/>
      <c r="E3" s="62"/>
      <c r="F3" s="62"/>
      <c r="G3" s="62"/>
      <c r="H3" s="20" t="s">
        <v>20</v>
      </c>
      <c r="I3" s="20" t="s">
        <v>21</v>
      </c>
      <c r="J3" s="20" t="s">
        <v>22</v>
      </c>
      <c r="K3" s="64"/>
      <c r="L3" s="20" t="s">
        <v>23</v>
      </c>
      <c r="M3" s="20" t="s">
        <v>24</v>
      </c>
      <c r="N3" s="20" t="s">
        <v>25</v>
      </c>
      <c r="O3" s="20" t="s">
        <v>26</v>
      </c>
      <c r="P3" s="20" t="s">
        <v>27</v>
      </c>
      <c r="Q3" s="20" t="s">
        <v>28</v>
      </c>
      <c r="R3" s="20" t="s">
        <v>29</v>
      </c>
      <c r="S3" s="21" t="s">
        <v>30</v>
      </c>
      <c r="T3" s="22" t="s">
        <v>31</v>
      </c>
      <c r="U3" s="63"/>
      <c r="W3" s="4" t="s">
        <v>32</v>
      </c>
      <c r="X3" s="4" t="s">
        <v>32</v>
      </c>
      <c r="Z3" s="4" t="s">
        <v>33</v>
      </c>
      <c r="AB3" s="4" t="s">
        <v>34</v>
      </c>
      <c r="AC3" s="7" t="s">
        <v>35</v>
      </c>
      <c r="AD3" s="7" t="s">
        <v>36</v>
      </c>
      <c r="AE3" s="7" t="s">
        <v>35</v>
      </c>
      <c r="AH3" s="7" t="s">
        <v>35</v>
      </c>
      <c r="AI3" s="7" t="s">
        <v>35</v>
      </c>
      <c r="AJ3" s="8" t="s">
        <v>37</v>
      </c>
      <c r="AK3" s="47"/>
      <c r="AL3" s="48"/>
      <c r="AM3" s="48"/>
      <c r="AN3" s="48"/>
      <c r="AO3" s="44"/>
      <c r="AP3" s="47"/>
      <c r="AQ3" s="48"/>
      <c r="AR3" s="48"/>
      <c r="AS3" s="48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</row>
    <row r="4" spans="1:56" s="2" customFormat="1" ht="14.25" customHeight="1">
      <c r="A4" s="4">
        <v>0</v>
      </c>
      <c r="B4" s="4" t="s">
        <v>38</v>
      </c>
      <c r="C4" s="4" t="s">
        <v>39</v>
      </c>
      <c r="D4" s="23"/>
      <c r="E4" s="24"/>
      <c r="F4" s="24"/>
      <c r="G4" s="24"/>
      <c r="H4" s="4">
        <v>10</v>
      </c>
      <c r="I4" s="4">
        <v>1</v>
      </c>
      <c r="J4" s="4">
        <v>50</v>
      </c>
      <c r="K4" s="63"/>
      <c r="L4" s="4">
        <v>1</v>
      </c>
      <c r="M4" s="4">
        <v>255</v>
      </c>
      <c r="N4" s="4">
        <v>1</v>
      </c>
      <c r="O4" s="4">
        <v>100</v>
      </c>
      <c r="P4" s="4">
        <v>0</v>
      </c>
      <c r="Q4" t="s">
        <v>40</v>
      </c>
      <c r="R4" t="s">
        <v>41</v>
      </c>
      <c r="S4">
        <v>0</v>
      </c>
      <c r="T4" s="4">
        <v>0</v>
      </c>
      <c r="U4" s="63"/>
      <c r="V4" s="4" t="str">
        <f t="shared" ref="V4:V41" si="0">CONCATENATE("#define EFF_",B4,REPT(" ",20-LEN(B4)),"(",REPT(" ",3-LEN(T4)),T4,"U)    // ",C4)</f>
        <v>#define EFF_WHITE_COLOR         (  0U)    // Бeлый cвeт</v>
      </c>
      <c r="W4" s="4" t="str">
        <f t="shared" ref="W4:W41" si="1">CONCATENATE("String(""",A4,". ",C4,",",L4,",",M4,",",N4,",",O4,",",P4,";"") +")</f>
        <v>String("0. Бeлый cвeт,1,255,1,100,0;") +</v>
      </c>
      <c r="X4" s="4" t="str">
        <f t="shared" ref="X4:X41" si="2">CONCATENATE("String(""",A4,". ",D4,",",L4,",",M4,",",N4,",",O4,",",P4,";"") +")</f>
        <v>String("0. ,1,255,1,100,0;") +</v>
      </c>
      <c r="Y4" s="4" t="str">
        <f t="shared" ref="Y4:Y41" si="3">CONCATENATE("String(""",A4,". ",E4,",",L4,",",M4,",",N4,",",O4,",",P4,";"") +")</f>
        <v>String("0. ,1,255,1,100,0;") +</v>
      </c>
      <c r="Z4" s="4" t="str">
        <f t="shared" ref="Z4:Z41" si="4">CONCATENATE("  {",REPT(" ",4-LEN(H4)),H4,",",REPT(" ",4-LEN(I4)),I4,",",REPT(" ",4-LEN(J4)),J4,"}, // ",C4)</f>
        <v xml:space="preserve">  {  10,   1,  50}, // Бeлый cвeт</v>
      </c>
      <c r="AA4" s="4" t="str">
        <f t="shared" ref="AA4:AA41" si="5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4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7" t="str">
        <f t="shared" ref="AC4:AC41" si="6">CONCATENATE("""","e",T4,"""",":0,")</f>
        <v>"e0":0,</v>
      </c>
      <c r="AD4" s="7" t="str">
        <f t="shared" ref="AD4:AD41" si="7">CONCATENATE("e",T4,"=[[e",T4,"]]&amp;")</f>
        <v>e0=[[e0]]&amp;</v>
      </c>
      <c r="AE4" s="7" t="str">
        <f t="shared" ref="AE4:AE41" si="8">CONCATENATE("""","e",T4,"""",":",S4,",")</f>
        <v>"e0":0,</v>
      </c>
      <c r="AF4" s="4" t="str">
        <f t="shared" ref="AF4:AF41" si="9"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4" t="str">
        <f t="shared" ref="AG4:AG41" si="10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4" t="str">
        <f t="shared" ref="AH4:AH41" si="11">CONCATENATE("""",A4,"""",": """,A4,".",C4,""",")</f>
        <v>"0": "0.Бeлый cвeт",</v>
      </c>
      <c r="AI4" s="25" t="str">
        <f t="shared" ref="AI4:AI41" si="12">CONCATENATE("""",A4,"""",":""",T4,""",")</f>
        <v>"0":"0",</v>
      </c>
      <c r="AJ4" s="4" t="str">
        <f t="shared" ref="AJ4:AJ41" si="13">CONCATENATE(A4,". ",C4,",",L4,",",M4,",",N4,",",O4,",",P4,";")</f>
        <v>0. Бeлый cвeт,1,255,1,100,0;</v>
      </c>
      <c r="AK4" s="49"/>
      <c r="AL4" s="49"/>
      <c r="AM4" s="49"/>
      <c r="AN4" s="50"/>
      <c r="AO4" s="49"/>
      <c r="AP4" s="49"/>
      <c r="AQ4" s="49"/>
      <c r="AR4" s="49"/>
      <c r="AS4" s="51"/>
      <c r="AT4" s="49"/>
      <c r="AU4" s="49"/>
      <c r="AV4" s="52"/>
      <c r="AW4" s="52"/>
      <c r="AX4" s="52"/>
      <c r="AY4" s="52"/>
      <c r="AZ4" s="52"/>
      <c r="BA4" s="52"/>
      <c r="BB4" s="52"/>
      <c r="BC4" s="52"/>
      <c r="BD4" s="52"/>
    </row>
    <row r="5" spans="1:56" s="2" customFormat="1" ht="14.25" customHeight="1">
      <c r="A5" s="4">
        <f t="shared" ref="A5:A24" ca="1" si="14">MAX(OFFSET(A5,-4,0,4,1))+1</f>
        <v>1</v>
      </c>
      <c r="B5" s="4" t="s">
        <v>42</v>
      </c>
      <c r="C5" s="4" t="s">
        <v>43</v>
      </c>
      <c r="D5" s="23"/>
      <c r="E5" s="24"/>
      <c r="F5" s="24"/>
      <c r="G5" s="24"/>
      <c r="H5" s="4">
        <v>25</v>
      </c>
      <c r="I5" s="4">
        <v>200</v>
      </c>
      <c r="J5" s="4">
        <v>65</v>
      </c>
      <c r="K5" s="63"/>
      <c r="L5" s="4">
        <v>1</v>
      </c>
      <c r="M5" s="4">
        <v>255</v>
      </c>
      <c r="N5" s="4">
        <v>1</v>
      </c>
      <c r="O5" s="4">
        <v>100</v>
      </c>
      <c r="P5" s="4">
        <v>0</v>
      </c>
      <c r="Q5" t="s">
        <v>44</v>
      </c>
      <c r="R5" t="s">
        <v>45</v>
      </c>
      <c r="S5">
        <v>2</v>
      </c>
      <c r="T5" s="4">
        <v>1</v>
      </c>
      <c r="U5" s="63"/>
      <c r="V5" s="4" t="str">
        <f t="shared" si="0"/>
        <v>#define EFF_WATERCOLOR          (  1U)    // Акварель</v>
      </c>
      <c r="W5" s="4" t="str">
        <f t="shared" ca="1" si="1"/>
        <v>String("1. Акварель,1,255,1,100,0;") +</v>
      </c>
      <c r="X5" s="4" t="str">
        <f t="shared" ca="1" si="2"/>
        <v>String("1. ,1,255,1,100,0;") +</v>
      </c>
      <c r="Y5" s="4" t="str">
        <f t="shared" ca="1" si="3"/>
        <v>String("1. ,1,255,1,100,0;") +</v>
      </c>
      <c r="Z5" s="4" t="str">
        <f t="shared" si="4"/>
        <v xml:space="preserve">  {  25, 200,  65}, // Акварель</v>
      </c>
      <c r="AA5" s="4" t="str">
        <f t="shared" si="5"/>
        <v xml:space="preserve">        case EFF_WATERCOLOR:          DYNAMIC_DELAY_TICK { effTimer = millis(); Watercolor();                 Eff_Tick (); }  break;  // (  1U) Акварель</v>
      </c>
      <c r="AC5" s="7" t="str">
        <f t="shared" si="6"/>
        <v>"e1":0,</v>
      </c>
      <c r="AD5" s="7" t="str">
        <f t="shared" si="7"/>
        <v>e1=[[e1]]&amp;</v>
      </c>
      <c r="AE5" s="7" t="str">
        <f t="shared" si="8"/>
        <v>"e1":2,</v>
      </c>
      <c r="AF5" s="4" t="str">
        <f t="shared" ca="1" si="9"/>
        <v>{"type":"checkbox","class":"checkbox-big","name":"e1","title":"1. Акварель","style":"font-size:20px;display:block","state":"{{e1}}"},</v>
      </c>
      <c r="AG5" s="4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H5" s="4" t="str">
        <f t="shared" ca="1" si="11"/>
        <v>"1": "1.Акварель",</v>
      </c>
      <c r="AI5" s="25" t="str">
        <f t="shared" ca="1" si="12"/>
        <v>"1":"1",</v>
      </c>
      <c r="AJ5" s="4" t="str">
        <f t="shared" ca="1" si="13"/>
        <v>1. Акварель,1,255,1,100,0;</v>
      </c>
      <c r="AK5" s="49"/>
      <c r="AL5" s="49"/>
      <c r="AM5" s="49"/>
      <c r="AN5" s="50"/>
      <c r="AO5" s="49"/>
      <c r="AP5" s="49"/>
      <c r="AQ5" s="49"/>
      <c r="AR5" s="49"/>
      <c r="AS5" s="51"/>
      <c r="AT5" s="49"/>
      <c r="AU5" s="49"/>
      <c r="AV5" s="52"/>
      <c r="AW5" s="52"/>
      <c r="AX5" s="52"/>
      <c r="AY5" s="52"/>
      <c r="AZ5" s="52"/>
      <c r="BA5" s="52"/>
      <c r="BB5" s="52"/>
      <c r="BC5" s="52"/>
      <c r="BD5" s="52"/>
    </row>
    <row r="6" spans="1:56" s="2" customFormat="1" ht="14.25" customHeight="1">
      <c r="A6" s="4">
        <f t="shared" ca="1" si="14"/>
        <v>2</v>
      </c>
      <c r="B6" s="4" t="s">
        <v>46</v>
      </c>
      <c r="C6" s="4" t="s">
        <v>47</v>
      </c>
      <c r="D6" s="23"/>
      <c r="E6" s="24"/>
      <c r="F6" s="24"/>
      <c r="G6" s="24"/>
      <c r="H6" s="4">
        <v>25</v>
      </c>
      <c r="I6" s="4">
        <v>185</v>
      </c>
      <c r="J6" s="4">
        <v>63</v>
      </c>
      <c r="K6" s="63"/>
      <c r="L6" s="4">
        <v>99</v>
      </c>
      <c r="M6" s="4">
        <v>255</v>
      </c>
      <c r="N6" s="4">
        <v>1</v>
      </c>
      <c r="O6" s="4">
        <v>100</v>
      </c>
      <c r="P6" s="4">
        <v>1</v>
      </c>
      <c r="Q6" t="s">
        <v>44</v>
      </c>
      <c r="R6" t="s">
        <v>48</v>
      </c>
      <c r="S6">
        <v>2</v>
      </c>
      <c r="T6" s="4">
        <v>2</v>
      </c>
      <c r="U6" s="63"/>
      <c r="V6" s="4" t="str">
        <f t="shared" si="0"/>
        <v>#define EFF_EFF_POOL            (  2U)    // Бассейн</v>
      </c>
      <c r="W6" s="4" t="str">
        <f t="shared" ca="1" si="1"/>
        <v>String("2. Бассейн,99,255,1,100,1;") +</v>
      </c>
      <c r="X6" s="4" t="str">
        <f t="shared" ca="1" si="2"/>
        <v>String("2. ,99,255,1,100,1;") +</v>
      </c>
      <c r="Y6" s="4" t="str">
        <f t="shared" ca="1" si="3"/>
        <v>String("2. ,99,255,1,100,1;") +</v>
      </c>
      <c r="Z6" s="4" t="str">
        <f t="shared" si="4"/>
        <v xml:space="preserve">  {  25, 185,  63}, // Бассейн</v>
      </c>
      <c r="AA6" s="4" t="str">
        <f t="shared" si="5"/>
        <v xml:space="preserve">        case EFF_EFF_POOL:            DYNAMIC_DELAY_TICK { effTimer = millis(); poolRoutine();                Eff_Tick (); }  break;  // (  2U) Бассейн</v>
      </c>
      <c r="AB6" s="4" t="str">
        <f t="shared" ref="AB6:AB8" ca="1" si="15">CONCATENATE("{""name"":""",A6,". ",C6,""",""spmin"":",L6,",""spmax"":",M6,",""scmin"":",N6,",""scmax"":",O6,",""type"":",P6,"},")</f>
        <v>{"name":"2. Бассейн","spmin":99,"spmax":255,"scmin":1,"scmax":100,"type":1},</v>
      </c>
      <c r="AC6" s="7" t="str">
        <f t="shared" si="6"/>
        <v>"e2":0,</v>
      </c>
      <c r="AD6" s="7" t="str">
        <f t="shared" si="7"/>
        <v>e2=[[e2]]&amp;</v>
      </c>
      <c r="AE6" s="7" t="str">
        <f t="shared" si="8"/>
        <v>"e2":2,</v>
      </c>
      <c r="AF6" s="4" t="str">
        <f t="shared" ca="1" si="9"/>
        <v>{"type":"checkbox","class":"checkbox-big","name":"e2","title":"2. Бассейн","style":"font-size:20px;display:block","state":"{{e2}}"},</v>
      </c>
      <c r="AG6" s="4" t="str">
        <f t="shared" ca="1" si="10"/>
        <v>{"type":"h4","title":"2. Бассейн","style":"width:85%;float:left"},{"type":"input","title":"папка","name":"e2","state":"{{e2}}","pattern":"[0-9]{1,2}","style":"width:15%;display:inline"},{"type":"hr"},</v>
      </c>
      <c r="AH6" s="4" t="str">
        <f t="shared" ca="1" si="11"/>
        <v>"2": "2.Бассейн",</v>
      </c>
      <c r="AI6" s="25" t="str">
        <f t="shared" ca="1" si="12"/>
        <v>"2":"2",</v>
      </c>
      <c r="AJ6" s="4" t="str">
        <f t="shared" ca="1" si="13"/>
        <v>2. Бассейн,99,255,1,100,1;</v>
      </c>
      <c r="AK6" s="49"/>
      <c r="AL6" s="49"/>
      <c r="AM6" s="49"/>
      <c r="AN6" s="50"/>
      <c r="AO6" s="49"/>
      <c r="AP6" s="49"/>
      <c r="AQ6" s="49"/>
      <c r="AR6" s="49"/>
      <c r="AS6" s="51"/>
      <c r="AT6" s="49"/>
      <c r="AU6" s="49"/>
      <c r="AV6" s="52"/>
      <c r="AW6" s="52"/>
      <c r="AX6" s="52"/>
      <c r="AY6" s="52"/>
      <c r="AZ6" s="52"/>
      <c r="BA6" s="52"/>
      <c r="BB6" s="52"/>
      <c r="BC6" s="52"/>
      <c r="BD6" s="52"/>
    </row>
    <row r="7" spans="1:56" s="2" customFormat="1" ht="14.25" customHeight="1">
      <c r="A7" s="4">
        <f t="shared" ca="1" si="14"/>
        <v>3</v>
      </c>
      <c r="B7" s="4" t="s">
        <v>49</v>
      </c>
      <c r="C7" s="4" t="s">
        <v>50</v>
      </c>
      <c r="D7" s="23"/>
      <c r="E7" s="24"/>
      <c r="F7" s="24"/>
      <c r="G7" s="24"/>
      <c r="H7" s="4">
        <v>35</v>
      </c>
      <c r="I7" s="4">
        <v>20</v>
      </c>
      <c r="J7" s="4">
        <v>60</v>
      </c>
      <c r="K7" s="63"/>
      <c r="L7" s="4">
        <v>1</v>
      </c>
      <c r="M7" s="4">
        <v>150</v>
      </c>
      <c r="N7" s="4">
        <v>1</v>
      </c>
      <c r="O7" s="4">
        <v>100</v>
      </c>
      <c r="P7" s="4">
        <v>0</v>
      </c>
      <c r="Q7" t="s">
        <v>40</v>
      </c>
      <c r="R7" t="s">
        <v>51</v>
      </c>
      <c r="S7">
        <v>2</v>
      </c>
      <c r="T7" s="4">
        <v>3</v>
      </c>
      <c r="U7" s="63"/>
      <c r="V7" s="4" t="str">
        <f t="shared" si="0"/>
        <v>#define EFF_MADNESS             (  3U)    // Безумие</v>
      </c>
      <c r="W7" s="4" t="str">
        <f t="shared" ca="1" si="1"/>
        <v>String("3. Безумие,1,150,1,100,0;") +</v>
      </c>
      <c r="X7" s="4" t="str">
        <f t="shared" ca="1" si="2"/>
        <v>String("3. ,1,150,1,100,0;") +</v>
      </c>
      <c r="Y7" s="4" t="str">
        <f t="shared" ca="1" si="3"/>
        <v>String("3. ,1,150,1,100,0;") +</v>
      </c>
      <c r="Z7" s="4" t="str">
        <f t="shared" si="4"/>
        <v xml:space="preserve">  {  35,  20,  60}, // Безумие</v>
      </c>
      <c r="AA7" s="4" t="str">
        <f t="shared" si="5"/>
        <v xml:space="preserve">        case EFF_MADNESS:             HIGH_DELAY_TICK { effTimer = millis(); madnessNoiseRoutine();        Eff_Tick (); }  break;  // (  3U) Безумие</v>
      </c>
      <c r="AB7" s="4" t="str">
        <f t="shared" ca="1" si="15"/>
        <v>{"name":"3. Безумие","spmin":1,"spmax":150,"scmin":1,"scmax":100,"type":0},</v>
      </c>
      <c r="AC7" s="7" t="str">
        <f t="shared" si="6"/>
        <v>"e3":0,</v>
      </c>
      <c r="AD7" s="7" t="str">
        <f t="shared" si="7"/>
        <v>e3=[[e3]]&amp;</v>
      </c>
      <c r="AE7" s="7" t="str">
        <f t="shared" si="8"/>
        <v>"e3":2,</v>
      </c>
      <c r="AF7" s="4" t="str">
        <f t="shared" ca="1" si="9"/>
        <v>{"type":"checkbox","class":"checkbox-big","name":"e3","title":"3. Безумие","style":"font-size:20px;display:block","state":"{{e3}}"},</v>
      </c>
      <c r="AG7" s="4" t="str">
        <f t="shared" ca="1" si="10"/>
        <v>{"type":"h4","title":"3. Безумие","style":"width:85%;float:left"},{"type":"input","title":"папка","name":"e3","state":"{{e3}}","pattern":"[0-9]{1,2}","style":"width:15%;display:inline"},{"type":"hr"},</v>
      </c>
      <c r="AH7" s="4" t="str">
        <f t="shared" ca="1" si="11"/>
        <v>"3": "3.Безумие",</v>
      </c>
      <c r="AI7" s="25" t="str">
        <f t="shared" ca="1" si="12"/>
        <v>"3":"3",</v>
      </c>
      <c r="AJ7" s="4" t="str">
        <f t="shared" ca="1" si="13"/>
        <v>3. Безумие,1,150,1,100,0;</v>
      </c>
      <c r="AK7" s="49"/>
      <c r="AL7" s="49"/>
      <c r="AM7" s="49"/>
      <c r="AN7" s="50"/>
      <c r="AO7" s="49"/>
      <c r="AP7" s="49"/>
      <c r="AQ7" s="49"/>
      <c r="AR7" s="49"/>
      <c r="AS7" s="51"/>
      <c r="AT7" s="49"/>
      <c r="AU7" s="49"/>
      <c r="AV7" s="52"/>
      <c r="AW7" s="52"/>
      <c r="AX7" s="52"/>
      <c r="AY7" s="52"/>
      <c r="AZ7" s="52"/>
      <c r="BA7" s="52"/>
      <c r="BB7" s="52"/>
      <c r="BC7" s="52"/>
      <c r="BD7" s="52"/>
    </row>
    <row r="8" spans="1:56" s="2" customFormat="1" ht="14.25" customHeight="1">
      <c r="A8" s="4">
        <f t="shared" ca="1" si="14"/>
        <v>4</v>
      </c>
      <c r="B8" s="4" t="s">
        <v>52</v>
      </c>
      <c r="C8" s="4" t="s">
        <v>53</v>
      </c>
      <c r="D8" s="23"/>
      <c r="E8" s="24"/>
      <c r="F8" s="24"/>
      <c r="G8" s="24"/>
      <c r="H8" s="4">
        <v>30</v>
      </c>
      <c r="I8" s="4">
        <v>212</v>
      </c>
      <c r="J8" s="4">
        <v>54</v>
      </c>
      <c r="K8" s="63"/>
      <c r="L8" s="4">
        <v>99</v>
      </c>
      <c r="M8" s="4">
        <v>255</v>
      </c>
      <c r="N8" s="4">
        <v>1</v>
      </c>
      <c r="O8">
        <v>100</v>
      </c>
      <c r="P8" s="4">
        <v>1</v>
      </c>
      <c r="Q8" t="s">
        <v>44</v>
      </c>
      <c r="R8" t="s">
        <v>54</v>
      </c>
      <c r="S8">
        <v>7</v>
      </c>
      <c r="T8" s="4">
        <v>4</v>
      </c>
      <c r="U8" s="63"/>
      <c r="V8" s="4" t="str">
        <f t="shared" si="0"/>
        <v>#define EFF_WATERFALL           (  4U)    // Водопад</v>
      </c>
      <c r="W8" s="4" t="str">
        <f t="shared" ca="1" si="1"/>
        <v>String("4. Водопад,99,255,1,100,1;") +</v>
      </c>
      <c r="X8" s="4" t="str">
        <f t="shared" ca="1" si="2"/>
        <v>String("4. ,99,255,1,100,1;") +</v>
      </c>
      <c r="Y8" s="4" t="str">
        <f t="shared" ca="1" si="3"/>
        <v>String("4. ,99,255,1,100,1;") +</v>
      </c>
      <c r="Z8" s="4" t="str">
        <f t="shared" si="4"/>
        <v xml:space="preserve">  {  30, 212,  54}, // Водопад</v>
      </c>
      <c r="AA8" s="4" t="str">
        <f t="shared" si="5"/>
        <v xml:space="preserve">        case EFF_WATERFALL:           DYNAMIC_DELAY_TICK { effTimer = millis(); fire2012WithPalette();        Eff_Tick (); }  break;  // (  4U) Водопад</v>
      </c>
      <c r="AB8" s="4" t="str">
        <f t="shared" ca="1" si="15"/>
        <v>{"name":"4. Водопад","spmin":99,"spmax":255,"scmin":1,"scmax":100,"type":1},</v>
      </c>
      <c r="AC8" s="7" t="str">
        <f t="shared" si="6"/>
        <v>"e4":0,</v>
      </c>
      <c r="AD8" s="7" t="str">
        <f t="shared" si="7"/>
        <v>e4=[[e4]]&amp;</v>
      </c>
      <c r="AE8" s="7" t="str">
        <f t="shared" si="8"/>
        <v>"e4":7,</v>
      </c>
      <c r="AF8" s="4" t="str">
        <f t="shared" ca="1" si="9"/>
        <v>{"type":"checkbox","class":"checkbox-big","name":"e4","title":"4. Водопад","style":"font-size:20px;display:block","state":"{{e4}}"},</v>
      </c>
      <c r="AG8" s="4" t="str">
        <f t="shared" ca="1" si="10"/>
        <v>{"type":"h4","title":"4. Водопад","style":"width:85%;float:left"},{"type":"input","title":"папка","name":"e4","state":"{{e4}}","pattern":"[0-9]{1,2}","style":"width:15%;display:inline"},{"type":"hr"},</v>
      </c>
      <c r="AH8" s="4" t="str">
        <f t="shared" ca="1" si="11"/>
        <v>"4": "4.Водопад",</v>
      </c>
      <c r="AI8" s="25" t="str">
        <f t="shared" ca="1" si="12"/>
        <v>"4":"4",</v>
      </c>
      <c r="AJ8" s="4" t="str">
        <f t="shared" ca="1" si="13"/>
        <v>4. Водопад,99,255,1,100,1;</v>
      </c>
      <c r="AK8" s="49"/>
      <c r="AL8" s="49"/>
      <c r="AM8" s="49"/>
      <c r="AN8" s="50"/>
      <c r="AO8" s="49"/>
      <c r="AP8" s="49"/>
      <c r="AQ8" s="49"/>
      <c r="AR8" s="49"/>
      <c r="AS8" s="51"/>
      <c r="AT8" s="49"/>
      <c r="AU8" s="49"/>
      <c r="AV8" s="52"/>
      <c r="AW8" s="52"/>
      <c r="AX8" s="52"/>
      <c r="AY8" s="52"/>
      <c r="AZ8" s="52"/>
      <c r="BA8" s="52"/>
      <c r="BB8" s="52"/>
      <c r="BC8" s="52"/>
      <c r="BD8" s="52"/>
    </row>
    <row r="9" spans="1:56" s="2" customFormat="1" ht="14.25" customHeight="1">
      <c r="A9" s="4">
        <f t="shared" ca="1" si="14"/>
        <v>5</v>
      </c>
      <c r="B9" s="4" t="s">
        <v>55</v>
      </c>
      <c r="C9" s="4" t="s">
        <v>56</v>
      </c>
      <c r="D9" s="23"/>
      <c r="E9" s="24"/>
      <c r="F9" s="24"/>
      <c r="G9" s="24"/>
      <c r="H9" s="4">
        <v>20</v>
      </c>
      <c r="I9" s="4">
        <v>195</v>
      </c>
      <c r="J9" s="4">
        <v>22</v>
      </c>
      <c r="K9" s="63"/>
      <c r="L9" s="4">
        <v>99</v>
      </c>
      <c r="M9" s="4">
        <v>255</v>
      </c>
      <c r="N9" s="4">
        <v>1</v>
      </c>
      <c r="O9">
        <v>100</v>
      </c>
      <c r="P9" s="4">
        <v>0</v>
      </c>
      <c r="Q9" t="s">
        <v>44</v>
      </c>
      <c r="R9" t="s">
        <v>57</v>
      </c>
      <c r="S9">
        <v>7</v>
      </c>
      <c r="T9" s="4">
        <v>5</v>
      </c>
      <c r="U9" s="63"/>
      <c r="V9" s="4" t="str">
        <f t="shared" si="0"/>
        <v>#define EFF_WATERFALL_4IN1      (  5U)    // Водопад 4в1</v>
      </c>
      <c r="W9" s="4" t="str">
        <f t="shared" ca="1" si="1"/>
        <v>String("5. Водопад 4в1,99,255,1,100,0;") +</v>
      </c>
      <c r="X9" s="4" t="str">
        <f t="shared" ca="1" si="2"/>
        <v>String("5. ,99,255,1,100,0;") +</v>
      </c>
      <c r="Y9" s="4" t="str">
        <f t="shared" ca="1" si="3"/>
        <v>String("5. ,99,255,1,100,0;") +</v>
      </c>
      <c r="Z9" s="4" t="str">
        <f t="shared" si="4"/>
        <v xml:space="preserve">  {  20, 195,  22}, // Водопад 4в1</v>
      </c>
      <c r="AA9" s="4" t="str">
        <f t="shared" si="5"/>
        <v xml:space="preserve">        case EFF_WATERFALL_4IN1:      DYNAMIC_DELAY_TICK { effTimer = millis(); fire2012WithPalette4in1();    Eff_Tick (); }  break;  // (  5U) Водопад 4в1</v>
      </c>
      <c r="AC9" s="7" t="str">
        <f t="shared" si="6"/>
        <v>"e5":0,</v>
      </c>
      <c r="AD9" s="7" t="str">
        <f t="shared" si="7"/>
        <v>e5=[[e5]]&amp;</v>
      </c>
      <c r="AE9" s="7" t="str">
        <f t="shared" si="8"/>
        <v>"e5":7,</v>
      </c>
      <c r="AF9" s="4" t="str">
        <f t="shared" ca="1" si="9"/>
        <v>{"type":"checkbox","class":"checkbox-big","name":"e5","title":"5. Водопад 4в1","style":"font-size:20px;display:block","state":"{{e5}}"},</v>
      </c>
      <c r="AG9" s="4" t="str">
        <f t="shared" ca="1" si="10"/>
        <v>{"type":"h4","title":"5. Водопад 4в1","style":"width:85%;float:left"},{"type":"input","title":"папка","name":"e5","state":"{{e5}}","pattern":"[0-9]{1,2}","style":"width:15%;display:inline"},{"type":"hr"},</v>
      </c>
      <c r="AH9" s="4" t="str">
        <f t="shared" ca="1" si="11"/>
        <v>"5": "5.Водопад 4в1",</v>
      </c>
      <c r="AI9" s="25" t="str">
        <f t="shared" ca="1" si="12"/>
        <v>"5":"5",</v>
      </c>
      <c r="AJ9" s="4" t="str">
        <f t="shared" ca="1" si="13"/>
        <v>5. Водопад 4в1,99,255,1,100,0;</v>
      </c>
      <c r="AK9" s="49"/>
      <c r="AL9" s="49"/>
      <c r="AM9" s="49"/>
      <c r="AN9" s="50"/>
      <c r="AO9" s="49"/>
      <c r="AP9" s="49"/>
      <c r="AQ9" s="49"/>
      <c r="AR9" s="49"/>
      <c r="AS9" s="51"/>
      <c r="AT9" s="49"/>
      <c r="AU9" s="49"/>
      <c r="AV9" s="52"/>
      <c r="AW9" s="52"/>
      <c r="AX9" s="52"/>
      <c r="AY9" s="52"/>
      <c r="AZ9" s="52"/>
      <c r="BA9" s="52"/>
      <c r="BB9" s="52"/>
      <c r="BC9" s="52"/>
      <c r="BD9" s="52"/>
    </row>
    <row r="10" spans="1:56" s="2" customFormat="1" ht="14.25" customHeight="1">
      <c r="A10" s="4">
        <f t="shared" ca="1" si="14"/>
        <v>6</v>
      </c>
      <c r="B10" s="4" t="s">
        <v>58</v>
      </c>
      <c r="C10" s="4" t="s">
        <v>59</v>
      </c>
      <c r="D10" s="23"/>
      <c r="E10" s="24"/>
      <c r="F10" s="24"/>
      <c r="G10" s="24"/>
      <c r="H10" s="4">
        <v>40</v>
      </c>
      <c r="I10" s="4">
        <v>233</v>
      </c>
      <c r="J10" s="4">
        <v>80</v>
      </c>
      <c r="K10" s="63"/>
      <c r="L10" s="4">
        <v>220</v>
      </c>
      <c r="M10" s="4">
        <v>255</v>
      </c>
      <c r="N10" s="4">
        <v>1</v>
      </c>
      <c r="O10">
        <v>100</v>
      </c>
      <c r="P10" s="4">
        <v>0</v>
      </c>
      <c r="Q10" t="s">
        <v>44</v>
      </c>
      <c r="R10" t="s">
        <v>60</v>
      </c>
      <c r="S10">
        <v>9</v>
      </c>
      <c r="T10" s="4">
        <f t="shared" ref="T10:T11" ca="1" si="16">MAX(OFFSET(T10,-4,0,4,1))+1</f>
        <v>6</v>
      </c>
      <c r="U10" s="63"/>
      <c r="V10" s="4" t="str">
        <f t="shared" ca="1" si="0"/>
        <v>#define EFF_WAVES               (  6U)    // Волны</v>
      </c>
      <c r="W10" s="4" t="str">
        <f t="shared" ca="1" si="1"/>
        <v>String("6. Волны,220,255,1,100,0;") +</v>
      </c>
      <c r="X10" s="4" t="str">
        <f t="shared" ca="1" si="2"/>
        <v>String("6. ,220,255,1,100,0;") +</v>
      </c>
      <c r="Y10" s="4" t="str">
        <f t="shared" ca="1" si="3"/>
        <v>String("6. ,220,255,1,100,0;") +</v>
      </c>
      <c r="Z10" s="4" t="str">
        <f t="shared" si="4"/>
        <v xml:space="preserve">  {  40, 233,  80}, // Волны</v>
      </c>
      <c r="AA10" s="4" t="str">
        <f t="shared" ca="1" si="5"/>
        <v xml:space="preserve">        case EFF_WAVES:               DYNAMIC_DELAY_TICK { effTimer = millis(); WaveRoutine();                Eff_Tick (); }  break;  // (  6U) Волны</v>
      </c>
      <c r="AB10" s="4" t="str">
        <f t="shared" ref="AB10:AB16" ca="1" si="17">CONCATENATE("{""name"":""",A10,". ",C10,""",""spmin"":",L10,",""spmax"":",M10,",""scmin"":",N10,",""scmax"":",O10,",""type"":",P10,"},")</f>
        <v>{"name":"6. Волны","spmin":220,"spmax":255,"scmin":1,"scmax":100,"type":0},</v>
      </c>
      <c r="AC10" s="7" t="str">
        <f t="shared" ca="1" si="6"/>
        <v>"e6":0,</v>
      </c>
      <c r="AD10" s="7" t="str">
        <f t="shared" ca="1" si="7"/>
        <v>e6=[[e6]]&amp;</v>
      </c>
      <c r="AE10" s="7" t="str">
        <f t="shared" ca="1" si="8"/>
        <v>"e6":9,</v>
      </c>
      <c r="AF10" s="4" t="str">
        <f t="shared" ca="1" si="9"/>
        <v>{"type":"checkbox","class":"checkbox-big","name":"e6","title":"6. Волны","style":"font-size:20px;display:block","state":"{{e6}}"},</v>
      </c>
      <c r="AG10" s="4" t="str">
        <f t="shared" ca="1" si="10"/>
        <v>{"type":"h4","title":"6. Волны","style":"width:85%;float:left"},{"type":"input","title":"папка","name":"e6","state":"{{e6}}","pattern":"[0-9]{1,2}","style":"width:15%;display:inline"},{"type":"hr"},</v>
      </c>
      <c r="AH10" s="4" t="str">
        <f t="shared" ca="1" si="11"/>
        <v>"6": "6.Волны",</v>
      </c>
      <c r="AI10" s="25" t="str">
        <f t="shared" ca="1" si="12"/>
        <v>"6":"6",</v>
      </c>
      <c r="AJ10" s="4" t="str">
        <f t="shared" ca="1" si="13"/>
        <v>6. Волны,220,255,1,100,0;</v>
      </c>
      <c r="AK10" s="49"/>
      <c r="AL10" s="49"/>
      <c r="AM10" s="49"/>
      <c r="AN10" s="50"/>
      <c r="AO10" s="49"/>
      <c r="AP10" s="49"/>
      <c r="AQ10" s="49"/>
      <c r="AR10" s="49"/>
      <c r="AS10" s="51"/>
      <c r="AT10" s="49"/>
      <c r="AU10" s="49"/>
      <c r="AV10" s="52"/>
      <c r="AW10" s="52"/>
      <c r="AX10" s="52"/>
      <c r="AY10" s="52"/>
      <c r="AZ10" s="52"/>
      <c r="BA10" s="52"/>
      <c r="BB10" s="52"/>
      <c r="BC10" s="52"/>
      <c r="BD10" s="52"/>
    </row>
    <row r="11" spans="1:56">
      <c r="A11" s="4">
        <f t="shared" ca="1" si="14"/>
        <v>7</v>
      </c>
      <c r="B11" t="s">
        <v>61</v>
      </c>
      <c r="C11" t="s">
        <v>62</v>
      </c>
      <c r="D11" s="28"/>
      <c r="E11" s="28"/>
      <c r="F11" s="28"/>
      <c r="G11" s="28"/>
      <c r="H11" s="4">
        <v>45</v>
      </c>
      <c r="I11" s="4">
        <v>175</v>
      </c>
      <c r="J11" s="4">
        <v>60</v>
      </c>
      <c r="K11" s="28"/>
      <c r="L11" s="4">
        <v>1</v>
      </c>
      <c r="M11" s="4">
        <v>128</v>
      </c>
      <c r="N11" s="4">
        <v>1</v>
      </c>
      <c r="O11" s="4">
        <v>100</v>
      </c>
      <c r="P11" s="4">
        <v>1</v>
      </c>
      <c r="Q11" t="s">
        <v>44</v>
      </c>
      <c r="R11" t="s">
        <v>63</v>
      </c>
      <c r="S11" s="4">
        <v>2</v>
      </c>
      <c r="T11" s="4">
        <f t="shared" ca="1" si="16"/>
        <v>7</v>
      </c>
      <c r="U11" s="28"/>
      <c r="V11" s="4" t="str">
        <f t="shared" ca="1" si="0"/>
        <v>#define EFF_MAGICLANTERN        (  7U)    // Волшебный Фонарик</v>
      </c>
      <c r="W11" s="4" t="str">
        <f t="shared" ca="1" si="1"/>
        <v>String("7. Волшебный Фонарик,1,128,1,100,1;") +</v>
      </c>
      <c r="X11" s="4" t="str">
        <f t="shared" ca="1" si="2"/>
        <v>String("7. ,1,128,1,100,1;") +</v>
      </c>
      <c r="Y11" s="4" t="str">
        <f t="shared" ca="1" si="3"/>
        <v>String("7. ,1,128,1,100,1;") +</v>
      </c>
      <c r="Z11" s="4" t="str">
        <f t="shared" si="4"/>
        <v xml:space="preserve">  {  45, 175,  60}, // Волшебный Фонарик</v>
      </c>
      <c r="AA11" s="4" t="str">
        <f t="shared" ca="1" si="5"/>
        <v xml:space="preserve">        case EFF_MAGICLANTERN:        DYNAMIC_DELAY_TICK { effTimer = millis(); MagicLantern();               Eff_Tick (); }  break;  // (  7U) Волшебный Фонарик</v>
      </c>
      <c r="AB11" s="4" t="str">
        <f t="shared" ca="1" si="17"/>
        <v>{"name":"7. Волшебный Фонарик","spmin":1,"spmax":128,"scmin":1,"scmax":100,"type":1},</v>
      </c>
      <c r="AC11" s="7" t="str">
        <f t="shared" ca="1" si="6"/>
        <v>"e7":0,</v>
      </c>
      <c r="AD11" s="7" t="str">
        <f t="shared" ca="1" si="7"/>
        <v>e7=[[e7]]&amp;</v>
      </c>
      <c r="AE11" s="7" t="str">
        <f t="shared" ca="1" si="8"/>
        <v>"e7":2,</v>
      </c>
      <c r="AF11" s="4" t="str">
        <f t="shared" ca="1" si="9"/>
        <v>{"type":"checkbox","class":"checkbox-big","name":"e7","title":"7. Волшебный Фонарик","style":"font-size:20px;display:block","state":"{{e7}}"},</v>
      </c>
      <c r="AG11" s="4" t="str">
        <f t="shared" ca="1" si="10"/>
        <v>{"type":"h4","title":"7. Волшебный Фонарик","style":"width:85%;float:left"},{"type":"input","title":"папка","name":"e7","state":"{{e7}}","pattern":"[0-9]{1,2}","style":"width:15%;display:inline"},{"type":"hr"},</v>
      </c>
      <c r="AH11" s="4" t="str">
        <f t="shared" ca="1" si="11"/>
        <v>"7": "7.Волшебный Фонарик",</v>
      </c>
      <c r="AI11" s="25" t="str">
        <f t="shared" ca="1" si="12"/>
        <v>"7":"7",</v>
      </c>
      <c r="AJ11" s="4" t="str">
        <f t="shared" ca="1" si="13"/>
        <v>7. Волшебный Фонарик,1,128,1,100,1;</v>
      </c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s="2" customFormat="1" ht="14.25" customHeight="1">
      <c r="A12" s="4">
        <f t="shared" ca="1" si="14"/>
        <v>8</v>
      </c>
      <c r="B12" s="4" t="s">
        <v>64</v>
      </c>
      <c r="C12" s="4" t="s">
        <v>65</v>
      </c>
      <c r="D12" s="23"/>
      <c r="E12" s="24"/>
      <c r="F12" s="24"/>
      <c r="G12" s="24"/>
      <c r="H12" s="4">
        <v>80</v>
      </c>
      <c r="I12" s="4">
        <v>205</v>
      </c>
      <c r="J12" s="4">
        <v>40</v>
      </c>
      <c r="K12" s="63"/>
      <c r="L12" s="4">
        <v>200</v>
      </c>
      <c r="M12" s="4">
        <v>255</v>
      </c>
      <c r="N12" s="4">
        <v>40</v>
      </c>
      <c r="O12" s="4">
        <v>75</v>
      </c>
      <c r="P12" s="4">
        <v>0</v>
      </c>
      <c r="Q12" t="s">
        <v>44</v>
      </c>
      <c r="R12" t="s">
        <v>66</v>
      </c>
      <c r="S12">
        <v>2</v>
      </c>
      <c r="T12" s="4">
        <f t="shared" ref="T12:T41" ca="1" si="18">MAX(OFFSET(T12,-4,0,4,1))+1</f>
        <v>8</v>
      </c>
      <c r="U12" s="63"/>
      <c r="V12" s="4" t="str">
        <f t="shared" ca="1" si="0"/>
        <v>#define EFF_WINE                (  8U)    // Вино</v>
      </c>
      <c r="W12" s="4" t="str">
        <f t="shared" ca="1" si="1"/>
        <v>String("8. Вино,200,255,40,75,0;") +</v>
      </c>
      <c r="X12" s="4" t="str">
        <f t="shared" ca="1" si="2"/>
        <v>String("8. ,200,255,40,75,0;") +</v>
      </c>
      <c r="Y12" s="4" t="str">
        <f t="shared" ca="1" si="3"/>
        <v>String("8. ,200,255,40,75,0;") +</v>
      </c>
      <c r="Z12" s="4" t="str">
        <f t="shared" si="4"/>
        <v xml:space="preserve">  {  80, 205,  40}, // Вино</v>
      </c>
      <c r="AA12" s="4" t="str">
        <f t="shared" ca="1" si="5"/>
        <v xml:space="preserve">        case EFF_WINE:                DYNAMIC_DELAY_TICK { effTimer = millis(); colorsWine();                 Eff_Tick (); }  break;  // (  8U) Вино</v>
      </c>
      <c r="AB12" s="4" t="str">
        <f t="shared" ca="1" si="17"/>
        <v>{"name":"8. Вино","spmin":200,"spmax":255,"scmin":40,"scmax":75,"type":0},</v>
      </c>
      <c r="AC12" s="7" t="str">
        <f t="shared" ca="1" si="6"/>
        <v>"e8":0,</v>
      </c>
      <c r="AD12" s="7" t="str">
        <f t="shared" ca="1" si="7"/>
        <v>e8=[[e8]]&amp;</v>
      </c>
      <c r="AE12" s="7" t="str">
        <f t="shared" ca="1" si="8"/>
        <v>"e8":2,</v>
      </c>
      <c r="AF12" s="4" t="str">
        <f t="shared" ca="1" si="9"/>
        <v>{"type":"checkbox","class":"checkbox-big","name":"e8","title":"8. Вино","style":"font-size:20px;display:block","state":"{{e8}}"},</v>
      </c>
      <c r="AG12" s="4" t="str">
        <f t="shared" ca="1" si="10"/>
        <v>{"type":"h4","title":"8. Вино","style":"width:85%;float:left"},{"type":"input","title":"папка","name":"e8","state":"{{e8}}","pattern":"[0-9]{1,2}","style":"width:15%;display:inline"},{"type":"hr"},</v>
      </c>
      <c r="AH12" s="4" t="str">
        <f t="shared" ca="1" si="11"/>
        <v>"8": "8.Вино",</v>
      </c>
      <c r="AI12" s="25" t="str">
        <f t="shared" ca="1" si="12"/>
        <v>"8":"8",</v>
      </c>
      <c r="AJ12" s="4" t="str">
        <f t="shared" ca="1" si="13"/>
        <v>8. Вино,200,255,40,75,0;</v>
      </c>
      <c r="AK12" s="49"/>
      <c r="AL12" s="49"/>
      <c r="AM12" s="49"/>
      <c r="AN12" s="50"/>
      <c r="AO12" s="49"/>
      <c r="AP12" s="49"/>
      <c r="AQ12" s="49"/>
      <c r="AR12" s="49"/>
      <c r="AS12" s="51"/>
      <c r="AT12" s="49"/>
      <c r="AU12" s="49"/>
      <c r="AV12" s="52"/>
      <c r="AW12" s="52"/>
      <c r="AX12" s="52"/>
      <c r="AY12" s="52"/>
      <c r="AZ12" s="52"/>
      <c r="BA12" s="52"/>
      <c r="BB12" s="52"/>
      <c r="BC12" s="52"/>
      <c r="BD12" s="52"/>
    </row>
    <row r="13" spans="1:56" s="2" customFormat="1" ht="14.25" customHeight="1">
      <c r="A13" s="4">
        <f t="shared" ca="1" si="14"/>
        <v>9</v>
      </c>
      <c r="B13" s="4" t="s">
        <v>67</v>
      </c>
      <c r="C13" s="4" t="s">
        <v>68</v>
      </c>
      <c r="D13" s="23"/>
      <c r="E13" s="24"/>
      <c r="F13" s="24"/>
      <c r="G13" s="24"/>
      <c r="H13" s="4">
        <v>25</v>
      </c>
      <c r="I13" s="4">
        <v>210</v>
      </c>
      <c r="J13" s="4">
        <v>1</v>
      </c>
      <c r="K13" s="63"/>
      <c r="L13" s="4">
        <v>1</v>
      </c>
      <c r="M13" s="4">
        <v>255</v>
      </c>
      <c r="N13" s="4">
        <v>1</v>
      </c>
      <c r="O13">
        <v>100</v>
      </c>
      <c r="P13" s="4">
        <v>1</v>
      </c>
      <c r="Q13" t="s">
        <v>44</v>
      </c>
      <c r="R13" t="s">
        <v>69</v>
      </c>
      <c r="S13">
        <v>3</v>
      </c>
      <c r="T13" s="4">
        <f t="shared" ca="1" si="18"/>
        <v>9</v>
      </c>
      <c r="U13" s="63"/>
      <c r="V13" s="4" t="str">
        <f t="shared" ca="1" si="0"/>
        <v>#define EFF_WHIRL               (  9U)    // Вихри пламени</v>
      </c>
      <c r="W13" s="4" t="str">
        <f t="shared" ca="1" si="1"/>
        <v>String("9. Вихри пламени,1,255,1,100,1;") +</v>
      </c>
      <c r="X13" s="4" t="str">
        <f t="shared" ca="1" si="2"/>
        <v>String("9. ,1,255,1,100,1;") +</v>
      </c>
      <c r="Y13" s="4" t="str">
        <f t="shared" ca="1" si="3"/>
        <v>String("9. ,1,255,1,100,1;") +</v>
      </c>
      <c r="Z13" s="4" t="str">
        <f t="shared" si="4"/>
        <v xml:space="preserve">  {  25, 210,   1}, // Вихри пламени</v>
      </c>
      <c r="AA13" s="4" t="str">
        <f t="shared" ca="1" si="5"/>
        <v xml:space="preserve">        case EFF_WHIRL:               DYNAMIC_DELAY_TICK { effTimer = millis(); whirlRoutine(true);           Eff_Tick (); }  break;  // (  9U) Вихри пламени</v>
      </c>
      <c r="AB13" s="4" t="str">
        <f t="shared" ca="1" si="17"/>
        <v>{"name":"9. Вихри пламени","spmin":1,"spmax":255,"scmin":1,"scmax":100,"type":1},</v>
      </c>
      <c r="AC13" s="7" t="str">
        <f t="shared" ca="1" si="6"/>
        <v>"e9":0,</v>
      </c>
      <c r="AD13" s="7" t="str">
        <f t="shared" ca="1" si="7"/>
        <v>e9=[[e9]]&amp;</v>
      </c>
      <c r="AE13" s="7" t="str">
        <f t="shared" ca="1" si="8"/>
        <v>"e9":3,</v>
      </c>
      <c r="AF13" s="4" t="str">
        <f t="shared" ca="1" si="9"/>
        <v>{"type":"checkbox","class":"checkbox-big","name":"e9","title":"9. Вихри пламени","style":"font-size:20px;display:block","state":"{{e9}}"},</v>
      </c>
      <c r="AG13" s="4" t="str">
        <f t="shared" ca="1" si="10"/>
        <v>{"type":"h4","title":"9. Вихри пламени","style":"width:85%;float:left"},{"type":"input","title":"папка","name":"e9","state":"{{e9}}","pattern":"[0-9]{1,2}","style":"width:15%;display:inline"},{"type":"hr"},</v>
      </c>
      <c r="AH13" s="4" t="str">
        <f t="shared" ca="1" si="11"/>
        <v>"9": "9.Вихри пламени",</v>
      </c>
      <c r="AI13" s="25" t="str">
        <f t="shared" ca="1" si="12"/>
        <v>"9":"9",</v>
      </c>
      <c r="AJ13" s="4" t="str">
        <f t="shared" ca="1" si="13"/>
        <v>9. Вихри пламени,1,255,1,100,1;</v>
      </c>
      <c r="AK13" s="49"/>
      <c r="AL13" s="49"/>
      <c r="AM13" s="49"/>
      <c r="AN13" s="50"/>
      <c r="AO13" s="49"/>
      <c r="AP13" s="49"/>
      <c r="AQ13" s="49"/>
      <c r="AR13" s="49"/>
      <c r="AS13" s="51"/>
      <c r="AT13" s="49"/>
      <c r="AU13" s="49"/>
      <c r="AV13" s="52"/>
      <c r="AW13" s="52"/>
      <c r="AX13" s="52"/>
      <c r="AY13" s="52"/>
      <c r="AZ13" s="52"/>
      <c r="BA13" s="52"/>
      <c r="BB13" s="52"/>
      <c r="BC13" s="52"/>
      <c r="BD13" s="52"/>
    </row>
    <row r="14" spans="1:56" s="2" customFormat="1" ht="14.25" customHeight="1">
      <c r="A14" s="4">
        <f t="shared" ca="1" si="14"/>
        <v>10</v>
      </c>
      <c r="B14" s="4" t="s">
        <v>70</v>
      </c>
      <c r="C14" s="4" t="s">
        <v>71</v>
      </c>
      <c r="D14" s="23"/>
      <c r="E14" s="24"/>
      <c r="F14" s="24"/>
      <c r="G14" s="24"/>
      <c r="H14" s="4">
        <v>20</v>
      </c>
      <c r="I14" s="4">
        <v>210</v>
      </c>
      <c r="J14" s="4">
        <v>86</v>
      </c>
      <c r="K14" s="63"/>
      <c r="L14" s="4">
        <v>1</v>
      </c>
      <c r="M14" s="4">
        <v>255</v>
      </c>
      <c r="N14" s="4">
        <v>1</v>
      </c>
      <c r="O14">
        <v>100</v>
      </c>
      <c r="P14" s="4">
        <v>0</v>
      </c>
      <c r="Q14" t="s">
        <v>44</v>
      </c>
      <c r="R14" t="s">
        <v>72</v>
      </c>
      <c r="S14">
        <v>3</v>
      </c>
      <c r="T14" s="4">
        <f t="shared" ca="1" si="18"/>
        <v>10</v>
      </c>
      <c r="U14" s="63"/>
      <c r="V14" s="4" t="str">
        <f t="shared" ca="1" si="0"/>
        <v>#define EFF_WHIRL_MULTI         ( 10U)    // Вихри разноцветные</v>
      </c>
      <c r="W14" s="4" t="str">
        <f t="shared" ca="1" si="1"/>
        <v>String("10. Вихри разноцветные,1,255,1,100,0;") +</v>
      </c>
      <c r="X14" s="4" t="str">
        <f t="shared" ca="1" si="2"/>
        <v>String("10. ,1,255,1,100,0;") +</v>
      </c>
      <c r="Y14" s="4" t="str">
        <f t="shared" ca="1" si="3"/>
        <v>String("10. ,1,255,1,100,0;") +</v>
      </c>
      <c r="Z14" s="4" t="str">
        <f t="shared" si="4"/>
        <v xml:space="preserve">  {  20, 210,  86}, // Вихри разноцветные</v>
      </c>
      <c r="AA14" s="4" t="str">
        <f t="shared" ca="1" si="5"/>
        <v xml:space="preserve">        case EFF_WHIRL_MULTI:         DYNAMIC_DELAY_TICK { effTimer = millis(); whirlRoutine(false);          Eff_Tick (); }  break;  // ( 10U) Вихри разноцветные</v>
      </c>
      <c r="AB14" s="4" t="str">
        <f t="shared" ca="1" si="17"/>
        <v>{"name":"10. Вихри разноцветные","spmin":1,"spmax":255,"scmin":1,"scmax":100,"type":0},</v>
      </c>
      <c r="AC14" s="7" t="str">
        <f t="shared" ca="1" si="6"/>
        <v>"e10":0,</v>
      </c>
      <c r="AD14" s="7" t="str">
        <f t="shared" ca="1" si="7"/>
        <v>e10=[[e10]]&amp;</v>
      </c>
      <c r="AE14" s="7" t="str">
        <f t="shared" ca="1" si="8"/>
        <v>"e10":3,</v>
      </c>
      <c r="AF14" s="4" t="str">
        <f t="shared" ca="1" si="9"/>
        <v>{"type":"checkbox","class":"checkbox-big","name":"e10","title":"10. Вихри разноцветные","style":"font-size:20px;display:block","state":"{{e10}}"},</v>
      </c>
      <c r="AG14" s="4" t="str">
        <f t="shared" ca="1" si="10"/>
        <v>{"type":"h4","title":"10. Вихри разноцветные","style":"width:85%;float:left"},{"type":"input","title":"папка","name":"e10","state":"{{e10}}","pattern":"[0-9]{1,2}","style":"width:15%;display:inline"},{"type":"hr"},</v>
      </c>
      <c r="AH14" s="4" t="str">
        <f t="shared" ca="1" si="11"/>
        <v>"10": "10.Вихри разноцветные",</v>
      </c>
      <c r="AI14" s="25" t="str">
        <f t="shared" ca="1" si="12"/>
        <v>"10":"10",</v>
      </c>
      <c r="AJ14" s="4" t="str">
        <f t="shared" ca="1" si="13"/>
        <v>10. Вихри разноцветные,1,255,1,100,0;</v>
      </c>
      <c r="AK14" s="49"/>
      <c r="AL14" s="49"/>
      <c r="AM14" s="49"/>
      <c r="AN14" s="50"/>
      <c r="AO14" s="49"/>
      <c r="AP14" s="49"/>
      <c r="AQ14" s="49"/>
      <c r="AR14" s="49"/>
      <c r="AS14" s="51"/>
      <c r="AT14" s="49"/>
      <c r="AU14" s="49"/>
      <c r="AV14" s="52"/>
      <c r="AW14" s="52"/>
      <c r="AX14" s="52"/>
      <c r="AY14" s="52"/>
      <c r="AZ14" s="52"/>
      <c r="BA14" s="52"/>
      <c r="BB14" s="52"/>
      <c r="BC14" s="52"/>
      <c r="BD14" s="52"/>
    </row>
    <row r="15" spans="1:56" s="2" customFormat="1" ht="14.25" customHeight="1">
      <c r="A15" s="4">
        <f t="shared" ca="1" si="14"/>
        <v>11</v>
      </c>
      <c r="B15" s="4" t="s">
        <v>73</v>
      </c>
      <c r="C15" s="4" t="s">
        <v>74</v>
      </c>
      <c r="D15" s="23"/>
      <c r="E15" s="24"/>
      <c r="F15" s="24"/>
      <c r="G15" s="24"/>
      <c r="H15" s="4">
        <v>55</v>
      </c>
      <c r="I15" s="4">
        <v>191</v>
      </c>
      <c r="J15" s="4">
        <v>54</v>
      </c>
      <c r="K15" s="63"/>
      <c r="L15" s="4">
        <v>99</v>
      </c>
      <c r="M15">
        <v>255</v>
      </c>
      <c r="N15" s="4">
        <v>1</v>
      </c>
      <c r="O15">
        <v>100</v>
      </c>
      <c r="P15" s="4">
        <v>0</v>
      </c>
      <c r="Q15" t="s">
        <v>44</v>
      </c>
      <c r="R15" t="s">
        <v>75</v>
      </c>
      <c r="S15">
        <v>6</v>
      </c>
      <c r="T15" s="4">
        <f t="shared" ca="1" si="18"/>
        <v>11</v>
      </c>
      <c r="U15" s="63"/>
      <c r="V15" s="4" t="str">
        <f t="shared" ca="1" si="0"/>
        <v>#define EFF_STARFALL            ( 11U)    // Вьюга</v>
      </c>
      <c r="W15" s="4" t="str">
        <f t="shared" ca="1" si="1"/>
        <v>String("11. Вьюга,99,255,1,100,0;") +</v>
      </c>
      <c r="X15" s="4" t="str">
        <f t="shared" ca="1" si="2"/>
        <v>String("11. ,99,255,1,100,0;") +</v>
      </c>
      <c r="Y15" s="4" t="str">
        <f t="shared" ca="1" si="3"/>
        <v>String("11. ,99,255,1,100,0;") +</v>
      </c>
      <c r="Z15" s="4" t="str">
        <f t="shared" si="4"/>
        <v xml:space="preserve">  {  55, 191,  54}, // Вьюга</v>
      </c>
      <c r="AA15" s="4" t="str">
        <f t="shared" ca="1" si="5"/>
        <v xml:space="preserve">        case EFF_STARFALL:            DYNAMIC_DELAY_TICK { effTimer = millis(); stormRoutine2();              Eff_Tick (); }  break;  // ( 11U) Вьюга</v>
      </c>
      <c r="AB15" s="4" t="str">
        <f t="shared" ca="1" si="17"/>
        <v>{"name":"11. Вьюга","spmin":99,"spmax":255,"scmin":1,"scmax":100,"type":0},</v>
      </c>
      <c r="AC15" s="7" t="str">
        <f t="shared" ca="1" si="6"/>
        <v>"e11":0,</v>
      </c>
      <c r="AD15" s="7" t="str">
        <f t="shared" ca="1" si="7"/>
        <v>e11=[[e11]]&amp;</v>
      </c>
      <c r="AE15" s="7" t="str">
        <f t="shared" ca="1" si="8"/>
        <v>"e11":6,</v>
      </c>
      <c r="AF15" s="4" t="str">
        <f t="shared" ca="1" si="9"/>
        <v>{"type":"checkbox","class":"checkbox-big","name":"e11","title":"11. Вьюга","style":"font-size:20px;display:block","state":"{{e11}}"},</v>
      </c>
      <c r="AG15" s="4" t="str">
        <f t="shared" ca="1" si="10"/>
        <v>{"type":"h4","title":"11. Вьюга","style":"width:85%;float:left"},{"type":"input","title":"папка","name":"e11","state":"{{e11}}","pattern":"[0-9]{1,2}","style":"width:15%;display:inline"},{"type":"hr"},</v>
      </c>
      <c r="AH15" s="4" t="str">
        <f t="shared" ca="1" si="11"/>
        <v>"11": "11.Вьюга",</v>
      </c>
      <c r="AI15" s="25" t="str">
        <f t="shared" ca="1" si="12"/>
        <v>"11":"11",</v>
      </c>
      <c r="AJ15" s="4" t="str">
        <f t="shared" ca="1" si="13"/>
        <v>11. Вьюга,99,255,1,100,0;</v>
      </c>
      <c r="AK15" s="49"/>
      <c r="AL15" s="49"/>
      <c r="AM15" s="49"/>
      <c r="AN15" s="50"/>
      <c r="AO15" s="49"/>
      <c r="AP15" s="49"/>
      <c r="AQ15" s="49"/>
      <c r="AR15" s="49"/>
      <c r="AS15" s="51"/>
      <c r="AT15" s="49"/>
      <c r="AU15" s="49"/>
      <c r="AV15" s="52"/>
      <c r="AW15" s="52"/>
      <c r="AX15" s="52"/>
      <c r="AY15" s="52"/>
      <c r="AZ15" s="52"/>
      <c r="BA15" s="52"/>
      <c r="BB15" s="52"/>
      <c r="BC15" s="52"/>
      <c r="BD15" s="52"/>
    </row>
    <row r="16" spans="1:56" s="2" customFormat="1" ht="14.25" customHeight="1">
      <c r="A16" s="4">
        <f t="shared" ca="1" si="14"/>
        <v>12</v>
      </c>
      <c r="B16" s="4" t="s">
        <v>76</v>
      </c>
      <c r="C16" s="4" t="s">
        <v>77</v>
      </c>
      <c r="D16" s="23"/>
      <c r="E16" s="24"/>
      <c r="F16" s="24"/>
      <c r="G16" s="24"/>
      <c r="H16" s="4">
        <v>40</v>
      </c>
      <c r="I16" s="4">
        <v>210</v>
      </c>
      <c r="J16" s="4">
        <v>8</v>
      </c>
      <c r="K16" s="63"/>
      <c r="L16" s="4">
        <v>99</v>
      </c>
      <c r="M16">
        <v>255</v>
      </c>
      <c r="N16" s="4">
        <v>1</v>
      </c>
      <c r="O16">
        <v>100</v>
      </c>
      <c r="P16" s="4">
        <v>0</v>
      </c>
      <c r="Q16" t="s">
        <v>44</v>
      </c>
      <c r="R16" t="s">
        <v>78</v>
      </c>
      <c r="S16">
        <v>12</v>
      </c>
      <c r="T16" s="4">
        <f t="shared" ca="1" si="18"/>
        <v>12</v>
      </c>
      <c r="U16" s="63"/>
      <c r="V16" s="4" t="str">
        <f t="shared" ca="1" si="0"/>
        <v>#define EFF_STORMY_RAIN         ( 12U)    // Гроза в банке</v>
      </c>
      <c r="W16" s="4" t="str">
        <f t="shared" ca="1" si="1"/>
        <v>String("12. Гроза в банке,99,255,1,100,0;") +</v>
      </c>
      <c r="X16" s="4" t="str">
        <f t="shared" ca="1" si="2"/>
        <v>String("12. ,99,255,1,100,0;") +</v>
      </c>
      <c r="Y16" s="4" t="str">
        <f t="shared" ca="1" si="3"/>
        <v>String("12. ,99,255,1,100,0;") +</v>
      </c>
      <c r="Z16" s="4" t="str">
        <f t="shared" si="4"/>
        <v xml:space="preserve">  {  40, 210,   8}, // Гроза в банке</v>
      </c>
      <c r="AA16" s="4" t="str">
        <f t="shared" ca="1" si="5"/>
        <v xml:space="preserve">        case EFF_STORMY_RAIN:         DYNAMIC_DELAY_TICK { effTimer = millis(); stormyRain();                 Eff_Tick (); }  break;  // ( 12U) Гроза в банке</v>
      </c>
      <c r="AB16" s="4" t="str">
        <f t="shared" ca="1" si="17"/>
        <v>{"name":"12. Гроза в банке","spmin":99,"spmax":255,"scmin":1,"scmax":100,"type":0},</v>
      </c>
      <c r="AC16" s="7" t="str">
        <f t="shared" ca="1" si="6"/>
        <v>"e12":0,</v>
      </c>
      <c r="AD16" s="7" t="str">
        <f t="shared" ca="1" si="7"/>
        <v>e12=[[e12]]&amp;</v>
      </c>
      <c r="AE16" s="7" t="str">
        <f t="shared" ca="1" si="8"/>
        <v>"e12":12,</v>
      </c>
      <c r="AF16" s="4" t="str">
        <f t="shared" ca="1" si="9"/>
        <v>{"type":"checkbox","class":"checkbox-big","name":"e12","title":"12. Гроза в банке","style":"font-size:20px;display:block","state":"{{e12}}"},</v>
      </c>
      <c r="AG16" s="4" t="str">
        <f t="shared" ca="1" si="10"/>
        <v>{"type":"h4","title":"12. Гроза в банке","style":"width:85%;float:left"},{"type":"input","title":"папка","name":"e12","state":"{{e12}}","pattern":"[0-9]{1,2}","style":"width:15%;display:inline"},{"type":"hr"},</v>
      </c>
      <c r="AH16" s="4" t="str">
        <f t="shared" ca="1" si="11"/>
        <v>"12": "12.Гроза в банке",</v>
      </c>
      <c r="AI16" s="25" t="str">
        <f t="shared" ca="1" si="12"/>
        <v>"12":"12",</v>
      </c>
      <c r="AJ16" s="4" t="str">
        <f t="shared" ca="1" si="13"/>
        <v>12. Гроза в банке,99,255,1,100,0;</v>
      </c>
      <c r="AK16" s="49"/>
      <c r="AL16" s="49"/>
      <c r="AM16" s="49"/>
      <c r="AN16" s="50"/>
      <c r="AO16" s="49"/>
      <c r="AP16" s="49"/>
      <c r="AQ16" s="49"/>
      <c r="AR16" s="49"/>
      <c r="AS16" s="51"/>
      <c r="AT16" s="49"/>
      <c r="AU16" s="49"/>
      <c r="AV16" s="52"/>
      <c r="AW16" s="52"/>
      <c r="AX16" s="52"/>
      <c r="AY16" s="52"/>
      <c r="AZ16" s="52"/>
      <c r="BA16" s="52"/>
      <c r="BB16" s="52"/>
      <c r="BC16" s="52"/>
      <c r="BD16" s="52"/>
    </row>
    <row r="17" spans="1:56" s="2" customFormat="1" ht="14.25" customHeight="1">
      <c r="A17" s="4">
        <f t="shared" ca="1" si="14"/>
        <v>13</v>
      </c>
      <c r="B17" s="4" t="s">
        <v>79</v>
      </c>
      <c r="C17" s="4" t="s">
        <v>80</v>
      </c>
      <c r="D17" s="23"/>
      <c r="E17" s="24"/>
      <c r="F17" s="24"/>
      <c r="G17" s="24"/>
      <c r="H17" s="4">
        <v>30</v>
      </c>
      <c r="I17" s="4">
        <v>80</v>
      </c>
      <c r="J17" s="4">
        <v>95</v>
      </c>
      <c r="K17" s="63"/>
      <c r="L17" s="4">
        <v>1</v>
      </c>
      <c r="M17">
        <v>255</v>
      </c>
      <c r="N17" s="4">
        <v>1</v>
      </c>
      <c r="O17">
        <v>100</v>
      </c>
      <c r="P17" s="4">
        <v>0</v>
      </c>
      <c r="Q17" t="s">
        <v>81</v>
      </c>
      <c r="R17" t="s">
        <v>82</v>
      </c>
      <c r="S17">
        <v>2</v>
      </c>
      <c r="T17" s="4">
        <f t="shared" ca="1" si="18"/>
        <v>13</v>
      </c>
      <c r="U17" s="63"/>
      <c r="V17" s="4" t="str">
        <f t="shared" ca="1" si="0"/>
        <v>#define EFF_DNA                 ( 13U)    // ДНК</v>
      </c>
      <c r="W17" s="4" t="str">
        <f t="shared" ca="1" si="1"/>
        <v>String("13. ДНК,1,255,1,100,0;") +</v>
      </c>
      <c r="X17" s="4" t="str">
        <f t="shared" ca="1" si="2"/>
        <v>String("13. ,1,255,1,100,0;") +</v>
      </c>
      <c r="Y17" s="4" t="str">
        <f t="shared" ca="1" si="3"/>
        <v>String("13. ,1,255,1,100,0;") +</v>
      </c>
      <c r="Z17" s="4" t="str">
        <f t="shared" si="4"/>
        <v xml:space="preserve">  {  30,  80,  95}, // ДНК</v>
      </c>
      <c r="AA17" s="4" t="str">
        <f t="shared" ca="1" si="5"/>
        <v xml:space="preserve">        case EFF_DNA:                 LOW_DELAY_TICK { effTimer = millis(); DNARoutine();                 Eff_Tick (); }  break;  // ( 13U) ДНК</v>
      </c>
      <c r="AC17" s="7" t="str">
        <f t="shared" ca="1" si="6"/>
        <v>"e13":0,</v>
      </c>
      <c r="AD17" s="7" t="str">
        <f t="shared" ca="1" si="7"/>
        <v>e13=[[e13]]&amp;</v>
      </c>
      <c r="AE17" s="7" t="str">
        <f t="shared" ca="1" si="8"/>
        <v>"e13":2,</v>
      </c>
      <c r="AF17" s="4" t="str">
        <f t="shared" ca="1" si="9"/>
        <v>{"type":"checkbox","class":"checkbox-big","name":"e13","title":"13. ДНК","style":"font-size:20px;display:block","state":"{{e13}}"},</v>
      </c>
      <c r="AG17" s="4" t="str">
        <f t="shared" ca="1" si="10"/>
        <v>{"type":"h4","title":"13. ДНК","style":"width:85%;float:left"},{"type":"input","title":"папка","name":"e13","state":"{{e13}}","pattern":"[0-9]{1,2}","style":"width:15%;display:inline"},{"type":"hr"},</v>
      </c>
      <c r="AH17" s="4" t="str">
        <f t="shared" ca="1" si="11"/>
        <v>"13": "13.ДНК",</v>
      </c>
      <c r="AI17" s="25" t="str">
        <f t="shared" ca="1" si="12"/>
        <v>"13":"13",</v>
      </c>
      <c r="AJ17" s="4" t="str">
        <f t="shared" ca="1" si="13"/>
        <v>13. ДНК,1,255,1,100,0;</v>
      </c>
      <c r="AK17" s="49"/>
      <c r="AL17" s="49"/>
      <c r="AM17" s="49"/>
      <c r="AN17" s="50"/>
      <c r="AO17" s="49"/>
      <c r="AP17" s="49"/>
      <c r="AQ17" s="49"/>
      <c r="AR17" s="49"/>
      <c r="AS17" s="51"/>
      <c r="AT17" s="49"/>
      <c r="AU17" s="49"/>
      <c r="AV17" s="52"/>
      <c r="AW17" s="52"/>
      <c r="AX17" s="52"/>
      <c r="AY17" s="52"/>
      <c r="AZ17" s="52"/>
      <c r="BA17" s="52"/>
      <c r="BB17" s="52"/>
      <c r="BC17" s="52"/>
      <c r="BD17" s="52"/>
    </row>
    <row r="18" spans="1:56" s="2" customFormat="1" ht="14.25" customHeight="1">
      <c r="A18" s="4">
        <f t="shared" ca="1" si="14"/>
        <v>14</v>
      </c>
      <c r="B18" s="4" t="s">
        <v>83</v>
      </c>
      <c r="C18" s="4" t="s">
        <v>84</v>
      </c>
      <c r="D18" s="23"/>
      <c r="E18" s="24"/>
      <c r="F18" s="24"/>
      <c r="G18" s="24"/>
      <c r="H18" s="4">
        <v>25</v>
      </c>
      <c r="I18" s="4">
        <v>195</v>
      </c>
      <c r="J18" s="4">
        <v>100</v>
      </c>
      <c r="K18" s="63"/>
      <c r="L18" s="4">
        <v>99</v>
      </c>
      <c r="M18">
        <v>255</v>
      </c>
      <c r="N18" s="4">
        <v>1</v>
      </c>
      <c r="O18">
        <v>100</v>
      </c>
      <c r="P18" s="4">
        <v>0</v>
      </c>
      <c r="Q18" t="s">
        <v>44</v>
      </c>
      <c r="R18" t="s">
        <v>85</v>
      </c>
      <c r="S18">
        <v>2</v>
      </c>
      <c r="T18" s="4">
        <f t="shared" ca="1" si="18"/>
        <v>14</v>
      </c>
      <c r="U18" s="63"/>
      <c r="V18" s="4" t="str">
        <f t="shared" ca="1" si="0"/>
        <v>#define EFF_SMOKE               ( 14U)    // Дым</v>
      </c>
      <c r="W18" s="4" t="str">
        <f t="shared" ca="1" si="1"/>
        <v>String("14. Дым,99,255,1,100,0;") +</v>
      </c>
      <c r="X18" s="4" t="str">
        <f t="shared" ca="1" si="2"/>
        <v>String("14. ,99,255,1,100,0;") +</v>
      </c>
      <c r="Y18" s="4" t="str">
        <f t="shared" ca="1" si="3"/>
        <v>String("14. ,99,255,1,100,0;") +</v>
      </c>
      <c r="Z18" s="4" t="str">
        <f t="shared" si="4"/>
        <v xml:space="preserve">  {  25, 195, 100}, // Дым</v>
      </c>
      <c r="AA18" s="4" t="str">
        <f t="shared" ca="1" si="5"/>
        <v xml:space="preserve">        case EFF_SMOKE:               DYNAMIC_DELAY_TICK { effTimer = millis(); MultipleStreamSmoke(false);   Eff_Tick (); }  break;  // ( 14U) Дым</v>
      </c>
      <c r="AB18" s="4" t="str">
        <f t="shared" ref="AB18:AB33" ca="1" si="19">CONCATENATE("{""name"":""",A18,". ",C18,""",""spmin"":",L18,",""spmax"":",M18,",""scmin"":",N18,",""scmax"":",O18,",""type"":",P18,"},")</f>
        <v>{"name":"14. Дым","spmin":99,"spmax":255,"scmin":1,"scmax":100,"type":0},</v>
      </c>
      <c r="AC18" s="7" t="str">
        <f t="shared" ca="1" si="6"/>
        <v>"e14":0,</v>
      </c>
      <c r="AD18" s="7" t="str">
        <f t="shared" ca="1" si="7"/>
        <v>e14=[[e14]]&amp;</v>
      </c>
      <c r="AE18" s="7" t="str">
        <f t="shared" ca="1" si="8"/>
        <v>"e14":2,</v>
      </c>
      <c r="AF18" s="4" t="str">
        <f t="shared" ca="1" si="9"/>
        <v>{"type":"checkbox","class":"checkbox-big","name":"e14","title":"14. Дым","style":"font-size:20px;display:block","state":"{{e14}}"},</v>
      </c>
      <c r="AG18" s="4" t="str">
        <f t="shared" ca="1" si="10"/>
        <v>{"type":"h4","title":"14. Дым","style":"width:85%;float:left"},{"type":"input","title":"папка","name":"e14","state":"{{e14}}","pattern":"[0-9]{1,2}","style":"width:15%;display:inline"},{"type":"hr"},</v>
      </c>
      <c r="AH18" s="4" t="str">
        <f t="shared" ca="1" si="11"/>
        <v>"14": "14.Дым",</v>
      </c>
      <c r="AI18" s="25" t="str">
        <f t="shared" ca="1" si="12"/>
        <v>"14":"14",</v>
      </c>
      <c r="AJ18" s="4" t="str">
        <f t="shared" ca="1" si="13"/>
        <v>14. Дым,99,255,1,100,0;</v>
      </c>
      <c r="AK18" s="49"/>
      <c r="AL18" s="49"/>
      <c r="AM18" s="49"/>
      <c r="AN18" s="50"/>
      <c r="AO18" s="49"/>
      <c r="AP18" s="49"/>
      <c r="AQ18" s="49"/>
      <c r="AR18" s="49"/>
      <c r="AS18" s="51"/>
      <c r="AT18" s="49"/>
      <c r="AU18" s="49"/>
      <c r="AV18" s="52"/>
      <c r="AW18" s="52"/>
      <c r="AX18" s="52"/>
      <c r="AY18" s="52"/>
      <c r="AZ18" s="52"/>
      <c r="BA18" s="52"/>
      <c r="BB18" s="52"/>
      <c r="BC18" s="52"/>
      <c r="BD18" s="52"/>
    </row>
    <row r="19" spans="1:56" s="2" customFormat="1" ht="14.25" customHeight="1">
      <c r="A19" s="4">
        <f t="shared" ca="1" si="14"/>
        <v>15</v>
      </c>
      <c r="B19" s="4" t="s">
        <v>86</v>
      </c>
      <c r="C19" s="4" t="s">
        <v>87</v>
      </c>
      <c r="D19" s="23"/>
      <c r="E19" s="24"/>
      <c r="F19" s="24"/>
      <c r="G19" s="24"/>
      <c r="H19" s="4">
        <v>25</v>
      </c>
      <c r="I19" s="4">
        <v>190</v>
      </c>
      <c r="J19" s="4">
        <v>30</v>
      </c>
      <c r="K19" s="63"/>
      <c r="L19" s="4">
        <v>1</v>
      </c>
      <c r="M19">
        <v>255</v>
      </c>
      <c r="N19" s="4">
        <v>1</v>
      </c>
      <c r="O19">
        <v>100</v>
      </c>
      <c r="P19" s="4">
        <v>0</v>
      </c>
      <c r="Q19" t="s">
        <v>44</v>
      </c>
      <c r="R19" t="s">
        <v>88</v>
      </c>
      <c r="S19">
        <v>2</v>
      </c>
      <c r="T19" s="4">
        <f t="shared" ca="1" si="18"/>
        <v>15</v>
      </c>
      <c r="U19" s="63"/>
      <c r="V19" s="4" t="str">
        <f t="shared" ca="1" si="0"/>
        <v>#define EFF_SMOKE_COLOR         ( 15U)    // Дым разноцветный</v>
      </c>
      <c r="W19" s="4" t="str">
        <f t="shared" ca="1" si="1"/>
        <v>String("15. Дым разноцветный,1,255,1,100,0;") +</v>
      </c>
      <c r="X19" s="4" t="str">
        <f t="shared" ca="1" si="2"/>
        <v>String("15. ,1,255,1,100,0;") +</v>
      </c>
      <c r="Y19" s="4" t="str">
        <f t="shared" ca="1" si="3"/>
        <v>String("15. ,1,255,1,100,0;") +</v>
      </c>
      <c r="Z19" s="4" t="str">
        <f t="shared" si="4"/>
        <v xml:space="preserve">  {  25, 190,  30}, // Дым разноцветный</v>
      </c>
      <c r="AA19" s="4" t="str">
        <f t="shared" ca="1" si="5"/>
        <v xml:space="preserve">        case EFF_SMOKE_COLOR:         DYNAMIC_DELAY_TICK { effTimer = millis(); MultipleStreamSmoke(true);    Eff_Tick (); }  break;  // ( 15U) Дым разноцветный</v>
      </c>
      <c r="AB19" s="4" t="str">
        <f t="shared" ca="1" si="19"/>
        <v>{"name":"15. Дым разноцветный","spmin":1,"spmax":255,"scmin":1,"scmax":100,"type":0},</v>
      </c>
      <c r="AC19" s="7" t="str">
        <f t="shared" ca="1" si="6"/>
        <v>"e15":0,</v>
      </c>
      <c r="AD19" s="7" t="str">
        <f t="shared" ca="1" si="7"/>
        <v>e15=[[e15]]&amp;</v>
      </c>
      <c r="AE19" s="7" t="str">
        <f t="shared" ca="1" si="8"/>
        <v>"e15":2,</v>
      </c>
      <c r="AF19" s="4" t="str">
        <f t="shared" ca="1" si="9"/>
        <v>{"type":"checkbox","class":"checkbox-big","name":"e15","title":"15. Дым разноцветный","style":"font-size:20px;display:block","state":"{{e15}}"},</v>
      </c>
      <c r="AG19" s="4" t="str">
        <f t="shared" ca="1" si="10"/>
        <v>{"type":"h4","title":"15. Дым разноцветный","style":"width:85%;float:left"},{"type":"input","title":"папка","name":"e15","state":"{{e15}}","pattern":"[0-9]{1,2}","style":"width:15%;display:inline"},{"type":"hr"},</v>
      </c>
      <c r="AH19" s="4" t="str">
        <f t="shared" ca="1" si="11"/>
        <v>"15": "15.Дым разноцветный",</v>
      </c>
      <c r="AI19" s="25" t="str">
        <f t="shared" ca="1" si="12"/>
        <v>"15":"15",</v>
      </c>
      <c r="AJ19" s="4" t="str">
        <f t="shared" ca="1" si="13"/>
        <v>15. Дым разноцветный,1,255,1,100,0;</v>
      </c>
      <c r="AK19" s="49"/>
      <c r="AL19" s="49"/>
      <c r="AM19" s="49"/>
      <c r="AN19" s="50"/>
      <c r="AO19" s="49"/>
      <c r="AP19" s="49"/>
      <c r="AQ19" s="49"/>
      <c r="AR19" s="49"/>
      <c r="AS19" s="51"/>
      <c r="AT19" s="49"/>
      <c r="AU19" s="49"/>
      <c r="AV19" s="52"/>
      <c r="AW19" s="52"/>
      <c r="AX19" s="52"/>
      <c r="AY19" s="52"/>
      <c r="AZ19" s="52"/>
      <c r="BA19" s="52"/>
      <c r="BB19" s="52"/>
      <c r="BC19" s="52"/>
      <c r="BD19" s="52"/>
    </row>
    <row r="20" spans="1:56" s="2" customFormat="1" ht="14.25" customHeight="1">
      <c r="A20" s="4">
        <f t="shared" ca="1" si="14"/>
        <v>16</v>
      </c>
      <c r="B20" s="4" t="s">
        <v>89</v>
      </c>
      <c r="C20" s="4" t="s">
        <v>90</v>
      </c>
      <c r="D20" s="23"/>
      <c r="E20" s="24"/>
      <c r="F20" s="24"/>
      <c r="G20" s="24"/>
      <c r="H20" s="4">
        <v>30</v>
      </c>
      <c r="I20" s="4">
        <v>170</v>
      </c>
      <c r="J20" s="4">
        <v>25</v>
      </c>
      <c r="K20" s="63"/>
      <c r="L20" s="4">
        <v>1</v>
      </c>
      <c r="M20">
        <v>255</v>
      </c>
      <c r="N20" s="4">
        <v>1</v>
      </c>
      <c r="O20">
        <v>100</v>
      </c>
      <c r="P20" s="4">
        <v>0</v>
      </c>
      <c r="Q20" t="s">
        <v>81</v>
      </c>
      <c r="R20" t="s">
        <v>91</v>
      </c>
      <c r="S20">
        <v>2</v>
      </c>
      <c r="T20" s="4">
        <f t="shared" ca="1" si="18"/>
        <v>16</v>
      </c>
      <c r="U20" s="63"/>
      <c r="V20" s="4" t="str">
        <f t="shared" ca="1" si="0"/>
        <v>#define EFF_SMOKEBALLS          ( 16U)    // Дымовые шашки</v>
      </c>
      <c r="W20" s="4" t="str">
        <f t="shared" ca="1" si="1"/>
        <v>String("16. Дымовые шашки,1,255,1,100,0;") +</v>
      </c>
      <c r="X20" s="4" t="str">
        <f t="shared" ca="1" si="2"/>
        <v>String("16. ,1,255,1,100,0;") +</v>
      </c>
      <c r="Y20" s="4" t="str">
        <f t="shared" ca="1" si="3"/>
        <v>String("16. ,1,255,1,100,0;") +</v>
      </c>
      <c r="Z20" s="4" t="str">
        <f t="shared" si="4"/>
        <v xml:space="preserve">  {  30, 170,  25}, // Дымовые шашки</v>
      </c>
      <c r="AA20" s="4" t="str">
        <f t="shared" ca="1" si="5"/>
        <v xml:space="preserve">        case EFF_SMOKEBALLS:          LOW_DELAY_TICK { effTimer = millis(); smokeballsRoutine();          Eff_Tick (); }  break;  // ( 16U) Дымовые шашки</v>
      </c>
      <c r="AB20" s="4" t="str">
        <f t="shared" ca="1" si="19"/>
        <v>{"name":"16. Дымовые шашки","spmin":1,"spmax":255,"scmin":1,"scmax":100,"type":0},</v>
      </c>
      <c r="AC20" s="7" t="str">
        <f t="shared" ca="1" si="6"/>
        <v>"e16":0,</v>
      </c>
      <c r="AD20" s="7" t="str">
        <f t="shared" ca="1" si="7"/>
        <v>e16=[[e16]]&amp;</v>
      </c>
      <c r="AE20" s="7" t="str">
        <f t="shared" ca="1" si="8"/>
        <v>"e16":2,</v>
      </c>
      <c r="AF20" s="4" t="str">
        <f t="shared" ca="1" si="9"/>
        <v>{"type":"checkbox","class":"checkbox-big","name":"e16","title":"16. Дымовые шашки","style":"font-size:20px;display:block","state":"{{e16}}"},</v>
      </c>
      <c r="AG20" s="4" t="str">
        <f t="shared" ca="1" si="10"/>
        <v>{"type":"h4","title":"16. Дымовые шашки","style":"width:85%;float:left"},{"type":"input","title":"папка","name":"e16","state":"{{e16}}","pattern":"[0-9]{1,2}","style":"width:15%;display:inline"},{"type":"hr"},</v>
      </c>
      <c r="AH20" s="4" t="str">
        <f t="shared" ca="1" si="11"/>
        <v>"16": "16.Дымовые шашки",</v>
      </c>
      <c r="AI20" s="25" t="str">
        <f t="shared" ca="1" si="12"/>
        <v>"16":"16",</v>
      </c>
      <c r="AJ20" s="4" t="str">
        <f t="shared" ca="1" si="13"/>
        <v>16. Дымовые шашки,1,255,1,100,0;</v>
      </c>
      <c r="AK20" s="49"/>
      <c r="AL20" s="49"/>
      <c r="AM20" s="49"/>
      <c r="AN20" s="50"/>
      <c r="AO20" s="49"/>
      <c r="AP20" s="49"/>
      <c r="AQ20" s="49"/>
      <c r="AR20" s="49"/>
      <c r="AS20" s="51"/>
      <c r="AT20" s="49"/>
      <c r="AU20" s="49"/>
      <c r="AV20" s="52"/>
      <c r="AW20" s="52"/>
      <c r="AX20" s="52"/>
      <c r="AY20" s="52"/>
      <c r="AZ20" s="52"/>
      <c r="BA20" s="52"/>
      <c r="BB20" s="52"/>
      <c r="BC20" s="52"/>
      <c r="BD20" s="52"/>
    </row>
    <row r="21" spans="1:56" s="2" customFormat="1" ht="14.25" customHeight="1">
      <c r="A21" s="4">
        <f t="shared" ca="1" si="14"/>
        <v>17</v>
      </c>
      <c r="B21" s="4" t="s">
        <v>92</v>
      </c>
      <c r="C21" s="4" t="s">
        <v>93</v>
      </c>
      <c r="D21" s="23"/>
      <c r="E21" s="24"/>
      <c r="F21" s="24"/>
      <c r="G21" s="24"/>
      <c r="H21" s="4">
        <v>20</v>
      </c>
      <c r="I21" s="4">
        <v>110</v>
      </c>
      <c r="J21" s="4">
        <v>1</v>
      </c>
      <c r="K21" s="63"/>
      <c r="L21" s="4">
        <v>1</v>
      </c>
      <c r="M21">
        <v>255</v>
      </c>
      <c r="N21" s="4">
        <v>1</v>
      </c>
      <c r="O21">
        <v>100</v>
      </c>
      <c r="P21" s="4">
        <v>1</v>
      </c>
      <c r="Q21" t="s">
        <v>81</v>
      </c>
      <c r="R21" t="s">
        <v>94</v>
      </c>
      <c r="S21">
        <v>2</v>
      </c>
      <c r="T21" s="4">
        <f t="shared" ca="1" si="18"/>
        <v>17</v>
      </c>
      <c r="U21" s="63"/>
      <c r="V21" s="4" t="str">
        <f t="shared" ca="1" si="0"/>
        <v>#define EFF_LIQUIDLAMP          ( 17U)    // Жидкая лампа</v>
      </c>
      <c r="W21" s="4" t="str">
        <f t="shared" ca="1" si="1"/>
        <v>String("17. Жидкая лампа,1,255,1,100,1;") +</v>
      </c>
      <c r="X21" s="4" t="str">
        <f t="shared" ca="1" si="2"/>
        <v>String("17. ,1,255,1,100,1;") +</v>
      </c>
      <c r="Y21" s="4" t="str">
        <f t="shared" ca="1" si="3"/>
        <v>String("17. ,1,255,1,100,1;") +</v>
      </c>
      <c r="Z21" s="4" t="str">
        <f t="shared" si="4"/>
        <v xml:space="preserve">  {  20, 110,   1}, // Жидкая лампа</v>
      </c>
      <c r="AA21" s="4" t="str">
        <f t="shared" ca="1" si="5"/>
        <v xml:space="preserve">        case EFF_LIQUIDLAMP:          LOW_DELAY_TICK { effTimer = millis(); LiquidLampRoutine(true);      Eff_Tick (); }  break;  // ( 17U) Жидкая лампа</v>
      </c>
      <c r="AB21" s="4" t="str">
        <f t="shared" ca="1" si="19"/>
        <v>{"name":"17. Жидкая лампа","spmin":1,"spmax":255,"scmin":1,"scmax":100,"type":1},</v>
      </c>
      <c r="AC21" s="7" t="str">
        <f t="shared" ca="1" si="6"/>
        <v>"e17":0,</v>
      </c>
      <c r="AD21" s="7" t="str">
        <f t="shared" ca="1" si="7"/>
        <v>e17=[[e17]]&amp;</v>
      </c>
      <c r="AE21" s="7" t="str">
        <f t="shared" ca="1" si="8"/>
        <v>"e17":2,</v>
      </c>
      <c r="AF21" s="4" t="str">
        <f t="shared" ca="1" si="9"/>
        <v>{"type":"checkbox","class":"checkbox-big","name":"e17","title":"17. Жидкая лампа","style":"font-size:20px;display:block","state":"{{e17}}"},</v>
      </c>
      <c r="AG21" s="4" t="str">
        <f t="shared" ca="1" si="10"/>
        <v>{"type":"h4","title":"17. Жидкая лампа","style":"width:85%;float:left"},{"type":"input","title":"папка","name":"e17","state":"{{e17}}","pattern":"[0-9]{1,2}","style":"width:15%;display:inline"},{"type":"hr"},</v>
      </c>
      <c r="AH21" s="4" t="str">
        <f t="shared" ca="1" si="11"/>
        <v>"17": "17.Жидкая лампа",</v>
      </c>
      <c r="AI21" s="25" t="str">
        <f t="shared" ca="1" si="12"/>
        <v>"17":"17",</v>
      </c>
      <c r="AJ21" s="4" t="str">
        <f t="shared" ca="1" si="13"/>
        <v>17. Жидкая лампа,1,255,1,100,1;</v>
      </c>
      <c r="AK21" s="49"/>
      <c r="AL21" s="49"/>
      <c r="AM21" s="49"/>
      <c r="AN21" s="50"/>
      <c r="AO21" s="49"/>
      <c r="AP21" s="49"/>
      <c r="AQ21" s="49"/>
      <c r="AR21" s="49"/>
      <c r="AS21" s="51"/>
      <c r="AT21" s="49"/>
      <c r="AU21" s="49"/>
      <c r="AV21" s="52"/>
      <c r="AW21" s="52"/>
      <c r="AX21" s="52"/>
      <c r="AY21" s="52"/>
      <c r="AZ21" s="52"/>
      <c r="BA21" s="52"/>
      <c r="BB21" s="52"/>
      <c r="BC21" s="52"/>
      <c r="BD21" s="52"/>
    </row>
    <row r="22" spans="1:56" s="2" customFormat="1" ht="14.25" customHeight="1">
      <c r="A22" s="4">
        <f t="shared" ca="1" si="14"/>
        <v>18</v>
      </c>
      <c r="B22" s="4" t="s">
        <v>95</v>
      </c>
      <c r="C22" s="4" t="s">
        <v>96</v>
      </c>
      <c r="D22" s="23"/>
      <c r="E22" s="24"/>
      <c r="F22" s="24"/>
      <c r="G22" s="24"/>
      <c r="H22" s="4">
        <v>20</v>
      </c>
      <c r="I22" s="4">
        <v>124</v>
      </c>
      <c r="J22" s="4">
        <v>39</v>
      </c>
      <c r="K22" s="63"/>
      <c r="L22" s="4">
        <v>1</v>
      </c>
      <c r="M22">
        <v>255</v>
      </c>
      <c r="N22" s="4">
        <v>1</v>
      </c>
      <c r="O22">
        <v>100</v>
      </c>
      <c r="P22" s="4">
        <v>0</v>
      </c>
      <c r="Q22" t="s">
        <v>97</v>
      </c>
      <c r="R22" t="s">
        <v>98</v>
      </c>
      <c r="S22">
        <v>2</v>
      </c>
      <c r="T22" s="4">
        <f t="shared" ca="1" si="18"/>
        <v>18</v>
      </c>
      <c r="U22" s="63"/>
      <c r="V22" s="4" t="str">
        <f t="shared" ca="1" si="0"/>
        <v>#define EFF_LIQUIDLAMP_AUTO     ( 18U)    // Жидкая лампа авто</v>
      </c>
      <c r="W22" s="4" t="str">
        <f t="shared" ca="1" si="1"/>
        <v>String("18. Жидкая лампа авто,1,255,1,100,0;") +</v>
      </c>
      <c r="X22" s="4" t="str">
        <f t="shared" ca="1" si="2"/>
        <v>String("18. ,1,255,1,100,0;") +</v>
      </c>
      <c r="Y22" s="4" t="str">
        <f t="shared" ca="1" si="3"/>
        <v>String("18. ,1,255,1,100,0;") +</v>
      </c>
      <c r="Z22" s="4" t="str">
        <f t="shared" si="4"/>
        <v xml:space="preserve">  {  20, 124,  39}, // Жидкая лампа авто</v>
      </c>
      <c r="AA22" s="4" t="str">
        <f ca="1">CONCATENATE("        case EFF_",B22,":",REPT(" ",20-LEN(B22)),Q22," { effTimer = millis(); ",R22,REPT(" ",30-LEN(R22)),"Eff_Tick (); }","  break;  // (",REPT(" ",3-LEN(T22)),T22,"U) ",C22)</f>
        <v xml:space="preserve">        case EFF_LIQUIDLAMP_AUTO:      LOW_DELAY_TICK { effTimer = millis(); LiquidLampRoutine(false);     Eff_Tick (); }  break;  // ( 18U) Жидкая лампа авто</v>
      </c>
      <c r="AB22" s="4" t="str">
        <f t="shared" ca="1" si="19"/>
        <v>{"name":"18. Жидкая лампа авто","spmin":1,"spmax":255,"scmin":1,"scmax":100,"type":0},</v>
      </c>
      <c r="AC22" s="7" t="str">
        <f t="shared" ca="1" si="6"/>
        <v>"e18":0,</v>
      </c>
      <c r="AD22" s="7" t="str">
        <f t="shared" ca="1" si="7"/>
        <v>e18=[[e18]]&amp;</v>
      </c>
      <c r="AE22" s="7" t="str">
        <f t="shared" ca="1" si="8"/>
        <v>"e18":2,</v>
      </c>
      <c r="AF22" s="4" t="str">
        <f t="shared" ca="1" si="9"/>
        <v>{"type":"checkbox","class":"checkbox-big","name":"e18","title":"18. Жидкая лампа авто","style":"font-size:20px;display:block","state":"{{e18}}"},</v>
      </c>
      <c r="AG22" s="4" t="str">
        <f t="shared" ca="1" si="10"/>
        <v>{"type":"h4","title":"18. Жидкая лампа авто","style":"width:85%;float:left"},{"type":"input","title":"папка","name":"e18","state":"{{e18}}","pattern":"[0-9]{1,2}","style":"width:15%;display:inline"},{"type":"hr"},</v>
      </c>
      <c r="AH22" s="4" t="str">
        <f t="shared" ca="1" si="11"/>
        <v>"18": "18.Жидкая лампа авто",</v>
      </c>
      <c r="AI22" s="25" t="str">
        <f t="shared" ca="1" si="12"/>
        <v>"18":"18",</v>
      </c>
      <c r="AJ22" s="4" t="str">
        <f t="shared" ca="1" si="13"/>
        <v>18. Жидкая лампа авто,1,255,1,100,0;</v>
      </c>
      <c r="AK22" s="49"/>
      <c r="AL22" s="49"/>
      <c r="AM22" s="49"/>
      <c r="AN22" s="50"/>
      <c r="AO22" s="49"/>
      <c r="AP22" s="49"/>
      <c r="AQ22" s="49"/>
      <c r="AR22" s="49"/>
      <c r="AS22" s="51"/>
      <c r="AT22" s="49"/>
      <c r="AU22" s="49"/>
      <c r="AV22" s="52"/>
      <c r="AW22" s="52"/>
      <c r="AX22" s="52"/>
      <c r="AY22" s="52"/>
      <c r="AZ22" s="52"/>
      <c r="BA22" s="52"/>
      <c r="BB22" s="52"/>
      <c r="BC22" s="52"/>
      <c r="BD22" s="52"/>
    </row>
    <row r="23" spans="1:56" s="2" customFormat="1" ht="14.25" customHeight="1">
      <c r="A23" s="4">
        <f t="shared" ca="1" si="14"/>
        <v>19</v>
      </c>
      <c r="B23" s="4" t="s">
        <v>99</v>
      </c>
      <c r="C23" s="4" t="s">
        <v>100</v>
      </c>
      <c r="D23" s="24"/>
      <c r="E23" s="24"/>
      <c r="F23" s="24"/>
      <c r="G23" s="24"/>
      <c r="H23" s="4">
        <v>30</v>
      </c>
      <c r="I23" s="4">
        <v>195</v>
      </c>
      <c r="J23" s="4">
        <v>70</v>
      </c>
      <c r="K23" s="63"/>
      <c r="L23" s="4">
        <v>99</v>
      </c>
      <c r="M23">
        <v>255</v>
      </c>
      <c r="N23" s="4">
        <v>1</v>
      </c>
      <c r="O23">
        <v>100</v>
      </c>
      <c r="P23" s="4">
        <v>1</v>
      </c>
      <c r="Q23" t="s">
        <v>44</v>
      </c>
      <c r="R23" t="s">
        <v>101</v>
      </c>
      <c r="S23">
        <v>2</v>
      </c>
      <c r="T23" s="4">
        <f t="shared" ca="1" si="18"/>
        <v>19</v>
      </c>
      <c r="U23" s="63"/>
      <c r="V23" s="4" t="str">
        <f t="shared" ca="1" si="0"/>
        <v>#define EFF_SWIRL               ( 19U)    // Завиток</v>
      </c>
      <c r="W23" s="4" t="str">
        <f t="shared" ca="1" si="1"/>
        <v>String("19. Завиток,99,255,1,100,1;") +</v>
      </c>
      <c r="X23" s="4" t="str">
        <f t="shared" ca="1" si="2"/>
        <v>String("19. ,99,255,1,100,1;") +</v>
      </c>
      <c r="Y23" s="4" t="str">
        <f t="shared" ca="1" si="3"/>
        <v>String("19. ,99,255,1,100,1;") +</v>
      </c>
      <c r="Z23" s="4" t="str">
        <f t="shared" si="4"/>
        <v xml:space="preserve">  {  30, 195,  70}, // Завиток</v>
      </c>
      <c r="AA23" s="4" t="str">
        <f ca="1">CONCATENATE("        case EFF_",B23,":",REPT(" ",20-LEN(B23)),Q23," { effTimer = millis(); ",R23,REPT(" ",30-LEN(R23)),"Eff_Tick (); }","  break;  // (",REPT(" ",3-LEN(T23)),T23,"U) ",C23)</f>
        <v xml:space="preserve">        case EFF_SWIRL:               DYNAMIC_DELAY_TICK { effTimer = millis(); Swirl();                      Eff_Tick (); }  break;  // ( 19U) Завиток</v>
      </c>
      <c r="AB23" s="4" t="str">
        <f t="shared" ca="1" si="19"/>
        <v>{"name":"19. Завиток","spmin":99,"spmax":255,"scmin":1,"scmax":100,"type":1},</v>
      </c>
      <c r="AC23" s="7" t="str">
        <f t="shared" ca="1" si="6"/>
        <v>"e19":0,</v>
      </c>
      <c r="AD23" s="7" t="str">
        <f t="shared" ca="1" si="7"/>
        <v>e19=[[e19]]&amp;</v>
      </c>
      <c r="AE23" s="7" t="str">
        <f t="shared" ca="1" si="8"/>
        <v>"e19":2,</v>
      </c>
      <c r="AF23" s="4" t="str">
        <f t="shared" ca="1" si="9"/>
        <v>{"type":"checkbox","class":"checkbox-big","name":"e19","title":"19. Завиток","style":"font-size:20px;display:block","state":"{{e19}}"},</v>
      </c>
      <c r="AG23" s="4" t="str">
        <f t="shared" ca="1" si="10"/>
        <v>{"type":"h4","title":"19. Завиток","style":"width:85%;float:left"},{"type":"input","title":"папка","name":"e19","state":"{{e19}}","pattern":"[0-9]{1,2}","style":"width:15%;display:inline"},{"type":"hr"},</v>
      </c>
      <c r="AH23" s="4" t="str">
        <f t="shared" ca="1" si="11"/>
        <v>"19": "19.Завиток",</v>
      </c>
      <c r="AI23" s="25" t="str">
        <f t="shared" ca="1" si="12"/>
        <v>"19":"19",</v>
      </c>
      <c r="AJ23" s="4" t="str">
        <f t="shared" ca="1" si="13"/>
        <v>19. Завиток,99,255,1,100,1;</v>
      </c>
      <c r="AK23" s="49"/>
      <c r="AL23" s="49"/>
      <c r="AM23" s="49"/>
      <c r="AN23" s="50"/>
      <c r="AO23" s="49"/>
      <c r="AP23" s="49"/>
      <c r="AQ23" s="49"/>
      <c r="AR23" s="49"/>
      <c r="AS23" s="51"/>
      <c r="AT23" s="49"/>
      <c r="AU23" s="49"/>
      <c r="AV23" s="52"/>
      <c r="AW23" s="52"/>
      <c r="AX23" s="52"/>
      <c r="AY23" s="52"/>
      <c r="AZ23" s="52"/>
      <c r="BA23" s="52"/>
      <c r="BB23" s="52"/>
      <c r="BC23" s="52"/>
      <c r="BD23" s="52"/>
    </row>
    <row r="24" spans="1:56" s="2" customFormat="1" ht="14.25" customHeight="1">
      <c r="A24" s="4">
        <f t="shared" ca="1" si="14"/>
        <v>20</v>
      </c>
      <c r="B24" s="4" t="s">
        <v>102</v>
      </c>
      <c r="C24" s="4" t="s">
        <v>103</v>
      </c>
      <c r="D24" s="23"/>
      <c r="E24" s="24"/>
      <c r="F24" s="24"/>
      <c r="G24" s="24"/>
      <c r="H24" s="4">
        <v>15</v>
      </c>
      <c r="I24" s="4">
        <v>8</v>
      </c>
      <c r="J24" s="4">
        <v>21</v>
      </c>
      <c r="K24" s="63"/>
      <c r="L24" s="4">
        <v>1</v>
      </c>
      <c r="M24" s="4">
        <v>30</v>
      </c>
      <c r="N24" s="4">
        <v>1</v>
      </c>
      <c r="O24">
        <v>100</v>
      </c>
      <c r="P24" s="4">
        <v>0</v>
      </c>
      <c r="Q24" t="s">
        <v>40</v>
      </c>
      <c r="R24" t="s">
        <v>104</v>
      </c>
      <c r="S24">
        <v>2</v>
      </c>
      <c r="T24" s="4">
        <f t="shared" ca="1" si="18"/>
        <v>20</v>
      </c>
      <c r="U24" s="63"/>
      <c r="V24" s="4" t="str">
        <f t="shared" ca="1" si="0"/>
        <v>#define EFF_ZEBRA               ( 20U)    // Зебра</v>
      </c>
      <c r="W24" s="4" t="str">
        <f t="shared" ca="1" si="1"/>
        <v>String("20. Зебра,1,30,1,100,0;") +</v>
      </c>
      <c r="X24" s="4" t="str">
        <f t="shared" ca="1" si="2"/>
        <v>String("20. ,1,30,1,100,0;") +</v>
      </c>
      <c r="Y24" s="4" t="str">
        <f t="shared" ca="1" si="3"/>
        <v>String("20. ,1,30,1,100,0;") +</v>
      </c>
      <c r="Z24" s="4" t="str">
        <f t="shared" si="4"/>
        <v xml:space="preserve">  {  15,   8,  21}, // Зебра</v>
      </c>
      <c r="AA24" s="4" t="str">
        <f t="shared" ca="1" si="5"/>
        <v xml:space="preserve">        case EFF_ZEBRA:               HIGH_DELAY_TICK { effTimer = millis(); zebraNoiseRoutine();          Eff_Tick (); }  break;  // ( 20U) Зебра</v>
      </c>
      <c r="AB24" s="4" t="str">
        <f t="shared" ca="1" si="19"/>
        <v>{"name":"20. Зебра","spmin":1,"spmax":30,"scmin":1,"scmax":100,"type":0},</v>
      </c>
      <c r="AC24" s="7" t="str">
        <f t="shared" ca="1" si="6"/>
        <v>"e20":0,</v>
      </c>
      <c r="AD24" s="7" t="str">
        <f t="shared" ca="1" si="7"/>
        <v>e20=[[e20]]&amp;</v>
      </c>
      <c r="AE24" s="7" t="str">
        <f t="shared" ca="1" si="8"/>
        <v>"e20":2,</v>
      </c>
      <c r="AF24" s="4" t="str">
        <f t="shared" ca="1" si="9"/>
        <v>{"type":"checkbox","class":"checkbox-big","name":"e20","title":"20. Зебра","style":"font-size:20px;display:block","state":"{{e20}}"},</v>
      </c>
      <c r="AG24" s="4" t="str">
        <f t="shared" ca="1" si="10"/>
        <v>{"type":"h4","title":"20. Зебра","style":"width:85%;float:left"},{"type":"input","title":"папка","name":"e20","state":"{{e20}}","pattern":"[0-9]{1,2}","style":"width:15%;display:inline"},{"type":"hr"},</v>
      </c>
      <c r="AH24" s="4" t="str">
        <f t="shared" ca="1" si="11"/>
        <v>"20": "20.Зебра",</v>
      </c>
      <c r="AI24" s="25" t="str">
        <f t="shared" ca="1" si="12"/>
        <v>"20":"20",</v>
      </c>
      <c r="AJ24" s="4" t="str">
        <f t="shared" ca="1" si="13"/>
        <v>20. Зебра,1,30,1,100,0;</v>
      </c>
      <c r="AK24" s="49"/>
      <c r="AL24" s="49"/>
      <c r="AM24" s="49"/>
      <c r="AN24" s="50"/>
      <c r="AO24" s="49"/>
      <c r="AP24" s="49"/>
      <c r="AQ24" s="49"/>
      <c r="AR24" s="49"/>
      <c r="AS24" s="51"/>
      <c r="AT24" s="49"/>
      <c r="AU24" s="49"/>
      <c r="AV24" s="52"/>
      <c r="AW24" s="52"/>
      <c r="AX24" s="52"/>
      <c r="AY24" s="52"/>
      <c r="AZ24" s="52"/>
      <c r="BA24" s="52"/>
      <c r="BB24" s="52"/>
      <c r="BC24" s="52"/>
      <c r="BD24" s="52"/>
    </row>
    <row r="25" spans="1:56" s="2" customFormat="1" ht="14.25" customHeight="1">
      <c r="A25" s="4">
        <f t="shared" ref="A25:A41" ca="1" si="20">MAX(OFFSET(A25,-4,0,4,1))+1</f>
        <v>21</v>
      </c>
      <c r="B25" s="4" t="s">
        <v>105</v>
      </c>
      <c r="C25" s="4" t="s">
        <v>106</v>
      </c>
      <c r="D25" s="23"/>
      <c r="E25" s="24"/>
      <c r="F25" s="24"/>
      <c r="G25" s="24"/>
      <c r="H25" s="4">
        <v>20</v>
      </c>
      <c r="I25" s="4">
        <v>40</v>
      </c>
      <c r="J25" s="4">
        <v>15</v>
      </c>
      <c r="K25" s="63"/>
      <c r="L25" s="4">
        <v>1</v>
      </c>
      <c r="M25">
        <v>255</v>
      </c>
      <c r="N25" s="4">
        <v>1</v>
      </c>
      <c r="O25">
        <v>100</v>
      </c>
      <c r="P25" s="4">
        <v>0</v>
      </c>
      <c r="Q25" t="s">
        <v>81</v>
      </c>
      <c r="R25" t="s">
        <v>107</v>
      </c>
      <c r="S25">
        <v>13</v>
      </c>
      <c r="T25" s="4">
        <f t="shared" ca="1" si="18"/>
        <v>21</v>
      </c>
      <c r="U25" s="63"/>
      <c r="V25" s="4" t="str">
        <f t="shared" ca="1" si="0"/>
        <v>#define EFF_SNAKES              ( 21U)    // Змейки</v>
      </c>
      <c r="W25" s="4" t="str">
        <f t="shared" ca="1" si="1"/>
        <v>String("21. Змейки,1,255,1,100,0;") +</v>
      </c>
      <c r="X25" s="4" t="str">
        <f t="shared" ca="1" si="2"/>
        <v>String("21. ,1,255,1,100,0;") +</v>
      </c>
      <c r="Y25" s="4" t="str">
        <f t="shared" ca="1" si="3"/>
        <v>String("21. ,1,255,1,100,0;") +</v>
      </c>
      <c r="Z25" s="4" t="str">
        <f t="shared" si="4"/>
        <v xml:space="preserve">  {  20,  40,  15}, // Змейки</v>
      </c>
      <c r="AA25" s="4" t="str">
        <f t="shared" ca="1" si="5"/>
        <v xml:space="preserve">        case EFF_SNAKES:              LOW_DELAY_TICK { effTimer = millis(); snakesRoutine();              Eff_Tick (); }  break;  // ( 21U) Змейки</v>
      </c>
      <c r="AB25" s="4" t="str">
        <f t="shared" ca="1" si="19"/>
        <v>{"name":"21. Змейки","spmin":1,"spmax":255,"scmin":1,"scmax":100,"type":0},</v>
      </c>
      <c r="AC25" s="7" t="str">
        <f t="shared" ca="1" si="6"/>
        <v>"e21":0,</v>
      </c>
      <c r="AD25" s="7" t="str">
        <f t="shared" ca="1" si="7"/>
        <v>e21=[[e21]]&amp;</v>
      </c>
      <c r="AE25" s="7" t="str">
        <f t="shared" ca="1" si="8"/>
        <v>"e21":13,</v>
      </c>
      <c r="AF25" s="4" t="str">
        <f t="shared" ca="1" si="9"/>
        <v>{"type":"checkbox","class":"checkbox-big","name":"e21","title":"21. Змейки","style":"font-size:20px;display:block","state":"{{e21}}"},</v>
      </c>
      <c r="AG25" s="4" t="str">
        <f t="shared" ca="1" si="10"/>
        <v>{"type":"h4","title":"21. Змейки","style":"width:85%;float:left"},{"type":"input","title":"папка","name":"e21","state":"{{e21}}","pattern":"[0-9]{1,2}","style":"width:15%;display:inline"},{"type":"hr"},</v>
      </c>
      <c r="AH25" s="4" t="str">
        <f t="shared" ca="1" si="11"/>
        <v>"21": "21.Змейки",</v>
      </c>
      <c r="AI25" s="25" t="str">
        <f t="shared" ca="1" si="12"/>
        <v>"21":"21",</v>
      </c>
      <c r="AJ25" s="4" t="str">
        <f t="shared" ca="1" si="13"/>
        <v>21. Змейки,1,255,1,100,0;</v>
      </c>
      <c r="AK25" s="49"/>
      <c r="AL25" s="49"/>
      <c r="AM25" s="49"/>
      <c r="AN25" s="50"/>
      <c r="AO25" s="49"/>
      <c r="AP25" s="49"/>
      <c r="AQ25" s="49"/>
      <c r="AR25" s="49"/>
      <c r="AS25" s="51"/>
      <c r="AT25" s="49"/>
      <c r="AU25" s="49"/>
      <c r="AV25" s="52"/>
      <c r="AW25" s="52"/>
      <c r="AX25" s="52"/>
      <c r="AY25" s="52"/>
      <c r="AZ25" s="52"/>
      <c r="BA25" s="52"/>
      <c r="BB25" s="52"/>
      <c r="BC25" s="52"/>
      <c r="BD25" s="52"/>
    </row>
    <row r="26" spans="1:56" s="2" customFormat="1" ht="14.25" customHeight="1">
      <c r="A26" s="4">
        <f t="shared" ca="1" si="20"/>
        <v>22</v>
      </c>
      <c r="B26" s="4" t="s">
        <v>108</v>
      </c>
      <c r="C26" s="4" t="s">
        <v>109</v>
      </c>
      <c r="D26" s="23"/>
      <c r="E26" s="24"/>
      <c r="F26" s="24"/>
      <c r="G26" s="24"/>
      <c r="H26" s="4">
        <v>25</v>
      </c>
      <c r="I26" s="4">
        <v>233</v>
      </c>
      <c r="J26" s="4">
        <v>30</v>
      </c>
      <c r="K26" s="63"/>
      <c r="L26" s="4">
        <v>1</v>
      </c>
      <c r="M26">
        <v>255</v>
      </c>
      <c r="N26" s="4">
        <v>1</v>
      </c>
      <c r="O26">
        <v>100</v>
      </c>
      <c r="P26" s="4">
        <v>0</v>
      </c>
      <c r="Q26" t="s">
        <v>44</v>
      </c>
      <c r="R26" t="s">
        <v>110</v>
      </c>
      <c r="S26">
        <v>4</v>
      </c>
      <c r="T26" s="4">
        <f t="shared" ca="1" si="18"/>
        <v>22</v>
      </c>
      <c r="U26" s="63"/>
      <c r="V26" s="4" t="str">
        <f t="shared" ca="1" si="0"/>
        <v>#define EFF_FOUNTAIN            ( 22U)    // Источник</v>
      </c>
      <c r="W26" s="4" t="str">
        <f t="shared" ca="1" si="1"/>
        <v>String("22. Источник,1,255,1,100,0;") +</v>
      </c>
      <c r="X26" s="4" t="str">
        <f t="shared" ca="1" si="2"/>
        <v>String("22. ,1,255,1,100,0;") +</v>
      </c>
      <c r="Y26" s="4" t="str">
        <f t="shared" ca="1" si="3"/>
        <v>String("22. ,1,255,1,100,0;") +</v>
      </c>
      <c r="Z26" s="4" t="str">
        <f t="shared" si="4"/>
        <v xml:space="preserve">  {  25, 233,  30}, // Источник</v>
      </c>
      <c r="AA26" s="4" t="str">
        <f t="shared" ca="1" si="5"/>
        <v xml:space="preserve">        case EFF_FOUNTAIN:            DYNAMIC_DELAY_TICK { effTimer = millis(); starfield2Routine();          Eff_Tick (); }  break;  // ( 22U) Источник</v>
      </c>
      <c r="AB26" s="4" t="str">
        <f t="shared" ca="1" si="19"/>
        <v>{"name":"22. Источник","spmin":1,"spmax":255,"scmin":1,"scmax":100,"type":0},</v>
      </c>
      <c r="AC26" s="7" t="str">
        <f t="shared" ca="1" si="6"/>
        <v>"e22":0,</v>
      </c>
      <c r="AD26" s="7" t="str">
        <f t="shared" ca="1" si="7"/>
        <v>e22=[[e22]]&amp;</v>
      </c>
      <c r="AE26" s="7" t="str">
        <f t="shared" ca="1" si="8"/>
        <v>"e22":4,</v>
      </c>
      <c r="AF26" s="4" t="str">
        <f t="shared" ca="1" si="9"/>
        <v>{"type":"checkbox","class":"checkbox-big","name":"e22","title":"22. Источник","style":"font-size:20px;display:block","state":"{{e22}}"},</v>
      </c>
      <c r="AG26" s="4" t="str">
        <f t="shared" ca="1" si="10"/>
        <v>{"type":"h4","title":"22. Источник","style":"width:85%;float:left"},{"type":"input","title":"папка","name":"e22","state":"{{e22}}","pattern":"[0-9]{1,2}","style":"width:15%;display:inline"},{"type":"hr"},</v>
      </c>
      <c r="AH26" s="4" t="str">
        <f t="shared" ca="1" si="11"/>
        <v>"22": "22.Источник",</v>
      </c>
      <c r="AI26" s="25" t="str">
        <f t="shared" ca="1" si="12"/>
        <v>"22":"22",</v>
      </c>
      <c r="AJ26" s="4" t="str">
        <f t="shared" ca="1" si="13"/>
        <v>22. Источник,1,255,1,100,0;</v>
      </c>
      <c r="AK26" s="49"/>
      <c r="AL26" s="49"/>
      <c r="AM26" s="49"/>
      <c r="AN26" s="50"/>
      <c r="AO26" s="49"/>
      <c r="AP26" s="49"/>
      <c r="AQ26" s="49"/>
      <c r="AR26" s="49"/>
      <c r="AS26" s="51"/>
      <c r="AT26" s="49"/>
      <c r="AU26" s="49"/>
      <c r="AV26" s="52"/>
      <c r="AW26" s="52"/>
      <c r="AX26" s="52"/>
      <c r="AY26" s="52"/>
      <c r="AZ26" s="52"/>
      <c r="BA26" s="52"/>
      <c r="BB26" s="52"/>
      <c r="BC26" s="52"/>
      <c r="BD26" s="52"/>
    </row>
    <row r="27" spans="1:56" s="2" customFormat="1" ht="14.25" customHeight="1">
      <c r="A27" s="4">
        <f t="shared" ca="1" si="20"/>
        <v>23</v>
      </c>
      <c r="B27" s="4" t="s">
        <v>111</v>
      </c>
      <c r="C27" s="4" t="s">
        <v>112</v>
      </c>
      <c r="D27" s="23"/>
      <c r="E27" s="24"/>
      <c r="F27" s="24"/>
      <c r="G27" s="24"/>
      <c r="H27" s="4">
        <v>20</v>
      </c>
      <c r="I27" s="4">
        <v>40</v>
      </c>
      <c r="J27" s="4">
        <v>59</v>
      </c>
      <c r="K27" s="63"/>
      <c r="L27" s="4">
        <v>1</v>
      </c>
      <c r="M27">
        <v>255</v>
      </c>
      <c r="N27" s="4">
        <v>1</v>
      </c>
      <c r="O27" s="4">
        <v>100</v>
      </c>
      <c r="P27" s="4">
        <v>1</v>
      </c>
      <c r="Q27" t="s">
        <v>81</v>
      </c>
      <c r="R27" t="s">
        <v>113</v>
      </c>
      <c r="S27">
        <v>2</v>
      </c>
      <c r="T27" s="4">
        <f t="shared" ca="1" si="18"/>
        <v>23</v>
      </c>
      <c r="U27" s="63"/>
      <c r="V27" s="4" t="str">
        <f t="shared" ca="1" si="0"/>
        <v>#define EFF_DROPS               ( 23U)    // Капли на стекле</v>
      </c>
      <c r="W27" s="4" t="str">
        <f t="shared" ca="1" si="1"/>
        <v>String("23. Капли на стекле,1,255,1,100,1;") +</v>
      </c>
      <c r="X27" s="4" t="str">
        <f t="shared" ca="1" si="2"/>
        <v>String("23. ,1,255,1,100,1;") +</v>
      </c>
      <c r="Y27" s="4" t="str">
        <f t="shared" ca="1" si="3"/>
        <v>String("23. ,1,255,1,100,1;") +</v>
      </c>
      <c r="Z27" s="4" t="str">
        <f t="shared" si="4"/>
        <v xml:space="preserve">  {  20,  40,  59}, // Капли на стекле</v>
      </c>
      <c r="AA27" s="4" t="str">
        <f t="shared" ca="1" si="5"/>
        <v xml:space="preserve">        case EFF_DROPS:               LOW_DELAY_TICK { effTimer = millis(); newMatrixRoutine();           Eff_Tick (); }  break;  // ( 23U) Капли на стекле</v>
      </c>
      <c r="AB27" s="4" t="str">
        <f t="shared" ca="1" si="19"/>
        <v>{"name":"23. Капли на стекле","spmin":1,"spmax":255,"scmin":1,"scmax":100,"type":1},</v>
      </c>
      <c r="AC27" s="7" t="str">
        <f t="shared" ca="1" si="6"/>
        <v>"e23":0,</v>
      </c>
      <c r="AD27" s="7" t="str">
        <f t="shared" ca="1" si="7"/>
        <v>e23=[[e23]]&amp;</v>
      </c>
      <c r="AE27" s="7" t="str">
        <f t="shared" ca="1" si="8"/>
        <v>"e23":2,</v>
      </c>
      <c r="AF27" s="4" t="str">
        <f t="shared" ca="1" si="9"/>
        <v>{"type":"checkbox","class":"checkbox-big","name":"e23","title":"23. Капли на стекле","style":"font-size:20px;display:block","state":"{{e23}}"},</v>
      </c>
      <c r="AG27" s="4" t="str">
        <f t="shared" ca="1" si="10"/>
        <v>{"type":"h4","title":"23. Капли на стекле","style":"width:85%;float:left"},{"type":"input","title":"папка","name":"e23","state":"{{e23}}","pattern":"[0-9]{1,2}","style":"width:15%;display:inline"},{"type":"hr"},</v>
      </c>
      <c r="AH27" s="4" t="str">
        <f t="shared" ca="1" si="11"/>
        <v>"23": "23.Капли на стекле",</v>
      </c>
      <c r="AI27" s="25" t="str">
        <f t="shared" ca="1" si="12"/>
        <v>"23":"23",</v>
      </c>
      <c r="AJ27" s="4" t="str">
        <f t="shared" ca="1" si="13"/>
        <v>23. Капли на стекле,1,255,1,100,1;</v>
      </c>
      <c r="AK27" s="49"/>
      <c r="AL27" s="49"/>
      <c r="AM27" s="49"/>
      <c r="AN27" s="50"/>
      <c r="AO27" s="49"/>
      <c r="AP27" s="49"/>
      <c r="AQ27" s="49"/>
      <c r="AR27" s="49"/>
      <c r="AS27" s="51"/>
      <c r="AT27" s="49"/>
      <c r="AU27" s="49"/>
      <c r="AV27" s="52"/>
      <c r="AW27" s="52"/>
      <c r="AX27" s="52"/>
      <c r="AY27" s="52"/>
      <c r="AZ27" s="52"/>
      <c r="BA27" s="52"/>
      <c r="BB27" s="52"/>
      <c r="BC27" s="52"/>
      <c r="BD27" s="52"/>
    </row>
    <row r="28" spans="1:56" s="2" customFormat="1" ht="14.25" customHeight="1">
      <c r="A28" s="4">
        <f t="shared" ca="1" si="20"/>
        <v>24</v>
      </c>
      <c r="B28" s="4" t="s">
        <v>114</v>
      </c>
      <c r="C28" s="4" t="s">
        <v>115</v>
      </c>
      <c r="D28" s="23"/>
      <c r="E28" s="24"/>
      <c r="F28" s="24"/>
      <c r="G28" s="24"/>
      <c r="H28" s="4">
        <v>15</v>
      </c>
      <c r="I28" s="4">
        <v>240</v>
      </c>
      <c r="J28" s="4">
        <v>18</v>
      </c>
      <c r="K28" s="63"/>
      <c r="L28" s="4">
        <v>170</v>
      </c>
      <c r="M28">
        <v>255</v>
      </c>
      <c r="N28" s="4">
        <v>1</v>
      </c>
      <c r="O28">
        <v>100</v>
      </c>
      <c r="P28" s="4">
        <v>0</v>
      </c>
      <c r="Q28" t="s">
        <v>44</v>
      </c>
      <c r="R28" t="s">
        <v>116</v>
      </c>
      <c r="S28">
        <v>2</v>
      </c>
      <c r="T28" s="4">
        <f t="shared" ca="1" si="18"/>
        <v>24</v>
      </c>
      <c r="U28" s="63"/>
      <c r="V28" s="4" t="str">
        <f t="shared" ca="1" si="0"/>
        <v>#define EFF_LLAND               ( 24U)    // Кипение</v>
      </c>
      <c r="W28" s="4" t="str">
        <f t="shared" ca="1" si="1"/>
        <v>String("24. Кипение,170,255,1,100,0;") +</v>
      </c>
      <c r="X28" s="4" t="str">
        <f t="shared" ca="1" si="2"/>
        <v>String("24. ,170,255,1,100,0;") +</v>
      </c>
      <c r="Y28" s="4" t="str">
        <f t="shared" ca="1" si="3"/>
        <v>String("24. ,170,255,1,100,0;") +</v>
      </c>
      <c r="Z28" s="4" t="str">
        <f t="shared" si="4"/>
        <v xml:space="preserve">  {  15, 240,  18}, // Кипение</v>
      </c>
      <c r="AA28" s="4" t="str">
        <f t="shared" ca="1" si="5"/>
        <v xml:space="preserve">        case EFF_LLAND:               DYNAMIC_DELAY_TICK { effTimer = millis(); LLandRoutine();               Eff_Tick (); }  break;  // ( 24U) Кипение</v>
      </c>
      <c r="AB28" s="4" t="str">
        <f t="shared" ca="1" si="19"/>
        <v>{"name":"24. Кипение","spmin":170,"spmax":255,"scmin":1,"scmax":100,"type":0},</v>
      </c>
      <c r="AC28" s="7" t="str">
        <f t="shared" ca="1" si="6"/>
        <v>"e24":0,</v>
      </c>
      <c r="AD28" s="7" t="str">
        <f t="shared" ca="1" si="7"/>
        <v>e24=[[e24]]&amp;</v>
      </c>
      <c r="AE28" s="7" t="str">
        <f t="shared" ca="1" si="8"/>
        <v>"e24":2,</v>
      </c>
      <c r="AF28" s="4" t="str">
        <f t="shared" ca="1" si="9"/>
        <v>{"type":"checkbox","class":"checkbox-big","name":"e24","title":"24. Кипение","style":"font-size:20px;display:block","state":"{{e24}}"},</v>
      </c>
      <c r="AG28" s="4" t="str">
        <f t="shared" ca="1" si="10"/>
        <v>{"type":"h4","title":"24. Кипение","style":"width:85%;float:left"},{"type":"input","title":"папка","name":"e24","state":"{{e24}}","pattern":"[0-9]{1,2}","style":"width:15%;display:inline"},{"type":"hr"},</v>
      </c>
      <c r="AH28" s="4" t="str">
        <f t="shared" ca="1" si="11"/>
        <v>"24": "24.Кипение",</v>
      </c>
      <c r="AI28" s="25" t="str">
        <f t="shared" ca="1" si="12"/>
        <v>"24":"24",</v>
      </c>
      <c r="AJ28" s="4" t="str">
        <f t="shared" ca="1" si="13"/>
        <v>24. Кипение,170,255,1,100,0;</v>
      </c>
      <c r="AK28" s="49"/>
      <c r="AL28" s="49"/>
      <c r="AM28" s="49"/>
      <c r="AN28" s="50"/>
      <c r="AO28" s="49"/>
      <c r="AP28" s="49"/>
      <c r="AQ28" s="49"/>
      <c r="AR28" s="49"/>
      <c r="AS28" s="51"/>
      <c r="AT28" s="49"/>
      <c r="AU28" s="49"/>
      <c r="AV28" s="52"/>
      <c r="AW28" s="52"/>
      <c r="AX28" s="52"/>
      <c r="AY28" s="52"/>
      <c r="AZ28" s="52"/>
      <c r="BA28" s="52"/>
      <c r="BB28" s="52"/>
      <c r="BC28" s="52"/>
      <c r="BD28" s="52"/>
    </row>
    <row r="29" spans="1:56" s="2" customFormat="1" ht="14.25" customHeight="1">
      <c r="A29" s="4">
        <f t="shared" ca="1" si="20"/>
        <v>25</v>
      </c>
      <c r="B29" s="4" t="s">
        <v>117</v>
      </c>
      <c r="C29" s="4" t="s">
        <v>118</v>
      </c>
      <c r="D29" s="23"/>
      <c r="E29" s="24"/>
      <c r="F29" s="24"/>
      <c r="G29" s="24"/>
      <c r="H29" s="4">
        <v>30</v>
      </c>
      <c r="I29" s="4">
        <v>205</v>
      </c>
      <c r="J29" s="4">
        <v>91</v>
      </c>
      <c r="K29" s="63"/>
      <c r="L29" s="4">
        <v>99</v>
      </c>
      <c r="M29">
        <v>255</v>
      </c>
      <c r="N29" s="4">
        <v>1</v>
      </c>
      <c r="O29">
        <v>100</v>
      </c>
      <c r="P29" s="4">
        <v>0</v>
      </c>
      <c r="Q29" t="s">
        <v>44</v>
      </c>
      <c r="R29" t="s">
        <v>119</v>
      </c>
      <c r="S29">
        <v>2</v>
      </c>
      <c r="T29" s="4">
        <f t="shared" ca="1" si="18"/>
        <v>25</v>
      </c>
      <c r="U29" s="63"/>
      <c r="V29" s="4" t="str">
        <f t="shared" ca="1" si="0"/>
        <v>#define EFF_RINGS               ( 25U)    // Кодовый замок</v>
      </c>
      <c r="W29" s="4" t="str">
        <f t="shared" ca="1" si="1"/>
        <v>String("25. Кодовый замок,99,255,1,100,0;") +</v>
      </c>
      <c r="X29" s="4" t="str">
        <f t="shared" ca="1" si="2"/>
        <v>String("25. ,99,255,1,100,0;") +</v>
      </c>
      <c r="Y29" s="4" t="str">
        <f t="shared" ca="1" si="3"/>
        <v>String("25. ,99,255,1,100,0;") +</v>
      </c>
      <c r="Z29" s="4" t="str">
        <f t="shared" si="4"/>
        <v xml:space="preserve">  {  30, 205,  91}, // Кодовый замок</v>
      </c>
      <c r="AA29" s="4" t="str">
        <f t="shared" ca="1" si="5"/>
        <v xml:space="preserve">        case EFF_RINGS:               DYNAMIC_DELAY_TICK { effTimer = millis(); ringsRoutine();               Eff_Tick (); }  break;  // ( 25U) Кодовый замок</v>
      </c>
      <c r="AB29" s="4" t="str">
        <f t="shared" ca="1" si="19"/>
        <v>{"name":"25. Кодовый замок","spmin":99,"spmax":255,"scmin":1,"scmax":100,"type":0},</v>
      </c>
      <c r="AC29" s="7" t="str">
        <f t="shared" ca="1" si="6"/>
        <v>"e25":0,</v>
      </c>
      <c r="AD29" s="7" t="str">
        <f t="shared" ca="1" si="7"/>
        <v>e25=[[e25]]&amp;</v>
      </c>
      <c r="AE29" s="7" t="str">
        <f t="shared" ca="1" si="8"/>
        <v>"e25":2,</v>
      </c>
      <c r="AF29" s="4" t="str">
        <f t="shared" ca="1" si="9"/>
        <v>{"type":"checkbox","class":"checkbox-big","name":"e25","title":"25. Кодовый замок","style":"font-size:20px;display:block","state":"{{e25}}"},</v>
      </c>
      <c r="AG29" s="4" t="str">
        <f t="shared" ca="1" si="10"/>
        <v>{"type":"h4","title":"25. Кодовый замок","style":"width:85%;float:left"},{"type":"input","title":"папка","name":"e25","state":"{{e25}}","pattern":"[0-9]{1,2}","style":"width:15%;display:inline"},{"type":"hr"},</v>
      </c>
      <c r="AH29" s="4" t="str">
        <f t="shared" ca="1" si="11"/>
        <v>"25": "25.Кодовый замок",</v>
      </c>
      <c r="AI29" s="25" t="str">
        <f t="shared" ca="1" si="12"/>
        <v>"25":"25",</v>
      </c>
      <c r="AJ29" s="4" t="str">
        <f t="shared" ca="1" si="13"/>
        <v>25. Кодовый замок,99,255,1,100,0;</v>
      </c>
      <c r="AK29" s="49"/>
      <c r="AL29" s="49"/>
      <c r="AM29" s="49"/>
      <c r="AN29" s="50"/>
      <c r="AO29" s="49"/>
      <c r="AP29" s="49"/>
      <c r="AQ29" s="49"/>
      <c r="AR29" s="49"/>
      <c r="AS29" s="51"/>
      <c r="AT29" s="49"/>
      <c r="AU29" s="49"/>
      <c r="AV29" s="52"/>
      <c r="AW29" s="52"/>
      <c r="AX29" s="52"/>
      <c r="AY29" s="52"/>
      <c r="AZ29" s="52"/>
      <c r="BA29" s="52"/>
      <c r="BB29" s="52"/>
      <c r="BC29" s="52"/>
      <c r="BD29" s="52"/>
    </row>
    <row r="30" spans="1:56" s="2" customFormat="1" ht="14.25" customHeight="1">
      <c r="A30" s="4">
        <f t="shared" ca="1" si="20"/>
        <v>26</v>
      </c>
      <c r="B30" s="4" t="s">
        <v>120</v>
      </c>
      <c r="C30" s="4" t="s">
        <v>121</v>
      </c>
      <c r="D30" s="23"/>
      <c r="E30" s="24"/>
      <c r="F30" s="24"/>
      <c r="G30" s="24"/>
      <c r="H30" s="4">
        <v>20</v>
      </c>
      <c r="I30" s="4">
        <v>205</v>
      </c>
      <c r="J30" s="4">
        <v>28</v>
      </c>
      <c r="K30" s="63"/>
      <c r="L30" s="4">
        <v>99</v>
      </c>
      <c r="M30">
        <v>255</v>
      </c>
      <c r="N30" s="4">
        <v>1</v>
      </c>
      <c r="O30">
        <v>100</v>
      </c>
      <c r="P30" s="4">
        <v>0</v>
      </c>
      <c r="Q30" t="s">
        <v>44</v>
      </c>
      <c r="R30" t="s">
        <v>122</v>
      </c>
      <c r="S30">
        <v>2</v>
      </c>
      <c r="T30" s="4">
        <f t="shared" ca="1" si="18"/>
        <v>26</v>
      </c>
      <c r="U30" s="63"/>
      <c r="V30" s="4" t="str">
        <f t="shared" ca="1" si="0"/>
        <v>#define EFF_COMET               ( 26U)    // Комета</v>
      </c>
      <c r="W30" s="4" t="str">
        <f t="shared" ca="1" si="1"/>
        <v>String("26. Комета,99,255,1,100,0;") +</v>
      </c>
      <c r="X30" s="4" t="str">
        <f t="shared" ca="1" si="2"/>
        <v>String("26. ,99,255,1,100,0;") +</v>
      </c>
      <c r="Y30" s="4" t="str">
        <f t="shared" ca="1" si="3"/>
        <v>String("26. ,99,255,1,100,0;") +</v>
      </c>
      <c r="Z30" s="4" t="str">
        <f t="shared" si="4"/>
        <v xml:space="preserve">  {  20, 205,  28}, // Комета</v>
      </c>
      <c r="AA30" s="4" t="str">
        <f t="shared" ca="1" si="5"/>
        <v xml:space="preserve">        case EFF_COMET:               DYNAMIC_DELAY_TICK { effTimer = millis(); RainbowCometRoutine();        Eff_Tick (); }  break;  // ( 26U) Комета</v>
      </c>
      <c r="AB30" s="4" t="str">
        <f t="shared" ca="1" si="19"/>
        <v>{"name":"26. Комета","spmin":99,"spmax":255,"scmin":1,"scmax":100,"type":0},</v>
      </c>
      <c r="AC30" s="7" t="str">
        <f t="shared" ca="1" si="6"/>
        <v>"e26":0,</v>
      </c>
      <c r="AD30" s="7" t="str">
        <f t="shared" ca="1" si="7"/>
        <v>e26=[[e26]]&amp;</v>
      </c>
      <c r="AE30" s="7" t="str">
        <f t="shared" ca="1" si="8"/>
        <v>"e26":2,</v>
      </c>
      <c r="AF30" s="4" t="str">
        <f t="shared" ca="1" si="9"/>
        <v>{"type":"checkbox","class":"checkbox-big","name":"e26","title":"26. Комета","style":"font-size:20px;display:block","state":"{{e26}}"},</v>
      </c>
      <c r="AG30" s="4" t="str">
        <f t="shared" ca="1" si="10"/>
        <v>{"type":"h4","title":"26. Комета","style":"width:85%;float:left"},{"type":"input","title":"папка","name":"e26","state":"{{e26}}","pattern":"[0-9]{1,2}","style":"width:15%;display:inline"},{"type":"hr"},</v>
      </c>
      <c r="AH30" s="4" t="str">
        <f t="shared" ca="1" si="11"/>
        <v>"26": "26.Комета",</v>
      </c>
      <c r="AI30" s="25" t="str">
        <f t="shared" ca="1" si="12"/>
        <v>"26":"26",</v>
      </c>
      <c r="AJ30" s="4" t="str">
        <f t="shared" ca="1" si="13"/>
        <v>26. Комета,99,255,1,100,0;</v>
      </c>
      <c r="AK30" s="49"/>
      <c r="AL30" s="49"/>
      <c r="AM30" s="49"/>
      <c r="AN30" s="50"/>
      <c r="AO30" s="49"/>
      <c r="AP30" s="49"/>
      <c r="AQ30" s="49"/>
      <c r="AR30" s="49"/>
      <c r="AS30" s="51"/>
      <c r="AT30" s="49"/>
      <c r="AU30" s="49"/>
      <c r="AV30" s="52"/>
      <c r="AW30" s="52"/>
      <c r="AX30" s="52"/>
      <c r="AY30" s="52"/>
      <c r="AZ30" s="52"/>
      <c r="BA30" s="52"/>
      <c r="BB30" s="52"/>
      <c r="BC30" s="52"/>
      <c r="BD30" s="52"/>
    </row>
    <row r="31" spans="1:56" s="2" customFormat="1" ht="14.25" customHeight="1">
      <c r="A31" s="4">
        <f t="shared" ca="1" si="20"/>
        <v>27</v>
      </c>
      <c r="B31" s="4" t="s">
        <v>123</v>
      </c>
      <c r="C31" s="4" t="s">
        <v>124</v>
      </c>
      <c r="D31" s="23"/>
      <c r="E31" s="24"/>
      <c r="F31" s="24"/>
      <c r="G31" s="24"/>
      <c r="H31" s="4">
        <v>20</v>
      </c>
      <c r="I31" s="4">
        <v>212</v>
      </c>
      <c r="J31" s="4">
        <v>69</v>
      </c>
      <c r="K31" s="63"/>
      <c r="L31" s="4">
        <v>99</v>
      </c>
      <c r="M31">
        <v>255</v>
      </c>
      <c r="N31" s="4">
        <v>1</v>
      </c>
      <c r="O31">
        <v>100</v>
      </c>
      <c r="P31" s="4">
        <v>1</v>
      </c>
      <c r="Q31" t="s">
        <v>44</v>
      </c>
      <c r="R31" t="s">
        <v>125</v>
      </c>
      <c r="S31">
        <v>2</v>
      </c>
      <c r="T31" s="4">
        <f t="shared" ca="1" si="18"/>
        <v>27</v>
      </c>
      <c r="U31" s="63"/>
      <c r="V31" s="4" t="str">
        <f t="shared" ca="1" si="0"/>
        <v>#define EFF_COMET_COLOR         ( 27U)    // Комета одноцветная</v>
      </c>
      <c r="W31" s="4" t="str">
        <f t="shared" ca="1" si="1"/>
        <v>String("27. Комета одноцветная,99,255,1,100,1;") +</v>
      </c>
      <c r="X31" s="4" t="str">
        <f t="shared" ca="1" si="2"/>
        <v>String("27. ,99,255,1,100,1;") +</v>
      </c>
      <c r="Y31" s="4" t="str">
        <f t="shared" ca="1" si="3"/>
        <v>String("27. ,99,255,1,100,1;") +</v>
      </c>
      <c r="Z31" s="4" t="str">
        <f t="shared" si="4"/>
        <v xml:space="preserve">  {  20, 212,  69}, // Комета одноцветная</v>
      </c>
      <c r="AA31" s="4" t="str">
        <f t="shared" ca="1" si="5"/>
        <v xml:space="preserve">        case EFF_COMET_COLOR:         DYNAMIC_DELAY_TICK { effTimer = millis(); ColorCometRoutine();          Eff_Tick (); }  break;  // ( 27U) Комета одноцветная</v>
      </c>
      <c r="AB31" s="4" t="str">
        <f t="shared" ca="1" si="19"/>
        <v>{"name":"27. Комета одноцветная","spmin":99,"spmax":255,"scmin":1,"scmax":100,"type":1},</v>
      </c>
      <c r="AC31" s="7" t="str">
        <f t="shared" ca="1" si="6"/>
        <v>"e27":0,</v>
      </c>
      <c r="AD31" s="7" t="str">
        <f t="shared" ca="1" si="7"/>
        <v>e27=[[e27]]&amp;</v>
      </c>
      <c r="AE31" s="7" t="str">
        <f t="shared" ca="1" si="8"/>
        <v>"e27":2,</v>
      </c>
      <c r="AF31" s="4" t="str">
        <f t="shared" ca="1" si="9"/>
        <v>{"type":"checkbox","class":"checkbox-big","name":"e27","title":"27. Комета одноцветная","style":"font-size:20px;display:block","state":"{{e27}}"},</v>
      </c>
      <c r="AG31" s="4" t="str">
        <f t="shared" ca="1" si="10"/>
        <v>{"type":"h4","title":"27. Комета одноцветная","style":"width:85%;float:left"},{"type":"input","title":"папка","name":"e27","state":"{{e27}}","pattern":"[0-9]{1,2}","style":"width:15%;display:inline"},{"type":"hr"},</v>
      </c>
      <c r="AH31" s="4" t="str">
        <f t="shared" ca="1" si="11"/>
        <v>"27": "27.Комета одноцветная",</v>
      </c>
      <c r="AI31" s="25" t="str">
        <f t="shared" ca="1" si="12"/>
        <v>"27":"27",</v>
      </c>
      <c r="AJ31" s="4" t="str">
        <f t="shared" ca="1" si="13"/>
        <v>27. Комета одноцветная,99,255,1,100,1;</v>
      </c>
      <c r="AK31" s="49"/>
      <c r="AL31" s="49"/>
      <c r="AM31" s="49"/>
      <c r="AN31" s="50"/>
      <c r="AO31" s="49"/>
      <c r="AP31" s="49"/>
      <c r="AQ31" s="49"/>
      <c r="AR31" s="49"/>
      <c r="AS31" s="51"/>
      <c r="AT31" s="49"/>
      <c r="AU31" s="49"/>
      <c r="AV31" s="52"/>
      <c r="AW31" s="52"/>
      <c r="AX31" s="52"/>
      <c r="AY31" s="52"/>
      <c r="AZ31" s="52"/>
      <c r="BA31" s="52"/>
      <c r="BB31" s="52"/>
      <c r="BC31" s="52"/>
      <c r="BD31" s="52"/>
    </row>
    <row r="32" spans="1:56" s="2" customFormat="1" ht="14.25" customHeight="1">
      <c r="A32" s="4">
        <f t="shared" ca="1" si="20"/>
        <v>28</v>
      </c>
      <c r="B32" s="4" t="s">
        <v>126</v>
      </c>
      <c r="C32" s="4" t="s">
        <v>127</v>
      </c>
      <c r="D32" s="23"/>
      <c r="E32" s="24"/>
      <c r="F32" s="24"/>
      <c r="G32" s="24"/>
      <c r="H32" s="4">
        <v>25</v>
      </c>
      <c r="I32" s="4">
        <v>186</v>
      </c>
      <c r="J32" s="4">
        <v>19</v>
      </c>
      <c r="K32" s="63"/>
      <c r="L32" s="4">
        <v>99</v>
      </c>
      <c r="M32">
        <v>255</v>
      </c>
      <c r="N32" s="4">
        <v>1</v>
      </c>
      <c r="O32">
        <v>100</v>
      </c>
      <c r="P32" s="4">
        <v>0</v>
      </c>
      <c r="Q32" t="s">
        <v>44</v>
      </c>
      <c r="R32" t="s">
        <v>128</v>
      </c>
      <c r="S32">
        <v>2</v>
      </c>
      <c r="T32" s="4">
        <f t="shared" ca="1" si="18"/>
        <v>28</v>
      </c>
      <c r="U32" s="63"/>
      <c r="V32" s="4" t="str">
        <f t="shared" ca="1" si="0"/>
        <v>#define EFF_COMET_TWO           ( 28U)    // Комета двойная</v>
      </c>
      <c r="W32" s="4" t="str">
        <f t="shared" ca="1" si="1"/>
        <v>String("28. Комета двойная,99,255,1,100,0;") +</v>
      </c>
      <c r="X32" s="4" t="str">
        <f t="shared" ca="1" si="2"/>
        <v>String("28. ,99,255,1,100,0;") +</v>
      </c>
      <c r="Y32" s="4" t="str">
        <f t="shared" ca="1" si="3"/>
        <v>String("28. ,99,255,1,100,0;") +</v>
      </c>
      <c r="Z32" s="4" t="str">
        <f t="shared" si="4"/>
        <v xml:space="preserve">  {  25, 186,  19}, // Комета двойная</v>
      </c>
      <c r="AA32" s="4" t="str">
        <f t="shared" ca="1" si="5"/>
        <v xml:space="preserve">        case EFF_COMET_TWO:           DYNAMIC_DELAY_TICK { effTimer = millis(); MultipleStream();             Eff_Tick (); }  break;  // ( 28U) Комета двойная</v>
      </c>
      <c r="AB32" s="4" t="str">
        <f t="shared" ca="1" si="19"/>
        <v>{"name":"28. Комета двойная","spmin":99,"spmax":255,"scmin":1,"scmax":100,"type":0},</v>
      </c>
      <c r="AC32" s="7" t="str">
        <f t="shared" ca="1" si="6"/>
        <v>"e28":0,</v>
      </c>
      <c r="AD32" s="7" t="str">
        <f t="shared" ca="1" si="7"/>
        <v>e28=[[e28]]&amp;</v>
      </c>
      <c r="AE32" s="7" t="str">
        <f t="shared" ca="1" si="8"/>
        <v>"e28":2,</v>
      </c>
      <c r="AF32" s="4" t="str">
        <f t="shared" ca="1" si="9"/>
        <v>{"type":"checkbox","class":"checkbox-big","name":"e28","title":"28. Комета двойная","style":"font-size:20px;display:block","state":"{{e28}}"},</v>
      </c>
      <c r="AG32" s="4" t="str">
        <f t="shared" ca="1" si="10"/>
        <v>{"type":"h4","title":"28. Комета двойная","style":"width:85%;float:left"},{"type":"input","title":"папка","name":"e28","state":"{{e28}}","pattern":"[0-9]{1,2}","style":"width:15%;display:inline"},{"type":"hr"},</v>
      </c>
      <c r="AH32" s="4" t="str">
        <f t="shared" ca="1" si="11"/>
        <v>"28": "28.Комета двойная",</v>
      </c>
      <c r="AI32" s="25" t="str">
        <f t="shared" ca="1" si="12"/>
        <v>"28":"28",</v>
      </c>
      <c r="AJ32" s="4" t="str">
        <f t="shared" ca="1" si="13"/>
        <v>28. Комета двойная,99,255,1,100,0;</v>
      </c>
      <c r="AK32" s="49"/>
      <c r="AL32" s="49"/>
      <c r="AM32" s="49"/>
      <c r="AN32" s="50"/>
      <c r="AO32" s="49"/>
      <c r="AP32" s="49"/>
      <c r="AQ32" s="49"/>
      <c r="AR32" s="49"/>
      <c r="AS32" s="51"/>
      <c r="AT32" s="49"/>
      <c r="AU32" s="49"/>
      <c r="AV32" s="52"/>
      <c r="AW32" s="52"/>
      <c r="AX32" s="52"/>
      <c r="AY32" s="52"/>
      <c r="AZ32" s="52"/>
      <c r="BA32" s="52"/>
      <c r="BB32" s="52"/>
      <c r="BC32" s="52"/>
      <c r="BD32" s="52"/>
    </row>
    <row r="33" spans="1:56" s="2" customFormat="1" ht="14.25" customHeight="1">
      <c r="A33" s="4">
        <f t="shared" ca="1" si="20"/>
        <v>29</v>
      </c>
      <c r="B33" s="4" t="s">
        <v>129</v>
      </c>
      <c r="C33" s="4" t="s">
        <v>130</v>
      </c>
      <c r="D33" s="23"/>
      <c r="E33" s="24"/>
      <c r="F33" s="24"/>
      <c r="G33" s="24"/>
      <c r="H33" s="4">
        <v>25</v>
      </c>
      <c r="I33" s="4">
        <v>186</v>
      </c>
      <c r="J33" s="4">
        <v>9</v>
      </c>
      <c r="K33" s="63"/>
      <c r="L33" s="4">
        <v>99</v>
      </c>
      <c r="M33">
        <v>255</v>
      </c>
      <c r="N33" s="4">
        <v>1</v>
      </c>
      <c r="O33">
        <v>100</v>
      </c>
      <c r="P33" s="4">
        <v>0</v>
      </c>
      <c r="Q33" t="s">
        <v>44</v>
      </c>
      <c r="R33" t="s">
        <v>131</v>
      </c>
      <c r="S33">
        <v>2</v>
      </c>
      <c r="T33" s="4">
        <f t="shared" ca="1" si="18"/>
        <v>29</v>
      </c>
      <c r="U33" s="63"/>
      <c r="V33" s="4" t="str">
        <f t="shared" ca="1" si="0"/>
        <v>#define EFF_COMET_THREE         ( 29U)    // Комета тройная</v>
      </c>
      <c r="W33" s="4" t="str">
        <f t="shared" ca="1" si="1"/>
        <v>String("29. Комета тройная,99,255,1,100,0;") +</v>
      </c>
      <c r="X33" s="4" t="str">
        <f t="shared" ca="1" si="2"/>
        <v>String("29. ,99,255,1,100,0;") +</v>
      </c>
      <c r="Y33" s="4" t="str">
        <f t="shared" ca="1" si="3"/>
        <v>String("29. ,99,255,1,100,0;") +</v>
      </c>
      <c r="Z33" s="4" t="str">
        <f t="shared" si="4"/>
        <v xml:space="preserve">  {  25, 186,   9}, // Комета тройная</v>
      </c>
      <c r="AA33" s="4" t="str">
        <f t="shared" ca="1" si="5"/>
        <v xml:space="preserve">        case EFF_COMET_THREE:         DYNAMIC_DELAY_TICK { effTimer = millis(); MultipleStream2();            Eff_Tick (); }  break;  // ( 29U) Комета тройная</v>
      </c>
      <c r="AB33" s="4" t="str">
        <f t="shared" ca="1" si="19"/>
        <v>{"name":"29. Комета тройная","spmin":99,"spmax":255,"scmin":1,"scmax":100,"type":0},</v>
      </c>
      <c r="AC33" s="7" t="str">
        <f t="shared" ca="1" si="6"/>
        <v>"e29":0,</v>
      </c>
      <c r="AD33" s="7" t="str">
        <f t="shared" ca="1" si="7"/>
        <v>e29=[[e29]]&amp;</v>
      </c>
      <c r="AE33" s="7" t="str">
        <f t="shared" ca="1" si="8"/>
        <v>"e29":2,</v>
      </c>
      <c r="AF33" s="4" t="str">
        <f t="shared" ca="1" si="9"/>
        <v>{"type":"checkbox","class":"checkbox-big","name":"e29","title":"29. Комета тройная","style":"font-size:20px;display:block","state":"{{e29}}"},</v>
      </c>
      <c r="AG33" s="4" t="str">
        <f t="shared" ca="1" si="10"/>
        <v>{"type":"h4","title":"29. Комета тройная","style":"width:85%;float:left"},{"type":"input","title":"папка","name":"e29","state":"{{e29}}","pattern":"[0-9]{1,2}","style":"width:15%;display:inline"},{"type":"hr"},</v>
      </c>
      <c r="AH33" s="4" t="str">
        <f t="shared" ca="1" si="11"/>
        <v>"29": "29.Комета тройная",</v>
      </c>
      <c r="AI33" s="25" t="str">
        <f t="shared" ca="1" si="12"/>
        <v>"29":"29",</v>
      </c>
      <c r="AJ33" s="4" t="str">
        <f t="shared" ca="1" si="13"/>
        <v>29. Комета тройная,99,255,1,100,0;</v>
      </c>
      <c r="AK33" s="49"/>
      <c r="AL33" s="49"/>
      <c r="AM33" s="49"/>
      <c r="AN33" s="50"/>
      <c r="AO33" s="49"/>
      <c r="AP33" s="49"/>
      <c r="AQ33" s="49"/>
      <c r="AR33" s="49"/>
      <c r="AS33" s="51"/>
      <c r="AT33" s="49"/>
      <c r="AU33" s="49"/>
      <c r="AV33" s="52"/>
      <c r="AW33" s="52"/>
      <c r="AX33" s="52"/>
      <c r="AY33" s="52"/>
      <c r="AZ33" s="52"/>
      <c r="BA33" s="52"/>
      <c r="BB33" s="52"/>
      <c r="BC33" s="52"/>
      <c r="BD33" s="52"/>
    </row>
    <row r="34" spans="1:56" s="2" customFormat="1" ht="14.25" customHeight="1">
      <c r="A34" s="4">
        <f t="shared" ca="1" si="20"/>
        <v>30</v>
      </c>
      <c r="B34" s="4" t="s">
        <v>132</v>
      </c>
      <c r="C34" s="4" t="s">
        <v>133</v>
      </c>
      <c r="D34" s="23"/>
      <c r="E34" s="24"/>
      <c r="F34" s="24"/>
      <c r="G34" s="24"/>
      <c r="H34" s="4">
        <v>25</v>
      </c>
      <c r="I34" s="4">
        <v>200</v>
      </c>
      <c r="J34" s="4">
        <v>60</v>
      </c>
      <c r="K34" s="63"/>
      <c r="L34" s="4">
        <v>25</v>
      </c>
      <c r="M34">
        <v>255</v>
      </c>
      <c r="N34" s="4">
        <v>1</v>
      </c>
      <c r="O34">
        <v>100</v>
      </c>
      <c r="P34" s="4">
        <v>1</v>
      </c>
      <c r="Q34" t="s">
        <v>44</v>
      </c>
      <c r="R34" t="s">
        <v>134</v>
      </c>
      <c r="S34">
        <v>2</v>
      </c>
      <c r="T34" s="4">
        <f t="shared" ca="1" si="18"/>
        <v>30</v>
      </c>
      <c r="U34" s="63"/>
      <c r="V34" s="4" t="str">
        <f t="shared" ca="1" si="0"/>
        <v>#define EFF_CONTACTS            ( 30U)    // Контакты</v>
      </c>
      <c r="W34" s="4" t="str">
        <f t="shared" ca="1" si="1"/>
        <v>String("30. Контакты,25,255,1,100,1;") +</v>
      </c>
      <c r="X34" s="4" t="str">
        <f t="shared" ca="1" si="2"/>
        <v>String("30. ,25,255,1,100,1;") +</v>
      </c>
      <c r="Y34" s="4" t="str">
        <f t="shared" ca="1" si="3"/>
        <v>String("30. ,25,255,1,100,1;") +</v>
      </c>
      <c r="Z34" s="4" t="str">
        <f t="shared" si="4"/>
        <v xml:space="preserve">  {  25, 200,  60}, // Контакты</v>
      </c>
      <c r="AA34" s="4" t="str">
        <f t="shared" ca="1" si="5"/>
        <v xml:space="preserve">        case EFF_CONTACTS:            DYNAMIC_DELAY_TICK { effTimer = millis(); Contacts();                   Eff_Tick (); }  break;  // ( 30U) Контакты</v>
      </c>
      <c r="AB34" s="4" t="str">
        <f ca="1">CONCATENATE("{""name"":""",A34,". ",C34,""",""spmin"":",L34,",""spmax"":",M34,",""scmin"":",N34,",""scmax"":",O34,",""type"":",P34,"}")</f>
        <v>{"name":"30. Контакты","spmin":25,"spmax":255,"scmin":1,"scmax":100,"type":1}</v>
      </c>
      <c r="AC34" s="7" t="str">
        <f t="shared" ca="1" si="6"/>
        <v>"e30":0,</v>
      </c>
      <c r="AD34" s="7" t="str">
        <f t="shared" ca="1" si="7"/>
        <v>e30=[[e30]]&amp;</v>
      </c>
      <c r="AE34" s="7" t="str">
        <f t="shared" ca="1" si="8"/>
        <v>"e30":2,</v>
      </c>
      <c r="AF34" s="4" t="str">
        <f t="shared" ca="1" si="9"/>
        <v>{"type":"checkbox","class":"checkbox-big","name":"e30","title":"30. Контакты","style":"font-size:20px;display:block","state":"{{e30}}"},</v>
      </c>
      <c r="AG34" s="4" t="str">
        <f t="shared" ca="1" si="10"/>
        <v>{"type":"h4","title":"30. Контакты","style":"width:85%;float:left"},{"type":"input","title":"папка","name":"e30","state":"{{e30}}","pattern":"[0-9]{1,2}","style":"width:15%;display:inline"},{"type":"hr"},</v>
      </c>
      <c r="AH34" s="4" t="str">
        <f t="shared" ca="1" si="11"/>
        <v>"30": "30.Контакты",</v>
      </c>
      <c r="AI34" s="25" t="str">
        <f t="shared" ca="1" si="12"/>
        <v>"30":"30",</v>
      </c>
      <c r="AJ34" s="4" t="str">
        <f t="shared" ca="1" si="13"/>
        <v>30. Контакты,25,255,1,100,1;</v>
      </c>
      <c r="AK34" s="49"/>
      <c r="AL34" s="49"/>
      <c r="AM34" s="49"/>
      <c r="AN34" s="50"/>
      <c r="AO34" s="49"/>
      <c r="AP34" s="49"/>
      <c r="AQ34" s="49"/>
      <c r="AR34" s="49"/>
      <c r="AS34" s="51"/>
      <c r="AT34" s="49"/>
      <c r="AU34" s="49"/>
      <c r="AV34" s="52"/>
      <c r="AW34" s="52"/>
      <c r="AX34" s="52"/>
      <c r="AY34" s="52"/>
      <c r="AZ34" s="52"/>
      <c r="BA34" s="52"/>
      <c r="BB34" s="52"/>
      <c r="BC34" s="52"/>
      <c r="BD34" s="52"/>
    </row>
    <row r="35" spans="1:56" s="2" customFormat="1" ht="14.25" customHeight="1">
      <c r="A35" s="4">
        <f t="shared" ca="1" si="20"/>
        <v>31</v>
      </c>
      <c r="B35" s="4" t="s">
        <v>135</v>
      </c>
      <c r="C35" s="4" t="s">
        <v>136</v>
      </c>
      <c r="D35" s="23"/>
      <c r="E35" s="24"/>
      <c r="F35" s="24"/>
      <c r="G35" s="24"/>
      <c r="H35" s="4">
        <v>30</v>
      </c>
      <c r="I35" s="4">
        <v>142</v>
      </c>
      <c r="J35" s="4">
        <v>63</v>
      </c>
      <c r="K35" s="63"/>
      <c r="L35" s="4">
        <v>99</v>
      </c>
      <c r="M35">
        <v>255</v>
      </c>
      <c r="N35" s="4">
        <v>1</v>
      </c>
      <c r="O35">
        <v>100</v>
      </c>
      <c r="P35" s="4">
        <v>0</v>
      </c>
      <c r="Q35" t="s">
        <v>44</v>
      </c>
      <c r="R35" t="s">
        <v>137</v>
      </c>
      <c r="S35">
        <v>2</v>
      </c>
      <c r="T35" s="4">
        <f t="shared" ca="1" si="18"/>
        <v>31</v>
      </c>
      <c r="U35" s="63"/>
      <c r="V35" s="4" t="str">
        <f t="shared" ca="1" si="0"/>
        <v>#define EFF_SPARKLES            ( 31U)    // Конфетти</v>
      </c>
      <c r="W35" s="4" t="str">
        <f t="shared" ca="1" si="1"/>
        <v>String("31. Конфетти,99,255,1,100,0;") +</v>
      </c>
      <c r="X35" s="4" t="str">
        <f t="shared" ca="1" si="2"/>
        <v>String("31. ,99,255,1,100,0;") +</v>
      </c>
      <c r="Y35" s="4" t="str">
        <f t="shared" ca="1" si="3"/>
        <v>String("31. ,99,255,1,100,0;") +</v>
      </c>
      <c r="Z35" s="4" t="str">
        <f t="shared" si="4"/>
        <v xml:space="preserve">  {  30, 142,  63}, // Конфетти</v>
      </c>
      <c r="AA35" s="4" t="str">
        <f t="shared" ca="1" si="5"/>
        <v xml:space="preserve">        case EFF_SPARKLES:            DYNAMIC_DELAY_TICK { effTimer = millis(); sparklesRoutine();            Eff_Tick (); }  break;  // ( 31U) Конфетти</v>
      </c>
      <c r="AB35" s="4" t="str">
        <f ca="1">CONCATENATE("{""name"":""",A35,". ",C35,""",""spmin"":",L35,",""spmax"":",M35,",""scmin"":",N35,",""scmax"":",O35,",""type"":",P35,"},")</f>
        <v>{"name":"31. Конфетти","spmin":99,"spmax":255,"scmin":1,"scmax":100,"type":0},</v>
      </c>
      <c r="AC35" s="7" t="str">
        <f t="shared" ca="1" si="6"/>
        <v>"e31":0,</v>
      </c>
      <c r="AD35" s="7" t="str">
        <f t="shared" ca="1" si="7"/>
        <v>e31=[[e31]]&amp;</v>
      </c>
      <c r="AE35" s="7" t="str">
        <f t="shared" ca="1" si="8"/>
        <v>"e31":2,</v>
      </c>
      <c r="AF35" s="4" t="str">
        <f t="shared" ca="1" si="9"/>
        <v>{"type":"checkbox","class":"checkbox-big","name":"e31","title":"31. Конфетти","style":"font-size:20px;display:block","state":"{{e31}}"},</v>
      </c>
      <c r="AG35" s="4" t="str">
        <f t="shared" ca="1" si="10"/>
        <v>{"type":"h4","title":"31. Конфетти","style":"width:85%;float:left"},{"type":"input","title":"папка","name":"e31","state":"{{e31}}","pattern":"[0-9]{1,2}","style":"width:15%;display:inline"},{"type":"hr"},</v>
      </c>
      <c r="AH35" s="4" t="str">
        <f t="shared" ca="1" si="11"/>
        <v>"31": "31.Конфетти",</v>
      </c>
      <c r="AI35" s="25" t="str">
        <f t="shared" ca="1" si="12"/>
        <v>"31":"31",</v>
      </c>
      <c r="AJ35" s="4" t="str">
        <f t="shared" ca="1" si="13"/>
        <v>31. Конфетти,99,255,1,100,0;</v>
      </c>
      <c r="AK35" s="49"/>
      <c r="AL35" s="49"/>
      <c r="AM35" s="49"/>
      <c r="AN35" s="50"/>
      <c r="AO35" s="49"/>
      <c r="AP35" s="49"/>
      <c r="AQ35" s="49"/>
      <c r="AR35" s="49"/>
      <c r="AS35" s="51"/>
      <c r="AT35" s="49"/>
      <c r="AU35" s="49"/>
      <c r="AV35" s="52"/>
      <c r="AW35" s="52"/>
      <c r="AX35" s="52"/>
      <c r="AY35" s="52"/>
      <c r="AZ35" s="52"/>
      <c r="BA35" s="52"/>
      <c r="BB35" s="52"/>
      <c r="BC35" s="52"/>
      <c r="BD35" s="52"/>
    </row>
    <row r="36" spans="1:56" s="2" customFormat="1" ht="14.25" customHeight="1">
      <c r="A36" s="4">
        <f t="shared" ca="1" si="20"/>
        <v>32</v>
      </c>
      <c r="B36" s="4" t="s">
        <v>138</v>
      </c>
      <c r="C36" s="4" t="s">
        <v>139</v>
      </c>
      <c r="D36" s="23"/>
      <c r="E36" s="24"/>
      <c r="F36" s="24"/>
      <c r="G36" s="24"/>
      <c r="H36" s="4">
        <v>45</v>
      </c>
      <c r="I36" s="4">
        <v>222</v>
      </c>
      <c r="J36" s="4">
        <v>92</v>
      </c>
      <c r="K36" s="63"/>
      <c r="L36" s="4">
        <v>99</v>
      </c>
      <c r="M36">
        <v>255</v>
      </c>
      <c r="N36" s="4">
        <v>1</v>
      </c>
      <c r="O36">
        <v>100</v>
      </c>
      <c r="P36" s="4">
        <v>0</v>
      </c>
      <c r="Q36" t="s">
        <v>44</v>
      </c>
      <c r="R36" t="s">
        <v>140</v>
      </c>
      <c r="S36">
        <v>2</v>
      </c>
      <c r="T36" s="4">
        <f t="shared" ca="1" si="18"/>
        <v>32</v>
      </c>
      <c r="U36" s="63"/>
      <c r="V36" s="4" t="str">
        <f t="shared" ca="1" si="0"/>
        <v>#define EFF_CUBE2D              ( 32U)    // Кубик Рубика</v>
      </c>
      <c r="W36" s="4" t="str">
        <f t="shared" ca="1" si="1"/>
        <v>String("32. Кубик Рубика,99,255,1,100,0;") +</v>
      </c>
      <c r="X36" s="4" t="str">
        <f t="shared" ca="1" si="2"/>
        <v>String("32. ,99,255,1,100,0;") +</v>
      </c>
      <c r="Y36" s="4" t="str">
        <f t="shared" ca="1" si="3"/>
        <v>String("32. ,99,255,1,100,0;") +</v>
      </c>
      <c r="Z36" s="4" t="str">
        <f t="shared" si="4"/>
        <v xml:space="preserve">  {  45, 222,  92}, // Кубик Рубика</v>
      </c>
      <c r="AA36" s="4" t="str">
        <f t="shared" ca="1" si="5"/>
        <v xml:space="preserve">        case EFF_CUBE2D:              DYNAMIC_DELAY_TICK { effTimer = millis(); cube2dRoutine();              Eff_Tick (); }  break;  // ( 32U) Кубик Рубика</v>
      </c>
      <c r="AC36" s="7" t="str">
        <f t="shared" ca="1" si="6"/>
        <v>"e32":0,</v>
      </c>
      <c r="AD36" s="7" t="str">
        <f t="shared" ca="1" si="7"/>
        <v>e32=[[e32]]&amp;</v>
      </c>
      <c r="AE36" s="7" t="str">
        <f t="shared" ca="1" si="8"/>
        <v>"e32":2,</v>
      </c>
      <c r="AF36" s="4" t="str">
        <f t="shared" ca="1" si="9"/>
        <v>{"type":"checkbox","class":"checkbox-big","name":"e32","title":"32. Кубик Рубика","style":"font-size:20px;display:block","state":"{{e32}}"},</v>
      </c>
      <c r="AG36" s="4" t="str">
        <f t="shared" ca="1" si="10"/>
        <v>{"type":"h4","title":"32. Кубик Рубика","style":"width:85%;float:left"},{"type":"input","title":"папка","name":"e32","state":"{{e32}}","pattern":"[0-9]{1,2}","style":"width:15%;display:inline"},{"type":"hr"},</v>
      </c>
      <c r="AH36" s="4" t="str">
        <f t="shared" ca="1" si="11"/>
        <v>"32": "32.Кубик Рубика",</v>
      </c>
      <c r="AI36" s="25" t="str">
        <f t="shared" ca="1" si="12"/>
        <v>"32":"32",</v>
      </c>
      <c r="AJ36" s="4" t="str">
        <f t="shared" ca="1" si="13"/>
        <v>32. Кубик Рубика,99,255,1,100,0;</v>
      </c>
      <c r="AK36" s="49"/>
      <c r="AL36" s="49"/>
      <c r="AM36" s="49"/>
      <c r="AN36" s="50"/>
      <c r="AO36" s="49"/>
      <c r="AP36" s="49"/>
      <c r="AQ36" s="49"/>
      <c r="AR36" s="49"/>
      <c r="AS36" s="51"/>
      <c r="AT36" s="49"/>
      <c r="AU36" s="49"/>
      <c r="AV36" s="52"/>
      <c r="AW36" s="52"/>
      <c r="AX36" s="52"/>
      <c r="AY36" s="52"/>
      <c r="AZ36" s="52"/>
      <c r="BA36" s="52"/>
      <c r="BB36" s="52"/>
      <c r="BC36" s="52"/>
      <c r="BD36" s="52"/>
    </row>
    <row r="37" spans="1:56" s="2" customFormat="1" ht="14.25" customHeight="1">
      <c r="A37" s="4">
        <f t="shared" ca="1" si="20"/>
        <v>33</v>
      </c>
      <c r="B37" s="4" t="s">
        <v>141</v>
      </c>
      <c r="C37" s="4" t="s">
        <v>142</v>
      </c>
      <c r="D37" s="23"/>
      <c r="E37" s="24"/>
      <c r="F37" s="24"/>
      <c r="G37" s="24"/>
      <c r="H37" s="4">
        <v>15</v>
      </c>
      <c r="I37" s="4">
        <v>9</v>
      </c>
      <c r="J37" s="4">
        <v>24</v>
      </c>
      <c r="K37" s="63"/>
      <c r="L37" s="4">
        <v>5</v>
      </c>
      <c r="M37" s="4">
        <v>60</v>
      </c>
      <c r="N37" s="4">
        <v>1</v>
      </c>
      <c r="O37">
        <v>100</v>
      </c>
      <c r="P37" s="4">
        <v>0</v>
      </c>
      <c r="Q37" t="s">
        <v>40</v>
      </c>
      <c r="R37" t="s">
        <v>143</v>
      </c>
      <c r="S37">
        <v>2</v>
      </c>
      <c r="T37" s="4">
        <f t="shared" ca="1" si="18"/>
        <v>33</v>
      </c>
      <c r="U37" s="63"/>
      <c r="V37" s="4" t="str">
        <f t="shared" ca="1" si="0"/>
        <v>#define EFF_LAVA                ( 33U)    // Лава</v>
      </c>
      <c r="W37" s="4" t="str">
        <f t="shared" ca="1" si="1"/>
        <v>String("33. Лава,5,60,1,100,0;") +</v>
      </c>
      <c r="X37" s="4" t="str">
        <f t="shared" ca="1" si="2"/>
        <v>String("33. ,5,60,1,100,0;") +</v>
      </c>
      <c r="Y37" s="4" t="str">
        <f t="shared" ca="1" si="3"/>
        <v>String("33. ,5,60,1,100,0;") +</v>
      </c>
      <c r="Z37" s="4" t="str">
        <f t="shared" si="4"/>
        <v xml:space="preserve">  {  15,   9,  24}, // Лава</v>
      </c>
      <c r="AA37" s="4" t="str">
        <f t="shared" ca="1" si="5"/>
        <v xml:space="preserve">        case EFF_LAVA:                HIGH_DELAY_TICK { effTimer = millis(); lavaNoiseRoutine();           Eff_Tick (); }  break;  // ( 33U) Лава</v>
      </c>
      <c r="AB37" s="4" t="str">
        <f t="shared" ref="AB37:AB41" ca="1" si="21">CONCATENATE("{""name"":""",A37,". ",C37,""",""spmin"":",L37,",""spmax"":",M37,",""scmin"":",N37,",""scmax"":",O37,",""type"":",P37,"},")</f>
        <v>{"name":"33. Лава","spmin":5,"spmax":60,"scmin":1,"scmax":100,"type":0},</v>
      </c>
      <c r="AC37" s="7" t="str">
        <f t="shared" ca="1" si="6"/>
        <v>"e33":0,</v>
      </c>
      <c r="AD37" s="7" t="str">
        <f t="shared" ca="1" si="7"/>
        <v>e33=[[e33]]&amp;</v>
      </c>
      <c r="AE37" s="7" t="str">
        <f t="shared" ca="1" si="8"/>
        <v>"e33":2,</v>
      </c>
      <c r="AF37" s="4" t="str">
        <f t="shared" ca="1" si="9"/>
        <v>{"type":"checkbox","class":"checkbox-big","name":"e33","title":"33. Лава","style":"font-size:20px;display:block","state":"{{e33}}"},</v>
      </c>
      <c r="AG37" s="4" t="str">
        <f t="shared" ca="1" si="10"/>
        <v>{"type":"h4","title":"33. Лава","style":"width:85%;float:left"},{"type":"input","title":"папка","name":"e33","state":"{{e33}}","pattern":"[0-9]{1,2}","style":"width:15%;display:inline"},{"type":"hr"},</v>
      </c>
      <c r="AH37" s="4" t="str">
        <f t="shared" ca="1" si="11"/>
        <v>"33": "33.Лава",</v>
      </c>
      <c r="AI37" s="25" t="str">
        <f t="shared" ca="1" si="12"/>
        <v>"33":"33",</v>
      </c>
      <c r="AJ37" s="4" t="str">
        <f t="shared" ca="1" si="13"/>
        <v>33. Лава,5,60,1,100,0;</v>
      </c>
      <c r="AK37" s="49"/>
      <c r="AL37" s="49"/>
      <c r="AM37" s="49"/>
      <c r="AN37" s="50"/>
      <c r="AO37" s="49"/>
      <c r="AP37" s="49"/>
      <c r="AQ37" s="49"/>
      <c r="AR37" s="49"/>
      <c r="AS37" s="51"/>
      <c r="AT37" s="49"/>
      <c r="AU37" s="49"/>
      <c r="AV37" s="52"/>
      <c r="AW37" s="52"/>
      <c r="AX37" s="52"/>
      <c r="AY37" s="52"/>
      <c r="AZ37" s="52"/>
      <c r="BA37" s="52"/>
      <c r="BB37" s="52"/>
      <c r="BC37" s="52"/>
      <c r="BD37" s="52"/>
    </row>
    <row r="38" spans="1:56" s="2" customFormat="1" ht="14.25" customHeight="1">
      <c r="A38" s="4">
        <f t="shared" ca="1" si="20"/>
        <v>34</v>
      </c>
      <c r="B38" s="4" t="s">
        <v>144</v>
      </c>
      <c r="C38" s="4" t="s">
        <v>145</v>
      </c>
      <c r="D38" s="23"/>
      <c r="E38" s="24"/>
      <c r="F38" s="24"/>
      <c r="G38" s="24"/>
      <c r="H38" s="4">
        <v>15</v>
      </c>
      <c r="I38" s="4">
        <v>240</v>
      </c>
      <c r="J38" s="4">
        <v>1</v>
      </c>
      <c r="K38" s="63"/>
      <c r="L38" s="4">
        <v>1</v>
      </c>
      <c r="M38">
        <v>255</v>
      </c>
      <c r="N38" s="4">
        <v>1</v>
      </c>
      <c r="O38">
        <v>100</v>
      </c>
      <c r="P38" s="4">
        <v>0</v>
      </c>
      <c r="Q38" t="s">
        <v>81</v>
      </c>
      <c r="R38" t="s">
        <v>146</v>
      </c>
      <c r="S38">
        <v>2</v>
      </c>
      <c r="T38" s="4">
        <f t="shared" ca="1" si="18"/>
        <v>34</v>
      </c>
      <c r="U38" s="63"/>
      <c r="V38" s="4" t="str">
        <f t="shared" ca="1" si="0"/>
        <v>#define EFF_LAVALAMP            ( 34U)    // Лавовая лампа</v>
      </c>
      <c r="W38" s="4" t="str">
        <f t="shared" ca="1" si="1"/>
        <v>String("34. Лавовая лампа,1,255,1,100,0;") +</v>
      </c>
      <c r="X38" s="4" t="str">
        <f t="shared" ca="1" si="2"/>
        <v>String("34. ,1,255,1,100,0;") +</v>
      </c>
      <c r="Y38" s="4" t="str">
        <f t="shared" ca="1" si="3"/>
        <v>String("34. ,1,255,1,100,0;") +</v>
      </c>
      <c r="Z38" s="4" t="str">
        <f t="shared" si="4"/>
        <v xml:space="preserve">  {  15, 240,   1}, // Лавовая лампа</v>
      </c>
      <c r="AA38" s="4" t="str">
        <f t="shared" ca="1" si="5"/>
        <v xml:space="preserve">        case EFF_LAVALAMP:            LOW_DELAY_TICK { effTimer = millis(); LavaLampRoutine();            Eff_Tick (); }  break;  // ( 34U) Лавовая лампа</v>
      </c>
      <c r="AB38" s="4" t="str">
        <f t="shared" ca="1" si="21"/>
        <v>{"name":"34. Лавовая лампа","spmin":1,"spmax":255,"scmin":1,"scmax":100,"type":0},</v>
      </c>
      <c r="AC38" s="7" t="str">
        <f t="shared" ca="1" si="6"/>
        <v>"e34":0,</v>
      </c>
      <c r="AD38" s="7" t="str">
        <f t="shared" ca="1" si="7"/>
        <v>e34=[[e34]]&amp;</v>
      </c>
      <c r="AE38" s="7" t="str">
        <f t="shared" ca="1" si="8"/>
        <v>"e34":2,</v>
      </c>
      <c r="AF38" s="4" t="str">
        <f t="shared" ca="1" si="9"/>
        <v>{"type":"checkbox","class":"checkbox-big","name":"e34","title":"34. Лавовая лампа","style":"font-size:20px;display:block","state":"{{e34}}"},</v>
      </c>
      <c r="AG38" s="4" t="str">
        <f t="shared" ca="1" si="10"/>
        <v>{"type":"h4","title":"34. Лавовая лампа","style":"width:85%;float:left"},{"type":"input","title":"папка","name":"e34","state":"{{e34}}","pattern":"[0-9]{1,2}","style":"width:15%;display:inline"},{"type":"hr"},</v>
      </c>
      <c r="AH38" s="4" t="str">
        <f t="shared" ca="1" si="11"/>
        <v>"34": "34.Лавовая лампа",</v>
      </c>
      <c r="AI38" s="25" t="str">
        <f t="shared" ca="1" si="12"/>
        <v>"34":"34",</v>
      </c>
      <c r="AJ38" s="4" t="str">
        <f t="shared" ca="1" si="13"/>
        <v>34. Лавовая лампа,1,255,1,100,0;</v>
      </c>
      <c r="AK38" s="49"/>
      <c r="AL38" s="49"/>
      <c r="AM38" s="49"/>
      <c r="AN38" s="50"/>
      <c r="AO38" s="49"/>
      <c r="AP38" s="49"/>
      <c r="AQ38" s="49"/>
      <c r="AR38" s="49"/>
      <c r="AS38" s="51"/>
      <c r="AT38" s="49"/>
      <c r="AU38" s="49"/>
      <c r="AV38" s="52"/>
      <c r="AW38" s="52"/>
      <c r="AX38" s="52"/>
      <c r="AY38" s="52"/>
      <c r="AZ38" s="52"/>
      <c r="BA38" s="52"/>
      <c r="BB38" s="52"/>
      <c r="BC38" s="52"/>
      <c r="BD38" s="52"/>
    </row>
    <row r="39" spans="1:56" s="2" customFormat="1" ht="14.25" customHeight="1">
      <c r="A39" s="4">
        <f t="shared" ca="1" si="20"/>
        <v>35</v>
      </c>
      <c r="B39" s="4" t="s">
        <v>147</v>
      </c>
      <c r="C39" s="4" t="s">
        <v>148</v>
      </c>
      <c r="D39" s="23"/>
      <c r="E39" s="24"/>
      <c r="F39" s="24"/>
      <c r="G39" s="24"/>
      <c r="H39" s="4">
        <v>30</v>
      </c>
      <c r="I39" s="4">
        <v>61</v>
      </c>
      <c r="J39" s="4">
        <v>20</v>
      </c>
      <c r="K39" s="63"/>
      <c r="L39" s="4">
        <v>1</v>
      </c>
      <c r="M39">
        <v>255</v>
      </c>
      <c r="N39" s="4">
        <v>1</v>
      </c>
      <c r="O39">
        <v>100</v>
      </c>
      <c r="P39" s="4">
        <v>0</v>
      </c>
      <c r="Q39" t="s">
        <v>81</v>
      </c>
      <c r="R39" t="s">
        <v>149</v>
      </c>
      <c r="S39">
        <v>8</v>
      </c>
      <c r="T39" s="4">
        <f t="shared" ca="1" si="18"/>
        <v>35</v>
      </c>
      <c r="U39" s="63"/>
      <c r="V39" s="4" t="str">
        <f t="shared" ca="1" si="0"/>
        <v>#define EFF_BUTTERFLYS_LAMP     ( 35U)    // Лампа с мотыльками</v>
      </c>
      <c r="W39" s="4" t="str">
        <f t="shared" ca="1" si="1"/>
        <v>String("35. Лампа с мотыльками,1,255,1,100,0;") +</v>
      </c>
      <c r="X39" s="4" t="str">
        <f t="shared" ca="1" si="2"/>
        <v>String("35. ,1,255,1,100,0;") +</v>
      </c>
      <c r="Y39" s="4" t="str">
        <f t="shared" ca="1" si="3"/>
        <v>String("35. ,1,255,1,100,0;") +</v>
      </c>
      <c r="Z39" s="4" t="str">
        <f t="shared" si="4"/>
        <v xml:space="preserve">  {  30,  61,  20}, // Лампа с мотыльками</v>
      </c>
      <c r="AA39" s="4" t="str">
        <f t="shared" ca="1" si="5"/>
        <v xml:space="preserve">        case EFF_BUTTERFLYS_LAMP:     LOW_DELAY_TICK { effTimer = millis(); butterflysRoutine(false);     Eff_Tick (); }  break;  // ( 35U) Лампа с мотыльками</v>
      </c>
      <c r="AB39" s="4" t="str">
        <f t="shared" ca="1" si="21"/>
        <v>{"name":"35. Лампа с мотыльками","spmin":1,"spmax":255,"scmin":1,"scmax":100,"type":0},</v>
      </c>
      <c r="AC39" s="7" t="str">
        <f t="shared" ca="1" si="6"/>
        <v>"e35":0,</v>
      </c>
      <c r="AD39" s="7" t="str">
        <f t="shared" ca="1" si="7"/>
        <v>e35=[[e35]]&amp;</v>
      </c>
      <c r="AE39" s="7" t="str">
        <f t="shared" ca="1" si="8"/>
        <v>"e35":8,</v>
      </c>
      <c r="AF39" s="4" t="str">
        <f t="shared" ca="1" si="9"/>
        <v>{"type":"checkbox","class":"checkbox-big","name":"e35","title":"35. Лампа с мотыльками","style":"font-size:20px;display:block","state":"{{e35}}"},</v>
      </c>
      <c r="AG39" s="4" t="str">
        <f t="shared" ca="1" si="10"/>
        <v>{"type":"h4","title":"35. Лампа с мотыльками","style":"width:85%;float:left"},{"type":"input","title":"папка","name":"e35","state":"{{e35}}","pattern":"[0-9]{1,2}","style":"width:15%;display:inline"},{"type":"hr"},</v>
      </c>
      <c r="AH39" s="4" t="str">
        <f t="shared" ca="1" si="11"/>
        <v>"35": "35.Лампа с мотыльками",</v>
      </c>
      <c r="AI39" s="25" t="str">
        <f t="shared" ca="1" si="12"/>
        <v>"35":"35",</v>
      </c>
      <c r="AJ39" s="4" t="str">
        <f t="shared" ca="1" si="13"/>
        <v>35. Лампа с мотыльками,1,255,1,100,0;</v>
      </c>
      <c r="AK39" s="49"/>
      <c r="AL39" s="49"/>
      <c r="AM39" s="49"/>
      <c r="AN39" s="50"/>
      <c r="AO39" s="49"/>
      <c r="AP39" s="49"/>
      <c r="AQ39" s="49"/>
      <c r="AR39" s="49"/>
      <c r="AS39" s="51"/>
      <c r="AT39" s="49"/>
      <c r="AU39" s="49"/>
      <c r="AV39" s="52"/>
      <c r="AW39" s="52"/>
      <c r="AX39" s="52"/>
      <c r="AY39" s="52"/>
      <c r="AZ39" s="52"/>
      <c r="BA39" s="52"/>
      <c r="BB39" s="52"/>
      <c r="BC39" s="52"/>
      <c r="BD39" s="52"/>
    </row>
    <row r="40" spans="1:56" s="2" customFormat="1" ht="14.25" customHeight="1">
      <c r="A40" s="4">
        <f t="shared" ca="1" si="20"/>
        <v>36</v>
      </c>
      <c r="B40" s="4" t="s">
        <v>150</v>
      </c>
      <c r="C40" s="4" t="s">
        <v>151</v>
      </c>
      <c r="D40" s="23"/>
      <c r="E40" s="24"/>
      <c r="F40" s="24"/>
      <c r="G40" s="24"/>
      <c r="H40" s="4">
        <v>15</v>
      </c>
      <c r="I40" s="4">
        <v>15</v>
      </c>
      <c r="J40" s="4">
        <v>95</v>
      </c>
      <c r="K40" s="63"/>
      <c r="L40" s="4">
        <v>2</v>
      </c>
      <c r="M40" s="4">
        <v>30</v>
      </c>
      <c r="N40" s="4">
        <v>70</v>
      </c>
      <c r="O40">
        <v>100</v>
      </c>
      <c r="P40" s="4">
        <v>0</v>
      </c>
      <c r="Q40" t="s">
        <v>40</v>
      </c>
      <c r="R40" t="s">
        <v>152</v>
      </c>
      <c r="S40">
        <v>2</v>
      </c>
      <c r="T40" s="4">
        <f t="shared" ca="1" si="18"/>
        <v>36</v>
      </c>
      <c r="U40" s="63"/>
      <c r="V40" s="4" t="str">
        <f t="shared" ca="1" si="0"/>
        <v>#define EFF_FOREST              ( 36U)    // Лес</v>
      </c>
      <c r="W40" s="4" t="str">
        <f t="shared" ca="1" si="1"/>
        <v>String("36. Лес,2,30,70,100,0;") +</v>
      </c>
      <c r="X40" s="4" t="str">
        <f t="shared" ca="1" si="2"/>
        <v>String("36. ,2,30,70,100,0;") +</v>
      </c>
      <c r="Y40" s="4" t="str">
        <f t="shared" ca="1" si="3"/>
        <v>String("36. ,2,30,70,100,0;") +</v>
      </c>
      <c r="Z40" s="4" t="str">
        <f t="shared" si="4"/>
        <v xml:space="preserve">  {  15,  15,  95}, // Лес</v>
      </c>
      <c r="AA40" s="4" t="str">
        <f t="shared" ca="1" si="5"/>
        <v xml:space="preserve">        case EFF_FOREST:              HIGH_DELAY_TICK { effTimer = millis(); forestNoiseRoutine();         Eff_Tick (); }  break;  // ( 36U) Лес</v>
      </c>
      <c r="AB40" s="4" t="str">
        <f t="shared" ca="1" si="21"/>
        <v>{"name":"36. Лес","spmin":2,"spmax":30,"scmin":70,"scmax":100,"type":0},</v>
      </c>
      <c r="AC40" s="7" t="str">
        <f t="shared" ca="1" si="6"/>
        <v>"e36":0,</v>
      </c>
      <c r="AD40" s="7" t="str">
        <f t="shared" ca="1" si="7"/>
        <v>e36=[[e36]]&amp;</v>
      </c>
      <c r="AE40" s="7" t="str">
        <f t="shared" ca="1" si="8"/>
        <v>"e36":2,</v>
      </c>
      <c r="AF40" s="4" t="str">
        <f t="shared" ca="1" si="9"/>
        <v>{"type":"checkbox","class":"checkbox-big","name":"e36","title":"36. Лес","style":"font-size:20px;display:block","state":"{{e36}}"},</v>
      </c>
      <c r="AG40" s="4" t="str">
        <f t="shared" ca="1" si="10"/>
        <v>{"type":"h4","title":"36. Лес","style":"width:85%;float:left"},{"type":"input","title":"папка","name":"e36","state":"{{e36}}","pattern":"[0-9]{1,2}","style":"width:15%;display:inline"},{"type":"hr"},</v>
      </c>
      <c r="AH40" s="4" t="str">
        <f t="shared" ca="1" si="11"/>
        <v>"36": "36.Лес",</v>
      </c>
      <c r="AI40" s="25" t="str">
        <f t="shared" ca="1" si="12"/>
        <v>"36":"36",</v>
      </c>
      <c r="AJ40" s="4" t="str">
        <f t="shared" ca="1" si="13"/>
        <v>36. Лес,2,30,70,100,0;</v>
      </c>
      <c r="AK40" s="49"/>
      <c r="AL40" s="49"/>
      <c r="AM40" s="49"/>
      <c r="AN40" s="50"/>
      <c r="AO40" s="49"/>
      <c r="AP40" s="49"/>
      <c r="AQ40" s="49"/>
      <c r="AR40" s="49"/>
      <c r="AS40" s="51"/>
      <c r="AT40" s="49"/>
      <c r="AU40" s="49"/>
      <c r="AV40" s="52"/>
      <c r="AW40" s="52"/>
      <c r="AX40" s="52"/>
      <c r="AY40" s="52"/>
      <c r="AZ40" s="52"/>
      <c r="BA40" s="52"/>
      <c r="BB40" s="52"/>
      <c r="BC40" s="52"/>
      <c r="BD40" s="52"/>
    </row>
    <row r="41" spans="1:56" s="2" customFormat="1" ht="14.25" customHeight="1">
      <c r="A41" s="4">
        <f t="shared" ca="1" si="20"/>
        <v>37</v>
      </c>
      <c r="B41" s="4" t="s">
        <v>153</v>
      </c>
      <c r="C41" s="4" t="s">
        <v>154</v>
      </c>
      <c r="D41" s="23"/>
      <c r="E41" s="24"/>
      <c r="F41" s="24"/>
      <c r="G41" s="24"/>
      <c r="H41" s="4">
        <v>20</v>
      </c>
      <c r="I41" s="4">
        <v>200</v>
      </c>
      <c r="J41" s="4">
        <v>40</v>
      </c>
      <c r="K41" s="63"/>
      <c r="L41" s="4">
        <v>1</v>
      </c>
      <c r="M41">
        <v>255</v>
      </c>
      <c r="N41" s="4">
        <v>1</v>
      </c>
      <c r="O41">
        <v>100</v>
      </c>
      <c r="P41" s="4">
        <v>0</v>
      </c>
      <c r="Q41" t="s">
        <v>44</v>
      </c>
      <c r="R41" t="s">
        <v>155</v>
      </c>
      <c r="S41">
        <v>2</v>
      </c>
      <c r="T41" s="4">
        <f t="shared" ca="1" si="18"/>
        <v>37</v>
      </c>
      <c r="U41" s="63"/>
      <c r="V41" s="4" t="str">
        <f t="shared" ca="1" si="0"/>
        <v>#define EFF_LUMENJER            ( 37U)    // Люмeньep</v>
      </c>
      <c r="W41" s="4" t="str">
        <f t="shared" ca="1" si="1"/>
        <v>String("37. Люмeньep,1,255,1,100,0;") +</v>
      </c>
      <c r="X41" s="4" t="str">
        <f t="shared" ca="1" si="2"/>
        <v>String("37. ,1,255,1,100,0;") +</v>
      </c>
      <c r="Y41" s="4" t="str">
        <f t="shared" ca="1" si="3"/>
        <v>String("37. ,1,255,1,100,0;") +</v>
      </c>
      <c r="Z41" s="4" t="str">
        <f t="shared" si="4"/>
        <v xml:space="preserve">  {  20, 200,  40}, // Люмeньep</v>
      </c>
      <c r="AA41" s="4" t="str">
        <f t="shared" ca="1" si="5"/>
        <v xml:space="preserve">        case EFF_LUMENJER:            DYNAMIC_DELAY_TICK { effTimer = millis(); lumenjerRoutine();            Eff_Tick (); }  break;  // ( 37U) Люмeньep</v>
      </c>
      <c r="AB41" s="4" t="str">
        <f t="shared" ca="1" si="21"/>
        <v>{"name":"37. Люмeньep","spmin":1,"spmax":255,"scmin":1,"scmax":100,"type":0},</v>
      </c>
      <c r="AC41" s="7" t="str">
        <f t="shared" ca="1" si="6"/>
        <v>"e37":0,</v>
      </c>
      <c r="AD41" s="7" t="str">
        <f t="shared" ca="1" si="7"/>
        <v>e37=[[e37]]&amp;</v>
      </c>
      <c r="AE41" s="7" t="str">
        <f t="shared" ca="1" si="8"/>
        <v>"e37":2,</v>
      </c>
      <c r="AF41" s="4" t="str">
        <f t="shared" ca="1" si="9"/>
        <v>{"type":"checkbox","class":"checkbox-big","name":"e37","title":"37. Люмeньep","style":"font-size:20px;display:block","state":"{{e37}}"},</v>
      </c>
      <c r="AG41" s="4" t="str">
        <f t="shared" ca="1" si="10"/>
        <v>{"type":"h4","title":"37. Люмeньep","style":"width:85%;float:left"},{"type":"input","title":"папка","name":"e37","state":"{{e37}}","pattern":"[0-9]{1,2}","style":"width:15%;display:inline"},{"type":"hr"},</v>
      </c>
      <c r="AH41" s="4" t="str">
        <f t="shared" ca="1" si="11"/>
        <v>"37": "37.Люмeньep",</v>
      </c>
      <c r="AI41" s="25" t="str">
        <f t="shared" ca="1" si="12"/>
        <v>"37":"37",</v>
      </c>
      <c r="AJ41" s="4" t="str">
        <f t="shared" ca="1" si="13"/>
        <v>37. Люмeньep,1,255,1,100,0;</v>
      </c>
      <c r="AK41" s="49"/>
      <c r="AL41" s="49"/>
      <c r="AM41" s="49"/>
      <c r="AN41" s="50"/>
      <c r="AO41" s="49"/>
      <c r="AP41" s="49"/>
      <c r="AQ41" s="49"/>
      <c r="AR41" s="49"/>
      <c r="AS41" s="51"/>
      <c r="AT41" s="49"/>
      <c r="AU41" s="49"/>
      <c r="AV41" s="52"/>
      <c r="AW41" s="52"/>
      <c r="AX41" s="52"/>
      <c r="AY41" s="52"/>
      <c r="AZ41" s="52"/>
      <c r="BA41" s="52"/>
      <c r="BB41" s="52"/>
      <c r="BC41" s="52"/>
      <c r="BD41" s="52"/>
    </row>
    <row r="42" spans="1:56" s="2" customFormat="1" ht="14.25" customHeight="1">
      <c r="A42" s="29"/>
      <c r="B42" s="29"/>
      <c r="C42" s="29"/>
      <c r="D42" s="63"/>
      <c r="E42" s="63"/>
      <c r="F42" s="63"/>
      <c r="G42" s="63"/>
      <c r="H42" s="29"/>
      <c r="I42" s="29"/>
      <c r="J42" s="29"/>
      <c r="K42" s="63"/>
      <c r="L42" s="29"/>
      <c r="M42" s="29"/>
      <c r="N42" s="29"/>
      <c r="O42" s="29"/>
      <c r="P42" s="29"/>
      <c r="Q42" s="29"/>
      <c r="R42" s="29"/>
      <c r="S42" s="30"/>
      <c r="T42" s="29"/>
      <c r="U42" s="63"/>
      <c r="V42" s="29"/>
      <c r="W42" s="29" t="s">
        <v>156</v>
      </c>
      <c r="X42" s="29" t="s">
        <v>156</v>
      </c>
      <c r="Y42" s="29" t="s">
        <v>156</v>
      </c>
      <c r="Z42" s="29"/>
      <c r="AA42" s="29"/>
      <c r="AB42" s="29"/>
      <c r="AC42" s="31"/>
      <c r="AD42" s="31"/>
      <c r="AE42" s="31"/>
      <c r="AF42" s="29"/>
      <c r="AG42" s="29"/>
      <c r="AH42" s="29"/>
      <c r="AI42" s="14"/>
      <c r="AJ42" s="32" t="s">
        <v>157</v>
      </c>
      <c r="AK42" s="54"/>
      <c r="AL42" s="54"/>
      <c r="AM42" s="55"/>
      <c r="AN42" s="42"/>
      <c r="AO42" s="43"/>
      <c r="AP42" s="54"/>
      <c r="AQ42" s="54"/>
      <c r="AR42" s="55"/>
      <c r="AS42" s="42"/>
      <c r="AT42" s="43"/>
      <c r="AU42" s="41"/>
      <c r="AV42" s="41"/>
      <c r="AW42" s="41"/>
      <c r="AX42" s="41"/>
      <c r="AY42" s="46"/>
      <c r="AZ42" s="41"/>
      <c r="BA42" s="41"/>
      <c r="BB42" s="41"/>
      <c r="BC42" s="41"/>
      <c r="BD42" s="41"/>
    </row>
    <row r="43" spans="1:56" s="2" customFormat="1" ht="14.25" customHeight="1">
      <c r="A43" s="29"/>
      <c r="B43" s="29"/>
      <c r="C43" s="29"/>
      <c r="D43" s="63"/>
      <c r="E43" s="63"/>
      <c r="F43" s="63"/>
      <c r="G43" s="63"/>
      <c r="H43" s="29"/>
      <c r="I43" s="29"/>
      <c r="J43" s="29"/>
      <c r="K43" s="63"/>
      <c r="L43" s="29"/>
      <c r="M43" s="29"/>
      <c r="N43" s="29"/>
      <c r="O43" s="29"/>
      <c r="P43" s="29"/>
      <c r="Q43" s="29"/>
      <c r="R43" s="29"/>
      <c r="S43" s="30"/>
      <c r="T43" s="29"/>
      <c r="U43" s="63"/>
      <c r="V43" s="29"/>
      <c r="W43" s="29" t="s">
        <v>158</v>
      </c>
      <c r="X43" s="29" t="s">
        <v>158</v>
      </c>
      <c r="Y43" s="29" t="s">
        <v>158</v>
      </c>
      <c r="Z43" s="29"/>
      <c r="AA43" s="29"/>
      <c r="AB43" s="29"/>
      <c r="AC43" s="31"/>
      <c r="AD43" s="31"/>
      <c r="AE43" s="31"/>
      <c r="AF43" s="29"/>
      <c r="AG43" s="29"/>
      <c r="AH43" s="29"/>
      <c r="AI43" s="33"/>
      <c r="AJ43" s="14" t="s">
        <v>159</v>
      </c>
      <c r="AK43" s="54"/>
      <c r="AL43" s="54"/>
      <c r="AM43" s="55"/>
      <c r="AN43" s="55"/>
      <c r="AO43" s="42"/>
      <c r="AP43" s="54"/>
      <c r="AQ43" s="54"/>
      <c r="AR43" s="55"/>
      <c r="AS43" s="55"/>
      <c r="AT43" s="42"/>
      <c r="AU43" s="44"/>
      <c r="AV43" s="44"/>
      <c r="AW43" s="44"/>
      <c r="AX43" s="44"/>
      <c r="AY43" s="44"/>
      <c r="AZ43" s="44"/>
      <c r="BA43" s="44"/>
      <c r="BB43" s="44"/>
      <c r="BC43" s="44"/>
      <c r="BD43" s="44"/>
    </row>
    <row r="44" spans="1:56" s="2" customFormat="1" ht="14.25" customHeight="1">
      <c r="A44" s="4">
        <f t="shared" ref="A44:A79" ca="1" si="22">MAX(OFFSET(A44,-4,0,4,1))+1</f>
        <v>38</v>
      </c>
      <c r="B44" s="4" t="s">
        <v>160</v>
      </c>
      <c r="C44" s="4" t="s">
        <v>161</v>
      </c>
      <c r="D44" s="23"/>
      <c r="E44" s="24"/>
      <c r="F44" s="24"/>
      <c r="G44" s="24"/>
      <c r="H44" s="4">
        <v>16</v>
      </c>
      <c r="I44" s="4">
        <v>205</v>
      </c>
      <c r="J44" s="4">
        <v>20</v>
      </c>
      <c r="K44" s="63"/>
      <c r="L44" s="4">
        <v>150</v>
      </c>
      <c r="M44">
        <v>255</v>
      </c>
      <c r="N44" s="4">
        <v>1</v>
      </c>
      <c r="O44">
        <v>100</v>
      </c>
      <c r="P44" s="4">
        <v>0</v>
      </c>
      <c r="Q44" t="s">
        <v>44</v>
      </c>
      <c r="R44" t="s">
        <v>162</v>
      </c>
      <c r="S44">
        <v>2</v>
      </c>
      <c r="T44" s="4">
        <f t="shared" ref="T44:T79" ca="1" si="23">MAX(OFFSET(T44,-4,0,4,1))+1</f>
        <v>38</v>
      </c>
      <c r="U44" s="63"/>
      <c r="V44" s="4" t="str">
        <f t="shared" ref="V44:V79" ca="1" si="24">CONCATENATE("#define EFF_",B44,REPT(" ",20-LEN(B44)),"(",REPT(" ",3-LEN(T44)),T44,"U)    // ",C44)</f>
        <v>#define EFF_MAGMA               ( 38U)    // Магма</v>
      </c>
      <c r="W44" s="4" t="str">
        <f t="shared" ref="W44:W79" ca="1" si="25">CONCATENATE("String(""",A44,". ",C44,",",L44,",",M44,",",N44,",",O44,",",P44,";"") +")</f>
        <v>String("38. Магма,150,255,1,100,0;") +</v>
      </c>
      <c r="X44" s="4" t="str">
        <f t="shared" ref="X44:X79" ca="1" si="26">CONCATENATE("String(""",A44,". ",D44,",",L44,",",M44,",",N44,",",O44,",",P44,";"") +")</f>
        <v>String("38. ,150,255,1,100,0;") +</v>
      </c>
      <c r="Y44" s="4" t="str">
        <f t="shared" ref="Y44:Y79" ca="1" si="27">CONCATENATE("String(""",A44,". ",E44,",",L44,",",M44,",",N44,",",O44,",",P44,";"") +")</f>
        <v>String("38. ,150,255,1,100,0;") +</v>
      </c>
      <c r="Z44" s="4" t="str">
        <f t="shared" ref="Z44:Z79" si="28">CONCATENATE("  {",REPT(" ",4-LEN(H44)),H44,",",REPT(" ",4-LEN(I44)),I44,",",REPT(" ",4-LEN(J44)),J44,"}, // ",C44)</f>
        <v xml:space="preserve">  {  16, 205,  20}, // Магма</v>
      </c>
      <c r="AA44" s="4" t="str">
        <f t="shared" ref="AA44:AA79" ca="1" si="29">CONCATENATE("        case EFF_",B44,":",REPT(" ",20-LEN(B44)),Q44," { effTimer = millis(); ",R44,REPT(" ",30-LEN(R44)),"Eff_Tick (); }","  break;  // (",REPT(" ",3-LEN(T44)),T44,"U) ",C44)</f>
        <v xml:space="preserve">        case EFF_MAGMA:               DYNAMIC_DELAY_TICK { effTimer = millis(); magmaRoutine();               Eff_Tick (); }  break;  // ( 38U) Магма</v>
      </c>
      <c r="AB44" s="4" t="str">
        <f t="shared" ref="AB44:AB49" ca="1" si="30">CONCATENATE("{""name"":""",A44,". ",C44,""",""spmin"":",L44,",""spmax"":",M44,",""scmin"":",N44,",""scmax"":",O44,",""type"":",P44,"},")</f>
        <v>{"name":"38. Магма","spmin":150,"spmax":255,"scmin":1,"scmax":100,"type":0},</v>
      </c>
      <c r="AC44" s="7" t="str">
        <f t="shared" ref="AC44:AC79" ca="1" si="31">CONCATENATE("""","e",T44,"""",":0,")</f>
        <v>"e38":0,</v>
      </c>
      <c r="AD44" s="7" t="str">
        <f t="shared" ref="AD44:AD79" ca="1" si="32">CONCATENATE("e",T44,"=[[e",T44,"]]&amp;")</f>
        <v>e38=[[e38]]&amp;</v>
      </c>
      <c r="AE44" s="7" t="str">
        <f t="shared" ref="AE44:AE79" ca="1" si="33">CONCATENATE("""","e",T44,"""",":",S44,",")</f>
        <v>"e38":2,</v>
      </c>
      <c r="AF44" s="4" t="str">
        <f t="shared" ref="AF44:AF79" ca="1" si="34">CONCATENATE("{""type"":""checkbox"",""class"":""checkbox-big"",""name"":""e",T44,""",""title"":""",A44,". ",C44,""",""style"":""font-size:20px;display:block"",""state"":""{{e",T44,"}}""},")</f>
        <v>{"type":"checkbox","class":"checkbox-big","name":"e38","title":"38. Магма","style":"font-size:20px;display:block","state":"{{e38}}"},</v>
      </c>
      <c r="AG44" s="4" t="str">
        <f t="shared" ref="AG44:AG79" ca="1" si="35">CONCATENATE("{""type"":""h4"",""title"":""",A44,". ",C44,""",""style"":""width:85%;float:left""},{""type"":""input"",""title"":""папка"",""name"":""e",T44,""",""state"":""{{e",T44,"}}"",""pattern"":""[0-9]{1,2}"",""style"":""width:15%;display:inline""},{""type"":""hr""},")</f>
        <v>{"type":"h4","title":"38. Магма","style":"width:85%;float:left"},{"type":"input","title":"папка","name":"e38","state":"{{e38}}","pattern":"[0-9]{1,2}","style":"width:15%;display:inline"},{"type":"hr"},</v>
      </c>
      <c r="AH44" s="4" t="str">
        <f t="shared" ref="AH44:AH79" ca="1" si="36">CONCATENATE("""",A44,"""",": """,A44,".",C44,""",")</f>
        <v>"38": "38.Магма",</v>
      </c>
      <c r="AI44" s="25" t="str">
        <f t="shared" ref="AI44:AI79" ca="1" si="37">CONCATENATE("""",A44,"""",":""",T44,""",")</f>
        <v>"38":"38",</v>
      </c>
      <c r="AJ44" s="4" t="str">
        <f t="shared" ref="AJ44:AJ79" ca="1" si="38">CONCATENATE(A44,". ",C44,",",L44,",",M44,",",N44,",",O44,",",P44,";")</f>
        <v>38. Магма,150,255,1,100,0;</v>
      </c>
      <c r="AK44" s="49"/>
      <c r="AL44" s="49"/>
      <c r="AM44" s="49"/>
      <c r="AN44" s="50"/>
      <c r="AO44" s="49"/>
      <c r="AP44" s="49"/>
      <c r="AQ44" s="49"/>
      <c r="AR44" s="49"/>
      <c r="AS44" s="51"/>
      <c r="AT44" s="49"/>
      <c r="AU44" s="49"/>
      <c r="AV44" s="52"/>
      <c r="AW44" s="52"/>
      <c r="AX44" s="52"/>
      <c r="AY44" s="52"/>
      <c r="AZ44" s="52"/>
      <c r="BA44" s="52"/>
      <c r="BB44" s="52"/>
      <c r="BC44" s="52"/>
      <c r="BD44" s="52"/>
    </row>
    <row r="45" spans="1:56" s="2" customFormat="1" ht="14.25" customHeight="1">
      <c r="A45" s="4">
        <f t="shared" ca="1" si="22"/>
        <v>39</v>
      </c>
      <c r="B45" s="4" t="s">
        <v>163</v>
      </c>
      <c r="C45" s="4" t="s">
        <v>164</v>
      </c>
      <c r="D45" s="23"/>
      <c r="E45" s="24"/>
      <c r="F45" s="24"/>
      <c r="G45" s="24"/>
      <c r="H45" s="4">
        <v>15</v>
      </c>
      <c r="I45" s="4">
        <v>195</v>
      </c>
      <c r="J45" s="4">
        <v>50</v>
      </c>
      <c r="K45" s="63"/>
      <c r="L45" s="4">
        <v>1</v>
      </c>
      <c r="M45">
        <v>255</v>
      </c>
      <c r="N45" s="4">
        <v>1</v>
      </c>
      <c r="O45">
        <v>100</v>
      </c>
      <c r="P45" s="4">
        <v>0</v>
      </c>
      <c r="Q45" t="s">
        <v>44</v>
      </c>
      <c r="R45" t="s">
        <v>165</v>
      </c>
      <c r="S45">
        <v>2</v>
      </c>
      <c r="T45" s="4">
        <f t="shared" ca="1" si="23"/>
        <v>39</v>
      </c>
      <c r="U45" s="63"/>
      <c r="V45" s="4" t="str">
        <f t="shared" ca="1" si="24"/>
        <v>#define EFF_PAINTS              ( 39U)    // Масляные краски</v>
      </c>
      <c r="W45" s="4" t="str">
        <f t="shared" ca="1" si="25"/>
        <v>String("39. Масляные краски,1,255,1,100,0;") +</v>
      </c>
      <c r="X45" s="4" t="str">
        <f t="shared" ca="1" si="26"/>
        <v>String("39. ,1,255,1,100,0;") +</v>
      </c>
      <c r="Y45" s="4" t="str">
        <f t="shared" ca="1" si="27"/>
        <v>String("39. ,1,255,1,100,0;") +</v>
      </c>
      <c r="Z45" s="4" t="str">
        <f t="shared" si="28"/>
        <v xml:space="preserve">  {  15, 195,  50}, // Масляные краски</v>
      </c>
      <c r="AA45" s="4" t="str">
        <f t="shared" ca="1" si="29"/>
        <v xml:space="preserve">        case EFF_PAINTS:              DYNAMIC_DELAY_TICK { effTimer = millis(); OilPaints();                  Eff_Tick (); }  break;  // ( 39U) Масляные краски</v>
      </c>
      <c r="AB45" s="4" t="str">
        <f t="shared" ca="1" si="30"/>
        <v>{"name":"39. Масляные краски","spmin":1,"spmax":255,"scmin":1,"scmax":100,"type":0},</v>
      </c>
      <c r="AC45" s="7" t="str">
        <f t="shared" ca="1" si="31"/>
        <v>"e39":0,</v>
      </c>
      <c r="AD45" s="7" t="str">
        <f t="shared" ca="1" si="32"/>
        <v>e39=[[e39]]&amp;</v>
      </c>
      <c r="AE45" s="7" t="str">
        <f t="shared" ca="1" si="33"/>
        <v>"e39":2,</v>
      </c>
      <c r="AF45" s="4" t="str">
        <f t="shared" ca="1" si="34"/>
        <v>{"type":"checkbox","class":"checkbox-big","name":"e39","title":"39. Масляные краски","style":"font-size:20px;display:block","state":"{{e39}}"},</v>
      </c>
      <c r="AG45" s="4" t="str">
        <f t="shared" ca="1" si="35"/>
        <v>{"type":"h4","title":"39. Масляные краски","style":"width:85%;float:left"},{"type":"input","title":"папка","name":"e39","state":"{{e39}}","pattern":"[0-9]{1,2}","style":"width:15%;display:inline"},{"type":"hr"},</v>
      </c>
      <c r="AH45" s="4" t="str">
        <f t="shared" ca="1" si="36"/>
        <v>"39": "39.Масляные краски",</v>
      </c>
      <c r="AI45" s="25" t="str">
        <f t="shared" ca="1" si="37"/>
        <v>"39":"39",</v>
      </c>
      <c r="AJ45" s="4" t="str">
        <f t="shared" ca="1" si="38"/>
        <v>39. Масляные краски,1,255,1,100,0;</v>
      </c>
      <c r="AK45" s="49"/>
      <c r="AL45" s="49"/>
      <c r="AM45" s="49"/>
      <c r="AN45" s="50"/>
      <c r="AO45" s="49"/>
      <c r="AP45" s="49"/>
      <c r="AQ45" s="49"/>
      <c r="AR45" s="49"/>
      <c r="AS45" s="51"/>
      <c r="AT45" s="49"/>
      <c r="AU45" s="49"/>
      <c r="AV45" s="52"/>
      <c r="AW45" s="52"/>
      <c r="AX45" s="52"/>
      <c r="AY45" s="52"/>
      <c r="AZ45" s="52"/>
      <c r="BA45" s="52"/>
      <c r="BB45" s="52"/>
      <c r="BC45" s="52"/>
      <c r="BD45" s="52"/>
    </row>
    <row r="46" spans="1:56" s="2" customFormat="1" ht="14.25" customHeight="1">
      <c r="A46" s="4">
        <f t="shared" ca="1" si="22"/>
        <v>40</v>
      </c>
      <c r="B46" s="4" t="s">
        <v>166</v>
      </c>
      <c r="C46" s="4" t="s">
        <v>167</v>
      </c>
      <c r="D46" s="23"/>
      <c r="E46" s="24"/>
      <c r="F46" s="24"/>
      <c r="G46" s="24"/>
      <c r="H46" s="4">
        <v>25</v>
      </c>
      <c r="I46" s="4">
        <v>186</v>
      </c>
      <c r="J46" s="4">
        <v>23</v>
      </c>
      <c r="K46" s="63"/>
      <c r="L46" s="4">
        <v>99</v>
      </c>
      <c r="M46">
        <v>255</v>
      </c>
      <c r="N46" s="4">
        <v>1</v>
      </c>
      <c r="O46">
        <v>100</v>
      </c>
      <c r="P46" s="4">
        <v>0</v>
      </c>
      <c r="Q46" t="s">
        <v>44</v>
      </c>
      <c r="R46" t="s">
        <v>168</v>
      </c>
      <c r="S46">
        <v>14</v>
      </c>
      <c r="T46" s="4">
        <f t="shared" ca="1" si="23"/>
        <v>40</v>
      </c>
      <c r="U46" s="63"/>
      <c r="V46" s="4" t="str">
        <f t="shared" ca="1" si="24"/>
        <v>#define EFF_MATRIX              ( 40U)    // Матрица</v>
      </c>
      <c r="W46" s="4" t="str">
        <f t="shared" ca="1" si="25"/>
        <v>String("40. Матрица,99,255,1,100,0;") +</v>
      </c>
      <c r="X46" s="4" t="str">
        <f t="shared" ca="1" si="26"/>
        <v>String("40. ,99,255,1,100,0;") +</v>
      </c>
      <c r="Y46" s="4" t="str">
        <f t="shared" ca="1" si="27"/>
        <v>String("40. ,99,255,1,100,0;") +</v>
      </c>
      <c r="Z46" s="4" t="str">
        <f t="shared" si="28"/>
        <v xml:space="preserve">  {  25, 186,  23}, // Матрица</v>
      </c>
      <c r="AA46" s="4" t="str">
        <f t="shared" ca="1" si="29"/>
        <v xml:space="preserve">        case EFF_MATRIX:              DYNAMIC_DELAY_TICK { effTimer = millis(); matrixRoutine();              Eff_Tick (); }  break;  // ( 40U) Матрица</v>
      </c>
      <c r="AB46" s="4" t="str">
        <f t="shared" ca="1" si="30"/>
        <v>{"name":"40. Матрица","spmin":99,"spmax":255,"scmin":1,"scmax":100,"type":0},</v>
      </c>
      <c r="AC46" s="7" t="str">
        <f t="shared" ca="1" si="31"/>
        <v>"e40":0,</v>
      </c>
      <c r="AD46" s="7" t="str">
        <f t="shared" ca="1" si="32"/>
        <v>e40=[[e40]]&amp;</v>
      </c>
      <c r="AE46" s="7" t="str">
        <f t="shared" ca="1" si="33"/>
        <v>"e40":14,</v>
      </c>
      <c r="AF46" s="4" t="str">
        <f t="shared" ca="1" si="34"/>
        <v>{"type":"checkbox","class":"checkbox-big","name":"e40","title":"40. Матрица","style":"font-size:20px;display:block","state":"{{e40}}"},</v>
      </c>
      <c r="AG46" s="4" t="str">
        <f t="shared" ca="1" si="35"/>
        <v>{"type":"h4","title":"40. Матрица","style":"width:85%;float:left"},{"type":"input","title":"папка","name":"e40","state":"{{e40}}","pattern":"[0-9]{1,2}","style":"width:15%;display:inline"},{"type":"hr"},</v>
      </c>
      <c r="AH46" s="4" t="str">
        <f t="shared" ca="1" si="36"/>
        <v>"40": "40.Матрица",</v>
      </c>
      <c r="AI46" s="25" t="str">
        <f t="shared" ca="1" si="37"/>
        <v>"40":"40",</v>
      </c>
      <c r="AJ46" s="4" t="str">
        <f t="shared" ca="1" si="38"/>
        <v>40. Матрица,99,255,1,100,0;</v>
      </c>
      <c r="AK46" s="49"/>
      <c r="AL46" s="49"/>
      <c r="AM46" s="49"/>
      <c r="AN46" s="50"/>
      <c r="AO46" s="49"/>
      <c r="AP46" s="49"/>
      <c r="AQ46" s="49"/>
      <c r="AR46" s="49"/>
      <c r="AS46" s="51"/>
      <c r="AT46" s="49"/>
      <c r="AU46" s="49"/>
      <c r="AV46" s="52"/>
      <c r="AW46" s="52"/>
      <c r="AX46" s="52"/>
      <c r="AY46" s="52"/>
      <c r="AZ46" s="52"/>
      <c r="BA46" s="52"/>
      <c r="BB46" s="52"/>
      <c r="BC46" s="52"/>
      <c r="BD46" s="52"/>
    </row>
    <row r="47" spans="1:56" s="2" customFormat="1" ht="14.25" customHeight="1">
      <c r="A47" s="4">
        <f t="shared" ca="1" si="22"/>
        <v>41</v>
      </c>
      <c r="B47" s="4" t="s">
        <v>169</v>
      </c>
      <c r="C47" s="4" t="s">
        <v>170</v>
      </c>
      <c r="D47" s="23"/>
      <c r="E47" s="24"/>
      <c r="F47" s="24"/>
      <c r="G47" s="24"/>
      <c r="H47" s="4">
        <v>25</v>
      </c>
      <c r="I47" s="4">
        <v>235</v>
      </c>
      <c r="J47" s="4">
        <v>4</v>
      </c>
      <c r="K47" s="63"/>
      <c r="L47" s="4">
        <v>60</v>
      </c>
      <c r="M47">
        <v>255</v>
      </c>
      <c r="N47" s="4">
        <v>1</v>
      </c>
      <c r="O47">
        <v>100</v>
      </c>
      <c r="P47" s="4">
        <v>0</v>
      </c>
      <c r="Q47" t="s">
        <v>44</v>
      </c>
      <c r="R47" t="s">
        <v>171</v>
      </c>
      <c r="S47">
        <v>2</v>
      </c>
      <c r="T47" s="4">
        <f t="shared" ca="1" si="23"/>
        <v>41</v>
      </c>
      <c r="U47" s="63"/>
      <c r="V47" s="4" t="str">
        <f t="shared" ca="1" si="24"/>
        <v>#define EFF_TWINKLES            ( 41U)    // Мерцание</v>
      </c>
      <c r="W47" s="4" t="str">
        <f t="shared" ca="1" si="25"/>
        <v>String("41. Мерцание,60,255,1,100,0;") +</v>
      </c>
      <c r="X47" s="4" t="str">
        <f t="shared" ca="1" si="26"/>
        <v>String("41. ,60,255,1,100,0;") +</v>
      </c>
      <c r="Y47" s="4" t="str">
        <f t="shared" ca="1" si="27"/>
        <v>String("41. ,60,255,1,100,0;") +</v>
      </c>
      <c r="Z47" s="4" t="str">
        <f t="shared" si="28"/>
        <v xml:space="preserve">  {  25, 235,   4}, // Мерцание</v>
      </c>
      <c r="AA47" s="4" t="str">
        <f t="shared" ca="1" si="29"/>
        <v xml:space="preserve">        case EFF_TWINKLES:            DYNAMIC_DELAY_TICK { effTimer = millis(); twinklesRoutine();            Eff_Tick (); }  break;  // ( 41U) Мерцание</v>
      </c>
      <c r="AB47" s="4" t="str">
        <f t="shared" ca="1" si="30"/>
        <v>{"name":"41. Мерцание","spmin":60,"spmax":255,"scmin":1,"scmax":100,"type":0},</v>
      </c>
      <c r="AC47" s="7" t="str">
        <f t="shared" ca="1" si="31"/>
        <v>"e41":0,</v>
      </c>
      <c r="AD47" s="7" t="str">
        <f t="shared" ca="1" si="32"/>
        <v>e41=[[e41]]&amp;</v>
      </c>
      <c r="AE47" s="7" t="str">
        <f t="shared" ca="1" si="33"/>
        <v>"e41":2,</v>
      </c>
      <c r="AF47" s="4" t="str">
        <f t="shared" ca="1" si="34"/>
        <v>{"type":"checkbox","class":"checkbox-big","name":"e41","title":"41. Мерцание","style":"font-size:20px;display:block","state":"{{e41}}"},</v>
      </c>
      <c r="AG47" s="4" t="str">
        <f t="shared" ca="1" si="35"/>
        <v>{"type":"h4","title":"41. Мерцание","style":"width:85%;float:left"},{"type":"input","title":"папка","name":"e41","state":"{{e41}}","pattern":"[0-9]{1,2}","style":"width:15%;display:inline"},{"type":"hr"},</v>
      </c>
      <c r="AH47" s="4" t="str">
        <f t="shared" ca="1" si="36"/>
        <v>"41": "41.Мерцание",</v>
      </c>
      <c r="AI47" s="25" t="str">
        <f t="shared" ca="1" si="37"/>
        <v>"41":"41",</v>
      </c>
      <c r="AJ47" s="4" t="str">
        <f t="shared" ca="1" si="38"/>
        <v>41. Мерцание,60,255,1,100,0;</v>
      </c>
      <c r="AK47" s="49"/>
      <c r="AL47" s="49"/>
      <c r="AM47" s="49"/>
      <c r="AN47" s="50"/>
      <c r="AO47" s="49"/>
      <c r="AP47" s="49"/>
      <c r="AQ47" s="49"/>
      <c r="AR47" s="49"/>
      <c r="AS47" s="51"/>
      <c r="AT47" s="49"/>
      <c r="AU47" s="49"/>
      <c r="AV47" s="52"/>
      <c r="AW47" s="52"/>
      <c r="AX47" s="52"/>
      <c r="AY47" s="52"/>
      <c r="AZ47" s="52"/>
      <c r="BA47" s="52"/>
      <c r="BB47" s="52"/>
      <c r="BC47" s="52"/>
      <c r="BD47" s="52"/>
    </row>
    <row r="48" spans="1:56" s="2" customFormat="1" ht="14.25" customHeight="1">
      <c r="A48" s="4">
        <f t="shared" ca="1" si="22"/>
        <v>42</v>
      </c>
      <c r="B48" s="4" t="s">
        <v>172</v>
      </c>
      <c r="C48" s="4" t="s">
        <v>173</v>
      </c>
      <c r="D48" s="23"/>
      <c r="E48" s="24"/>
      <c r="F48" s="24"/>
      <c r="G48" s="24"/>
      <c r="H48" s="4">
        <v>15</v>
      </c>
      <c r="I48" s="4">
        <v>72</v>
      </c>
      <c r="J48" s="4">
        <v>3</v>
      </c>
      <c r="K48" s="63"/>
      <c r="L48" s="4">
        <v>1</v>
      </c>
      <c r="M48">
        <v>255</v>
      </c>
      <c r="N48" s="4">
        <v>1</v>
      </c>
      <c r="O48">
        <v>100</v>
      </c>
      <c r="P48" s="4">
        <v>0</v>
      </c>
      <c r="Q48" t="s">
        <v>81</v>
      </c>
      <c r="R48" t="s">
        <v>174</v>
      </c>
      <c r="S48">
        <v>2</v>
      </c>
      <c r="T48" s="4">
        <f t="shared" ca="1" si="23"/>
        <v>42</v>
      </c>
      <c r="U48" s="63"/>
      <c r="V48" s="4" t="str">
        <f t="shared" ca="1" si="24"/>
        <v>#define EFF_METABALLS           ( 42U)    // Метоболз</v>
      </c>
      <c r="W48" s="4" t="str">
        <f t="shared" ca="1" si="25"/>
        <v>String("42. Метоболз,1,255,1,100,0;") +</v>
      </c>
      <c r="X48" s="4" t="str">
        <f t="shared" ca="1" si="26"/>
        <v>String("42. ,1,255,1,100,0;") +</v>
      </c>
      <c r="Y48" s="4" t="str">
        <f t="shared" ca="1" si="27"/>
        <v>String("42. ,1,255,1,100,0;") +</v>
      </c>
      <c r="Z48" s="4" t="str">
        <f t="shared" si="28"/>
        <v xml:space="preserve">  {  15,  72,   3}, // Метоболз</v>
      </c>
      <c r="AA48" s="4" t="str">
        <f t="shared" ca="1" si="29"/>
        <v xml:space="preserve">        case EFF_METABALLS:           LOW_DELAY_TICK { effTimer = millis(); MetaBallsRoutine();           Eff_Tick (); }  break;  // ( 42U) Метоболз</v>
      </c>
      <c r="AB48" s="4" t="str">
        <f t="shared" ca="1" si="30"/>
        <v>{"name":"42. Метоболз","spmin":1,"spmax":255,"scmin":1,"scmax":100,"type":0},</v>
      </c>
      <c r="AC48" s="7" t="str">
        <f t="shared" ca="1" si="31"/>
        <v>"e42":0,</v>
      </c>
      <c r="AD48" s="7" t="str">
        <f t="shared" ca="1" si="32"/>
        <v>e42=[[e42]]&amp;</v>
      </c>
      <c r="AE48" s="7" t="str">
        <f t="shared" ca="1" si="33"/>
        <v>"e42":2,</v>
      </c>
      <c r="AF48" s="4" t="str">
        <f t="shared" ca="1" si="34"/>
        <v>{"type":"checkbox","class":"checkbox-big","name":"e42","title":"42. Метоболз","style":"font-size:20px;display:block","state":"{{e42}}"},</v>
      </c>
      <c r="AG48" s="4" t="str">
        <f t="shared" ca="1" si="35"/>
        <v>{"type":"h4","title":"42. Метоболз","style":"width:85%;float:left"},{"type":"input","title":"папка","name":"e42","state":"{{e42}}","pattern":"[0-9]{1,2}","style":"width:15%;display:inline"},{"type":"hr"},</v>
      </c>
      <c r="AH48" s="4" t="str">
        <f t="shared" ca="1" si="36"/>
        <v>"42": "42.Метоболз",</v>
      </c>
      <c r="AI48" s="25" t="str">
        <f t="shared" ca="1" si="37"/>
        <v>"42":"42",</v>
      </c>
      <c r="AJ48" s="4" t="str">
        <f t="shared" ca="1" si="38"/>
        <v>42. Метоболз,1,255,1,100,0;</v>
      </c>
      <c r="AK48" s="49"/>
      <c r="AL48" s="49"/>
      <c r="AM48" s="49"/>
      <c r="AN48" s="50"/>
      <c r="AO48" s="49"/>
      <c r="AP48" s="49"/>
      <c r="AQ48" s="49"/>
      <c r="AR48" s="49"/>
      <c r="AS48" s="51"/>
      <c r="AT48" s="49"/>
      <c r="AU48" s="49"/>
      <c r="AV48" s="52"/>
      <c r="AW48" s="52"/>
      <c r="AX48" s="52"/>
      <c r="AY48" s="52"/>
      <c r="AZ48" s="52"/>
      <c r="BA48" s="52"/>
      <c r="BB48" s="52"/>
      <c r="BC48" s="52"/>
      <c r="BD48" s="52"/>
    </row>
    <row r="49" spans="1:56" s="2" customFormat="1" ht="14.25" customHeight="1">
      <c r="A49" s="4">
        <f t="shared" ca="1" si="22"/>
        <v>43</v>
      </c>
      <c r="B49" s="4" t="s">
        <v>175</v>
      </c>
      <c r="C49" s="4" t="s">
        <v>176</v>
      </c>
      <c r="D49" s="23"/>
      <c r="E49" s="24"/>
      <c r="F49" s="24"/>
      <c r="G49" s="24"/>
      <c r="H49" s="4">
        <v>28</v>
      </c>
      <c r="I49" s="4">
        <v>70</v>
      </c>
      <c r="J49" s="4">
        <v>20</v>
      </c>
      <c r="K49" s="63"/>
      <c r="L49" s="4">
        <v>0</v>
      </c>
      <c r="M49">
        <v>255</v>
      </c>
      <c r="N49" s="4">
        <v>1</v>
      </c>
      <c r="O49">
        <v>100</v>
      </c>
      <c r="P49" s="4">
        <v>0</v>
      </c>
      <c r="Q49" t="s">
        <v>177</v>
      </c>
      <c r="R49" t="s">
        <v>178</v>
      </c>
      <c r="S49">
        <v>2</v>
      </c>
      <c r="T49" s="4">
        <f t="shared" ca="1" si="23"/>
        <v>43</v>
      </c>
      <c r="U49" s="63"/>
      <c r="V49" s="4" t="str">
        <f t="shared" ca="1" si="24"/>
        <v>#define EFF_WEB_TOOLS           ( 43U)    // Мечта дизайнера</v>
      </c>
      <c r="W49" s="4" t="str">
        <f t="shared" ca="1" si="25"/>
        <v>String("43. Мечта дизайнера,0,255,1,100,0;") +</v>
      </c>
      <c r="X49" s="4" t="str">
        <f t="shared" ca="1" si="26"/>
        <v>String("43. ,0,255,1,100,0;") +</v>
      </c>
      <c r="Y49" s="4" t="str">
        <f t="shared" ca="1" si="27"/>
        <v>String("43. ,0,255,1,100,0;") +</v>
      </c>
      <c r="Z49" s="4" t="str">
        <f t="shared" si="28"/>
        <v xml:space="preserve">  {  28,  70,  20}, // Мечта дизайнера</v>
      </c>
      <c r="AA49" s="4" t="str">
        <f t="shared" ca="1" si="29"/>
        <v xml:space="preserve">        case EFF_WEB_TOOLS:           SOFT_DELAY_TICK { effTimer = millis(); WebTools();                   Eff_Tick (); }  break;  // ( 43U) Мечта дизайнера</v>
      </c>
      <c r="AB49" s="4" t="str">
        <f t="shared" ca="1" si="30"/>
        <v>{"name":"43. Мечта дизайнера","spmin":0,"spmax":255,"scmin":1,"scmax":100,"type":0},</v>
      </c>
      <c r="AC49" s="7" t="str">
        <f t="shared" ca="1" si="31"/>
        <v>"e43":0,</v>
      </c>
      <c r="AD49" s="7" t="str">
        <f t="shared" ca="1" si="32"/>
        <v>e43=[[e43]]&amp;</v>
      </c>
      <c r="AE49" s="7" t="str">
        <f t="shared" ca="1" si="33"/>
        <v>"e43":2,</v>
      </c>
      <c r="AF49" s="4" t="str">
        <f t="shared" ca="1" si="34"/>
        <v>{"type":"checkbox","class":"checkbox-big","name":"e43","title":"43. Мечта дизайнера","style":"font-size:20px;display:block","state":"{{e43}}"},</v>
      </c>
      <c r="AG49" s="4" t="str">
        <f t="shared" ca="1" si="35"/>
        <v>{"type":"h4","title":"43. Мечта дизайнера","style":"width:85%;float:left"},{"type":"input","title":"папка","name":"e43","state":"{{e43}}","pattern":"[0-9]{1,2}","style":"width:15%;display:inline"},{"type":"hr"},</v>
      </c>
      <c r="AH49" s="4" t="str">
        <f t="shared" ca="1" si="36"/>
        <v>"43": "43.Мечта дизайнера",</v>
      </c>
      <c r="AI49" s="25" t="str">
        <f t="shared" ca="1" si="37"/>
        <v>"43":"43",</v>
      </c>
      <c r="AJ49" s="4" t="str">
        <f t="shared" ca="1" si="38"/>
        <v>43. Мечта дизайнера,0,255,1,100,0;</v>
      </c>
      <c r="AK49" s="49"/>
      <c r="AL49" s="49"/>
      <c r="AM49" s="49"/>
      <c r="AN49" s="50"/>
      <c r="AO49" s="49"/>
      <c r="AP49" s="49"/>
      <c r="AQ49" s="49"/>
      <c r="AR49" s="49"/>
      <c r="AS49" s="51"/>
      <c r="AT49" s="49"/>
      <c r="AU49" s="49"/>
      <c r="AV49" s="52"/>
      <c r="AW49" s="52"/>
      <c r="AX49" s="52"/>
      <c r="AY49" s="52"/>
      <c r="AZ49" s="52"/>
      <c r="BA49" s="52"/>
      <c r="BB49" s="52"/>
      <c r="BC49" s="52"/>
      <c r="BD49" s="52"/>
    </row>
    <row r="50" spans="1:56" s="2" customFormat="1" ht="14.25" customHeight="1">
      <c r="A50" s="34">
        <f t="shared" ca="1" si="22"/>
        <v>44</v>
      </c>
      <c r="B50" s="35" t="s">
        <v>179</v>
      </c>
      <c r="C50" s="35" t="s">
        <v>180</v>
      </c>
      <c r="D50" s="23"/>
      <c r="E50" s="24"/>
      <c r="F50" s="24"/>
      <c r="G50" s="24"/>
      <c r="H50" s="34">
        <v>15</v>
      </c>
      <c r="I50" s="4">
        <v>205</v>
      </c>
      <c r="J50" s="4">
        <v>50</v>
      </c>
      <c r="K50" s="65"/>
      <c r="L50" s="4">
        <v>50</v>
      </c>
      <c r="M50">
        <v>255</v>
      </c>
      <c r="N50" s="4">
        <v>1</v>
      </c>
      <c r="O50">
        <v>100</v>
      </c>
      <c r="P50" s="4">
        <v>0</v>
      </c>
      <c r="Q50" t="s">
        <v>44</v>
      </c>
      <c r="R50" t="s">
        <v>181</v>
      </c>
      <c r="S50">
        <v>2</v>
      </c>
      <c r="T50" s="4">
        <f t="shared" ca="1" si="23"/>
        <v>44</v>
      </c>
      <c r="U50" s="65"/>
      <c r="V50" s="35" t="str">
        <f t="shared" ca="1" si="24"/>
        <v>#define EFF_MOSAIC              ( 44U)    // Мозайка</v>
      </c>
      <c r="W50" s="35" t="str">
        <f t="shared" ca="1" si="25"/>
        <v>String("44. Мозайка,50,255,1,100,0;") +</v>
      </c>
      <c r="X50" s="35" t="str">
        <f t="shared" ca="1" si="26"/>
        <v>String("44. ,50,255,1,100,0;") +</v>
      </c>
      <c r="Y50" s="35" t="str">
        <f t="shared" ca="1" si="27"/>
        <v>String("44. ,50,255,1,100,0;") +</v>
      </c>
      <c r="Z50" s="4" t="str">
        <f t="shared" si="28"/>
        <v xml:space="preserve">  {  15, 205,  50}, // Мозайка</v>
      </c>
      <c r="AA50" s="35" t="str">
        <f t="shared" ca="1" si="29"/>
        <v xml:space="preserve">        case EFF_MOSAIC:              DYNAMIC_DELAY_TICK { effTimer = millis(); squaresNdotsRoutine();        Eff_Tick (); }  break;  // ( 44U) Мозайка</v>
      </c>
      <c r="AB50" s="35" t="str">
        <f ca="1">CONCATENATE("{""name"":""",A50,". ",C50,""",""spmin"":",L50,",""spmax"":",M50,",""scmin"":",N50,",""scmax"":",O50,",""type"":",P50,"}")</f>
        <v>{"name":"44. Мозайка","spmin":50,"spmax":255,"scmin":1,"scmax":100,"type":0}</v>
      </c>
      <c r="AC50" s="7" t="str">
        <f t="shared" ca="1" si="31"/>
        <v>"e44":0,</v>
      </c>
      <c r="AD50" s="7" t="str">
        <f t="shared" ca="1" si="32"/>
        <v>e44=[[e44]]&amp;</v>
      </c>
      <c r="AE50" s="7" t="str">
        <f t="shared" ca="1" si="33"/>
        <v>"e44":2,</v>
      </c>
      <c r="AF50" s="35" t="str">
        <f t="shared" ca="1" si="34"/>
        <v>{"type":"checkbox","class":"checkbox-big","name":"e44","title":"44. Мозайка","style":"font-size:20px;display:block","state":"{{e44}}"},</v>
      </c>
      <c r="AG50" s="35" t="str">
        <f t="shared" ca="1" si="35"/>
        <v>{"type":"h4","title":"44. Мозайка","style":"width:85%;float:left"},{"type":"input","title":"папка","name":"e44","state":"{{e44}}","pattern":"[0-9]{1,2}","style":"width:15%;display:inline"},{"type":"hr"},</v>
      </c>
      <c r="AH50" s="4" t="str">
        <f t="shared" ca="1" si="36"/>
        <v>"44": "44.Мозайка",</v>
      </c>
      <c r="AI50" s="25" t="str">
        <f t="shared" ca="1" si="37"/>
        <v>"44":"44",</v>
      </c>
      <c r="AJ50" s="35" t="str">
        <f t="shared" ca="1" si="38"/>
        <v>44. Мозайка,50,255,1,100,0;</v>
      </c>
      <c r="AK50" s="56"/>
      <c r="AL50" s="56"/>
      <c r="AM50" s="49"/>
      <c r="AN50" s="50"/>
      <c r="AO50" s="56"/>
      <c r="AP50" s="56"/>
      <c r="AQ50" s="56"/>
      <c r="AR50" s="49"/>
      <c r="AS50" s="51"/>
      <c r="AT50" s="56"/>
      <c r="AU50" s="49"/>
      <c r="AV50" s="52"/>
      <c r="AW50" s="52"/>
      <c r="AX50" s="52"/>
      <c r="AY50" s="52"/>
      <c r="AZ50" s="52"/>
      <c r="BA50" s="52"/>
      <c r="BB50" s="52"/>
      <c r="BC50" s="52"/>
      <c r="BD50" s="52"/>
    </row>
    <row r="51" spans="1:56" s="2" customFormat="1" ht="14.25" customHeight="1">
      <c r="A51" s="4">
        <f t="shared" ca="1" si="22"/>
        <v>45</v>
      </c>
      <c r="B51" s="4" t="s">
        <v>182</v>
      </c>
      <c r="C51" s="4" t="s">
        <v>183</v>
      </c>
      <c r="D51" s="23"/>
      <c r="E51" s="24"/>
      <c r="F51" s="24"/>
      <c r="G51" s="24"/>
      <c r="H51" s="4">
        <v>20</v>
      </c>
      <c r="I51" s="4">
        <v>61</v>
      </c>
      <c r="J51" s="4">
        <v>20</v>
      </c>
      <c r="K51" s="63"/>
      <c r="L51" s="4">
        <v>1</v>
      </c>
      <c r="M51">
        <v>255</v>
      </c>
      <c r="N51" s="4">
        <v>1</v>
      </c>
      <c r="O51">
        <v>100</v>
      </c>
      <c r="P51" s="4">
        <v>0</v>
      </c>
      <c r="Q51" t="s">
        <v>81</v>
      </c>
      <c r="R51" t="s">
        <v>184</v>
      </c>
      <c r="S51">
        <v>6</v>
      </c>
      <c r="T51" s="4">
        <f t="shared" ca="1" si="23"/>
        <v>45</v>
      </c>
      <c r="U51" s="63"/>
      <c r="V51" s="4" t="str">
        <f t="shared" ca="1" si="24"/>
        <v>#define EFF_BUTTERFLYS          ( 45U)    // Moтыльки</v>
      </c>
      <c r="W51" s="4" t="str">
        <f t="shared" ca="1" si="25"/>
        <v>String("45. Moтыльки,1,255,1,100,0;") +</v>
      </c>
      <c r="X51" s="4" t="str">
        <f t="shared" ca="1" si="26"/>
        <v>String("45. ,1,255,1,100,0;") +</v>
      </c>
      <c r="Y51" s="4" t="str">
        <f t="shared" ca="1" si="27"/>
        <v>String("45. ,1,255,1,100,0;") +</v>
      </c>
      <c r="Z51" s="4" t="str">
        <f t="shared" si="28"/>
        <v xml:space="preserve">  {  20,  61,  20}, // Moтыльки</v>
      </c>
      <c r="AA51" s="4" t="str">
        <f t="shared" ca="1" si="29"/>
        <v xml:space="preserve">        case EFF_BUTTERFLYS:          LOW_DELAY_TICK { effTimer = millis(); butterflysRoutine(true);      Eff_Tick (); }  break;  // ( 45U) Moтыльки</v>
      </c>
      <c r="AB51" s="4" t="str">
        <f t="shared" ref="AB51:AB66" ca="1" si="39">CONCATENATE("{""name"":""",A51,". ",C51,""",""spmin"":",L51,",""spmax"":",M51,",""scmin"":",N51,",""scmax"":",O51,",""type"":",P51,"},")</f>
        <v>{"name":"45. Moтыльки","spmin":1,"spmax":255,"scmin":1,"scmax":100,"type":0},</v>
      </c>
      <c r="AC51" s="7" t="str">
        <f t="shared" ca="1" si="31"/>
        <v>"e45":0,</v>
      </c>
      <c r="AD51" s="7" t="str">
        <f t="shared" ca="1" si="32"/>
        <v>e45=[[e45]]&amp;</v>
      </c>
      <c r="AE51" s="7" t="str">
        <f t="shared" ca="1" si="33"/>
        <v>"e45":6,</v>
      </c>
      <c r="AF51" s="4" t="str">
        <f t="shared" ca="1" si="34"/>
        <v>{"type":"checkbox","class":"checkbox-big","name":"e45","title":"45. Moтыльки","style":"font-size:20px;display:block","state":"{{e45}}"},</v>
      </c>
      <c r="AG51" s="4" t="str">
        <f t="shared" ca="1" si="35"/>
        <v>{"type":"h4","title":"45. Moтыльки","style":"width:85%;float:left"},{"type":"input","title":"папка","name":"e45","state":"{{e45}}","pattern":"[0-9]{1,2}","style":"width:15%;display:inline"},{"type":"hr"},</v>
      </c>
      <c r="AH51" s="4" t="str">
        <f t="shared" ca="1" si="36"/>
        <v>"45": "45.Moтыльки",</v>
      </c>
      <c r="AI51" s="25" t="str">
        <f t="shared" ca="1" si="37"/>
        <v>"45":"45",</v>
      </c>
      <c r="AJ51" s="4" t="str">
        <f t="shared" ca="1" si="38"/>
        <v>45. Moтыльки,1,255,1,100,0;</v>
      </c>
      <c r="AK51" s="49"/>
      <c r="AL51" s="49"/>
      <c r="AM51" s="49"/>
      <c r="AN51" s="50"/>
      <c r="AO51" s="49"/>
      <c r="AP51" s="49"/>
      <c r="AQ51" s="49"/>
      <c r="AR51" s="49"/>
      <c r="AS51" s="51"/>
      <c r="AT51" s="49"/>
      <c r="AU51" s="49"/>
      <c r="AV51" s="52"/>
      <c r="AW51" s="52"/>
      <c r="AX51" s="52"/>
      <c r="AY51" s="52"/>
      <c r="AZ51" s="52"/>
      <c r="BA51" s="52"/>
      <c r="BB51" s="52"/>
      <c r="BC51" s="52"/>
      <c r="BD51" s="52"/>
    </row>
    <row r="52" spans="1:56" s="2" customFormat="1" ht="14.25" customHeight="1">
      <c r="A52" s="4">
        <f t="shared" ca="1" si="22"/>
        <v>46</v>
      </c>
      <c r="B52" s="4" t="s">
        <v>185</v>
      </c>
      <c r="C52" s="4" t="s">
        <v>186</v>
      </c>
      <c r="D52" s="23"/>
      <c r="E52" s="24"/>
      <c r="F52" s="24"/>
      <c r="G52" s="24"/>
      <c r="H52" s="4">
        <v>15</v>
      </c>
      <c r="I52" s="4">
        <v>255</v>
      </c>
      <c r="J52" s="4">
        <v>26</v>
      </c>
      <c r="K52" s="63"/>
      <c r="L52" s="4">
        <v>1</v>
      </c>
      <c r="M52">
        <v>255</v>
      </c>
      <c r="N52" s="4">
        <v>1</v>
      </c>
      <c r="O52">
        <v>100</v>
      </c>
      <c r="P52" s="4">
        <v>0</v>
      </c>
      <c r="Q52" t="s">
        <v>81</v>
      </c>
      <c r="R52" t="s">
        <v>187</v>
      </c>
      <c r="S52">
        <v>2</v>
      </c>
      <c r="T52" s="4">
        <f t="shared" ca="1" si="23"/>
        <v>46</v>
      </c>
      <c r="U52" s="63"/>
      <c r="V52" s="4" t="str">
        <f t="shared" ca="1" si="24"/>
        <v>#define EFF_BBALLS              ( 46U)    // Мячики</v>
      </c>
      <c r="W52" s="4" t="str">
        <f t="shared" ca="1" si="25"/>
        <v>String("46. Мячики,1,255,1,100,0;") +</v>
      </c>
      <c r="X52" s="4" t="str">
        <f t="shared" ca="1" si="26"/>
        <v>String("46. ,1,255,1,100,0;") +</v>
      </c>
      <c r="Y52" s="4" t="str">
        <f t="shared" ca="1" si="27"/>
        <v>String("46. ,1,255,1,100,0;") +</v>
      </c>
      <c r="Z52" s="4" t="str">
        <f t="shared" si="28"/>
        <v xml:space="preserve">  {  15, 255,  26}, // Мячики</v>
      </c>
      <c r="AA52" s="4" t="str">
        <f t="shared" ca="1" si="29"/>
        <v xml:space="preserve">        case EFF_BBALLS:              LOW_DELAY_TICK { effTimer = millis(); BBallsRoutine();              Eff_Tick (); }  break;  // ( 46U) Мячики</v>
      </c>
      <c r="AB52" s="4" t="str">
        <f t="shared" ca="1" si="39"/>
        <v>{"name":"46. Мячики","spmin":1,"spmax":255,"scmin":1,"scmax":100,"type":0},</v>
      </c>
      <c r="AC52" s="7" t="str">
        <f t="shared" ca="1" si="31"/>
        <v>"e46":0,</v>
      </c>
      <c r="AD52" s="7" t="str">
        <f t="shared" ca="1" si="32"/>
        <v>e46=[[e46]]&amp;</v>
      </c>
      <c r="AE52" s="7" t="str">
        <f t="shared" ca="1" si="33"/>
        <v>"e46":2,</v>
      </c>
      <c r="AF52" s="4" t="str">
        <f t="shared" ca="1" si="34"/>
        <v>{"type":"checkbox","class":"checkbox-big","name":"e46","title":"46. Мячики","style":"font-size:20px;display:block","state":"{{e46}}"},</v>
      </c>
      <c r="AG52" s="4" t="str">
        <f t="shared" ca="1" si="35"/>
        <v>{"type":"h4","title":"46. Мячики","style":"width:85%;float:left"},{"type":"input","title":"папка","name":"e46","state":"{{e46}}","pattern":"[0-9]{1,2}","style":"width:15%;display:inline"},{"type":"hr"},</v>
      </c>
      <c r="AH52" s="4" t="str">
        <f t="shared" ca="1" si="36"/>
        <v>"46": "46.Мячики",</v>
      </c>
      <c r="AI52" s="25" t="str">
        <f t="shared" ca="1" si="37"/>
        <v>"46":"46",</v>
      </c>
      <c r="AJ52" s="4" t="str">
        <f t="shared" ca="1" si="38"/>
        <v>46. Мячики,1,255,1,100,0;</v>
      </c>
      <c r="AK52" s="49"/>
      <c r="AL52" s="49"/>
      <c r="AM52" s="49"/>
      <c r="AN52" s="50"/>
      <c r="AO52" s="49"/>
      <c r="AP52" s="49"/>
      <c r="AQ52" s="49"/>
      <c r="AR52" s="49"/>
      <c r="AS52" s="51"/>
      <c r="AT52" s="49"/>
      <c r="AU52" s="49"/>
      <c r="AV52" s="52"/>
      <c r="AW52" s="52"/>
      <c r="AX52" s="52"/>
      <c r="AY52" s="52"/>
      <c r="AZ52" s="52"/>
      <c r="BA52" s="52"/>
      <c r="BB52" s="52"/>
      <c r="BC52" s="52"/>
      <c r="BD52" s="52"/>
    </row>
    <row r="53" spans="1:56" s="2" customFormat="1" ht="14.25" customHeight="1">
      <c r="A53" s="4">
        <f t="shared" ca="1" si="22"/>
        <v>47</v>
      </c>
      <c r="B53" s="4" t="s">
        <v>188</v>
      </c>
      <c r="C53" s="4" t="s">
        <v>189</v>
      </c>
      <c r="D53" s="23"/>
      <c r="E53" s="24"/>
      <c r="F53" s="24"/>
      <c r="G53" s="24"/>
      <c r="H53" s="4">
        <v>25</v>
      </c>
      <c r="I53" s="4">
        <v>255</v>
      </c>
      <c r="J53" s="4">
        <v>85</v>
      </c>
      <c r="K53" s="63"/>
      <c r="L53" s="4">
        <v>1</v>
      </c>
      <c r="M53">
        <v>255</v>
      </c>
      <c r="N53" s="4">
        <v>1</v>
      </c>
      <c r="O53">
        <v>100</v>
      </c>
      <c r="P53" s="4">
        <v>0</v>
      </c>
      <c r="Q53" t="s">
        <v>81</v>
      </c>
      <c r="R53" t="s">
        <v>190</v>
      </c>
      <c r="S53">
        <v>2</v>
      </c>
      <c r="T53" s="4">
        <f t="shared" ca="1" si="23"/>
        <v>47</v>
      </c>
      <c r="U53" s="63"/>
      <c r="V53" s="4" t="str">
        <f t="shared" ca="1" si="24"/>
        <v>#define EFF_BALLS_BOUNCE        ( 47U)    // Мячики без границ</v>
      </c>
      <c r="W53" s="4" t="str">
        <f t="shared" ca="1" si="25"/>
        <v>String("47. Мячики без границ,1,255,1,100,0;") +</v>
      </c>
      <c r="X53" s="4" t="str">
        <f t="shared" ca="1" si="26"/>
        <v>String("47. ,1,255,1,100,0;") +</v>
      </c>
      <c r="Y53" s="4" t="str">
        <f t="shared" ca="1" si="27"/>
        <v>String("47. ,1,255,1,100,0;") +</v>
      </c>
      <c r="Z53" s="4" t="str">
        <f t="shared" si="28"/>
        <v xml:space="preserve">  {  25, 255,  85}, // Мячики без границ</v>
      </c>
      <c r="AA53" s="4" t="str">
        <f t="shared" ca="1" si="29"/>
        <v xml:space="preserve">        case EFF_BALLS_BOUNCE:        LOW_DELAY_TICK { effTimer = millis(); bounceRoutine();              Eff_Tick (); }  break;  // ( 47U) Мячики без границ</v>
      </c>
      <c r="AB53" s="4" t="str">
        <f t="shared" ca="1" si="39"/>
        <v>{"name":"47. Мячики без границ","spmin":1,"spmax":255,"scmin":1,"scmax":100,"type":0},</v>
      </c>
      <c r="AC53" s="7" t="str">
        <f t="shared" ca="1" si="31"/>
        <v>"e47":0,</v>
      </c>
      <c r="AD53" s="7" t="str">
        <f t="shared" ca="1" si="32"/>
        <v>e47=[[e47]]&amp;</v>
      </c>
      <c r="AE53" s="7" t="str">
        <f t="shared" ca="1" si="33"/>
        <v>"e47":2,</v>
      </c>
      <c r="AF53" s="4" t="str">
        <f t="shared" ca="1" si="34"/>
        <v>{"type":"checkbox","class":"checkbox-big","name":"e47","title":"47. Мячики без границ","style":"font-size:20px;display:block","state":"{{e47}}"},</v>
      </c>
      <c r="AG53" s="4" t="str">
        <f t="shared" ca="1" si="35"/>
        <v>{"type":"h4","title":"47. Мячики без границ","style":"width:85%;float:left"},{"type":"input","title":"папка","name":"e47","state":"{{e47}}","pattern":"[0-9]{1,2}","style":"width:15%;display:inline"},{"type":"hr"},</v>
      </c>
      <c r="AH53" s="4" t="str">
        <f t="shared" ca="1" si="36"/>
        <v>"47": "47.Мячики без границ",</v>
      </c>
      <c r="AI53" s="25" t="str">
        <f t="shared" ca="1" si="37"/>
        <v>"47":"47",</v>
      </c>
      <c r="AJ53" s="4" t="str">
        <f t="shared" ca="1" si="38"/>
        <v>47. Мячики без границ,1,255,1,100,0;</v>
      </c>
      <c r="AK53" s="49"/>
      <c r="AL53" s="49"/>
      <c r="AM53" s="49"/>
      <c r="AN53" s="50"/>
      <c r="AO53" s="49"/>
      <c r="AP53" s="49"/>
      <c r="AQ53" s="49"/>
      <c r="AR53" s="49"/>
      <c r="AS53" s="51"/>
      <c r="AT53" s="49"/>
      <c r="AU53" s="49"/>
      <c r="AV53" s="52"/>
      <c r="AW53" s="52"/>
      <c r="AX53" s="52"/>
      <c r="AY53" s="52"/>
      <c r="AZ53" s="52"/>
      <c r="BA53" s="52"/>
      <c r="BB53" s="52"/>
      <c r="BC53" s="52"/>
      <c r="BD53" s="52"/>
    </row>
    <row r="54" spans="1:56" s="2" customFormat="1" ht="14.25" customHeight="1">
      <c r="A54" s="4">
        <f t="shared" ca="1" si="22"/>
        <v>48</v>
      </c>
      <c r="B54" s="4" t="s">
        <v>191</v>
      </c>
      <c r="C54" s="4" t="s">
        <v>192</v>
      </c>
      <c r="D54" s="23"/>
      <c r="E54" s="24"/>
      <c r="F54" s="24"/>
      <c r="G54" s="24"/>
      <c r="H54" s="4">
        <v>30</v>
      </c>
      <c r="I54" s="4">
        <v>165</v>
      </c>
      <c r="J54" s="4">
        <v>30</v>
      </c>
      <c r="K54" s="63"/>
      <c r="L54" s="4">
        <v>1</v>
      </c>
      <c r="M54">
        <v>255</v>
      </c>
      <c r="N54" s="4">
        <v>1</v>
      </c>
      <c r="O54">
        <v>100</v>
      </c>
      <c r="P54" s="4">
        <v>0</v>
      </c>
      <c r="Q54" t="s">
        <v>44</v>
      </c>
      <c r="R54" t="s">
        <v>193</v>
      </c>
      <c r="S54">
        <v>2</v>
      </c>
      <c r="T54" s="4">
        <f t="shared" ca="1" si="23"/>
        <v>48</v>
      </c>
      <c r="U54" s="63"/>
      <c r="V54" s="4" t="str">
        <f t="shared" ca="1" si="24"/>
        <v>#define EFF_CHRISTMAS_TREE      ( 48U)    // Новогодняя Елка</v>
      </c>
      <c r="W54" s="4" t="str">
        <f t="shared" ca="1" si="25"/>
        <v>String("48. Новогодняя Елка,1,255,1,100,0;") +</v>
      </c>
      <c r="X54" s="4" t="str">
        <f t="shared" ca="1" si="26"/>
        <v>String("48. ,1,255,1,100,0;") +</v>
      </c>
      <c r="Y54" s="4" t="str">
        <f t="shared" ca="1" si="27"/>
        <v>String("48. ,1,255,1,100,0;") +</v>
      </c>
      <c r="Z54" s="4" t="str">
        <f t="shared" si="28"/>
        <v xml:space="preserve">  {  30, 165,  30}, // Новогодняя Елка</v>
      </c>
      <c r="AA54" s="4" t="str">
        <f t="shared" ca="1" si="29"/>
        <v xml:space="preserve">        case EFF_CHRISTMAS_TREE:      DYNAMIC_DELAY_TICK { effTimer = millis(); ChristmasTree();              Eff_Tick (); }  break;  // ( 48U) Новогодняя Елка</v>
      </c>
      <c r="AB54" s="4" t="str">
        <f t="shared" ca="1" si="39"/>
        <v>{"name":"48. Новогодняя Елка","spmin":1,"spmax":255,"scmin":1,"scmax":100,"type":0},</v>
      </c>
      <c r="AC54" s="7" t="str">
        <f t="shared" ca="1" si="31"/>
        <v>"e48":0,</v>
      </c>
      <c r="AD54" s="7" t="str">
        <f t="shared" ca="1" si="32"/>
        <v>e48=[[e48]]&amp;</v>
      </c>
      <c r="AE54" s="7" t="str">
        <f t="shared" ca="1" si="33"/>
        <v>"e48":2,</v>
      </c>
      <c r="AF54" s="4" t="str">
        <f t="shared" ca="1" si="34"/>
        <v>{"type":"checkbox","class":"checkbox-big","name":"e48","title":"48. Новогодняя Елка","style":"font-size:20px;display:block","state":"{{e48}}"},</v>
      </c>
      <c r="AG54" s="4" t="str">
        <f t="shared" ca="1" si="35"/>
        <v>{"type":"h4","title":"48. Новогодняя Елка","style":"width:85%;float:left"},{"type":"input","title":"папка","name":"e48","state":"{{e48}}","pattern":"[0-9]{1,2}","style":"width:15%;display:inline"},{"type":"hr"},</v>
      </c>
      <c r="AH54" s="4" t="str">
        <f t="shared" ca="1" si="36"/>
        <v>"48": "48.Новогодняя Елка",</v>
      </c>
      <c r="AI54" s="25" t="str">
        <f t="shared" ca="1" si="37"/>
        <v>"48":"48",</v>
      </c>
      <c r="AJ54" s="4" t="str">
        <f t="shared" ca="1" si="38"/>
        <v>48. Новогодняя Елка,1,255,1,100,0;</v>
      </c>
      <c r="AK54" s="49"/>
      <c r="AL54" s="49"/>
      <c r="AM54" s="49"/>
      <c r="AN54" s="50"/>
      <c r="AO54" s="49"/>
      <c r="AP54" s="49"/>
      <c r="AQ54" s="49"/>
      <c r="AR54" s="49"/>
      <c r="AS54" s="51"/>
      <c r="AT54" s="49"/>
      <c r="AU54" s="49"/>
      <c r="AV54" s="52"/>
      <c r="AW54" s="52"/>
      <c r="AX54" s="52"/>
      <c r="AY54" s="52"/>
      <c r="AZ54" s="52"/>
      <c r="BA54" s="52"/>
      <c r="BB54" s="52"/>
      <c r="BC54" s="52"/>
      <c r="BD54" s="52"/>
    </row>
    <row r="55" spans="1:56" s="2" customFormat="1" ht="14.25" customHeight="1">
      <c r="A55" s="4">
        <f t="shared" ca="1" si="22"/>
        <v>49</v>
      </c>
      <c r="B55" s="4" t="s">
        <v>194</v>
      </c>
      <c r="C55" s="4" t="s">
        <v>195</v>
      </c>
      <c r="D55" s="23"/>
      <c r="E55" s="24"/>
      <c r="F55" s="24"/>
      <c r="G55" s="24"/>
      <c r="H55" s="4">
        <v>25</v>
      </c>
      <c r="I55" s="4">
        <v>210</v>
      </c>
      <c r="J55" s="4">
        <v>1</v>
      </c>
      <c r="K55" s="63"/>
      <c r="L55" s="4">
        <v>99</v>
      </c>
      <c r="M55">
        <v>255</v>
      </c>
      <c r="N55" s="4">
        <v>1</v>
      </c>
      <c r="O55">
        <v>100</v>
      </c>
      <c r="P55" s="4">
        <v>1</v>
      </c>
      <c r="Q55" t="s">
        <v>44</v>
      </c>
      <c r="R55" t="s">
        <v>196</v>
      </c>
      <c r="S55">
        <v>3</v>
      </c>
      <c r="T55" s="4">
        <f t="shared" ca="1" si="23"/>
        <v>49</v>
      </c>
      <c r="U55" s="63"/>
      <c r="V55" s="4" t="str">
        <f t="shared" ca="1" si="24"/>
        <v>#define EFF_FIRE                ( 49U)    // Огонь</v>
      </c>
      <c r="W55" s="4" t="str">
        <f t="shared" ca="1" si="25"/>
        <v>String("49. Огонь,99,255,1,100,1;") +</v>
      </c>
      <c r="X55" s="4" t="str">
        <f t="shared" ca="1" si="26"/>
        <v>String("49. ,99,255,1,100,1;") +</v>
      </c>
      <c r="Y55" s="4" t="str">
        <f t="shared" ca="1" si="27"/>
        <v>String("49. ,99,255,1,100,1;") +</v>
      </c>
      <c r="Z55" s="4" t="str">
        <f t="shared" si="28"/>
        <v xml:space="preserve">  {  25, 210,   1}, // Огонь</v>
      </c>
      <c r="AA55" s="4" t="str">
        <f t="shared" ca="1" si="29"/>
        <v xml:space="preserve">        case EFF_FIRE:                DYNAMIC_DELAY_TICK { effTimer = millis(); fireRoutine(true);            Eff_Tick (); }  break;  // ( 49U) Огонь</v>
      </c>
      <c r="AB55" s="4" t="str">
        <f t="shared" ca="1" si="39"/>
        <v>{"name":"49. Огонь","spmin":99,"spmax":255,"scmin":1,"scmax":100,"type":1},</v>
      </c>
      <c r="AC55" s="7" t="str">
        <f t="shared" ca="1" si="31"/>
        <v>"e49":0,</v>
      </c>
      <c r="AD55" s="7" t="str">
        <f t="shared" ca="1" si="32"/>
        <v>e49=[[e49]]&amp;</v>
      </c>
      <c r="AE55" s="7" t="str">
        <f t="shared" ca="1" si="33"/>
        <v>"e49":3,</v>
      </c>
      <c r="AF55" s="4" t="str">
        <f t="shared" ca="1" si="34"/>
        <v>{"type":"checkbox","class":"checkbox-big","name":"e49","title":"49. Огонь","style":"font-size:20px;display:block","state":"{{e49}}"},</v>
      </c>
      <c r="AG55" s="4" t="str">
        <f t="shared" ca="1" si="35"/>
        <v>{"type":"h4","title":"49. Огонь","style":"width:85%;float:left"},{"type":"input","title":"папка","name":"e49","state":"{{e49}}","pattern":"[0-9]{1,2}","style":"width:15%;display:inline"},{"type":"hr"},</v>
      </c>
      <c r="AH55" s="4" t="str">
        <f t="shared" ca="1" si="36"/>
        <v>"49": "49.Огонь",</v>
      </c>
      <c r="AI55" s="25" t="str">
        <f t="shared" ca="1" si="37"/>
        <v>"49":"49",</v>
      </c>
      <c r="AJ55" s="4" t="str">
        <f t="shared" ca="1" si="38"/>
        <v>49. Огонь,99,255,1,100,1;</v>
      </c>
      <c r="AK55" s="49"/>
      <c r="AL55" s="49"/>
      <c r="AM55" s="49"/>
      <c r="AN55" s="50"/>
      <c r="AO55" s="49"/>
      <c r="AP55" s="49"/>
      <c r="AQ55" s="49"/>
      <c r="AR55" s="49"/>
      <c r="AS55" s="51"/>
      <c r="AT55" s="49"/>
      <c r="AU55" s="49"/>
      <c r="AV55" s="52"/>
      <c r="AW55" s="52"/>
      <c r="AX55" s="52"/>
      <c r="AY55" s="52"/>
      <c r="AZ55" s="52"/>
      <c r="BA55" s="52"/>
      <c r="BB55" s="52"/>
      <c r="BC55" s="52"/>
      <c r="BD55" s="52"/>
    </row>
    <row r="56" spans="1:56" s="2" customFormat="1" ht="14.25" customHeight="1">
      <c r="A56" s="4">
        <f t="shared" ca="1" si="22"/>
        <v>50</v>
      </c>
      <c r="B56" s="4" t="s">
        <v>197</v>
      </c>
      <c r="C56" s="4" t="s">
        <v>198</v>
      </c>
      <c r="D56" s="23"/>
      <c r="E56" s="24"/>
      <c r="F56" s="24"/>
      <c r="G56" s="24"/>
      <c r="H56" s="4">
        <v>15</v>
      </c>
      <c r="I56" s="4">
        <v>220</v>
      </c>
      <c r="J56" s="4">
        <v>63</v>
      </c>
      <c r="K56" s="63"/>
      <c r="L56" s="4">
        <v>99</v>
      </c>
      <c r="M56">
        <v>255</v>
      </c>
      <c r="N56" s="4">
        <v>1</v>
      </c>
      <c r="O56">
        <v>100</v>
      </c>
      <c r="P56" s="4">
        <v>0</v>
      </c>
      <c r="Q56" t="s">
        <v>44</v>
      </c>
      <c r="R56" t="s">
        <v>199</v>
      </c>
      <c r="S56">
        <v>3</v>
      </c>
      <c r="T56" s="4">
        <f t="shared" ca="1" si="23"/>
        <v>50</v>
      </c>
      <c r="U56" s="63"/>
      <c r="V56" s="4" t="str">
        <f t="shared" ca="1" si="24"/>
        <v>#define EFF_FIRE_2012           ( 50U)    // Огонь 2012</v>
      </c>
      <c r="W56" s="4" t="str">
        <f t="shared" ca="1" si="25"/>
        <v>String("50. Огонь 2012,99,255,1,100,0;") +</v>
      </c>
      <c r="X56" s="4" t="str">
        <f t="shared" ca="1" si="26"/>
        <v>String("50. ,99,255,1,100,0;") +</v>
      </c>
      <c r="Y56" s="4" t="str">
        <f t="shared" ca="1" si="27"/>
        <v>String("50. ,99,255,1,100,0;") +</v>
      </c>
      <c r="Z56" s="4" t="str">
        <f t="shared" si="28"/>
        <v xml:space="preserve">  {  15, 220,  63}, // Огонь 2012</v>
      </c>
      <c r="AA56" s="4" t="str">
        <f t="shared" ca="1" si="29"/>
        <v xml:space="preserve">        case EFF_FIRE_2012:           DYNAMIC_DELAY_TICK { effTimer = millis(); fire2012again();              Eff_Tick (); }  break;  // ( 50U) Огонь 2012</v>
      </c>
      <c r="AB56" s="4" t="str">
        <f t="shared" ca="1" si="39"/>
        <v>{"name":"50. Огонь 2012","spmin":99,"spmax":255,"scmin":1,"scmax":100,"type":0},</v>
      </c>
      <c r="AC56" s="7" t="str">
        <f t="shared" ca="1" si="31"/>
        <v>"e50":0,</v>
      </c>
      <c r="AD56" s="7" t="str">
        <f t="shared" ca="1" si="32"/>
        <v>e50=[[e50]]&amp;</v>
      </c>
      <c r="AE56" s="7" t="str">
        <f t="shared" ca="1" si="33"/>
        <v>"e50":3,</v>
      </c>
      <c r="AF56" s="4" t="str">
        <f t="shared" ca="1" si="34"/>
        <v>{"type":"checkbox","class":"checkbox-big","name":"e50","title":"50. Огонь 2012","style":"font-size:20px;display:block","state":"{{e50}}"},</v>
      </c>
      <c r="AG56" s="4" t="str">
        <f t="shared" ca="1" si="35"/>
        <v>{"type":"h4","title":"50. Огонь 2012","style":"width:85%;float:left"},{"type":"input","title":"папка","name":"e50","state":"{{e50}}","pattern":"[0-9]{1,2}","style":"width:15%;display:inline"},{"type":"hr"},</v>
      </c>
      <c r="AH56" s="4" t="str">
        <f t="shared" ca="1" si="36"/>
        <v>"50": "50.Огонь 2012",</v>
      </c>
      <c r="AI56" s="25" t="str">
        <f t="shared" ca="1" si="37"/>
        <v>"50":"50",</v>
      </c>
      <c r="AJ56" s="4" t="str">
        <f t="shared" ca="1" si="38"/>
        <v>50. Огонь 2012,99,255,1,100,0;</v>
      </c>
      <c r="AK56" s="49"/>
      <c r="AL56" s="49"/>
      <c r="AM56" s="49"/>
      <c r="AN56" s="50"/>
      <c r="AO56" s="49"/>
      <c r="AP56" s="49"/>
      <c r="AQ56" s="49"/>
      <c r="AR56" s="49"/>
      <c r="AS56" s="51"/>
      <c r="AT56" s="49"/>
      <c r="AU56" s="49"/>
      <c r="AV56" s="52"/>
      <c r="AW56" s="52"/>
      <c r="AX56" s="52"/>
      <c r="AY56" s="52"/>
      <c r="AZ56" s="52"/>
      <c r="BA56" s="52"/>
      <c r="BB56" s="52"/>
      <c r="BC56" s="52"/>
      <c r="BD56" s="52"/>
    </row>
    <row r="57" spans="1:56" s="2" customFormat="1" ht="14.25" customHeight="1">
      <c r="A57" s="4">
        <f t="shared" ca="1" si="22"/>
        <v>51</v>
      </c>
      <c r="B57" s="4" t="s">
        <v>200</v>
      </c>
      <c r="C57" s="4" t="s">
        <v>201</v>
      </c>
      <c r="D57" s="23"/>
      <c r="E57" s="24"/>
      <c r="F57" s="24"/>
      <c r="G57" s="24"/>
      <c r="H57" s="4">
        <v>30</v>
      </c>
      <c r="I57" s="4">
        <v>220</v>
      </c>
      <c r="J57" s="4">
        <v>15</v>
      </c>
      <c r="K57" s="63"/>
      <c r="L57" s="4">
        <v>99</v>
      </c>
      <c r="M57">
        <v>255</v>
      </c>
      <c r="N57" s="4">
        <v>1</v>
      </c>
      <c r="O57">
        <v>100</v>
      </c>
      <c r="P57" s="4">
        <v>0</v>
      </c>
      <c r="Q57" t="s">
        <v>44</v>
      </c>
      <c r="R57" t="s">
        <v>202</v>
      </c>
      <c r="S57">
        <v>3</v>
      </c>
      <c r="T57" s="4">
        <f t="shared" ca="1" si="23"/>
        <v>51</v>
      </c>
      <c r="U57" s="63"/>
      <c r="V57" s="4" t="str">
        <f t="shared" ca="1" si="24"/>
        <v>#define EFF_FIRE_2018           ( 51U)    // Огонь 2018</v>
      </c>
      <c r="W57" s="4" t="str">
        <f t="shared" ca="1" si="25"/>
        <v>String("51. Огонь 2018,99,255,1,100,0;") +</v>
      </c>
      <c r="X57" s="4" t="str">
        <f t="shared" ca="1" si="26"/>
        <v>String("51. ,99,255,1,100,0;") +</v>
      </c>
      <c r="Y57" s="4" t="str">
        <f t="shared" ca="1" si="27"/>
        <v>String("51. ,99,255,1,100,0;") +</v>
      </c>
      <c r="Z57" s="4" t="str">
        <f t="shared" si="28"/>
        <v xml:space="preserve">  {  30, 220,  15}, // Огонь 2018</v>
      </c>
      <c r="AA57" s="4" t="str">
        <f t="shared" ca="1" si="29"/>
        <v xml:space="preserve">        case EFF_FIRE_2018:           DYNAMIC_DELAY_TICK { effTimer = millis(); Fire2018_2();                 Eff_Tick (); }  break;  // ( 51U) Огонь 2018</v>
      </c>
      <c r="AB57" s="4" t="str">
        <f t="shared" ca="1" si="39"/>
        <v>{"name":"51. Огонь 2018","spmin":99,"spmax":255,"scmin":1,"scmax":100,"type":0},</v>
      </c>
      <c r="AC57" s="7" t="str">
        <f t="shared" ca="1" si="31"/>
        <v>"e51":0,</v>
      </c>
      <c r="AD57" s="7" t="str">
        <f t="shared" ca="1" si="32"/>
        <v>e51=[[e51]]&amp;</v>
      </c>
      <c r="AE57" s="7" t="str">
        <f t="shared" ca="1" si="33"/>
        <v>"e51":3,</v>
      </c>
      <c r="AF57" s="4" t="str">
        <f t="shared" ca="1" si="34"/>
        <v>{"type":"checkbox","class":"checkbox-big","name":"e51","title":"51. Огонь 2018","style":"font-size:20px;display:block","state":"{{e51}}"},</v>
      </c>
      <c r="AG57" s="4" t="str">
        <f t="shared" ca="1" si="35"/>
        <v>{"type":"h4","title":"51. Огонь 2018","style":"width:85%;float:left"},{"type":"input","title":"папка","name":"e51","state":"{{e51}}","pattern":"[0-9]{1,2}","style":"width:15%;display:inline"},{"type":"hr"},</v>
      </c>
      <c r="AH57" s="4" t="str">
        <f t="shared" ca="1" si="36"/>
        <v>"51": "51.Огонь 2018",</v>
      </c>
      <c r="AI57" s="25" t="str">
        <f t="shared" ca="1" si="37"/>
        <v>"51":"51",</v>
      </c>
      <c r="AJ57" s="4" t="str">
        <f t="shared" ca="1" si="38"/>
        <v>51. Огонь 2018,99,255,1,100,0;</v>
      </c>
      <c r="AK57" s="49"/>
      <c r="AL57" s="49"/>
      <c r="AM57" s="49"/>
      <c r="AN57" s="50"/>
      <c r="AO57" s="49"/>
      <c r="AP57" s="49"/>
      <c r="AQ57" s="49"/>
      <c r="AR57" s="49"/>
      <c r="AS57" s="51"/>
      <c r="AT57" s="49"/>
      <c r="AU57" s="49"/>
      <c r="AV57" s="52"/>
      <c r="AW57" s="52"/>
      <c r="AX57" s="52"/>
      <c r="AY57" s="52"/>
      <c r="AZ57" s="52"/>
      <c r="BA57" s="52"/>
      <c r="BB57" s="52"/>
      <c r="BC57" s="52"/>
      <c r="BD57" s="52"/>
    </row>
    <row r="58" spans="1:56" s="2" customFormat="1" ht="14.25" customHeight="1">
      <c r="A58" s="4">
        <f t="shared" ca="1" si="22"/>
        <v>52</v>
      </c>
      <c r="B58" s="4" t="s">
        <v>203</v>
      </c>
      <c r="C58" s="4" t="s">
        <v>204</v>
      </c>
      <c r="D58" s="23"/>
      <c r="E58" s="24"/>
      <c r="F58" s="24"/>
      <c r="G58" s="24"/>
      <c r="H58" s="4">
        <v>20</v>
      </c>
      <c r="I58" s="4">
        <v>225</v>
      </c>
      <c r="J58" s="4">
        <v>11</v>
      </c>
      <c r="K58" s="63"/>
      <c r="L58" s="4">
        <v>120</v>
      </c>
      <c r="M58">
        <v>255</v>
      </c>
      <c r="N58" s="4">
        <v>1</v>
      </c>
      <c r="O58">
        <v>100</v>
      </c>
      <c r="P58" s="4">
        <v>0</v>
      </c>
      <c r="Q58" t="s">
        <v>44</v>
      </c>
      <c r="R58" t="s">
        <v>205</v>
      </c>
      <c r="S58">
        <v>3</v>
      </c>
      <c r="T58" s="4">
        <f t="shared" ca="1" si="23"/>
        <v>52</v>
      </c>
      <c r="U58" s="63"/>
      <c r="V58" s="4" t="str">
        <f t="shared" ca="1" si="24"/>
        <v>#define EFF_FIRE_2020           ( 52U)    // Огонь 2020</v>
      </c>
      <c r="W58" s="4" t="str">
        <f t="shared" ca="1" si="25"/>
        <v>String("52. Огонь 2020,120,255,1,100,0;") +</v>
      </c>
      <c r="X58" s="4" t="str">
        <f t="shared" ca="1" si="26"/>
        <v>String("52. ,120,255,1,100,0;") +</v>
      </c>
      <c r="Y58" s="4" t="str">
        <f t="shared" ca="1" si="27"/>
        <v>String("52. ,120,255,1,100,0;") +</v>
      </c>
      <c r="Z58" s="4" t="str">
        <f t="shared" si="28"/>
        <v xml:space="preserve">  {  20, 225,  11}, // Огонь 2020</v>
      </c>
      <c r="AA58" s="4" t="str">
        <f t="shared" ca="1" si="29"/>
        <v xml:space="preserve">        case EFF_FIRE_2020:           DYNAMIC_DELAY_TICK { effTimer = millis(); fire2020Routine2();           Eff_Tick (); }  break;  // ( 52U) Огонь 2020</v>
      </c>
      <c r="AB58" s="4" t="str">
        <f t="shared" ca="1" si="39"/>
        <v>{"name":"52. Огонь 2020","spmin":120,"spmax":255,"scmin":1,"scmax":100,"type":0},</v>
      </c>
      <c r="AC58" s="7" t="str">
        <f t="shared" ca="1" si="31"/>
        <v>"e52":0,</v>
      </c>
      <c r="AD58" s="7" t="str">
        <f t="shared" ca="1" si="32"/>
        <v>e52=[[e52]]&amp;</v>
      </c>
      <c r="AE58" s="7" t="str">
        <f t="shared" ca="1" si="33"/>
        <v>"e52":3,</v>
      </c>
      <c r="AF58" s="4" t="str">
        <f t="shared" ca="1" si="34"/>
        <v>{"type":"checkbox","class":"checkbox-big","name":"e52","title":"52. Огонь 2020","style":"font-size:20px;display:block","state":"{{e52}}"},</v>
      </c>
      <c r="AG58" s="4" t="str">
        <f t="shared" ca="1" si="35"/>
        <v>{"type":"h4","title":"52. Огонь 2020","style":"width:85%;float:left"},{"type":"input","title":"папка","name":"e52","state":"{{e52}}","pattern":"[0-9]{1,2}","style":"width:15%;display:inline"},{"type":"hr"},</v>
      </c>
      <c r="AH58" s="4" t="str">
        <f t="shared" ca="1" si="36"/>
        <v>"52": "52.Огонь 2020",</v>
      </c>
      <c r="AI58" s="25" t="str">
        <f t="shared" ca="1" si="37"/>
        <v>"52":"52",</v>
      </c>
      <c r="AJ58" s="4" t="str">
        <f t="shared" ca="1" si="38"/>
        <v>52. Огонь 2020,120,255,1,100,0;</v>
      </c>
      <c r="AK58" s="49"/>
      <c r="AL58" s="49"/>
      <c r="AM58" s="49"/>
      <c r="AN58" s="50"/>
      <c r="AO58" s="49"/>
      <c r="AP58" s="49"/>
      <c r="AQ58" s="49"/>
      <c r="AR58" s="49"/>
      <c r="AS58" s="51"/>
      <c r="AT58" s="49"/>
      <c r="AU58" s="49"/>
      <c r="AV58" s="52"/>
      <c r="AW58" s="52"/>
      <c r="AX58" s="52"/>
      <c r="AY58" s="52"/>
      <c r="AZ58" s="52"/>
      <c r="BA58" s="52"/>
      <c r="BB58" s="52"/>
      <c r="BC58" s="52"/>
      <c r="BD58" s="52"/>
    </row>
    <row r="59" spans="1:56" s="2" customFormat="1" ht="14.25" customHeight="1">
      <c r="A59" s="4">
        <f t="shared" ca="1" si="22"/>
        <v>53</v>
      </c>
      <c r="B59" s="4" t="s">
        <v>206</v>
      </c>
      <c r="C59" s="4" t="s">
        <v>207</v>
      </c>
      <c r="D59" s="23"/>
      <c r="E59" s="24"/>
      <c r="F59" s="24"/>
      <c r="G59" s="24"/>
      <c r="H59" s="4">
        <v>25</v>
      </c>
      <c r="I59" s="4">
        <v>150</v>
      </c>
      <c r="J59" s="4">
        <v>22</v>
      </c>
      <c r="K59" s="63"/>
      <c r="L59" s="4">
        <v>1</v>
      </c>
      <c r="M59">
        <v>255</v>
      </c>
      <c r="N59" s="4">
        <v>1</v>
      </c>
      <c r="O59">
        <v>100</v>
      </c>
      <c r="P59" s="4">
        <v>0</v>
      </c>
      <c r="Q59" t="s">
        <v>81</v>
      </c>
      <c r="R59" t="s">
        <v>208</v>
      </c>
      <c r="S59">
        <v>3</v>
      </c>
      <c r="T59" s="4">
        <f t="shared" ca="1" si="23"/>
        <v>53</v>
      </c>
      <c r="U59" s="63"/>
      <c r="V59" s="4" t="str">
        <f t="shared" ca="1" si="24"/>
        <v>#define EFF_FIRE_2021           ( 53U)    // Огонь 2021</v>
      </c>
      <c r="W59" s="4" t="str">
        <f t="shared" ca="1" si="25"/>
        <v>String("53. Огонь 2021,1,255,1,100,0;") +</v>
      </c>
      <c r="X59" s="4" t="str">
        <f t="shared" ca="1" si="26"/>
        <v>String("53. ,1,255,1,100,0;") +</v>
      </c>
      <c r="Y59" s="4" t="str">
        <f t="shared" ca="1" si="27"/>
        <v>String("53. ,1,255,1,100,0;") +</v>
      </c>
      <c r="Z59" s="4" t="str">
        <f t="shared" si="28"/>
        <v xml:space="preserve">  {  25, 150,  22}, // Огонь 2021</v>
      </c>
      <c r="AA59" s="4" t="str">
        <f t="shared" ca="1" si="29"/>
        <v xml:space="preserve">        case EFF_FIRE_2021:           LOW_DELAY_TICK { effTimer = millis(); Fire2021Routine();            Eff_Tick (); }  break;  // ( 53U) Огонь 2021</v>
      </c>
      <c r="AB59" s="4" t="str">
        <f t="shared" ca="1" si="39"/>
        <v>{"name":"53. Огонь 2021","spmin":1,"spmax":255,"scmin":1,"scmax":100,"type":0},</v>
      </c>
      <c r="AC59" s="7" t="str">
        <f t="shared" ca="1" si="31"/>
        <v>"e53":0,</v>
      </c>
      <c r="AD59" s="7" t="str">
        <f t="shared" ca="1" si="32"/>
        <v>e53=[[e53]]&amp;</v>
      </c>
      <c r="AE59" s="7" t="str">
        <f t="shared" ca="1" si="33"/>
        <v>"e53":3,</v>
      </c>
      <c r="AF59" s="4" t="str">
        <f t="shared" ca="1" si="34"/>
        <v>{"type":"checkbox","class":"checkbox-big","name":"e53","title":"53. Огонь 2021","style":"font-size:20px;display:block","state":"{{e53}}"},</v>
      </c>
      <c r="AG59" s="4" t="str">
        <f t="shared" ca="1" si="35"/>
        <v>{"type":"h4","title":"53. Огонь 2021","style":"width:85%;float:left"},{"type":"input","title":"папка","name":"e53","state":"{{e53}}","pattern":"[0-9]{1,2}","style":"width:15%;display:inline"},{"type":"hr"},</v>
      </c>
      <c r="AH59" s="4" t="str">
        <f t="shared" ca="1" si="36"/>
        <v>"53": "53.Огонь 2021",</v>
      </c>
      <c r="AI59" s="25" t="str">
        <f t="shared" ca="1" si="37"/>
        <v>"53":"53",</v>
      </c>
      <c r="AJ59" s="4" t="str">
        <f t="shared" ca="1" si="38"/>
        <v>53. Огонь 2021,1,255,1,100,0;</v>
      </c>
      <c r="AK59" s="49"/>
      <c r="AL59" s="49"/>
      <c r="AM59" s="49"/>
      <c r="AN59" s="50"/>
      <c r="AO59" s="49"/>
      <c r="AP59" s="49"/>
      <c r="AQ59" s="49"/>
      <c r="AR59" s="49"/>
      <c r="AS59" s="51"/>
      <c r="AT59" s="49"/>
      <c r="AU59" s="49"/>
      <c r="AV59" s="52"/>
      <c r="AW59" s="52"/>
      <c r="AX59" s="52"/>
      <c r="AY59" s="52"/>
      <c r="AZ59" s="52"/>
      <c r="BA59" s="52"/>
      <c r="BB59" s="52"/>
      <c r="BC59" s="52"/>
      <c r="BD59" s="52"/>
    </row>
    <row r="60" spans="1:56" s="2" customFormat="1" ht="14.25" customHeight="1">
      <c r="A60" s="4">
        <f t="shared" ca="1" si="22"/>
        <v>54</v>
      </c>
      <c r="B60" s="4" t="s">
        <v>209</v>
      </c>
      <c r="C60" s="4" t="s">
        <v>210</v>
      </c>
      <c r="D60" s="23"/>
      <c r="E60" s="24"/>
      <c r="F60" s="24"/>
      <c r="G60" s="24"/>
      <c r="H60" s="4">
        <v>26</v>
      </c>
      <c r="I60" s="4">
        <v>190</v>
      </c>
      <c r="J60" s="4">
        <v>15</v>
      </c>
      <c r="K60" s="63"/>
      <c r="L60" s="4">
        <v>99</v>
      </c>
      <c r="M60">
        <v>255</v>
      </c>
      <c r="N60" s="4">
        <v>1</v>
      </c>
      <c r="O60">
        <v>100</v>
      </c>
      <c r="P60" s="4">
        <v>0</v>
      </c>
      <c r="Q60" t="s">
        <v>44</v>
      </c>
      <c r="R60" t="s">
        <v>211</v>
      </c>
      <c r="S60">
        <v>3</v>
      </c>
      <c r="T60" s="4">
        <f t="shared" ca="1" si="23"/>
        <v>54</v>
      </c>
      <c r="U60" s="63"/>
      <c r="V60" s="4" t="str">
        <f t="shared" ca="1" si="24"/>
        <v>#define EFF_FIREFLY_TOP         ( 54U)    // Огoнь верховой</v>
      </c>
      <c r="W60" s="4" t="str">
        <f t="shared" ca="1" si="25"/>
        <v>String("54. Огoнь верховой,99,255,1,100,0;") +</v>
      </c>
      <c r="X60" s="4" t="str">
        <f t="shared" ca="1" si="26"/>
        <v>String("54. ,99,255,1,100,0;") +</v>
      </c>
      <c r="Y60" s="4" t="str">
        <f t="shared" ca="1" si="27"/>
        <v>String("54. ,99,255,1,100,0;") +</v>
      </c>
      <c r="Z60" s="4" t="str">
        <f t="shared" si="28"/>
        <v xml:space="preserve">  {  26, 190,  15}, // Огoнь верховой</v>
      </c>
      <c r="AA60" s="4" t="str">
        <f t="shared" ca="1" si="29"/>
        <v xml:space="preserve">        case EFF_FIREFLY_TOP:         DYNAMIC_DELAY_TICK { effTimer = millis(); MultipleStream5();            Eff_Tick (); }  break;  // ( 54U) Огoнь верховой</v>
      </c>
      <c r="AB60" s="4" t="str">
        <f t="shared" ca="1" si="39"/>
        <v>{"name":"54. Огoнь верховой","spmin":99,"spmax":255,"scmin":1,"scmax":100,"type":0},</v>
      </c>
      <c r="AC60" s="7" t="str">
        <f t="shared" ca="1" si="31"/>
        <v>"e54":0,</v>
      </c>
      <c r="AD60" s="7" t="str">
        <f t="shared" ca="1" si="32"/>
        <v>e54=[[e54]]&amp;</v>
      </c>
      <c r="AE60" s="7" t="str">
        <f t="shared" ca="1" si="33"/>
        <v>"e54":3,</v>
      </c>
      <c r="AF60" s="4" t="str">
        <f t="shared" ca="1" si="34"/>
        <v>{"type":"checkbox","class":"checkbox-big","name":"e54","title":"54. Огoнь верховой","style":"font-size:20px;display:block","state":"{{e54}}"},</v>
      </c>
      <c r="AG60" s="4" t="str">
        <f t="shared" ca="1" si="35"/>
        <v>{"type":"h4","title":"54. Огoнь верховой","style":"width:85%;float:left"},{"type":"input","title":"папка","name":"e54","state":"{{e54}}","pattern":"[0-9]{1,2}","style":"width:15%;display:inline"},{"type":"hr"},</v>
      </c>
      <c r="AH60" s="4" t="str">
        <f t="shared" ca="1" si="36"/>
        <v>"54": "54.Огoнь верховой",</v>
      </c>
      <c r="AI60" s="25" t="str">
        <f t="shared" ca="1" si="37"/>
        <v>"54":"54",</v>
      </c>
      <c r="AJ60" s="4" t="str">
        <f t="shared" ca="1" si="38"/>
        <v>54. Огoнь верховой,99,255,1,100,0;</v>
      </c>
      <c r="AK60" s="49"/>
      <c r="AL60" s="49"/>
      <c r="AM60" s="49"/>
      <c r="AN60" s="50"/>
      <c r="AO60" s="49"/>
      <c r="AP60" s="49"/>
      <c r="AQ60" s="49"/>
      <c r="AR60" s="49"/>
      <c r="AS60" s="51"/>
      <c r="AT60" s="49"/>
      <c r="AU60" s="49"/>
      <c r="AV60" s="52"/>
      <c r="AW60" s="52"/>
      <c r="AX60" s="52"/>
      <c r="AY60" s="52"/>
      <c r="AZ60" s="52"/>
      <c r="BA60" s="52"/>
      <c r="BB60" s="52"/>
      <c r="BC60" s="52"/>
      <c r="BD60" s="52"/>
    </row>
    <row r="61" spans="1:56" s="2" customFormat="1" ht="14.25" customHeight="1">
      <c r="A61" s="4">
        <f t="shared" ca="1" si="22"/>
        <v>55</v>
      </c>
      <c r="B61" s="4" t="s">
        <v>212</v>
      </c>
      <c r="C61" s="4" t="s">
        <v>213</v>
      </c>
      <c r="D61" s="23"/>
      <c r="E61" s="24"/>
      <c r="F61" s="24"/>
      <c r="G61" s="24"/>
      <c r="H61" s="4">
        <v>30</v>
      </c>
      <c r="I61" s="4">
        <v>200</v>
      </c>
      <c r="J61" s="4">
        <v>15</v>
      </c>
      <c r="K61" s="63"/>
      <c r="L61" s="4">
        <v>99</v>
      </c>
      <c r="M61">
        <v>255</v>
      </c>
      <c r="N61" s="4">
        <v>1</v>
      </c>
      <c r="O61">
        <v>100</v>
      </c>
      <c r="P61" s="4">
        <v>0</v>
      </c>
      <c r="Q61" t="s">
        <v>44</v>
      </c>
      <c r="R61" t="s">
        <v>214</v>
      </c>
      <c r="S61">
        <v>3</v>
      </c>
      <c r="T61" s="4">
        <f t="shared" ca="1" si="23"/>
        <v>55</v>
      </c>
      <c r="U61" s="63"/>
      <c r="V61" s="4" t="str">
        <f t="shared" ca="1" si="24"/>
        <v>#define EFF_FIREFLY             ( 55U)    // Огoнь парящий</v>
      </c>
      <c r="W61" s="4" t="str">
        <f t="shared" ca="1" si="25"/>
        <v>String("55. Огoнь парящий,99,255,1,100,0;") +</v>
      </c>
      <c r="X61" s="4" t="str">
        <f t="shared" ca="1" si="26"/>
        <v>String("55. ,99,255,1,100,0;") +</v>
      </c>
      <c r="Y61" s="4" t="str">
        <f t="shared" ca="1" si="27"/>
        <v>String("55. ,99,255,1,100,0;") +</v>
      </c>
      <c r="Z61" s="4" t="str">
        <f t="shared" si="28"/>
        <v xml:space="preserve">  {  30, 200,  15}, // Огoнь парящий</v>
      </c>
      <c r="AA61" s="4" t="str">
        <f t="shared" ca="1" si="29"/>
        <v xml:space="preserve">        case EFF_FIREFLY:             DYNAMIC_DELAY_TICK { effTimer = millis(); MultipleStream3();            Eff_Tick (); }  break;  // ( 55U) Огoнь парящий</v>
      </c>
      <c r="AB61" s="4" t="str">
        <f t="shared" ca="1" si="39"/>
        <v>{"name":"55. Огoнь парящий","spmin":99,"spmax":255,"scmin":1,"scmax":100,"type":0},</v>
      </c>
      <c r="AC61" s="7" t="str">
        <f t="shared" ca="1" si="31"/>
        <v>"e55":0,</v>
      </c>
      <c r="AD61" s="7" t="str">
        <f t="shared" ca="1" si="32"/>
        <v>e55=[[e55]]&amp;</v>
      </c>
      <c r="AE61" s="7" t="str">
        <f t="shared" ca="1" si="33"/>
        <v>"e55":3,</v>
      </c>
      <c r="AF61" s="4" t="str">
        <f t="shared" ca="1" si="34"/>
        <v>{"type":"checkbox","class":"checkbox-big","name":"e55","title":"55. Огoнь парящий","style":"font-size:20px;display:block","state":"{{e55}}"},</v>
      </c>
      <c r="AG61" s="4" t="str">
        <f t="shared" ca="1" si="35"/>
        <v>{"type":"h4","title":"55. Огoнь парящий","style":"width:85%;float:left"},{"type":"input","title":"папка","name":"e55","state":"{{e55}}","pattern":"[0-9]{1,2}","style":"width:15%;display:inline"},{"type":"hr"},</v>
      </c>
      <c r="AH61" s="4" t="str">
        <f t="shared" ca="1" si="36"/>
        <v>"55": "55.Огoнь парящий",</v>
      </c>
      <c r="AI61" s="25" t="str">
        <f t="shared" ca="1" si="37"/>
        <v>"55":"55",</v>
      </c>
      <c r="AJ61" s="4" t="str">
        <f t="shared" ca="1" si="38"/>
        <v>55. Огoнь парящий,99,255,1,100,0;</v>
      </c>
      <c r="AK61" s="49"/>
      <c r="AL61" s="49"/>
      <c r="AM61" s="49"/>
      <c r="AN61" s="50"/>
      <c r="AO61" s="49"/>
      <c r="AP61" s="49"/>
      <c r="AQ61" s="49"/>
      <c r="AR61" s="49"/>
      <c r="AS61" s="51"/>
      <c r="AT61" s="49"/>
      <c r="AU61" s="49"/>
      <c r="AV61" s="52"/>
      <c r="AW61" s="52"/>
      <c r="AX61" s="52"/>
      <c r="AY61" s="52"/>
      <c r="AZ61" s="52"/>
      <c r="BA61" s="52"/>
      <c r="BB61" s="52"/>
      <c r="BC61" s="52"/>
      <c r="BD61" s="52"/>
    </row>
    <row r="62" spans="1:56">
      <c r="A62" s="4">
        <f t="shared" ca="1" si="22"/>
        <v>56</v>
      </c>
      <c r="B62" t="s">
        <v>215</v>
      </c>
      <c r="C62" t="s">
        <v>216</v>
      </c>
      <c r="D62" s="28"/>
      <c r="E62" s="28"/>
      <c r="F62" s="28"/>
      <c r="G62" s="28"/>
      <c r="H62" s="4">
        <v>30</v>
      </c>
      <c r="I62" s="4">
        <v>150</v>
      </c>
      <c r="J62" s="4">
        <v>64</v>
      </c>
      <c r="K62" s="28"/>
      <c r="L62" s="4">
        <v>20</v>
      </c>
      <c r="M62" s="4">
        <v>100</v>
      </c>
      <c r="N62" s="4">
        <v>1</v>
      </c>
      <c r="O62" s="4">
        <v>100</v>
      </c>
      <c r="P62" s="4">
        <v>0</v>
      </c>
      <c r="Q62" t="s">
        <v>40</v>
      </c>
      <c r="R62" t="s">
        <v>217</v>
      </c>
      <c r="S62" s="4">
        <v>3</v>
      </c>
      <c r="T62" s="4">
        <f t="shared" ca="1" si="23"/>
        <v>56</v>
      </c>
      <c r="U62" s="28"/>
      <c r="V62" s="4" t="str">
        <f t="shared" ca="1" si="24"/>
        <v>#define EFF_FIRESPARKS          ( 56U)    // Огонь с искрами</v>
      </c>
      <c r="W62" s="4" t="str">
        <f t="shared" ca="1" si="25"/>
        <v>String("56. Огонь с искрами,20,100,1,100,0;") +</v>
      </c>
      <c r="X62" s="4" t="str">
        <f t="shared" ca="1" si="26"/>
        <v>String("56. ,20,100,1,100,0;") +</v>
      </c>
      <c r="Y62" s="4" t="str">
        <f t="shared" ca="1" si="27"/>
        <v>String("56. ,20,100,1,100,0;") +</v>
      </c>
      <c r="Z62" s="4" t="str">
        <f t="shared" si="28"/>
        <v xml:space="preserve">  {  30, 150,  64}, // Огонь с искрами</v>
      </c>
      <c r="AA62" s="4" t="str">
        <f t="shared" ca="1" si="29"/>
        <v xml:space="preserve">        case EFF_FIRESPARKS:          HIGH_DELAY_TICK { effTimer = millis(); FireSparks();                 Eff_Tick (); }  break;  // ( 56U) Огонь с искрами</v>
      </c>
      <c r="AB62" s="4" t="str">
        <f t="shared" ca="1" si="39"/>
        <v>{"name":"56. Огонь с искрами","spmin":20,"spmax":100,"scmin":1,"scmax":100,"type":0},</v>
      </c>
      <c r="AC62" s="7" t="str">
        <f t="shared" ca="1" si="31"/>
        <v>"e56":0,</v>
      </c>
      <c r="AD62" s="7" t="str">
        <f t="shared" ca="1" si="32"/>
        <v>e56=[[e56]]&amp;</v>
      </c>
      <c r="AE62" s="7" t="str">
        <f t="shared" ca="1" si="33"/>
        <v>"e56":3,</v>
      </c>
      <c r="AF62" s="4" t="str">
        <f t="shared" ca="1" si="34"/>
        <v>{"type":"checkbox","class":"checkbox-big","name":"e56","title":"56. Огонь с искрами","style":"font-size:20px;display:block","state":"{{e56}}"},</v>
      </c>
      <c r="AG62" s="4" t="str">
        <f t="shared" ca="1" si="35"/>
        <v>{"type":"h4","title":"56. Огонь с искрами","style":"width:85%;float:left"},{"type":"input","title":"папка","name":"e56","state":"{{e56}}","pattern":"[0-9]{1,2}","style":"width:15%;display:inline"},{"type":"hr"},</v>
      </c>
      <c r="AH62" s="4" t="str">
        <f t="shared" ca="1" si="36"/>
        <v>"56": "56.Огонь с искрами",</v>
      </c>
      <c r="AI62" s="25" t="str">
        <f t="shared" ca="1" si="37"/>
        <v>"56":"56",</v>
      </c>
      <c r="AJ62" s="4" t="str">
        <f t="shared" ca="1" si="38"/>
        <v>56. Огонь с искрами,20,100,1,100,0;</v>
      </c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s="2" customFormat="1" ht="14.25" customHeight="1">
      <c r="A63" s="4">
        <f t="shared" ca="1" si="22"/>
        <v>57</v>
      </c>
      <c r="B63" s="4" t="s">
        <v>218</v>
      </c>
      <c r="C63" s="4" t="s">
        <v>219</v>
      </c>
      <c r="D63" s="23"/>
      <c r="E63" s="24"/>
      <c r="F63" s="24"/>
      <c r="G63" s="24"/>
      <c r="H63" s="4">
        <v>20</v>
      </c>
      <c r="I63" s="4">
        <v>205</v>
      </c>
      <c r="J63" s="4">
        <v>149</v>
      </c>
      <c r="K63" s="63"/>
      <c r="L63" s="4">
        <v>99</v>
      </c>
      <c r="M63">
        <v>255</v>
      </c>
      <c r="N63" s="4">
        <v>0</v>
      </c>
      <c r="O63" s="4">
        <v>255</v>
      </c>
      <c r="P63" s="4">
        <v>1</v>
      </c>
      <c r="Q63" t="s">
        <v>44</v>
      </c>
      <c r="R63" t="s">
        <v>220</v>
      </c>
      <c r="S63">
        <v>4</v>
      </c>
      <c r="T63" s="4">
        <f t="shared" ca="1" si="23"/>
        <v>57</v>
      </c>
      <c r="U63" s="63"/>
      <c r="V63" s="4" t="str">
        <f t="shared" ca="1" si="24"/>
        <v>#define EFF_COLOR_RAIN          ( 57U)    // Осадки</v>
      </c>
      <c r="W63" s="4" t="str">
        <f t="shared" ca="1" si="25"/>
        <v>String("57. Осадки,99,255,0,255,1;") +</v>
      </c>
      <c r="X63" s="4" t="str">
        <f t="shared" ca="1" si="26"/>
        <v>String("57. ,99,255,0,255,1;") +</v>
      </c>
      <c r="Y63" s="4" t="str">
        <f t="shared" ca="1" si="27"/>
        <v>String("57. ,99,255,0,255,1;") +</v>
      </c>
      <c r="Z63" s="4" t="str">
        <f t="shared" si="28"/>
        <v xml:space="preserve">  {  20, 205, 149}, // Осадки</v>
      </c>
      <c r="AA63" s="4" t="str">
        <f t="shared" ca="1" si="29"/>
        <v xml:space="preserve">        case EFF_COLOR_RAIN:          DYNAMIC_DELAY_TICK { effTimer = millis(); coloredRain();                Eff_Tick (); }  break;  // ( 57U) Осадки</v>
      </c>
      <c r="AB63" s="4" t="str">
        <f t="shared" ca="1" si="39"/>
        <v>{"name":"57. Осадки","spmin":99,"spmax":255,"scmin":0,"scmax":255,"type":1},</v>
      </c>
      <c r="AC63" s="7" t="str">
        <f t="shared" ca="1" si="31"/>
        <v>"e57":0,</v>
      </c>
      <c r="AD63" s="7" t="str">
        <f t="shared" ca="1" si="32"/>
        <v>e57=[[e57]]&amp;</v>
      </c>
      <c r="AE63" s="7" t="str">
        <f t="shared" ca="1" si="33"/>
        <v>"e57":4,</v>
      </c>
      <c r="AF63" s="4" t="str">
        <f t="shared" ca="1" si="34"/>
        <v>{"type":"checkbox","class":"checkbox-big","name":"e57","title":"57. Осадки","style":"font-size:20px;display:block","state":"{{e57}}"},</v>
      </c>
      <c r="AG63" s="4" t="str">
        <f t="shared" ca="1" si="35"/>
        <v>{"type":"h4","title":"57. Осадки","style":"width:85%;float:left"},{"type":"input","title":"папка","name":"e57","state":"{{e57}}","pattern":"[0-9]{1,2}","style":"width:15%;display:inline"},{"type":"hr"},</v>
      </c>
      <c r="AH63" s="4" t="str">
        <f t="shared" ca="1" si="36"/>
        <v>"57": "57.Осадки",</v>
      </c>
      <c r="AI63" s="25" t="str">
        <f t="shared" ca="1" si="37"/>
        <v>"57":"57",</v>
      </c>
      <c r="AJ63" s="4" t="str">
        <f t="shared" ca="1" si="38"/>
        <v>57. Осадки,99,255,0,255,1;</v>
      </c>
      <c r="AK63" s="49"/>
      <c r="AL63" s="49"/>
      <c r="AM63" s="49"/>
      <c r="AN63" s="50"/>
      <c r="AO63" s="49"/>
      <c r="AP63" s="49"/>
      <c r="AQ63" s="49"/>
      <c r="AR63" s="49"/>
      <c r="AS63" s="51"/>
      <c r="AT63" s="49"/>
      <c r="AU63" s="49"/>
      <c r="AV63" s="52"/>
      <c r="AW63" s="52"/>
      <c r="AX63" s="52"/>
      <c r="AY63" s="52"/>
      <c r="AZ63" s="52"/>
      <c r="BA63" s="52"/>
      <c r="BB63" s="52"/>
      <c r="BC63" s="52"/>
      <c r="BD63" s="52"/>
    </row>
    <row r="64" spans="1:56" s="2" customFormat="1" ht="14.25" customHeight="1">
      <c r="A64" s="4">
        <f t="shared" ca="1" si="22"/>
        <v>58</v>
      </c>
      <c r="B64" s="4" t="s">
        <v>221</v>
      </c>
      <c r="C64" s="4" t="s">
        <v>222</v>
      </c>
      <c r="D64" s="23"/>
      <c r="E64" s="24"/>
      <c r="F64" s="24"/>
      <c r="G64" s="24"/>
      <c r="H64" s="4">
        <v>15</v>
      </c>
      <c r="I64" s="4">
        <v>208</v>
      </c>
      <c r="J64" s="4">
        <v>100</v>
      </c>
      <c r="K64" s="63"/>
      <c r="L64" s="4">
        <v>99</v>
      </c>
      <c r="M64">
        <v>255</v>
      </c>
      <c r="N64" s="4">
        <v>1</v>
      </c>
      <c r="O64">
        <v>100</v>
      </c>
      <c r="P64" s="4">
        <v>0</v>
      </c>
      <c r="Q64" t="s">
        <v>44</v>
      </c>
      <c r="R64" t="s">
        <v>223</v>
      </c>
      <c r="S64">
        <v>2</v>
      </c>
      <c r="T64" s="4">
        <f t="shared" ca="1" si="23"/>
        <v>58</v>
      </c>
      <c r="U64" s="63"/>
      <c r="V64" s="4" t="str">
        <f t="shared" ca="1" si="24"/>
        <v>#define EFF_OSCILLATING         ( 58U)    // Осциллятор</v>
      </c>
      <c r="W64" s="4" t="str">
        <f t="shared" ca="1" si="25"/>
        <v>String("58. Осциллятор,99,255,1,100,0;") +</v>
      </c>
      <c r="X64" s="4" t="str">
        <f t="shared" ca="1" si="26"/>
        <v>String("58. ,99,255,1,100,0;") +</v>
      </c>
      <c r="Y64" s="4" t="str">
        <f t="shared" ca="1" si="27"/>
        <v>String("58. ,99,255,1,100,0;") +</v>
      </c>
      <c r="Z64" s="4" t="str">
        <f t="shared" si="28"/>
        <v xml:space="preserve">  {  15, 208, 100}, // Осциллятор</v>
      </c>
      <c r="AA64" s="4" t="str">
        <f t="shared" ca="1" si="29"/>
        <v xml:space="preserve">        case EFF_OSCILLATING:         DYNAMIC_DELAY_TICK { effTimer = millis(); oscillatingRoutine();         Eff_Tick (); }  break;  // ( 58U) Осциллятор</v>
      </c>
      <c r="AB64" s="4" t="str">
        <f t="shared" ca="1" si="39"/>
        <v>{"name":"58. Осциллятор","spmin":99,"spmax":255,"scmin":1,"scmax":100,"type":0},</v>
      </c>
      <c r="AC64" s="7" t="str">
        <f t="shared" ca="1" si="31"/>
        <v>"e58":0,</v>
      </c>
      <c r="AD64" s="7" t="str">
        <f t="shared" ca="1" si="32"/>
        <v>e58=[[e58]]&amp;</v>
      </c>
      <c r="AE64" s="7" t="str">
        <f t="shared" ca="1" si="33"/>
        <v>"e58":2,</v>
      </c>
      <c r="AF64" s="4" t="str">
        <f t="shared" ca="1" si="34"/>
        <v>{"type":"checkbox","class":"checkbox-big","name":"e58","title":"58. Осциллятор","style":"font-size:20px;display:block","state":"{{e58}}"},</v>
      </c>
      <c r="AG64" s="4" t="str">
        <f t="shared" ca="1" si="35"/>
        <v>{"type":"h4","title":"58. Осциллятор","style":"width:85%;float:left"},{"type":"input","title":"папка","name":"e58","state":"{{e58}}","pattern":"[0-9]{1,2}","style":"width:15%;display:inline"},{"type":"hr"},</v>
      </c>
      <c r="AH64" s="4" t="str">
        <f t="shared" ca="1" si="36"/>
        <v>"58": "58.Осциллятор",</v>
      </c>
      <c r="AI64" s="25" t="str">
        <f t="shared" ca="1" si="37"/>
        <v>"58":"58",</v>
      </c>
      <c r="AJ64" s="4" t="str">
        <f t="shared" ca="1" si="38"/>
        <v>58. Осциллятор,99,255,1,100,0;</v>
      </c>
      <c r="AK64" s="49"/>
      <c r="AL64" s="49"/>
      <c r="AM64" s="49"/>
      <c r="AN64" s="50"/>
      <c r="AO64" s="49"/>
      <c r="AP64" s="49"/>
      <c r="AQ64" s="49"/>
      <c r="AR64" s="49"/>
      <c r="AS64" s="51"/>
      <c r="AT64" s="49"/>
      <c r="AU64" s="49"/>
      <c r="AV64" s="52"/>
      <c r="AW64" s="52"/>
      <c r="AX64" s="52"/>
      <c r="AY64" s="52"/>
      <c r="AZ64" s="52"/>
      <c r="BA64" s="52"/>
      <c r="BB64" s="52"/>
      <c r="BC64" s="52"/>
      <c r="BD64" s="52"/>
    </row>
    <row r="65" spans="1:56" s="2" customFormat="1" ht="14.25" customHeight="1">
      <c r="A65" s="4">
        <f t="shared" ca="1" si="22"/>
        <v>59</v>
      </c>
      <c r="B65" s="4" t="s">
        <v>224</v>
      </c>
      <c r="C65" s="4" t="s">
        <v>225</v>
      </c>
      <c r="D65" s="23"/>
      <c r="E65" s="24"/>
      <c r="F65" s="24"/>
      <c r="G65" s="24"/>
      <c r="H65" s="4">
        <v>20</v>
      </c>
      <c r="I65" s="4">
        <v>15</v>
      </c>
      <c r="J65" s="4">
        <v>34</v>
      </c>
      <c r="K65" s="63"/>
      <c r="L65" s="4">
        <v>1</v>
      </c>
      <c r="M65" s="4">
        <v>15</v>
      </c>
      <c r="N65" s="4">
        <v>1</v>
      </c>
      <c r="O65">
        <v>100</v>
      </c>
      <c r="P65" s="4">
        <v>0</v>
      </c>
      <c r="Q65" t="s">
        <v>40</v>
      </c>
      <c r="R65" t="s">
        <v>226</v>
      </c>
      <c r="S65">
        <v>2</v>
      </c>
      <c r="T65" s="4">
        <f t="shared" ca="1" si="23"/>
        <v>59</v>
      </c>
      <c r="U65" s="63"/>
      <c r="V65" s="4" t="str">
        <f t="shared" ca="1" si="24"/>
        <v>#define EFF_CLOUDS              ( 59U)    // Облака</v>
      </c>
      <c r="W65" s="4" t="str">
        <f t="shared" ca="1" si="25"/>
        <v>String("59. Облака,1,15,1,100,0;") +</v>
      </c>
      <c r="X65" s="4" t="str">
        <f t="shared" ca="1" si="26"/>
        <v>String("59. ,1,15,1,100,0;") +</v>
      </c>
      <c r="Y65" s="4" t="str">
        <f t="shared" ca="1" si="27"/>
        <v>String("59. ,1,15,1,100,0;") +</v>
      </c>
      <c r="Z65" s="4" t="str">
        <f t="shared" si="28"/>
        <v xml:space="preserve">  {  20,  15,  34}, // Облака</v>
      </c>
      <c r="AA65" s="4" t="str">
        <f t="shared" ca="1" si="29"/>
        <v xml:space="preserve">        case EFF_CLOUDS:              HIGH_DELAY_TICK { effTimer = millis(); cloudsNoiseRoutine();         Eff_Tick (); }  break;  // ( 59U) Облака</v>
      </c>
      <c r="AB65" s="4" t="str">
        <f t="shared" ca="1" si="39"/>
        <v>{"name":"59. Облака","spmin":1,"spmax":15,"scmin":1,"scmax":100,"type":0},</v>
      </c>
      <c r="AC65" s="7" t="str">
        <f t="shared" ca="1" si="31"/>
        <v>"e59":0,</v>
      </c>
      <c r="AD65" s="7" t="str">
        <f t="shared" ca="1" si="32"/>
        <v>e59=[[e59]]&amp;</v>
      </c>
      <c r="AE65" s="7" t="str">
        <f t="shared" ca="1" si="33"/>
        <v>"e59":2,</v>
      </c>
      <c r="AF65" s="4" t="str">
        <f t="shared" ca="1" si="34"/>
        <v>{"type":"checkbox","class":"checkbox-big","name":"e59","title":"59. Облака","style":"font-size:20px;display:block","state":"{{e59}}"},</v>
      </c>
      <c r="AG65" s="4" t="str">
        <f t="shared" ca="1" si="35"/>
        <v>{"type":"h4","title":"59. Облака","style":"width:85%;float:left"},{"type":"input","title":"папка","name":"e59","state":"{{e59}}","pattern":"[0-9]{1,2}","style":"width:15%;display:inline"},{"type":"hr"},</v>
      </c>
      <c r="AH65" s="4" t="str">
        <f t="shared" ca="1" si="36"/>
        <v>"59": "59.Облака",</v>
      </c>
      <c r="AI65" s="25" t="str">
        <f t="shared" ca="1" si="37"/>
        <v>"59":"59",</v>
      </c>
      <c r="AJ65" s="4" t="str">
        <f t="shared" ca="1" si="38"/>
        <v>59. Облака,1,15,1,100,0;</v>
      </c>
      <c r="AK65" s="49"/>
      <c r="AL65" s="49"/>
      <c r="AM65" s="49"/>
      <c r="AN65" s="50"/>
      <c r="AO65" s="49"/>
      <c r="AP65" s="49"/>
      <c r="AQ65" s="49"/>
      <c r="AR65" s="49"/>
      <c r="AS65" s="51"/>
      <c r="AT65" s="49"/>
      <c r="AU65" s="49"/>
      <c r="AV65" s="52"/>
      <c r="AW65" s="52"/>
      <c r="AX65" s="52"/>
      <c r="AY65" s="52"/>
      <c r="AZ65" s="52"/>
      <c r="BA65" s="52"/>
      <c r="BB65" s="52"/>
      <c r="BC65" s="52"/>
      <c r="BD65" s="52"/>
    </row>
    <row r="66" spans="1:56" s="2" customFormat="1" ht="14.25" customHeight="1">
      <c r="A66" s="4">
        <f t="shared" ca="1" si="22"/>
        <v>60</v>
      </c>
      <c r="B66" s="4" t="s">
        <v>227</v>
      </c>
      <c r="C66" s="4" t="s">
        <v>228</v>
      </c>
      <c r="D66" s="23"/>
      <c r="E66" s="24"/>
      <c r="F66" s="24"/>
      <c r="G66" s="24"/>
      <c r="H66" s="4">
        <v>20</v>
      </c>
      <c r="I66" s="4">
        <v>8</v>
      </c>
      <c r="J66" s="4">
        <v>12</v>
      </c>
      <c r="K66" s="63"/>
      <c r="L66" s="4">
        <v>2</v>
      </c>
      <c r="M66" s="4">
        <v>15</v>
      </c>
      <c r="N66" s="4">
        <v>4</v>
      </c>
      <c r="O66" s="4">
        <v>30</v>
      </c>
      <c r="P66" s="4">
        <v>0</v>
      </c>
      <c r="Q66" t="s">
        <v>40</v>
      </c>
      <c r="R66" t="s">
        <v>229</v>
      </c>
      <c r="S66">
        <v>5</v>
      </c>
      <c r="T66" s="4">
        <f t="shared" ca="1" si="23"/>
        <v>60</v>
      </c>
      <c r="U66" s="63"/>
      <c r="V66" s="4" t="str">
        <f t="shared" ca="1" si="24"/>
        <v>#define EFF_OCEAN               ( 60U)    // Океан</v>
      </c>
      <c r="W66" s="4" t="str">
        <f t="shared" ca="1" si="25"/>
        <v>String("60. Океан,2,15,4,30,0;") +</v>
      </c>
      <c r="X66" s="4" t="str">
        <f t="shared" ca="1" si="26"/>
        <v>String("60. ,2,15,4,30,0;") +</v>
      </c>
      <c r="Y66" s="4" t="str">
        <f t="shared" ca="1" si="27"/>
        <v>String("60. ,2,15,4,30,0;") +</v>
      </c>
      <c r="Z66" s="4" t="str">
        <f t="shared" si="28"/>
        <v xml:space="preserve">  {  20,   8,  12}, // Океан</v>
      </c>
      <c r="AA66" s="4" t="str">
        <f t="shared" ca="1" si="29"/>
        <v xml:space="preserve">        case EFF_OCEAN:               HIGH_DELAY_TICK { effTimer = millis(); oceanNoiseRoutine();          Eff_Tick (); }  break;  // ( 60U) Океан</v>
      </c>
      <c r="AB66" s="4" t="str">
        <f t="shared" ca="1" si="39"/>
        <v>{"name":"60. Океан","spmin":2,"spmax":15,"scmin":4,"scmax":30,"type":0},</v>
      </c>
      <c r="AC66" s="7" t="str">
        <f t="shared" ca="1" si="31"/>
        <v>"e60":0,</v>
      </c>
      <c r="AD66" s="7" t="str">
        <f t="shared" ca="1" si="32"/>
        <v>e60=[[e60]]&amp;</v>
      </c>
      <c r="AE66" s="7" t="str">
        <f t="shared" ca="1" si="33"/>
        <v>"e60":5,</v>
      </c>
      <c r="AF66" s="4" t="str">
        <f t="shared" ca="1" si="34"/>
        <v>{"type":"checkbox","class":"checkbox-big","name":"e60","title":"60. Океан","style":"font-size:20px;display:block","state":"{{e60}}"},</v>
      </c>
      <c r="AG66" s="4" t="str">
        <f t="shared" ca="1" si="35"/>
        <v>{"type":"h4","title":"60. Океан","style":"width:85%;float:left"},{"type":"input","title":"папка","name":"e60","state":"{{e60}}","pattern":"[0-9]{1,2}","style":"width:15%;display:inline"},{"type":"hr"},</v>
      </c>
      <c r="AH66" s="4" t="str">
        <f t="shared" ca="1" si="36"/>
        <v>"60": "60.Океан",</v>
      </c>
      <c r="AI66" s="25" t="str">
        <f t="shared" ca="1" si="37"/>
        <v>"60":"60",</v>
      </c>
      <c r="AJ66" s="4" t="str">
        <f t="shared" ca="1" si="38"/>
        <v>60. Океан,2,15,4,30,0;</v>
      </c>
      <c r="AK66" s="49"/>
      <c r="AL66" s="49"/>
      <c r="AM66" s="49"/>
      <c r="AN66" s="50"/>
      <c r="AO66" s="49"/>
      <c r="AP66" s="49"/>
      <c r="AQ66" s="49"/>
      <c r="AR66" s="49"/>
      <c r="AS66" s="51"/>
      <c r="AT66" s="49"/>
      <c r="AU66" s="49"/>
      <c r="AV66" s="52"/>
      <c r="AW66" s="52"/>
      <c r="AX66" s="52"/>
      <c r="AY66" s="52"/>
      <c r="AZ66" s="52"/>
      <c r="BA66" s="52"/>
      <c r="BB66" s="52"/>
      <c r="BC66" s="52"/>
      <c r="BD66" s="52"/>
    </row>
    <row r="67" spans="1:56" s="2" customFormat="1" ht="14.25" customHeight="1">
      <c r="A67" s="4">
        <f t="shared" ca="1" si="22"/>
        <v>61</v>
      </c>
      <c r="B67" s="4" t="s">
        <v>230</v>
      </c>
      <c r="C67" s="4" t="s">
        <v>231</v>
      </c>
      <c r="D67" s="23"/>
      <c r="E67" s="24"/>
      <c r="F67" s="24"/>
      <c r="G67" s="24"/>
      <c r="H67" s="4">
        <v>20</v>
      </c>
      <c r="I67" s="4">
        <v>5</v>
      </c>
      <c r="J67" s="4">
        <v>12</v>
      </c>
      <c r="K67" s="63"/>
      <c r="L67" s="4">
        <v>1</v>
      </c>
      <c r="M67" s="4">
        <v>30</v>
      </c>
      <c r="N67" s="4">
        <v>1</v>
      </c>
      <c r="O67">
        <v>100</v>
      </c>
      <c r="P67" s="4">
        <v>0</v>
      </c>
      <c r="Q67" t="s">
        <v>40</v>
      </c>
      <c r="R67" t="s">
        <v>232</v>
      </c>
      <c r="S67">
        <v>2</v>
      </c>
      <c r="T67" s="4">
        <f t="shared" ca="1" si="23"/>
        <v>61</v>
      </c>
      <c r="U67" s="63"/>
      <c r="V67" s="4" t="str">
        <f t="shared" ca="1" si="24"/>
        <v>#define EFF_RAINBOW_STRIPE      ( 61U)    // Павлин</v>
      </c>
      <c r="W67" s="4" t="str">
        <f t="shared" ca="1" si="25"/>
        <v>String("61. Павлин,1,30,1,100,0;") +</v>
      </c>
      <c r="X67" s="4" t="str">
        <f t="shared" ca="1" si="26"/>
        <v>String("61. ,1,30,1,100,0;") +</v>
      </c>
      <c r="Y67" s="4" t="str">
        <f t="shared" ca="1" si="27"/>
        <v>String("61. ,1,30,1,100,0;") +</v>
      </c>
      <c r="Z67" s="4" t="str">
        <f t="shared" si="28"/>
        <v xml:space="preserve">  {  20,   5,  12}, // Павлин</v>
      </c>
      <c r="AA67" s="4" t="str">
        <f t="shared" ca="1" si="29"/>
        <v xml:space="preserve">        case EFF_RAINBOW_STRIPE:      HIGH_DELAY_TICK { effTimer = millis(); rainbowStripeNoiseRoutine();  Eff_Tick (); }  break;  // ( 61U) Павлин</v>
      </c>
      <c r="AC67" s="7" t="str">
        <f t="shared" ca="1" si="31"/>
        <v>"e61":0,</v>
      </c>
      <c r="AD67" s="7" t="str">
        <f t="shared" ca="1" si="32"/>
        <v>e61=[[e61]]&amp;</v>
      </c>
      <c r="AE67" s="7" t="str">
        <f t="shared" ca="1" si="33"/>
        <v>"e61":2,</v>
      </c>
      <c r="AF67" s="4" t="str">
        <f t="shared" ca="1" si="34"/>
        <v>{"type":"checkbox","class":"checkbox-big","name":"e61","title":"61. Павлин","style":"font-size:20px;display:block","state":"{{e61}}"},</v>
      </c>
      <c r="AG67" s="4" t="str">
        <f t="shared" ca="1" si="35"/>
        <v>{"type":"h4","title":"61. Павлин","style":"width:85%;float:left"},{"type":"input","title":"папка","name":"e61","state":"{{e61}}","pattern":"[0-9]{1,2}","style":"width:15%;display:inline"},{"type":"hr"},</v>
      </c>
      <c r="AH67" s="4" t="str">
        <f t="shared" ca="1" si="36"/>
        <v>"61": "61.Павлин",</v>
      </c>
      <c r="AI67" s="25" t="str">
        <f t="shared" ca="1" si="37"/>
        <v>"61":"61",</v>
      </c>
      <c r="AJ67" s="4" t="str">
        <f t="shared" ca="1" si="38"/>
        <v>61. Павлин,1,30,1,100,0;</v>
      </c>
      <c r="AK67" s="49"/>
      <c r="AL67" s="49"/>
      <c r="AM67" s="49"/>
      <c r="AN67" s="50"/>
      <c r="AO67" s="49"/>
      <c r="AP67" s="49"/>
      <c r="AQ67" s="49"/>
      <c r="AR67" s="49"/>
      <c r="AS67" s="51"/>
      <c r="AT67" s="49"/>
      <c r="AU67" s="49"/>
      <c r="AV67" s="52"/>
      <c r="AW67" s="52"/>
      <c r="AX67" s="52"/>
      <c r="AY67" s="52"/>
      <c r="AZ67" s="52"/>
      <c r="BA67" s="52"/>
      <c r="BB67" s="52"/>
      <c r="BC67" s="52"/>
      <c r="BD67" s="52"/>
    </row>
    <row r="68" spans="1:56" s="2" customFormat="1" ht="14.25" customHeight="1">
      <c r="A68" s="4">
        <f t="shared" ca="1" si="22"/>
        <v>62</v>
      </c>
      <c r="B68" s="4" t="s">
        <v>233</v>
      </c>
      <c r="C68" s="4" t="s">
        <v>234</v>
      </c>
      <c r="D68" s="23"/>
      <c r="E68" s="24"/>
      <c r="F68" s="24"/>
      <c r="G68" s="24"/>
      <c r="H68" s="4">
        <v>20</v>
      </c>
      <c r="I68" s="4">
        <v>150</v>
      </c>
      <c r="J68" s="4">
        <v>1</v>
      </c>
      <c r="K68" s="63"/>
      <c r="L68" s="4">
        <v>15</v>
      </c>
      <c r="M68">
        <v>255</v>
      </c>
      <c r="N68" s="4">
        <v>1</v>
      </c>
      <c r="O68">
        <v>100</v>
      </c>
      <c r="P68" s="4">
        <v>1</v>
      </c>
      <c r="Q68" t="s">
        <v>44</v>
      </c>
      <c r="R68" t="s">
        <v>235</v>
      </c>
      <c r="S68">
        <v>2</v>
      </c>
      <c r="T68" s="4">
        <f t="shared" ca="1" si="23"/>
        <v>62</v>
      </c>
      <c r="U68" s="63"/>
      <c r="V68" s="4" t="str">
        <f t="shared" ca="1" si="24"/>
        <v>#define EFF_HOURGLASS           ( 62U)    // Песочные часы</v>
      </c>
      <c r="W68" s="4" t="str">
        <f t="shared" ca="1" si="25"/>
        <v>String("62. Песочные часы,15,255,1,100,1;") +</v>
      </c>
      <c r="X68" s="4" t="str">
        <f t="shared" ca="1" si="26"/>
        <v>String("62. ,15,255,1,100,1;") +</v>
      </c>
      <c r="Y68" s="4" t="str">
        <f t="shared" ca="1" si="27"/>
        <v>String("62. ,15,255,1,100,1;") +</v>
      </c>
      <c r="Z68" s="4" t="str">
        <f t="shared" si="28"/>
        <v xml:space="preserve">  {  20, 150,   1}, // Песочные часы</v>
      </c>
      <c r="AA68" s="4" t="str">
        <f t="shared" ca="1" si="29"/>
        <v xml:space="preserve">        case EFF_HOURGLASS:           DYNAMIC_DELAY_TICK { effTimer = millis(); Hourglass();                  Eff_Tick (); }  break;  // ( 62U) Песочные часы</v>
      </c>
      <c r="AB68" s="4" t="str">
        <f ca="1">CONCATENATE("{""name"":""",A68,". ",C68,""",""spmin"":",L68,",""spmax"":",M68,",""scmin"":",N68,",""scmax"":",O68,",""type"":",P68,"},")</f>
        <v>{"name":"62. Песочные часы","spmin":15,"spmax":255,"scmin":1,"scmax":100,"type":1},</v>
      </c>
      <c r="AC68" s="7" t="str">
        <f t="shared" ca="1" si="31"/>
        <v>"e62":0,</v>
      </c>
      <c r="AD68" s="7" t="str">
        <f t="shared" ca="1" si="32"/>
        <v>e62=[[e62]]&amp;</v>
      </c>
      <c r="AE68" s="7" t="str">
        <f t="shared" ca="1" si="33"/>
        <v>"e62":2,</v>
      </c>
      <c r="AF68" s="4" t="str">
        <f t="shared" ca="1" si="34"/>
        <v>{"type":"checkbox","class":"checkbox-big","name":"e62","title":"62. Песочные часы","style":"font-size:20px;display:block","state":"{{e62}}"},</v>
      </c>
      <c r="AG68" s="4" t="str">
        <f t="shared" ca="1" si="35"/>
        <v>{"type":"h4","title":"62. Песочные часы","style":"width:85%;float:left"},{"type":"input","title":"папка","name":"e62","state":"{{e62}}","pattern":"[0-9]{1,2}","style":"width:15%;display:inline"},{"type":"hr"},</v>
      </c>
      <c r="AH68" s="4" t="str">
        <f t="shared" ca="1" si="36"/>
        <v>"62": "62.Песочные часы",</v>
      </c>
      <c r="AI68" s="25" t="str">
        <f t="shared" ca="1" si="37"/>
        <v>"62":"62",</v>
      </c>
      <c r="AJ68" s="4" t="str">
        <f t="shared" ca="1" si="38"/>
        <v>62. Песочные часы,15,255,1,100,1;</v>
      </c>
      <c r="AK68" s="49"/>
      <c r="AL68" s="49"/>
      <c r="AM68" s="49"/>
      <c r="AN68" s="50"/>
      <c r="AO68" s="49"/>
      <c r="AP68" s="49"/>
      <c r="AQ68" s="49"/>
      <c r="AR68" s="49"/>
      <c r="AS68" s="51"/>
      <c r="AT68" s="49"/>
      <c r="AU68" s="49"/>
      <c r="AV68" s="52"/>
      <c r="AW68" s="52"/>
      <c r="AX68" s="52"/>
      <c r="AY68" s="52"/>
      <c r="AZ68" s="52"/>
      <c r="BA68" s="52"/>
      <c r="BB68" s="52"/>
      <c r="BC68" s="52"/>
      <c r="BD68" s="52"/>
    </row>
    <row r="69" spans="1:56" s="2" customFormat="1" ht="14.25" customHeight="1">
      <c r="A69" s="4">
        <f t="shared" ca="1" si="22"/>
        <v>63</v>
      </c>
      <c r="B69" s="4" t="s">
        <v>236</v>
      </c>
      <c r="C69" s="4" t="s">
        <v>237</v>
      </c>
      <c r="D69" s="23"/>
      <c r="E69" s="24"/>
      <c r="F69" s="24"/>
      <c r="G69" s="24"/>
      <c r="H69" s="4">
        <v>25</v>
      </c>
      <c r="I69" s="4">
        <v>195</v>
      </c>
      <c r="J69" s="4">
        <v>1</v>
      </c>
      <c r="K69" s="63"/>
      <c r="L69" s="4">
        <v>215</v>
      </c>
      <c r="M69">
        <v>255</v>
      </c>
      <c r="N69" s="4">
        <v>1</v>
      </c>
      <c r="O69">
        <v>100</v>
      </c>
      <c r="P69" s="4">
        <v>0</v>
      </c>
      <c r="Q69" t="s">
        <v>44</v>
      </c>
      <c r="R69" t="s">
        <v>238</v>
      </c>
      <c r="S69">
        <v>2</v>
      </c>
      <c r="T69" s="4">
        <f t="shared" ca="1" si="23"/>
        <v>63</v>
      </c>
      <c r="U69" s="63"/>
      <c r="V69" s="4" t="str">
        <f t="shared" ca="1" si="24"/>
        <v>#define EFF_PAINTBALL           ( 63U)    // Пейнтбол</v>
      </c>
      <c r="W69" s="4" t="str">
        <f t="shared" ca="1" si="25"/>
        <v>String("63. Пейнтбол,215,255,1,100,0;") +</v>
      </c>
      <c r="X69" s="4" t="str">
        <f t="shared" ca="1" si="26"/>
        <v>String("63. ,215,255,1,100,0;") +</v>
      </c>
      <c r="Y69" s="4" t="str">
        <f t="shared" ca="1" si="27"/>
        <v>String("63. ,215,255,1,100,0;") +</v>
      </c>
      <c r="Z69" s="4" t="str">
        <f t="shared" si="28"/>
        <v xml:space="preserve">  {  25, 195,   1}, // Пейнтбол</v>
      </c>
      <c r="AA69" s="4" t="str">
        <f t="shared" ca="1" si="29"/>
        <v xml:space="preserve">        case EFF_PAINTBALL:           DYNAMIC_DELAY_TICK { effTimer = millis(); lightBallsRoutine();          Eff_Tick (); }  break;  // ( 63U) Пейнтбол</v>
      </c>
      <c r="AC69" s="7" t="str">
        <f t="shared" ca="1" si="31"/>
        <v>"e63":0,</v>
      </c>
      <c r="AD69" s="7" t="str">
        <f t="shared" ca="1" si="32"/>
        <v>e63=[[e63]]&amp;</v>
      </c>
      <c r="AE69" s="7" t="str">
        <f t="shared" ca="1" si="33"/>
        <v>"e63":2,</v>
      </c>
      <c r="AF69" s="4" t="str">
        <f t="shared" ca="1" si="34"/>
        <v>{"type":"checkbox","class":"checkbox-big","name":"e63","title":"63. Пейнтбол","style":"font-size:20px;display:block","state":"{{e63}}"},</v>
      </c>
      <c r="AG69" s="4" t="str">
        <f t="shared" ca="1" si="35"/>
        <v>{"type":"h4","title":"63. Пейнтбол","style":"width:85%;float:left"},{"type":"input","title":"папка","name":"e63","state":"{{e63}}","pattern":"[0-9]{1,2}","style":"width:15%;display:inline"},{"type":"hr"},</v>
      </c>
      <c r="AH69" s="4" t="str">
        <f t="shared" ca="1" si="36"/>
        <v>"63": "63.Пейнтбол",</v>
      </c>
      <c r="AI69" s="25" t="str">
        <f t="shared" ca="1" si="37"/>
        <v>"63":"63",</v>
      </c>
      <c r="AJ69" s="4" t="str">
        <f t="shared" ca="1" si="38"/>
        <v>63. Пейнтбол,215,255,1,100,0;</v>
      </c>
      <c r="AK69" s="49"/>
      <c r="AL69" s="49"/>
      <c r="AM69" s="49"/>
      <c r="AN69" s="50"/>
      <c r="AO69" s="49"/>
      <c r="AP69" s="49"/>
      <c r="AQ69" s="49"/>
      <c r="AR69" s="49"/>
      <c r="AS69" s="51"/>
      <c r="AT69" s="49"/>
      <c r="AU69" s="49"/>
      <c r="AV69" s="52"/>
      <c r="AW69" s="52"/>
      <c r="AX69" s="52"/>
      <c r="AY69" s="52"/>
      <c r="AZ69" s="52"/>
      <c r="BA69" s="52"/>
      <c r="BB69" s="52"/>
      <c r="BC69" s="52"/>
      <c r="BD69" s="52"/>
    </row>
    <row r="70" spans="1:56" s="2" customFormat="1" ht="14.25" customHeight="1">
      <c r="A70" s="4">
        <f t="shared" ca="1" si="22"/>
        <v>64</v>
      </c>
      <c r="B70" s="4" t="s">
        <v>239</v>
      </c>
      <c r="C70" s="4" t="s">
        <v>240</v>
      </c>
      <c r="D70" s="23"/>
      <c r="E70" s="24"/>
      <c r="F70" s="24"/>
      <c r="G70" s="24"/>
      <c r="H70" s="4">
        <v>15</v>
      </c>
      <c r="I70" s="4">
        <v>140</v>
      </c>
      <c r="J70" s="4">
        <v>27</v>
      </c>
      <c r="K70" s="63"/>
      <c r="L70" s="4">
        <v>99</v>
      </c>
      <c r="M70">
        <v>255</v>
      </c>
      <c r="N70" s="4">
        <v>1</v>
      </c>
      <c r="O70">
        <v>100</v>
      </c>
      <c r="P70" s="4">
        <v>0</v>
      </c>
      <c r="Q70" t="s">
        <v>44</v>
      </c>
      <c r="R70" t="s">
        <v>241</v>
      </c>
      <c r="S70">
        <v>2</v>
      </c>
      <c r="T70" s="4">
        <f t="shared" ca="1" si="23"/>
        <v>64</v>
      </c>
      <c r="U70" s="63"/>
      <c r="V70" s="4" t="str">
        <f t="shared" ca="1" si="24"/>
        <v>#define EFF_PICASSO             ( 64U)    // Пикассо</v>
      </c>
      <c r="W70" s="4" t="str">
        <f t="shared" ca="1" si="25"/>
        <v>String("64. Пикассо,99,255,1,100,0;") +</v>
      </c>
      <c r="X70" s="4" t="str">
        <f t="shared" ca="1" si="26"/>
        <v>String("64. ,99,255,1,100,0;") +</v>
      </c>
      <c r="Y70" s="4" t="str">
        <f t="shared" ca="1" si="27"/>
        <v>String("64. ,99,255,1,100,0;") +</v>
      </c>
      <c r="Z70" s="4" t="str">
        <f t="shared" si="28"/>
        <v xml:space="preserve">  {  15, 140,  27}, // Пикассо</v>
      </c>
      <c r="AA70" s="4" t="str">
        <f t="shared" ca="1" si="29"/>
        <v xml:space="preserve">        case EFF_PICASSO:             DYNAMIC_DELAY_TICK { effTimer = millis(); picassoSelector();            Eff_Tick (); }  break;  // ( 64U) Пикассо</v>
      </c>
      <c r="AB70" s="4" t="str">
        <f t="shared" ref="AB70:AB75" ca="1" si="40">CONCATENATE("{""name"":""",A70,". ",C70,""",""spmin"":",L70,",""spmax"":",M70,",""scmin"":",N70,",""scmax"":",O70,",""type"":",P70,"},")</f>
        <v>{"name":"64. Пикассо","spmin":99,"spmax":255,"scmin":1,"scmax":100,"type":0},</v>
      </c>
      <c r="AC70" s="7" t="str">
        <f t="shared" ca="1" si="31"/>
        <v>"e64":0,</v>
      </c>
      <c r="AD70" s="7" t="str">
        <f t="shared" ca="1" si="32"/>
        <v>e64=[[e64]]&amp;</v>
      </c>
      <c r="AE70" s="7" t="str">
        <f t="shared" ca="1" si="33"/>
        <v>"e64":2,</v>
      </c>
      <c r="AF70" s="4" t="str">
        <f t="shared" ca="1" si="34"/>
        <v>{"type":"checkbox","class":"checkbox-big","name":"e64","title":"64. Пикассо","style":"font-size:20px;display:block","state":"{{e64}}"},</v>
      </c>
      <c r="AG70" s="4" t="str">
        <f t="shared" ca="1" si="35"/>
        <v>{"type":"h4","title":"64. Пикассо","style":"width:85%;float:left"},{"type":"input","title":"папка","name":"e64","state":"{{e64}}","pattern":"[0-9]{1,2}","style":"width:15%;display:inline"},{"type":"hr"},</v>
      </c>
      <c r="AH70" s="4" t="str">
        <f t="shared" ca="1" si="36"/>
        <v>"64": "64.Пикассо",</v>
      </c>
      <c r="AI70" s="25" t="str">
        <f t="shared" ca="1" si="37"/>
        <v>"64":"64",</v>
      </c>
      <c r="AJ70" s="4" t="str">
        <f t="shared" ca="1" si="38"/>
        <v>64. Пикассо,99,255,1,100,0;</v>
      </c>
      <c r="AK70" s="49"/>
      <c r="AL70" s="49"/>
      <c r="AM70" s="49"/>
      <c r="AN70" s="50"/>
      <c r="AO70" s="49"/>
      <c r="AP70" s="49"/>
      <c r="AQ70" s="49"/>
      <c r="AR70" s="49"/>
      <c r="AS70" s="51"/>
      <c r="AT70" s="49"/>
      <c r="AU70" s="49"/>
      <c r="AV70" s="52"/>
      <c r="AW70" s="52"/>
      <c r="AX70" s="52"/>
      <c r="AY70" s="52"/>
      <c r="AZ70" s="52"/>
      <c r="BA70" s="52"/>
      <c r="BB70" s="52"/>
      <c r="BC70" s="52"/>
      <c r="BD70" s="52"/>
    </row>
    <row r="71" spans="1:56" s="2" customFormat="1" ht="14.25" customHeight="1">
      <c r="A71" s="4">
        <f t="shared" ca="1" si="22"/>
        <v>65</v>
      </c>
      <c r="B71" s="4" t="s">
        <v>242</v>
      </c>
      <c r="C71" s="4" t="s">
        <v>243</v>
      </c>
      <c r="D71" s="23"/>
      <c r="E71" s="24"/>
      <c r="F71" s="24"/>
      <c r="G71" s="24"/>
      <c r="H71" s="4">
        <v>10</v>
      </c>
      <c r="I71" s="4">
        <v>20</v>
      </c>
      <c r="J71" s="4">
        <v>35</v>
      </c>
      <c r="K71" s="63"/>
      <c r="L71" s="4">
        <v>1</v>
      </c>
      <c r="M71" s="4">
        <v>30</v>
      </c>
      <c r="N71" s="4">
        <v>1</v>
      </c>
      <c r="O71">
        <v>100</v>
      </c>
      <c r="P71" s="4">
        <v>0</v>
      </c>
      <c r="Q71" t="s">
        <v>40</v>
      </c>
      <c r="R71" t="s">
        <v>244</v>
      </c>
      <c r="S71">
        <v>2</v>
      </c>
      <c r="T71" s="4">
        <f t="shared" ca="1" si="23"/>
        <v>65</v>
      </c>
      <c r="U71" s="63"/>
      <c r="V71" s="4" t="str">
        <f t="shared" ca="1" si="24"/>
        <v>#define EFF_PLASMA              ( 65U)    // Плазма</v>
      </c>
      <c r="W71" s="4" t="str">
        <f t="shared" ca="1" si="25"/>
        <v>String("65. Плазма,1,30,1,100,0;") +</v>
      </c>
      <c r="X71" s="4" t="str">
        <f t="shared" ca="1" si="26"/>
        <v>String("65. ,1,30,1,100,0;") +</v>
      </c>
      <c r="Y71" s="4" t="str">
        <f t="shared" ca="1" si="27"/>
        <v>String("65. ,1,30,1,100,0;") +</v>
      </c>
      <c r="Z71" s="4" t="str">
        <f t="shared" si="28"/>
        <v xml:space="preserve">  {  10,  20,  35}, // Плазма</v>
      </c>
      <c r="AA71" s="4" t="str">
        <f t="shared" ca="1" si="29"/>
        <v xml:space="preserve">        case EFF_PLASMA:              HIGH_DELAY_TICK { effTimer = millis(); plasmaNoiseRoutine();         Eff_Tick (); }  break;  // ( 65U) Плазма</v>
      </c>
      <c r="AB71" s="4" t="str">
        <f t="shared" ca="1" si="40"/>
        <v>{"name":"65. Плазма","spmin":1,"spmax":30,"scmin":1,"scmax":100,"type":0},</v>
      </c>
      <c r="AC71" s="7" t="str">
        <f t="shared" ca="1" si="31"/>
        <v>"e65":0,</v>
      </c>
      <c r="AD71" s="7" t="str">
        <f t="shared" ca="1" si="32"/>
        <v>e65=[[e65]]&amp;</v>
      </c>
      <c r="AE71" s="7" t="str">
        <f t="shared" ca="1" si="33"/>
        <v>"e65":2,</v>
      </c>
      <c r="AF71" s="4" t="str">
        <f t="shared" ca="1" si="34"/>
        <v>{"type":"checkbox","class":"checkbox-big","name":"e65","title":"65. Плазма","style":"font-size:20px;display:block","state":"{{e65}}"},</v>
      </c>
      <c r="AG71" s="4" t="str">
        <f t="shared" ca="1" si="35"/>
        <v>{"type":"h4","title":"65. Плазма","style":"width:85%;float:left"},{"type":"input","title":"папка","name":"e65","state":"{{e65}}","pattern":"[0-9]{1,2}","style":"width:15%;display:inline"},{"type":"hr"},</v>
      </c>
      <c r="AH71" s="4" t="str">
        <f t="shared" ca="1" si="36"/>
        <v>"65": "65.Плазма",</v>
      </c>
      <c r="AI71" s="25" t="str">
        <f t="shared" ca="1" si="37"/>
        <v>"65":"65",</v>
      </c>
      <c r="AJ71" s="4" t="str">
        <f t="shared" ca="1" si="38"/>
        <v>65. Плазма,1,30,1,100,0;</v>
      </c>
      <c r="AK71" s="49"/>
      <c r="AL71" s="49"/>
      <c r="AM71" s="49"/>
      <c r="AN71" s="50"/>
      <c r="AO71" s="49"/>
      <c r="AP71" s="49"/>
      <c r="AQ71" s="49"/>
      <c r="AR71" s="49"/>
      <c r="AS71" s="51"/>
      <c r="AT71" s="49"/>
      <c r="AU71" s="49"/>
      <c r="AV71" s="52"/>
      <c r="AW71" s="52"/>
      <c r="AX71" s="52"/>
      <c r="AY71" s="52"/>
      <c r="AZ71" s="52"/>
      <c r="BA71" s="52"/>
      <c r="BB71" s="52"/>
      <c r="BC71" s="52"/>
      <c r="BD71" s="52"/>
    </row>
    <row r="72" spans="1:56" s="2" customFormat="1" ht="14.25" customHeight="1">
      <c r="A72" s="4">
        <f t="shared" ca="1" si="22"/>
        <v>66</v>
      </c>
      <c r="B72" s="4" t="s">
        <v>245</v>
      </c>
      <c r="C72" s="4" t="s">
        <v>246</v>
      </c>
      <c r="D72" s="23"/>
      <c r="E72" s="24"/>
      <c r="F72" s="24"/>
      <c r="G72" s="24"/>
      <c r="H72" s="4">
        <v>10</v>
      </c>
      <c r="I72" s="4">
        <v>30</v>
      </c>
      <c r="J72" s="4">
        <v>82</v>
      </c>
      <c r="K72" s="63"/>
      <c r="L72" s="4">
        <v>1</v>
      </c>
      <c r="M72">
        <v>255</v>
      </c>
      <c r="N72" s="4">
        <v>1</v>
      </c>
      <c r="O72">
        <v>100</v>
      </c>
      <c r="P72" s="4">
        <v>0</v>
      </c>
      <c r="Q72" t="s">
        <v>81</v>
      </c>
      <c r="R72" t="s">
        <v>247</v>
      </c>
      <c r="S72">
        <v>2</v>
      </c>
      <c r="T72" s="4">
        <f t="shared" ca="1" si="23"/>
        <v>66</v>
      </c>
      <c r="U72" s="63"/>
      <c r="V72" s="4" t="str">
        <f t="shared" ca="1" si="24"/>
        <v>#define EFF_SPIDER              ( 66U)    // Плазменная лампа</v>
      </c>
      <c r="W72" s="4" t="str">
        <f t="shared" ca="1" si="25"/>
        <v>String("66. Плазменная лампа,1,255,1,100,0;") +</v>
      </c>
      <c r="X72" s="4" t="str">
        <f t="shared" ca="1" si="26"/>
        <v>String("66. ,1,255,1,100,0;") +</v>
      </c>
      <c r="Y72" s="4" t="str">
        <f t="shared" ca="1" si="27"/>
        <v>String("66. ,1,255,1,100,0;") +</v>
      </c>
      <c r="Z72" s="4" t="str">
        <f t="shared" si="28"/>
        <v xml:space="preserve">  {  10,  30,  82}, // Плазменная лампа</v>
      </c>
      <c r="AA72" s="4" t="str">
        <f t="shared" ca="1" si="29"/>
        <v xml:space="preserve">        case EFF_SPIDER:              LOW_DELAY_TICK { effTimer = millis(); spiderRoutine();              Eff_Tick (); }  break;  // ( 66U) Плазменная лампа</v>
      </c>
      <c r="AB72" s="4" t="str">
        <f t="shared" ca="1" si="40"/>
        <v>{"name":"66. Плазменная лампа","spmin":1,"spmax":255,"scmin":1,"scmax":100,"type":0},</v>
      </c>
      <c r="AC72" s="7" t="str">
        <f t="shared" ca="1" si="31"/>
        <v>"e66":0,</v>
      </c>
      <c r="AD72" s="7" t="str">
        <f t="shared" ca="1" si="32"/>
        <v>e66=[[e66]]&amp;</v>
      </c>
      <c r="AE72" s="7" t="str">
        <f t="shared" ca="1" si="33"/>
        <v>"e66":2,</v>
      </c>
      <c r="AF72" s="4" t="str">
        <f t="shared" ca="1" si="34"/>
        <v>{"type":"checkbox","class":"checkbox-big","name":"e66","title":"66. Плазменная лампа","style":"font-size:20px;display:block","state":"{{e66}}"},</v>
      </c>
      <c r="AG72" s="4" t="str">
        <f t="shared" ca="1" si="35"/>
        <v>{"type":"h4","title":"66. Плазменная лампа","style":"width:85%;float:left"},{"type":"input","title":"папка","name":"e66","state":"{{e66}}","pattern":"[0-9]{1,2}","style":"width:15%;display:inline"},{"type":"hr"},</v>
      </c>
      <c r="AH72" s="4" t="str">
        <f t="shared" ca="1" si="36"/>
        <v>"66": "66.Плазменная лампа",</v>
      </c>
      <c r="AI72" s="25" t="str">
        <f t="shared" ca="1" si="37"/>
        <v>"66":"66",</v>
      </c>
      <c r="AJ72" s="4" t="str">
        <f t="shared" ca="1" si="38"/>
        <v>66. Плазменная лампа,1,255,1,100,0;</v>
      </c>
      <c r="AK72" s="49"/>
      <c r="AL72" s="49"/>
      <c r="AM72" s="49"/>
      <c r="AN72" s="50"/>
      <c r="AO72" s="49"/>
      <c r="AP72" s="49"/>
      <c r="AQ72" s="49"/>
      <c r="AR72" s="49"/>
      <c r="AS72" s="51"/>
      <c r="AT72" s="49"/>
      <c r="AU72" s="49"/>
      <c r="AV72" s="52"/>
      <c r="AW72" s="52"/>
      <c r="AX72" s="52"/>
      <c r="AY72" s="52"/>
      <c r="AZ72" s="52"/>
      <c r="BA72" s="52"/>
      <c r="BB72" s="52"/>
      <c r="BC72" s="52"/>
      <c r="BD72" s="52"/>
    </row>
    <row r="73" spans="1:56" s="2" customFormat="1" ht="14.25" customHeight="1">
      <c r="A73" s="4">
        <f t="shared" ca="1" si="22"/>
        <v>67</v>
      </c>
      <c r="B73" s="4" t="s">
        <v>248</v>
      </c>
      <c r="C73" s="4" t="s">
        <v>249</v>
      </c>
      <c r="D73" s="23"/>
      <c r="E73" s="24"/>
      <c r="F73" s="24"/>
      <c r="G73" s="24"/>
      <c r="H73" s="4">
        <v>30</v>
      </c>
      <c r="I73" s="4">
        <v>45</v>
      </c>
      <c r="J73" s="4">
        <v>3</v>
      </c>
      <c r="K73" s="63"/>
      <c r="L73" s="4">
        <v>1</v>
      </c>
      <c r="M73">
        <v>255</v>
      </c>
      <c r="N73" s="4">
        <v>0</v>
      </c>
      <c r="O73">
        <v>255</v>
      </c>
      <c r="P73" s="4">
        <v>1</v>
      </c>
      <c r="Q73" t="s">
        <v>81</v>
      </c>
      <c r="R73" t="s">
        <v>250</v>
      </c>
      <c r="S73">
        <v>3</v>
      </c>
      <c r="T73" s="4">
        <f t="shared" ca="1" si="23"/>
        <v>67</v>
      </c>
      <c r="U73" s="63"/>
      <c r="V73" s="4" t="str">
        <f t="shared" ca="1" si="24"/>
        <v>#define EFF_FLAME               ( 67U)    // Пламя</v>
      </c>
      <c r="W73" s="4" t="str">
        <f t="shared" ca="1" si="25"/>
        <v>String("67. Пламя,1,255,0,255,1;") +</v>
      </c>
      <c r="X73" s="4" t="str">
        <f t="shared" ca="1" si="26"/>
        <v>String("67. ,1,255,0,255,1;") +</v>
      </c>
      <c r="Y73" s="4" t="str">
        <f t="shared" ca="1" si="27"/>
        <v>String("67. ,1,255,0,255,1;") +</v>
      </c>
      <c r="Z73" s="4" t="str">
        <f t="shared" si="28"/>
        <v xml:space="preserve">  {  30,  45,   3}, // Пламя</v>
      </c>
      <c r="AA73" s="4" t="str">
        <f t="shared" ca="1" si="29"/>
        <v xml:space="preserve">        case EFF_FLAME:               LOW_DELAY_TICK { effTimer = millis(); execStringsFlame();           Eff_Tick (); }  break;  // ( 67U) Пламя</v>
      </c>
      <c r="AB73" s="4" t="str">
        <f t="shared" ca="1" si="40"/>
        <v>{"name":"67. Пламя","spmin":1,"spmax":255,"scmin":0,"scmax":255,"type":1},</v>
      </c>
      <c r="AC73" s="7" t="str">
        <f t="shared" ca="1" si="31"/>
        <v>"e67":0,</v>
      </c>
      <c r="AD73" s="7" t="str">
        <f t="shared" ca="1" si="32"/>
        <v>e67=[[e67]]&amp;</v>
      </c>
      <c r="AE73" s="7" t="str">
        <f t="shared" ca="1" si="33"/>
        <v>"e67":3,</v>
      </c>
      <c r="AF73" s="4" t="str">
        <f t="shared" ca="1" si="34"/>
        <v>{"type":"checkbox","class":"checkbox-big","name":"e67","title":"67. Пламя","style":"font-size:20px;display:block","state":"{{e67}}"},</v>
      </c>
      <c r="AG73" s="4" t="str">
        <f t="shared" ca="1" si="35"/>
        <v>{"type":"h4","title":"67. Пламя","style":"width:85%;float:left"},{"type":"input","title":"папка","name":"e67","state":"{{e67}}","pattern":"[0-9]{1,2}","style":"width:15%;display:inline"},{"type":"hr"},</v>
      </c>
      <c r="AH73" s="4" t="str">
        <f t="shared" ca="1" si="36"/>
        <v>"67": "67.Пламя",</v>
      </c>
      <c r="AI73" s="25" t="str">
        <f t="shared" ca="1" si="37"/>
        <v>"67":"67",</v>
      </c>
      <c r="AJ73" s="4" t="str">
        <f t="shared" ca="1" si="38"/>
        <v>67. Пламя,1,255,0,255,1;</v>
      </c>
      <c r="AK73" s="49"/>
      <c r="AL73" s="49"/>
      <c r="AM73" s="49"/>
      <c r="AN73" s="50"/>
      <c r="AO73" s="49"/>
      <c r="AP73" s="49"/>
      <c r="AQ73" s="49"/>
      <c r="AR73" s="49"/>
      <c r="AS73" s="51"/>
      <c r="AT73" s="49"/>
      <c r="AU73" s="49"/>
      <c r="AV73" s="52"/>
      <c r="AW73" s="52"/>
      <c r="AX73" s="52"/>
      <c r="AY73" s="52"/>
      <c r="AZ73" s="52"/>
      <c r="BA73" s="52"/>
      <c r="BB73" s="52"/>
      <c r="BC73" s="52"/>
      <c r="BD73" s="52"/>
    </row>
    <row r="74" spans="1:56" s="2" customFormat="1" ht="14.25" customHeight="1">
      <c r="A74" s="4">
        <f t="shared" ca="1" si="22"/>
        <v>68</v>
      </c>
      <c r="B74" s="4" t="s">
        <v>251</v>
      </c>
      <c r="C74" s="4" t="s">
        <v>252</v>
      </c>
      <c r="D74" s="23"/>
      <c r="E74" s="24"/>
      <c r="F74" s="24"/>
      <c r="G74" s="24"/>
      <c r="H74" s="4">
        <v>40</v>
      </c>
      <c r="I74" s="4">
        <v>165</v>
      </c>
      <c r="J74" s="4">
        <v>30</v>
      </c>
      <c r="K74" s="63"/>
      <c r="L74" s="4">
        <v>1</v>
      </c>
      <c r="M74">
        <v>255</v>
      </c>
      <c r="N74" s="4">
        <v>1</v>
      </c>
      <c r="O74">
        <v>100</v>
      </c>
      <c r="P74" s="4">
        <v>0</v>
      </c>
      <c r="Q74" t="s">
        <v>44</v>
      </c>
      <c r="R74" t="s">
        <v>253</v>
      </c>
      <c r="S74">
        <v>2</v>
      </c>
      <c r="T74" s="4">
        <f t="shared" ca="1" si="23"/>
        <v>68</v>
      </c>
      <c r="U74" s="63"/>
      <c r="V74" s="4" t="str">
        <f t="shared" ca="1" si="24"/>
        <v>#define EFF_BY_EFFECT           ( 68U)    // Побочный эффект</v>
      </c>
      <c r="W74" s="4" t="str">
        <f t="shared" ca="1" si="25"/>
        <v>String("68. Побочный эффект,1,255,1,100,0;") +</v>
      </c>
      <c r="X74" s="4" t="str">
        <f t="shared" ca="1" si="26"/>
        <v>String("68. ,1,255,1,100,0;") +</v>
      </c>
      <c r="Y74" s="4" t="str">
        <f t="shared" ca="1" si="27"/>
        <v>String("68. ,1,255,1,100,0;") +</v>
      </c>
      <c r="Z74" s="4" t="str">
        <f t="shared" si="28"/>
        <v xml:space="preserve">  {  40, 165,  30}, // Побочный эффект</v>
      </c>
      <c r="AA74" s="4" t="str">
        <f t="shared" ca="1" si="29"/>
        <v xml:space="preserve">        case EFF_BY_EFFECT:           DYNAMIC_DELAY_TICK { effTimer = millis(); ByEffect();                   Eff_Tick (); }  break;  // ( 68U) Побочный эффект</v>
      </c>
      <c r="AB74" s="4" t="str">
        <f t="shared" ca="1" si="40"/>
        <v>{"name":"68. Побочный эффект","spmin":1,"spmax":255,"scmin":1,"scmax":100,"type":0},</v>
      </c>
      <c r="AC74" s="7" t="str">
        <f t="shared" ca="1" si="31"/>
        <v>"e68":0,</v>
      </c>
      <c r="AD74" s="7" t="str">
        <f t="shared" ca="1" si="32"/>
        <v>e68=[[e68]]&amp;</v>
      </c>
      <c r="AE74" s="7" t="str">
        <f t="shared" ca="1" si="33"/>
        <v>"e68":2,</v>
      </c>
      <c r="AF74" s="4" t="str">
        <f t="shared" ca="1" si="34"/>
        <v>{"type":"checkbox","class":"checkbox-big","name":"e68","title":"68. Побочный эффект","style":"font-size:20px;display:block","state":"{{e68}}"},</v>
      </c>
      <c r="AG74" s="4" t="str">
        <f t="shared" ca="1" si="35"/>
        <v>{"type":"h4","title":"68. Побочный эффект","style":"width:85%;float:left"},{"type":"input","title":"папка","name":"e68","state":"{{e68}}","pattern":"[0-9]{1,2}","style":"width:15%;display:inline"},{"type":"hr"},</v>
      </c>
      <c r="AH74" s="4" t="str">
        <f t="shared" ca="1" si="36"/>
        <v>"68": "68.Побочный эффект",</v>
      </c>
      <c r="AI74" s="25" t="str">
        <f t="shared" ca="1" si="37"/>
        <v>"68":"68",</v>
      </c>
      <c r="AJ74" s="4" t="str">
        <f t="shared" ca="1" si="38"/>
        <v>68. Побочный эффект,1,255,1,100,0;</v>
      </c>
      <c r="AK74" s="49"/>
      <c r="AL74" s="49"/>
      <c r="AM74" s="49"/>
      <c r="AN74" s="50"/>
      <c r="AO74" s="49"/>
      <c r="AP74" s="49"/>
      <c r="AQ74" s="49"/>
      <c r="AR74" s="49"/>
      <c r="AS74" s="51"/>
      <c r="AT74" s="49"/>
      <c r="AU74" s="49"/>
      <c r="AV74" s="52"/>
      <c r="AW74" s="52"/>
      <c r="AX74" s="52"/>
      <c r="AY74" s="52"/>
      <c r="AZ74" s="52"/>
      <c r="BA74" s="52"/>
      <c r="BB74" s="52"/>
      <c r="BC74" s="52"/>
      <c r="BD74" s="52"/>
    </row>
    <row r="75" spans="1:56" s="2" customFormat="1" ht="14.25" customHeight="1">
      <c r="A75" s="4">
        <f t="shared" ca="1" si="22"/>
        <v>69</v>
      </c>
      <c r="B75" s="4" t="s">
        <v>254</v>
      </c>
      <c r="C75" s="4" t="s">
        <v>255</v>
      </c>
      <c r="D75" s="23"/>
      <c r="E75" s="24"/>
      <c r="F75" s="24"/>
      <c r="G75" s="24"/>
      <c r="H75" s="4">
        <v>10</v>
      </c>
      <c r="I75" s="4">
        <v>70</v>
      </c>
      <c r="J75" s="4">
        <v>16</v>
      </c>
      <c r="K75" s="63"/>
      <c r="L75" s="4">
        <v>1</v>
      </c>
      <c r="M75">
        <v>255</v>
      </c>
      <c r="N75" s="4">
        <v>1</v>
      </c>
      <c r="O75">
        <v>100</v>
      </c>
      <c r="P75" s="4">
        <v>0</v>
      </c>
      <c r="Q75" t="s">
        <v>81</v>
      </c>
      <c r="R75" t="s">
        <v>256</v>
      </c>
      <c r="S75">
        <v>2</v>
      </c>
      <c r="T75" s="4">
        <f t="shared" ca="1" si="23"/>
        <v>69</v>
      </c>
      <c r="U75" s="63"/>
      <c r="V75" s="4" t="str">
        <f t="shared" ca="1" si="24"/>
        <v>#define EFF_POPCORN             ( 69U)    // Попкорн</v>
      </c>
      <c r="W75" s="4" t="str">
        <f t="shared" ca="1" si="25"/>
        <v>String("69. Попкорн,1,255,1,100,0;") +</v>
      </c>
      <c r="X75" s="4" t="str">
        <f t="shared" ca="1" si="26"/>
        <v>String("69. ,1,255,1,100,0;") +</v>
      </c>
      <c r="Y75" s="4" t="str">
        <f t="shared" ca="1" si="27"/>
        <v>String("69. ,1,255,1,100,0;") +</v>
      </c>
      <c r="Z75" s="4" t="str">
        <f t="shared" si="28"/>
        <v xml:space="preserve">  {  10,  70,  16}, // Попкорн</v>
      </c>
      <c r="AA75" s="4" t="str">
        <f t="shared" ca="1" si="29"/>
        <v xml:space="preserve">        case EFF_POPCORN:             LOW_DELAY_TICK { effTimer = millis(); popcornRoutine();             Eff_Tick (); }  break;  // ( 69U) Попкорн</v>
      </c>
      <c r="AB75" s="4" t="str">
        <f t="shared" ca="1" si="40"/>
        <v>{"name":"69. Попкорн","spmin":1,"spmax":255,"scmin":1,"scmax":100,"type":0},</v>
      </c>
      <c r="AC75" s="7" t="str">
        <f t="shared" ca="1" si="31"/>
        <v>"e69":0,</v>
      </c>
      <c r="AD75" s="7" t="str">
        <f t="shared" ca="1" si="32"/>
        <v>e69=[[e69]]&amp;</v>
      </c>
      <c r="AE75" s="7" t="str">
        <f t="shared" ca="1" si="33"/>
        <v>"e69":2,</v>
      </c>
      <c r="AF75" s="4" t="str">
        <f t="shared" ca="1" si="34"/>
        <v>{"type":"checkbox","class":"checkbox-big","name":"e69","title":"69. Попкорн","style":"font-size:20px;display:block","state":"{{e69}}"},</v>
      </c>
      <c r="AG75" s="4" t="str">
        <f t="shared" ca="1" si="35"/>
        <v>{"type":"h4","title":"69. Попкорн","style":"width:85%;float:left"},{"type":"input","title":"папка","name":"e69","state":"{{e69}}","pattern":"[0-9]{1,2}","style":"width:15%;display:inline"},{"type":"hr"},</v>
      </c>
      <c r="AH75" s="4" t="str">
        <f t="shared" ca="1" si="36"/>
        <v>"69": "69.Попкорн",</v>
      </c>
      <c r="AI75" s="25" t="str">
        <f t="shared" ca="1" si="37"/>
        <v>"69":"69",</v>
      </c>
      <c r="AJ75" s="4" t="str">
        <f t="shared" ca="1" si="38"/>
        <v>69. Попкорн,1,255,1,100,0;</v>
      </c>
      <c r="AK75" s="49"/>
      <c r="AL75" s="49"/>
      <c r="AM75" s="49"/>
      <c r="AN75" s="50"/>
      <c r="AO75" s="49"/>
      <c r="AP75" s="49"/>
      <c r="AQ75" s="49"/>
      <c r="AR75" s="49"/>
      <c r="AS75" s="51"/>
      <c r="AT75" s="49"/>
      <c r="AU75" s="49"/>
      <c r="AV75" s="52"/>
      <c r="AW75" s="52"/>
      <c r="AX75" s="52"/>
      <c r="AY75" s="52"/>
      <c r="AZ75" s="52"/>
      <c r="BA75" s="52"/>
      <c r="BB75" s="52"/>
      <c r="BC75" s="52"/>
      <c r="BD75" s="52"/>
    </row>
    <row r="76" spans="1:56" s="2" customFormat="1" ht="14.25" customHeight="1">
      <c r="A76" s="4">
        <f t="shared" ca="1" si="22"/>
        <v>70</v>
      </c>
      <c r="B76" s="4" t="s">
        <v>257</v>
      </c>
      <c r="C76" s="4" t="s">
        <v>258</v>
      </c>
      <c r="D76" s="23"/>
      <c r="E76" s="24"/>
      <c r="F76" s="24"/>
      <c r="G76" s="24"/>
      <c r="H76" s="4">
        <v>15</v>
      </c>
      <c r="I76" s="4">
        <v>100</v>
      </c>
      <c r="J76" s="4">
        <v>88</v>
      </c>
      <c r="K76" s="63"/>
      <c r="L76" s="4">
        <v>1</v>
      </c>
      <c r="M76">
        <v>255</v>
      </c>
      <c r="N76" s="4">
        <v>1</v>
      </c>
      <c r="O76">
        <v>100</v>
      </c>
      <c r="P76" s="4">
        <v>0</v>
      </c>
      <c r="Q76" t="s">
        <v>81</v>
      </c>
      <c r="R76" t="s">
        <v>259</v>
      </c>
      <c r="S76">
        <v>2</v>
      </c>
      <c r="T76" s="4">
        <f t="shared" ca="1" si="23"/>
        <v>70</v>
      </c>
      <c r="U76" s="63"/>
      <c r="V76" s="4" t="str">
        <f t="shared" ca="1" si="24"/>
        <v>#define EFF_PRISMATA            ( 70U)    // Призмата</v>
      </c>
      <c r="W76" s="4" t="str">
        <f t="shared" ca="1" si="25"/>
        <v>String("70. Призмата,1,255,1,100,0;") +</v>
      </c>
      <c r="X76" s="4" t="str">
        <f t="shared" ca="1" si="26"/>
        <v>String("70. ,1,255,1,100,0;") +</v>
      </c>
      <c r="Y76" s="4" t="str">
        <f t="shared" ca="1" si="27"/>
        <v>String("70. ,1,255,1,100,0;") +</v>
      </c>
      <c r="Z76" s="4" t="str">
        <f t="shared" si="28"/>
        <v xml:space="preserve">  {  15, 100,  88}, // Призмата</v>
      </c>
      <c r="AA76" s="4" t="str">
        <f t="shared" ca="1" si="29"/>
        <v xml:space="preserve">        case EFF_PRISMATA:            LOW_DELAY_TICK { effTimer = millis(); PrismataRoutine();            Eff_Tick (); }  break;  // ( 70U) Призмата</v>
      </c>
      <c r="AC76" s="7" t="str">
        <f t="shared" ca="1" si="31"/>
        <v>"e70":0,</v>
      </c>
      <c r="AD76" s="7" t="str">
        <f t="shared" ca="1" si="32"/>
        <v>e70=[[e70]]&amp;</v>
      </c>
      <c r="AE76" s="7" t="str">
        <f t="shared" ca="1" si="33"/>
        <v>"e70":2,</v>
      </c>
      <c r="AF76" s="4" t="str">
        <f t="shared" ca="1" si="34"/>
        <v>{"type":"checkbox","class":"checkbox-big","name":"e70","title":"70. Призмата","style":"font-size:20px;display:block","state":"{{e70}}"},</v>
      </c>
      <c r="AG76" s="4" t="str">
        <f t="shared" ca="1" si="35"/>
        <v>{"type":"h4","title":"70. Призмата","style":"width:85%;float:left"},{"type":"input","title":"папка","name":"e70","state":"{{e70}}","pattern":"[0-9]{1,2}","style":"width:15%;display:inline"},{"type":"hr"},</v>
      </c>
      <c r="AH76" s="4" t="str">
        <f t="shared" ca="1" si="36"/>
        <v>"70": "70.Призмата",</v>
      </c>
      <c r="AI76" s="25" t="str">
        <f t="shared" ca="1" si="37"/>
        <v>"70":"70",</v>
      </c>
      <c r="AJ76" s="4" t="str">
        <f t="shared" ca="1" si="38"/>
        <v>70. Призмата,1,255,1,100,0;</v>
      </c>
      <c r="AK76" s="49"/>
      <c r="AL76" s="49"/>
      <c r="AM76" s="49"/>
      <c r="AN76" s="50"/>
      <c r="AO76" s="49"/>
      <c r="AP76" s="49"/>
      <c r="AQ76" s="49"/>
      <c r="AR76" s="49"/>
      <c r="AS76" s="51"/>
      <c r="AT76" s="49"/>
      <c r="AU76" s="49"/>
      <c r="AV76" s="52"/>
      <c r="AW76" s="52"/>
      <c r="AX76" s="52"/>
      <c r="AY76" s="52"/>
      <c r="AZ76" s="52"/>
      <c r="BA76" s="52"/>
      <c r="BB76" s="52"/>
      <c r="BC76" s="52"/>
      <c r="BD76" s="52"/>
    </row>
    <row r="77" spans="1:56" s="2" customFormat="1" ht="14.25" customHeight="1">
      <c r="A77" s="4">
        <f t="shared" ca="1" si="22"/>
        <v>71</v>
      </c>
      <c r="B77" s="4" t="s">
        <v>260</v>
      </c>
      <c r="C77" s="4" t="s">
        <v>261</v>
      </c>
      <c r="D77" s="23"/>
      <c r="E77" s="24"/>
      <c r="F77" s="24"/>
      <c r="G77" s="24"/>
      <c r="H77" s="4">
        <v>20</v>
      </c>
      <c r="I77" s="4">
        <v>205</v>
      </c>
      <c r="J77" s="4">
        <v>65</v>
      </c>
      <c r="K77" s="63"/>
      <c r="L77" s="4">
        <v>160</v>
      </c>
      <c r="M77">
        <v>255</v>
      </c>
      <c r="N77" s="4">
        <v>1</v>
      </c>
      <c r="O77">
        <v>100</v>
      </c>
      <c r="P77" s="4">
        <v>0</v>
      </c>
      <c r="Q77" t="s">
        <v>44</v>
      </c>
      <c r="R77" t="s">
        <v>262</v>
      </c>
      <c r="S77">
        <v>2</v>
      </c>
      <c r="T77" s="4">
        <f t="shared" ca="1" si="23"/>
        <v>71</v>
      </c>
      <c r="U77" s="63"/>
      <c r="V77" s="4" t="str">
        <f t="shared" ca="1" si="24"/>
        <v>#define EFF_ATTRACT             ( 71U)    // Притяжение</v>
      </c>
      <c r="W77" s="4" t="str">
        <f t="shared" ca="1" si="25"/>
        <v>String("71. Притяжение,160,255,1,100,0;") +</v>
      </c>
      <c r="X77" s="4" t="str">
        <f t="shared" ca="1" si="26"/>
        <v>String("71. ,160,255,1,100,0;") +</v>
      </c>
      <c r="Y77" s="4" t="str">
        <f t="shared" ca="1" si="27"/>
        <v>String("71. ,160,255,1,100,0;") +</v>
      </c>
      <c r="Z77" s="4" t="str">
        <f t="shared" si="28"/>
        <v xml:space="preserve">  {  20, 205,  65}, // Притяжение</v>
      </c>
      <c r="AA77" s="4" t="str">
        <f t="shared" ca="1" si="29"/>
        <v xml:space="preserve">        case EFF_ATTRACT:             DYNAMIC_DELAY_TICK { effTimer = millis(); attractRoutine();             Eff_Tick (); }  break;  // ( 71U) Притяжение</v>
      </c>
      <c r="AB77" s="4" t="str">
        <f t="shared" ref="AB77:AB78" ca="1" si="41">CONCATENATE("{""name"":""",A77,". ",C77,""",""spmin"":",L77,",""spmax"":",M77,",""scmin"":",N77,",""scmax"":",O77,",""type"":",P77,"},")</f>
        <v>{"name":"71. Притяжение","spmin":160,"spmax":255,"scmin":1,"scmax":100,"type":0},</v>
      </c>
      <c r="AC77" s="7" t="str">
        <f t="shared" ca="1" si="31"/>
        <v>"e71":0,</v>
      </c>
      <c r="AD77" s="7" t="str">
        <f t="shared" ca="1" si="32"/>
        <v>e71=[[e71]]&amp;</v>
      </c>
      <c r="AE77" s="7" t="str">
        <f t="shared" ca="1" si="33"/>
        <v>"e71":2,</v>
      </c>
      <c r="AF77" s="4" t="str">
        <f t="shared" ca="1" si="34"/>
        <v>{"type":"checkbox","class":"checkbox-big","name":"e71","title":"71. Притяжение","style":"font-size:20px;display:block","state":"{{e71}}"},</v>
      </c>
      <c r="AG77" s="4" t="str">
        <f t="shared" ca="1" si="35"/>
        <v>{"type":"h4","title":"71. Притяжение","style":"width:85%;float:left"},{"type":"input","title":"папка","name":"e71","state":"{{e71}}","pattern":"[0-9]{1,2}","style":"width:15%;display:inline"},{"type":"hr"},</v>
      </c>
      <c r="AH77" s="4" t="str">
        <f t="shared" ca="1" si="36"/>
        <v>"71": "71.Притяжение",</v>
      </c>
      <c r="AI77" s="25" t="str">
        <f t="shared" ca="1" si="37"/>
        <v>"71":"71",</v>
      </c>
      <c r="AJ77" s="4" t="str">
        <f t="shared" ca="1" si="38"/>
        <v>71. Притяжение,160,255,1,100,0;</v>
      </c>
      <c r="AK77" s="49"/>
      <c r="AL77" s="49"/>
      <c r="AM77" s="49"/>
      <c r="AN77" s="50"/>
      <c r="AO77" s="49"/>
      <c r="AP77" s="49"/>
      <c r="AQ77" s="49"/>
      <c r="AR77" s="49"/>
      <c r="AS77" s="51"/>
      <c r="AT77" s="49"/>
      <c r="AU77" s="49"/>
      <c r="AV77" s="52"/>
      <c r="AW77" s="52"/>
      <c r="AX77" s="52"/>
      <c r="AY77" s="52"/>
      <c r="AZ77" s="52"/>
      <c r="BA77" s="52"/>
      <c r="BB77" s="52"/>
      <c r="BC77" s="52"/>
      <c r="BD77" s="52"/>
    </row>
    <row r="78" spans="1:56" s="2" customFormat="1" ht="14.25" customHeight="1">
      <c r="A78" s="4">
        <f t="shared" ca="1" si="22"/>
        <v>72</v>
      </c>
      <c r="B78" s="4" t="s">
        <v>263</v>
      </c>
      <c r="C78" s="4" t="s">
        <v>264</v>
      </c>
      <c r="D78" s="23"/>
      <c r="E78" s="24"/>
      <c r="F78" s="24"/>
      <c r="G78" s="24"/>
      <c r="H78" s="4">
        <v>25</v>
      </c>
      <c r="I78" s="4">
        <v>203</v>
      </c>
      <c r="J78" s="4">
        <v>5</v>
      </c>
      <c r="K78" s="63"/>
      <c r="L78" s="4">
        <v>1</v>
      </c>
      <c r="M78">
        <v>255</v>
      </c>
      <c r="N78" s="4">
        <v>1</v>
      </c>
      <c r="O78">
        <v>100</v>
      </c>
      <c r="P78" s="4">
        <v>0</v>
      </c>
      <c r="Q78" t="s">
        <v>44</v>
      </c>
      <c r="R78" t="s">
        <v>265</v>
      </c>
      <c r="S78">
        <v>2</v>
      </c>
      <c r="T78" s="4">
        <f t="shared" ca="1" si="23"/>
        <v>72</v>
      </c>
      <c r="U78" s="63"/>
      <c r="V78" s="4" t="str">
        <f t="shared" ca="1" si="24"/>
        <v>#define EFF_LEAPERS             ( 72U)    // Пpыгyны</v>
      </c>
      <c r="W78" s="4" t="str">
        <f t="shared" ca="1" si="25"/>
        <v>String("72. Пpыгyны,1,255,1,100,0;") +</v>
      </c>
      <c r="X78" s="4" t="str">
        <f t="shared" ca="1" si="26"/>
        <v>String("72. ,1,255,1,100,0;") +</v>
      </c>
      <c r="Y78" s="4" t="str">
        <f t="shared" ca="1" si="27"/>
        <v>String("72. ,1,255,1,100,0;") +</v>
      </c>
      <c r="Z78" s="4" t="str">
        <f t="shared" si="28"/>
        <v xml:space="preserve">  {  25, 203,   5}, // Пpыгyны</v>
      </c>
      <c r="AA78" s="4" t="str">
        <f t="shared" ca="1" si="29"/>
        <v xml:space="preserve">        case EFF_LEAPERS:             DYNAMIC_DELAY_TICK { effTimer = millis(); LeapersRoutine();             Eff_Tick (); }  break;  // ( 72U) Пpыгyны</v>
      </c>
      <c r="AB78" s="4" t="str">
        <f t="shared" ca="1" si="41"/>
        <v>{"name":"72. Пpыгyны","spmin":1,"spmax":255,"scmin":1,"scmax":100,"type":0},</v>
      </c>
      <c r="AC78" s="7" t="str">
        <f t="shared" ca="1" si="31"/>
        <v>"e72":0,</v>
      </c>
      <c r="AD78" s="7" t="str">
        <f t="shared" ca="1" si="32"/>
        <v>e72=[[e72]]&amp;</v>
      </c>
      <c r="AE78" s="7" t="str">
        <f t="shared" ca="1" si="33"/>
        <v>"e72":2,</v>
      </c>
      <c r="AF78" s="4" t="str">
        <f t="shared" ca="1" si="34"/>
        <v>{"type":"checkbox","class":"checkbox-big","name":"e72","title":"72. Пpыгyны","style":"font-size:20px;display:block","state":"{{e72}}"},</v>
      </c>
      <c r="AG78" s="4" t="str">
        <f t="shared" ca="1" si="35"/>
        <v>{"type":"h4","title":"72. Пpыгyны","style":"width:85%;float:left"},{"type":"input","title":"папка","name":"e72","state":"{{e72}}","pattern":"[0-9]{1,2}","style":"width:15%;display:inline"},{"type":"hr"},</v>
      </c>
      <c r="AH78" s="4" t="str">
        <f t="shared" ca="1" si="36"/>
        <v>"72": "72.Пpыгyны",</v>
      </c>
      <c r="AI78" s="25" t="str">
        <f t="shared" ca="1" si="37"/>
        <v>"72":"72",</v>
      </c>
      <c r="AJ78" s="4" t="str">
        <f t="shared" ca="1" si="38"/>
        <v>72. Пpыгyны,1,255,1,100,0;</v>
      </c>
      <c r="AK78" s="49"/>
      <c r="AL78" s="49"/>
      <c r="AM78" s="49"/>
      <c r="AN78" s="50"/>
      <c r="AO78" s="49"/>
      <c r="AP78" s="49"/>
      <c r="AQ78" s="49"/>
      <c r="AR78" s="49"/>
      <c r="AS78" s="51"/>
      <c r="AT78" s="49"/>
      <c r="AU78" s="49"/>
      <c r="AV78" s="52"/>
      <c r="AW78" s="52"/>
      <c r="AX78" s="52"/>
      <c r="AY78" s="52"/>
      <c r="AZ78" s="52"/>
      <c r="BA78" s="52"/>
      <c r="BB78" s="52"/>
      <c r="BC78" s="52"/>
      <c r="BD78" s="52"/>
    </row>
    <row r="79" spans="1:56" s="2" customFormat="1" ht="14.25" customHeight="1">
      <c r="A79" s="4">
        <f t="shared" ca="1" si="22"/>
        <v>73</v>
      </c>
      <c r="B79" s="4" t="s">
        <v>266</v>
      </c>
      <c r="C79" s="4" t="s">
        <v>267</v>
      </c>
      <c r="D79" s="23"/>
      <c r="E79" s="24"/>
      <c r="F79" s="24"/>
      <c r="G79" s="24"/>
      <c r="H79" s="4">
        <v>20</v>
      </c>
      <c r="I79" s="4">
        <v>185</v>
      </c>
      <c r="J79" s="4">
        <v>6</v>
      </c>
      <c r="K79" s="63"/>
      <c r="L79" s="4">
        <v>99</v>
      </c>
      <c r="M79">
        <v>255</v>
      </c>
      <c r="N79" s="4">
        <v>1</v>
      </c>
      <c r="O79">
        <v>100</v>
      </c>
      <c r="P79" s="4">
        <v>0</v>
      </c>
      <c r="Q79" t="s">
        <v>44</v>
      </c>
      <c r="R79" t="s">
        <v>268</v>
      </c>
      <c r="S79">
        <v>2</v>
      </c>
      <c r="T79" s="4">
        <f t="shared" ca="1" si="23"/>
        <v>73</v>
      </c>
      <c r="U79" s="63"/>
      <c r="V79" s="4" t="str">
        <f t="shared" ca="1" si="24"/>
        <v>#define EFF_PULSE               ( 73U)    // Пульс</v>
      </c>
      <c r="W79" s="4" t="str">
        <f t="shared" ca="1" si="25"/>
        <v>String("73. Пульс,99,255,1,100,0;") +</v>
      </c>
      <c r="X79" s="4" t="str">
        <f t="shared" ca="1" si="26"/>
        <v>String("73. ,99,255,1,100,0;") +</v>
      </c>
      <c r="Y79" s="4" t="str">
        <f t="shared" ca="1" si="27"/>
        <v>String("73. ,99,255,1,100,0;") +</v>
      </c>
      <c r="Z79" s="4" t="str">
        <f t="shared" si="28"/>
        <v xml:space="preserve">  {  20, 185,   6}, // Пульс</v>
      </c>
      <c r="AA79" s="4" t="str">
        <f t="shared" ca="1" si="29"/>
        <v xml:space="preserve">        case EFF_PULSE:               DYNAMIC_DELAY_TICK { effTimer = millis(); pulseRoutine(2U);             Eff_Tick (); }  break;  // ( 73U) Пульс</v>
      </c>
      <c r="AC79" s="7" t="str">
        <f t="shared" ca="1" si="31"/>
        <v>"e73":0,</v>
      </c>
      <c r="AD79" s="7" t="str">
        <f t="shared" ca="1" si="32"/>
        <v>e73=[[e73]]&amp;</v>
      </c>
      <c r="AE79" s="7" t="str">
        <f t="shared" ca="1" si="33"/>
        <v>"e73":2,</v>
      </c>
      <c r="AF79" s="4" t="str">
        <f t="shared" ca="1" si="34"/>
        <v>{"type":"checkbox","class":"checkbox-big","name":"e73","title":"73. Пульс","style":"font-size:20px;display:block","state":"{{e73}}"},</v>
      </c>
      <c r="AG79" s="4" t="str">
        <f t="shared" ca="1" si="35"/>
        <v>{"type":"h4","title":"73. Пульс","style":"width:85%;float:left"},{"type":"input","title":"папка","name":"e73","state":"{{e73}}","pattern":"[0-9]{1,2}","style":"width:15%;display:inline"},{"type":"hr"},</v>
      </c>
      <c r="AH79" s="4" t="str">
        <f t="shared" ca="1" si="36"/>
        <v>"73": "73.Пульс",</v>
      </c>
      <c r="AI79" s="25" t="str">
        <f t="shared" ca="1" si="37"/>
        <v>"73":"73",</v>
      </c>
      <c r="AJ79" s="4" t="str">
        <f t="shared" ca="1" si="38"/>
        <v>73. Пульс,99,255,1,100,0;</v>
      </c>
      <c r="AK79" s="49"/>
      <c r="AL79" s="49"/>
      <c r="AM79" s="49"/>
      <c r="AN79" s="50"/>
      <c r="AO79" s="49"/>
      <c r="AP79" s="49"/>
      <c r="AQ79" s="49"/>
      <c r="AR79" s="49"/>
      <c r="AS79" s="51"/>
      <c r="AT79" s="49"/>
      <c r="AU79" s="49"/>
      <c r="AV79" s="52"/>
      <c r="AW79" s="52"/>
      <c r="AX79" s="52"/>
      <c r="AY79" s="52"/>
      <c r="AZ79" s="52"/>
      <c r="BA79" s="52"/>
      <c r="BB79" s="52"/>
      <c r="BC79" s="52"/>
      <c r="BD79" s="52"/>
    </row>
    <row r="80" spans="1:56" s="2" customFormat="1" ht="14.25" customHeight="1">
      <c r="A80" s="29"/>
      <c r="B80" s="29"/>
      <c r="C80" s="29"/>
      <c r="D80" s="63"/>
      <c r="E80" s="63"/>
      <c r="F80" s="63"/>
      <c r="G80" s="63"/>
      <c r="H80" s="29"/>
      <c r="I80" s="29"/>
      <c r="J80" s="29"/>
      <c r="K80" s="63"/>
      <c r="L80" s="29"/>
      <c r="M80" s="29"/>
      <c r="N80" s="29"/>
      <c r="O80" s="29"/>
      <c r="P80" s="29"/>
      <c r="Q80" s="29"/>
      <c r="R80" s="29"/>
      <c r="S80" s="30"/>
      <c r="T80" s="29"/>
      <c r="U80" s="63"/>
      <c r="V80" s="29"/>
      <c r="W80" s="29" t="s">
        <v>156</v>
      </c>
      <c r="X80" s="29" t="s">
        <v>156</v>
      </c>
      <c r="Y80" s="29" t="s">
        <v>156</v>
      </c>
      <c r="Z80" s="29"/>
      <c r="AA80" s="29"/>
      <c r="AB80" s="29"/>
      <c r="AC80" s="31"/>
      <c r="AD80" s="31"/>
      <c r="AE80" s="31"/>
      <c r="AF80" s="29"/>
      <c r="AG80" s="29"/>
      <c r="AH80" s="29"/>
      <c r="AI80" s="14"/>
      <c r="AJ80" s="32" t="s">
        <v>269</v>
      </c>
      <c r="AK80" s="54"/>
      <c r="AL80" s="54"/>
      <c r="AM80" s="54"/>
      <c r="AN80" s="42"/>
      <c r="AO80" s="43"/>
      <c r="AP80" s="54"/>
      <c r="AQ80" s="54"/>
      <c r="AR80" s="54"/>
      <c r="AS80" s="42"/>
      <c r="AT80" s="43"/>
      <c r="AU80" s="41"/>
      <c r="AV80" s="41"/>
      <c r="AW80" s="41"/>
      <c r="AX80" s="41"/>
      <c r="AY80" s="46"/>
      <c r="AZ80" s="41"/>
      <c r="BA80" s="41"/>
      <c r="BB80" s="41"/>
      <c r="BC80" s="41"/>
      <c r="BD80" s="61"/>
    </row>
    <row r="81" spans="1:56" s="2" customFormat="1" ht="14.25" customHeight="1">
      <c r="A81" s="29"/>
      <c r="B81" s="29"/>
      <c r="C81" s="29"/>
      <c r="D81" s="63"/>
      <c r="E81" s="63"/>
      <c r="F81" s="63"/>
      <c r="G81" s="63"/>
      <c r="H81" s="29"/>
      <c r="I81" s="29"/>
      <c r="J81" s="29"/>
      <c r="K81" s="63"/>
      <c r="L81" s="29"/>
      <c r="M81" s="29"/>
      <c r="N81" s="29"/>
      <c r="O81" s="29"/>
      <c r="P81" s="29"/>
      <c r="Q81" s="29"/>
      <c r="R81" s="29"/>
      <c r="S81" s="30"/>
      <c r="T81" s="29"/>
      <c r="U81" s="63"/>
      <c r="V81" s="29"/>
      <c r="W81" s="29" t="s">
        <v>270</v>
      </c>
      <c r="X81" s="29" t="s">
        <v>270</v>
      </c>
      <c r="Y81" s="29" t="s">
        <v>270</v>
      </c>
      <c r="Z81" s="29"/>
      <c r="AA81" s="29"/>
      <c r="AB81" s="29"/>
      <c r="AC81" s="31"/>
      <c r="AD81" s="31"/>
      <c r="AE81" s="31"/>
      <c r="AF81" s="29"/>
      <c r="AG81" s="29"/>
      <c r="AH81" s="29"/>
      <c r="AI81" s="33"/>
      <c r="AJ81" s="14" t="s">
        <v>271</v>
      </c>
      <c r="AK81" s="54"/>
      <c r="AL81" s="54"/>
      <c r="AM81" s="54"/>
      <c r="AN81" s="55"/>
      <c r="AO81" s="42"/>
      <c r="AP81" s="54"/>
      <c r="AQ81" s="54"/>
      <c r="AR81" s="54"/>
      <c r="AS81" s="55"/>
      <c r="AT81" s="42"/>
      <c r="AU81" s="44"/>
      <c r="AV81" s="44"/>
      <c r="AW81" s="44"/>
      <c r="AX81" s="44"/>
      <c r="AY81" s="44"/>
      <c r="AZ81" s="44"/>
      <c r="BA81" s="44"/>
      <c r="BB81" s="44"/>
      <c r="BC81" s="44"/>
      <c r="BD81" s="44"/>
    </row>
    <row r="82" spans="1:56" s="2" customFormat="1" ht="14.25" customHeight="1">
      <c r="A82" s="4">
        <f t="shared" ref="A82:A116" ca="1" si="42">MAX(OFFSET(A82,-4,0,4,1))+1</f>
        <v>74</v>
      </c>
      <c r="B82" s="4" t="s">
        <v>272</v>
      </c>
      <c r="C82" s="4" t="s">
        <v>273</v>
      </c>
      <c r="D82" s="23"/>
      <c r="E82" s="24"/>
      <c r="F82" s="24"/>
      <c r="G82" s="24"/>
      <c r="H82" s="4">
        <v>20</v>
      </c>
      <c r="I82" s="4">
        <v>179</v>
      </c>
      <c r="J82" s="4">
        <v>11</v>
      </c>
      <c r="K82" s="63"/>
      <c r="L82" s="4">
        <v>99</v>
      </c>
      <c r="M82">
        <v>255</v>
      </c>
      <c r="N82" s="4">
        <v>1</v>
      </c>
      <c r="O82">
        <v>100</v>
      </c>
      <c r="P82" s="4">
        <v>0</v>
      </c>
      <c r="Q82" s="4" t="s">
        <v>274</v>
      </c>
      <c r="R82" t="s">
        <v>275</v>
      </c>
      <c r="S82">
        <v>2</v>
      </c>
      <c r="T82" s="4">
        <f t="shared" ref="T82:T116" ca="1" si="43">MAX(OFFSET(T82,-4,0,4,1))+1</f>
        <v>74</v>
      </c>
      <c r="U82" s="63"/>
      <c r="V82" s="4" t="str">
        <f t="shared" ref="V82:V116" ca="1" si="44">CONCATENATE("#define EFF_",B82,REPT(" ",20-LEN(B82)),"(",REPT(" ",3-LEN(T82)),T82,"U)    // ",C82)</f>
        <v>#define EFF_PULSE_WHITE         ( 74U)    // Пульс белый</v>
      </c>
      <c r="W82" s="4" t="str">
        <f t="shared" ref="W82:W116" ca="1" si="45">CONCATENATE("String(""",A82,". ",C82,",",L82,",",M82,",",N82,",",O82,",",P82,";"") +")</f>
        <v>String("74. Пульс белый,99,255,1,100,0;") +</v>
      </c>
      <c r="X82" s="4" t="str">
        <f t="shared" ref="X82:X116" ca="1" si="46">CONCATENATE("String(""",A82,". ",D82,",",L82,",",M82,",",N82,",",O82,",",P82,";"") +")</f>
        <v>String("74. ,99,255,1,100,0;") +</v>
      </c>
      <c r="Y82" s="4" t="str">
        <f t="shared" ref="Y82:Y116" ca="1" si="47">CONCATENATE("String(""",A82,". ",E82,",",L82,",",M82,",",N82,",",O82,",",P82,";"") +")</f>
        <v>String("74. ,99,255,1,100,0;") +</v>
      </c>
      <c r="Z82" s="4" t="str">
        <f t="shared" ref="Z82:Z115" si="48">CONCATENATE("  {",REPT(" ",4-LEN(H82)),H82,",",REPT(" ",4-LEN(I82)),I82,",",REPT(" ",4-LEN(J82)),J82,"}, // ",C82)</f>
        <v xml:space="preserve">  {  20, 179,  11}, // Пульс белый</v>
      </c>
      <c r="AA82" s="4" t="str">
        <f t="shared" ref="AA82:AA116" ca="1" si="49">CONCATENATE("        case EFF_",B82,":",REPT(" ",20-LEN(B82)),Q82," { effTimer = millis(); ",R82,REPT(" ",30-LEN(R82)),"Eff_Tick (); }","  break;  // (",REPT(" ",3-LEN(T82)),T82,"U) ",C82)</f>
        <v xml:space="preserve">        case EFF_PULSE_WHITE:         LOW_DELAY_TICK     { effTimer = millis(); pulseRoutine(8U);             Eff_Tick (); }  break;  // ( 74U) Пульс белый</v>
      </c>
      <c r="AC82" s="7" t="str">
        <f t="shared" ref="AC82:AC115" ca="1" si="50">CONCATENATE("""","e",T82,"""",":0,")</f>
        <v>"e74":0,</v>
      </c>
      <c r="AD82" s="7" t="str">
        <f t="shared" ref="AD82:AD115" ca="1" si="51">CONCATENATE("e",T82,"=[[e",T82,"]]&amp;")</f>
        <v>e74=[[e74]]&amp;</v>
      </c>
      <c r="AE82" s="7" t="str">
        <f t="shared" ref="AE82:AE115" ca="1" si="52">CONCATENATE("""","e",T82,"""",":",S82,",")</f>
        <v>"e74":2,</v>
      </c>
      <c r="AF82" s="4" t="str">
        <f t="shared" ref="AF82:AF116" ca="1" si="53">CONCATENATE("{""type"":""checkbox"",""class"":""checkbox-big"",""name"":""e",T82,""",""title"":""",A82,". ",C82,""",""style"":""font-size:20px;display:block"",""state"":""{{e",T82,"}}""},")</f>
        <v>{"type":"checkbox","class":"checkbox-big","name":"e74","title":"74. Пульс белый","style":"font-size:20px;display:block","state":"{{e74}}"},</v>
      </c>
      <c r="AG82" s="4" t="str">
        <f t="shared" ref="AG82:AG116" ca="1" si="54">CONCATENATE("{""type"":""h4"",""title"":""",A82,". ",C82,""",""style"":""width:85%;float:left""},{""type"":""input"",""title"":""папка"",""name"":""e",T82,""",""state"":""{{e",T82,"}}"",""pattern"":""[0-9]{1,2}"",""style"":""width:15%;display:inline""},{""type"":""hr""},")</f>
        <v>{"type":"h4","title":"74. Пульс белый","style":"width:85%;float:left"},{"type":"input","title":"папка","name":"e74","state":"{{e74}}","pattern":"[0-9]{1,2}","style":"width:15%;display:inline"},{"type":"hr"},</v>
      </c>
      <c r="AH82" s="4" t="str">
        <f t="shared" ref="AH82:AH115" ca="1" si="55">CONCATENATE("""",A82,"""",": """,A82,".",C82,""",")</f>
        <v>"74": "74.Пульс белый",</v>
      </c>
      <c r="AI82" s="25" t="str">
        <f t="shared" ref="AI82:AI115" ca="1" si="56">CONCATENATE("""",A82,"""",":""",T82,""",")</f>
        <v>"74":"74",</v>
      </c>
      <c r="AJ82" s="4" t="str">
        <f t="shared" ref="AJ82:AJ116" ca="1" si="57">CONCATENATE(A82,". ",C82,",",L82,",",M82,",",N82,",",O82,",",P82,";")</f>
        <v>74. Пульс белый,99,255,1,100,0;</v>
      </c>
      <c r="AK82" s="49"/>
      <c r="AL82" s="49"/>
      <c r="AM82" s="49"/>
      <c r="AN82" s="50"/>
      <c r="AO82" s="49"/>
      <c r="AP82" s="49"/>
      <c r="AQ82" s="49"/>
      <c r="AR82" s="49"/>
      <c r="AS82" s="51"/>
      <c r="AT82" s="49"/>
      <c r="AU82" s="49"/>
      <c r="AV82" s="52"/>
      <c r="AW82" s="52"/>
      <c r="AX82" s="52"/>
      <c r="AY82" s="52"/>
      <c r="AZ82" s="52"/>
      <c r="BA82" s="52"/>
      <c r="BB82" s="52"/>
      <c r="BC82" s="52"/>
      <c r="BD82" s="52"/>
    </row>
    <row r="83" spans="1:56" s="2" customFormat="1" ht="14.25" customHeight="1">
      <c r="A83" s="4">
        <f t="shared" ca="1" si="42"/>
        <v>75</v>
      </c>
      <c r="B83" s="4" t="s">
        <v>276</v>
      </c>
      <c r="C83" s="4" t="s">
        <v>277</v>
      </c>
      <c r="D83" s="24"/>
      <c r="E83" s="24"/>
      <c r="F83" s="24"/>
      <c r="G83" s="24"/>
      <c r="H83" s="4">
        <v>20</v>
      </c>
      <c r="I83" s="4">
        <v>185</v>
      </c>
      <c r="J83" s="4">
        <v>31</v>
      </c>
      <c r="K83" s="63"/>
      <c r="L83" s="4">
        <v>99</v>
      </c>
      <c r="M83">
        <v>255</v>
      </c>
      <c r="N83" s="4">
        <v>1</v>
      </c>
      <c r="O83">
        <v>100</v>
      </c>
      <c r="P83" s="4">
        <v>0</v>
      </c>
      <c r="Q83" s="4" t="s">
        <v>44</v>
      </c>
      <c r="R83" t="s">
        <v>278</v>
      </c>
      <c r="S83">
        <v>2</v>
      </c>
      <c r="T83" s="4">
        <f t="shared" ca="1" si="43"/>
        <v>75</v>
      </c>
      <c r="U83" s="63"/>
      <c r="V83" s="4" t="str">
        <f t="shared" ca="1" si="44"/>
        <v>#define EFF_PULSE_RAINBOW       ( 75U)    // Пульс радужный</v>
      </c>
      <c r="W83" s="4" t="str">
        <f t="shared" ca="1" si="45"/>
        <v>String("75. Пульс радужный,99,255,1,100,0;") +</v>
      </c>
      <c r="X83" s="4" t="str">
        <f t="shared" ca="1" si="46"/>
        <v>String("75. ,99,255,1,100,0;") +</v>
      </c>
      <c r="Y83" s="4" t="str">
        <f t="shared" ca="1" si="47"/>
        <v>String("75. ,99,255,1,100,0;") +</v>
      </c>
      <c r="Z83" s="4" t="str">
        <f t="shared" si="48"/>
        <v xml:space="preserve">  {  20, 185,  31}, // Пульс радужный</v>
      </c>
      <c r="AA83" s="4" t="str">
        <f t="shared" ca="1" si="49"/>
        <v xml:space="preserve">        case EFF_PULSE_RAINBOW:       DYNAMIC_DELAY_TICK { effTimer = millis(); pulseRoutine(4U);             Eff_Tick (); }  break;  // ( 75U) Пульс радужный</v>
      </c>
      <c r="AB83" s="4" t="str">
        <f t="shared" ref="AB83" ca="1" si="58">CONCATENATE("{""name"":""",A83,". ",C83,""",""spmin"":",L83,",""spmax"":",M83,",""scmin"":",N83,",""scmax"":",O83,",""type"":",P83,"},")</f>
        <v>{"name":"75. Пульс радужный","spmin":99,"spmax":255,"scmin":1,"scmax":100,"type":0},</v>
      </c>
      <c r="AC83" s="7" t="str">
        <f t="shared" ca="1" si="50"/>
        <v>"e75":0,</v>
      </c>
      <c r="AD83" s="7" t="str">
        <f t="shared" ca="1" si="51"/>
        <v>e75=[[e75]]&amp;</v>
      </c>
      <c r="AE83" s="7" t="str">
        <f t="shared" ca="1" si="52"/>
        <v>"e75":2,</v>
      </c>
      <c r="AF83" s="4" t="str">
        <f t="shared" ca="1" si="53"/>
        <v>{"type":"checkbox","class":"checkbox-big","name":"e75","title":"75. Пульс радужный","style":"font-size:20px;display:block","state":"{{e75}}"},</v>
      </c>
      <c r="AG83" s="4" t="str">
        <f t="shared" ca="1" si="54"/>
        <v>{"type":"h4","title":"75. Пульс радужный","style":"width:85%;float:left"},{"type":"input","title":"папка","name":"e75","state":"{{e75}}","pattern":"[0-9]{1,2}","style":"width:15%;display:inline"},{"type":"hr"},</v>
      </c>
      <c r="AH83" s="4" t="str">
        <f t="shared" ca="1" si="55"/>
        <v>"75": "75.Пульс радужный",</v>
      </c>
      <c r="AI83" s="25" t="str">
        <f t="shared" ca="1" si="56"/>
        <v>"75":"75",</v>
      </c>
      <c r="AJ83" s="4" t="str">
        <f t="shared" ca="1" si="57"/>
        <v>75. Пульс радужный,99,255,1,100,0;</v>
      </c>
      <c r="AK83" s="49"/>
      <c r="AL83" s="49"/>
      <c r="AM83" s="49"/>
      <c r="AN83" s="50"/>
      <c r="AO83" s="49"/>
      <c r="AP83" s="49"/>
      <c r="AQ83" s="49"/>
      <c r="AR83" s="49"/>
      <c r="AS83" s="51"/>
      <c r="AT83" s="49"/>
      <c r="AU83" s="49"/>
      <c r="AV83" s="52"/>
      <c r="AW83" s="52"/>
      <c r="AX83" s="52"/>
      <c r="AY83" s="52"/>
      <c r="AZ83" s="52"/>
      <c r="BA83" s="52"/>
      <c r="BB83" s="52"/>
      <c r="BC83" s="52"/>
      <c r="BD83" s="52"/>
    </row>
    <row r="84" spans="1:56" s="2" customFormat="1" ht="14.25" customHeight="1">
      <c r="A84" s="34">
        <f t="shared" ca="1" si="42"/>
        <v>76</v>
      </c>
      <c r="B84" s="35" t="s">
        <v>279</v>
      </c>
      <c r="C84" s="35" t="s">
        <v>280</v>
      </c>
      <c r="D84" s="23"/>
      <c r="E84" s="24"/>
      <c r="F84" s="24"/>
      <c r="G84" s="24"/>
      <c r="H84" s="34">
        <v>15</v>
      </c>
      <c r="I84" s="4">
        <v>220</v>
      </c>
      <c r="J84" s="4">
        <v>50</v>
      </c>
      <c r="K84" s="65"/>
      <c r="L84" s="4">
        <v>50</v>
      </c>
      <c r="M84">
        <v>255</v>
      </c>
      <c r="N84" s="4">
        <v>49</v>
      </c>
      <c r="O84" s="4">
        <v>50</v>
      </c>
      <c r="P84" s="4">
        <v>0</v>
      </c>
      <c r="Q84" s="4" t="s">
        <v>44</v>
      </c>
      <c r="R84" t="s">
        <v>281</v>
      </c>
      <c r="S84">
        <v>2</v>
      </c>
      <c r="T84" s="34">
        <f t="shared" ca="1" si="43"/>
        <v>76</v>
      </c>
      <c r="U84" s="65"/>
      <c r="V84" s="35" t="str">
        <f t="shared" ca="1" si="44"/>
        <v>#define EFF_RADIAL_WAWE         ( 76U)    // Радиальная волна</v>
      </c>
      <c r="W84" s="35" t="str">
        <f t="shared" ca="1" si="45"/>
        <v>String("76. Радиальная волна,50,255,49,50,0;") +</v>
      </c>
      <c r="X84" s="35" t="str">
        <f t="shared" ca="1" si="46"/>
        <v>String("76. ,50,255,49,50,0;") +</v>
      </c>
      <c r="Y84" s="35" t="str">
        <f t="shared" ca="1" si="47"/>
        <v>String("76. ,50,255,49,50,0;") +</v>
      </c>
      <c r="Z84" s="4" t="str">
        <f t="shared" si="48"/>
        <v xml:space="preserve">  {  15, 220,  50}, // Радиальная волна</v>
      </c>
      <c r="AA84" s="35" t="str">
        <f t="shared" ca="1" si="49"/>
        <v xml:space="preserve">        case EFF_RADIAL_WAWE:         DYNAMIC_DELAY_TICK { effTimer = millis(); RadialWave();                 Eff_Tick (); }  break;  // ( 76U) Радиальная волна</v>
      </c>
      <c r="AB84" s="35" t="str">
        <f ca="1">CONCATENATE("{""name"":""",A84,". ",C84,""",""spmin"":",L84,",""spmax"":",M84,",""scmin"":",N84,",""scmax"":",O84,",""type"":",P84,"}")</f>
        <v>{"name":"76. Радиальная волна","spmin":50,"spmax":255,"scmin":49,"scmax":50,"type":0}</v>
      </c>
      <c r="AC84" s="7" t="str">
        <f t="shared" ca="1" si="50"/>
        <v>"e76":0,</v>
      </c>
      <c r="AD84" s="7" t="str">
        <f t="shared" ca="1" si="51"/>
        <v>e76=[[e76]]&amp;</v>
      </c>
      <c r="AE84" s="7" t="str">
        <f t="shared" ca="1" si="52"/>
        <v>"e76":2,</v>
      </c>
      <c r="AF84" s="35" t="str">
        <f t="shared" ca="1" si="53"/>
        <v>{"type":"checkbox","class":"checkbox-big","name":"e76","title":"76. Радиальная волна","style":"font-size:20px;display:block","state":"{{e76}}"},</v>
      </c>
      <c r="AG84" s="35" t="str">
        <f t="shared" ca="1" si="54"/>
        <v>{"type":"h4","title":"76. Радиальная волна","style":"width:85%;float:left"},{"type":"input","title":"папка","name":"e76","state":"{{e76}}","pattern":"[0-9]{1,2}","style":"width:15%;display:inline"},{"type":"hr"},</v>
      </c>
      <c r="AH84" s="4" t="str">
        <f t="shared" ca="1" si="55"/>
        <v>"76": "76.Радиальная волна",</v>
      </c>
      <c r="AI84" s="25" t="str">
        <f t="shared" ca="1" si="56"/>
        <v>"76":"76",</v>
      </c>
      <c r="AJ84" s="35" t="str">
        <f t="shared" ca="1" si="57"/>
        <v>76. Радиальная волна,50,255,49,50,0;</v>
      </c>
      <c r="AK84" s="56"/>
      <c r="AL84" s="56"/>
      <c r="AM84" s="49"/>
      <c r="AN84" s="50"/>
      <c r="AO84" s="56"/>
      <c r="AP84" s="56"/>
      <c r="AQ84" s="56"/>
      <c r="AR84" s="49"/>
      <c r="AS84" s="51"/>
      <c r="AT84" s="56"/>
      <c r="AU84" s="49"/>
      <c r="AV84" s="52"/>
      <c r="AW84" s="52"/>
      <c r="AX84" s="52"/>
      <c r="AY84" s="52"/>
      <c r="AZ84" s="52"/>
      <c r="BA84" s="52"/>
      <c r="BB84" s="52"/>
      <c r="BC84" s="52"/>
      <c r="BD84" s="52"/>
    </row>
    <row r="85" spans="1:56" s="2" customFormat="1" ht="14.25" customHeight="1">
      <c r="A85" s="4">
        <f t="shared" ca="1" si="42"/>
        <v>77</v>
      </c>
      <c r="B85" s="4" t="s">
        <v>282</v>
      </c>
      <c r="C85" s="4" t="s">
        <v>283</v>
      </c>
      <c r="D85" s="23"/>
      <c r="E85" s="24"/>
      <c r="F85" s="24"/>
      <c r="G85" s="24"/>
      <c r="H85" s="4">
        <v>10</v>
      </c>
      <c r="I85" s="4">
        <v>215</v>
      </c>
      <c r="J85" s="4">
        <v>50</v>
      </c>
      <c r="K85" s="63"/>
      <c r="L85" s="4">
        <v>50</v>
      </c>
      <c r="M85">
        <v>255</v>
      </c>
      <c r="N85" s="4">
        <v>1</v>
      </c>
      <c r="O85">
        <v>100</v>
      </c>
      <c r="P85" s="4">
        <v>0</v>
      </c>
      <c r="Q85" s="4" t="s">
        <v>44</v>
      </c>
      <c r="R85" t="s">
        <v>284</v>
      </c>
      <c r="S85">
        <v>2</v>
      </c>
      <c r="T85" s="4">
        <f t="shared" ca="1" si="43"/>
        <v>77</v>
      </c>
      <c r="U85" s="63"/>
      <c r="V85" s="4" t="str">
        <f t="shared" ca="1" si="44"/>
        <v>#define EFF_RAINBOW_VER         ( 77U)    // Радуга</v>
      </c>
      <c r="W85" s="4" t="str">
        <f t="shared" ca="1" si="45"/>
        <v>String("77. Радуга,50,255,1,100,0;") +</v>
      </c>
      <c r="X85" s="4" t="str">
        <f t="shared" ca="1" si="46"/>
        <v>String("77. ,50,255,1,100,0;") +</v>
      </c>
      <c r="Y85" s="4" t="str">
        <f t="shared" ca="1" si="47"/>
        <v>String("77. ,50,255,1,100,0;") +</v>
      </c>
      <c r="Z85" s="4" t="str">
        <f t="shared" si="48"/>
        <v xml:space="preserve">  {  10, 215,  50}, // Радуга</v>
      </c>
      <c r="AA85" s="4" t="str">
        <f t="shared" ca="1" si="49"/>
        <v xml:space="preserve">        case EFF_RAINBOW_VER:         DYNAMIC_DELAY_TICK { effTimer = millis(); rainbowRoutine();             Eff_Tick (); }  break;  // ( 77U) Радуга</v>
      </c>
      <c r="AB85" s="4" t="str">
        <f t="shared" ref="AB85:AB96" ca="1" si="59">CONCATENATE("{""name"":""",A85,". ",C85,""",""spmin"":",L85,",""spmax"":",M85,",""scmin"":",N85,",""scmax"":",O85,",""type"":",P85,"},")</f>
        <v>{"name":"77. Радуга","spmin":50,"spmax":255,"scmin":1,"scmax":100,"type":0},</v>
      </c>
      <c r="AC85" s="7" t="str">
        <f t="shared" ca="1" si="50"/>
        <v>"e77":0,</v>
      </c>
      <c r="AD85" s="7" t="str">
        <f t="shared" ca="1" si="51"/>
        <v>e77=[[e77]]&amp;</v>
      </c>
      <c r="AE85" s="7" t="str">
        <f t="shared" ca="1" si="52"/>
        <v>"e77":2,</v>
      </c>
      <c r="AF85" s="4" t="str">
        <f t="shared" ca="1" si="53"/>
        <v>{"type":"checkbox","class":"checkbox-big","name":"e77","title":"77. Радуга","style":"font-size:20px;display:block","state":"{{e77}}"},</v>
      </c>
      <c r="AG85" s="4" t="str">
        <f t="shared" ca="1" si="54"/>
        <v>{"type":"h4","title":"77. Радуга","style":"width:85%;float:left"},{"type":"input","title":"папка","name":"e77","state":"{{e77}}","pattern":"[0-9]{1,2}","style":"width:15%;display:inline"},{"type":"hr"},</v>
      </c>
      <c r="AH85" s="4" t="str">
        <f t="shared" ca="1" si="55"/>
        <v>"77": "77.Радуга",</v>
      </c>
      <c r="AI85" s="25" t="str">
        <f t="shared" ca="1" si="56"/>
        <v>"77":"77",</v>
      </c>
      <c r="AJ85" s="4" t="str">
        <f t="shared" ca="1" si="57"/>
        <v>77. Радуга,50,255,1,100,0;</v>
      </c>
      <c r="AK85" s="49"/>
      <c r="AL85" s="49"/>
      <c r="AM85" s="49"/>
      <c r="AN85" s="50"/>
      <c r="AO85" s="49"/>
      <c r="AP85" s="49"/>
      <c r="AQ85" s="49"/>
      <c r="AR85" s="49"/>
      <c r="AS85" s="51"/>
      <c r="AT85" s="49"/>
      <c r="AU85" s="49"/>
      <c r="AV85" s="52"/>
      <c r="AW85" s="52"/>
      <c r="AX85" s="52"/>
      <c r="AY85" s="52"/>
      <c r="AZ85" s="52"/>
      <c r="BA85" s="52"/>
      <c r="BB85" s="52"/>
      <c r="BC85" s="52"/>
      <c r="BD85" s="52"/>
    </row>
    <row r="86" spans="1:56" s="2" customFormat="1" ht="14.25" customHeight="1">
      <c r="A86" s="4">
        <f t="shared" ca="1" si="42"/>
        <v>78</v>
      </c>
      <c r="B86" s="4" t="s">
        <v>285</v>
      </c>
      <c r="C86" s="4" t="s">
        <v>286</v>
      </c>
      <c r="D86" s="23"/>
      <c r="E86" s="24"/>
      <c r="F86" s="24"/>
      <c r="G86" s="24"/>
      <c r="H86" s="4">
        <v>10</v>
      </c>
      <c r="I86" s="4">
        <v>13</v>
      </c>
      <c r="J86" s="4">
        <v>60</v>
      </c>
      <c r="K86" s="63"/>
      <c r="L86" s="4">
        <v>1</v>
      </c>
      <c r="M86" s="4">
        <v>70</v>
      </c>
      <c r="N86" s="4">
        <v>1</v>
      </c>
      <c r="O86">
        <v>100</v>
      </c>
      <c r="P86" s="4">
        <v>0</v>
      </c>
      <c r="Q86" t="s">
        <v>40</v>
      </c>
      <c r="R86" t="s">
        <v>287</v>
      </c>
      <c r="S86">
        <v>2</v>
      </c>
      <c r="T86" s="4">
        <f t="shared" ca="1" si="43"/>
        <v>78</v>
      </c>
      <c r="U86" s="63"/>
      <c r="V86" s="4" t="str">
        <f t="shared" ca="1" si="44"/>
        <v>#define EFF_RAINBOW             ( 78U)    // Радуга 3D</v>
      </c>
      <c r="W86" s="4" t="str">
        <f t="shared" ca="1" si="45"/>
        <v>String("78. Радуга 3D,1,70,1,100,0;") +</v>
      </c>
      <c r="X86" s="4" t="str">
        <f t="shared" ca="1" si="46"/>
        <v>String("78. ,1,70,1,100,0;") +</v>
      </c>
      <c r="Y86" s="4" t="str">
        <f t="shared" ca="1" si="47"/>
        <v>String("78. ,1,70,1,100,0;") +</v>
      </c>
      <c r="Z86" s="4" t="str">
        <f t="shared" si="48"/>
        <v xml:space="preserve">  {  10,  13,  60}, // Радуга 3D</v>
      </c>
      <c r="AA86" s="4" t="str">
        <f t="shared" ca="1" si="49"/>
        <v xml:space="preserve">        case EFF_RAINBOW:             HIGH_DELAY_TICK { effTimer = millis(); rainbowNoiseRoutine();        Eff_Tick (); }  break;  // ( 78U) Радуга 3D</v>
      </c>
      <c r="AB86" s="4" t="str">
        <f t="shared" ca="1" si="59"/>
        <v>{"name":"78. Радуга 3D","spmin":1,"spmax":70,"scmin":1,"scmax":100,"type":0},</v>
      </c>
      <c r="AC86" s="7" t="str">
        <f t="shared" ca="1" si="50"/>
        <v>"e78":0,</v>
      </c>
      <c r="AD86" s="7" t="str">
        <f t="shared" ca="1" si="51"/>
        <v>e78=[[e78]]&amp;</v>
      </c>
      <c r="AE86" s="7" t="str">
        <f t="shared" ca="1" si="52"/>
        <v>"e78":2,</v>
      </c>
      <c r="AF86" s="4" t="str">
        <f t="shared" ca="1" si="53"/>
        <v>{"type":"checkbox","class":"checkbox-big","name":"e78","title":"78. Радуга 3D","style":"font-size:20px;display:block","state":"{{e78}}"},</v>
      </c>
      <c r="AG86" s="4" t="str">
        <f t="shared" ca="1" si="54"/>
        <v>{"type":"h4","title":"78. Радуга 3D","style":"width:85%;float:left"},{"type":"input","title":"папка","name":"e78","state":"{{e78}}","pattern":"[0-9]{1,2}","style":"width:15%;display:inline"},{"type":"hr"},</v>
      </c>
      <c r="AH86" s="4" t="str">
        <f t="shared" ca="1" si="55"/>
        <v>"78": "78.Радуга 3D",</v>
      </c>
      <c r="AI86" s="25" t="str">
        <f t="shared" ca="1" si="56"/>
        <v>"78":"78",</v>
      </c>
      <c r="AJ86" s="4" t="str">
        <f t="shared" ca="1" si="57"/>
        <v>78. Радуга 3D,1,70,1,100,0;</v>
      </c>
      <c r="AK86" s="49"/>
      <c r="AL86" s="49"/>
      <c r="AM86" s="49"/>
      <c r="AN86" s="50"/>
      <c r="AO86" s="49"/>
      <c r="AP86" s="49"/>
      <c r="AQ86" s="49"/>
      <c r="AR86" s="49"/>
      <c r="AS86" s="51"/>
      <c r="AT86" s="49"/>
      <c r="AU86" s="49"/>
      <c r="AV86" s="52"/>
      <c r="AW86" s="52"/>
      <c r="AX86" s="52"/>
      <c r="AY86" s="52"/>
      <c r="AZ86" s="52"/>
      <c r="BA86" s="52"/>
      <c r="BB86" s="52"/>
      <c r="BC86" s="52"/>
      <c r="BD86" s="52"/>
    </row>
    <row r="87" spans="1:56" s="2" customFormat="1" ht="14.25" customHeight="1">
      <c r="A87" s="4">
        <f t="shared" ca="1" si="42"/>
        <v>79</v>
      </c>
      <c r="B87" s="4" t="s">
        <v>288</v>
      </c>
      <c r="C87" s="4" t="s">
        <v>289</v>
      </c>
      <c r="D87" s="23"/>
      <c r="E87" s="24"/>
      <c r="F87" s="24"/>
      <c r="G87" s="24"/>
      <c r="H87" s="4">
        <v>15</v>
      </c>
      <c r="I87" s="4">
        <v>205</v>
      </c>
      <c r="J87" s="4">
        <v>100</v>
      </c>
      <c r="K87" s="63"/>
      <c r="L87" s="4">
        <v>99</v>
      </c>
      <c r="M87">
        <v>255</v>
      </c>
      <c r="N87" s="4">
        <v>100</v>
      </c>
      <c r="O87">
        <v>100</v>
      </c>
      <c r="P87" s="4">
        <v>0</v>
      </c>
      <c r="Q87" t="s">
        <v>44</v>
      </c>
      <c r="R87" t="s">
        <v>290</v>
      </c>
      <c r="S87">
        <v>2</v>
      </c>
      <c r="T87" s="4">
        <f t="shared" ca="1" si="43"/>
        <v>79</v>
      </c>
      <c r="U87" s="63"/>
      <c r="V87" s="4" t="str">
        <f t="shared" ca="1" si="44"/>
        <v>#define EFF_SNAKE               ( 79U)    // Радужный змей</v>
      </c>
      <c r="W87" s="4" t="str">
        <f t="shared" ca="1" si="45"/>
        <v>String("79. Радужный змей,99,255,100,100,0;") +</v>
      </c>
      <c r="X87" s="4" t="str">
        <f t="shared" ca="1" si="46"/>
        <v>String("79. ,99,255,100,100,0;") +</v>
      </c>
      <c r="Y87" s="4" t="str">
        <f t="shared" ca="1" si="47"/>
        <v>String("79. ,99,255,100,100,0;") +</v>
      </c>
      <c r="Z87" s="4" t="str">
        <f t="shared" si="48"/>
        <v xml:space="preserve">  {  15, 205, 100}, // Радужный змей</v>
      </c>
      <c r="AA87" s="4" t="str">
        <f t="shared" ca="1" si="49"/>
        <v xml:space="preserve">        case EFF_SNAKE:               DYNAMIC_DELAY_TICK { effTimer = millis(); MultipleStream8();            Eff_Tick (); }  break;  // ( 79U) Радужный змей</v>
      </c>
      <c r="AB87" s="4" t="str">
        <f t="shared" ca="1" si="59"/>
        <v>{"name":"79. Радужный змей","spmin":99,"spmax":255,"scmin":100,"scmax":100,"type":0},</v>
      </c>
      <c r="AC87" s="7" t="str">
        <f t="shared" ca="1" si="50"/>
        <v>"e79":0,</v>
      </c>
      <c r="AD87" s="7" t="str">
        <f t="shared" ca="1" si="51"/>
        <v>e79=[[e79]]&amp;</v>
      </c>
      <c r="AE87" s="7" t="str">
        <f t="shared" ca="1" si="52"/>
        <v>"e79":2,</v>
      </c>
      <c r="AF87" s="4" t="str">
        <f t="shared" ca="1" si="53"/>
        <v>{"type":"checkbox","class":"checkbox-big","name":"e79","title":"79. Радужный змей","style":"font-size:20px;display:block","state":"{{e79}}"},</v>
      </c>
      <c r="AG87" s="4" t="str">
        <f t="shared" ca="1" si="54"/>
        <v>{"type":"h4","title":"79. Радужный змей","style":"width:85%;float:left"},{"type":"input","title":"папка","name":"e79","state":"{{e79}}","pattern":"[0-9]{1,2}","style":"width:15%;display:inline"},{"type":"hr"},</v>
      </c>
      <c r="AH87" s="4" t="str">
        <f t="shared" ca="1" si="55"/>
        <v>"79": "79.Радужный змей",</v>
      </c>
      <c r="AI87" s="25" t="str">
        <f t="shared" ca="1" si="56"/>
        <v>"79":"79",</v>
      </c>
      <c r="AJ87" s="4" t="str">
        <f t="shared" ca="1" si="57"/>
        <v>79. Радужный змей,99,255,100,100,0;</v>
      </c>
      <c r="AK87" s="49"/>
      <c r="AL87" s="49"/>
      <c r="AM87" s="49"/>
      <c r="AN87" s="50"/>
      <c r="AO87" s="49"/>
      <c r="AP87" s="49"/>
      <c r="AQ87" s="49"/>
      <c r="AR87" s="49"/>
      <c r="AS87" s="51"/>
      <c r="AT87" s="49"/>
      <c r="AU87" s="49"/>
      <c r="AV87" s="52"/>
      <c r="AW87" s="52"/>
      <c r="AX87" s="52"/>
      <c r="AY87" s="52"/>
      <c r="AZ87" s="52"/>
      <c r="BA87" s="52"/>
      <c r="BB87" s="52"/>
      <c r="BC87" s="52"/>
      <c r="BD87" s="52"/>
    </row>
    <row r="88" spans="1:56" s="2" customFormat="1" ht="14.25" customHeight="1">
      <c r="A88" s="4">
        <f t="shared" ca="1" si="42"/>
        <v>80</v>
      </c>
      <c r="B88" s="4" t="s">
        <v>291</v>
      </c>
      <c r="C88" s="4" t="s">
        <v>292</v>
      </c>
      <c r="D88" s="23"/>
      <c r="E88" s="24"/>
      <c r="F88" s="24"/>
      <c r="G88" s="24"/>
      <c r="H88" s="4">
        <v>15</v>
      </c>
      <c r="I88" s="4">
        <v>205</v>
      </c>
      <c r="J88" s="4">
        <v>1</v>
      </c>
      <c r="K88" s="63"/>
      <c r="L88" s="4">
        <v>99</v>
      </c>
      <c r="M88">
        <v>255</v>
      </c>
      <c r="N88" s="4">
        <v>1</v>
      </c>
      <c r="O88">
        <v>100</v>
      </c>
      <c r="P88" s="4">
        <v>1</v>
      </c>
      <c r="Q88" t="s">
        <v>44</v>
      </c>
      <c r="R88" t="s">
        <v>293</v>
      </c>
      <c r="S88">
        <v>2</v>
      </c>
      <c r="T88" s="4">
        <f t="shared" ca="1" si="43"/>
        <v>80</v>
      </c>
      <c r="U88" s="63"/>
      <c r="V88" s="4" t="str">
        <f t="shared" ca="1" si="44"/>
        <v>#define EFF_RAIN                ( 80U)    // Разноцветный дождь</v>
      </c>
      <c r="W88" s="4" t="str">
        <f t="shared" ca="1" si="45"/>
        <v>String("80. Разноцветный дождь,99,255,1,100,1;") +</v>
      </c>
      <c r="X88" s="4" t="str">
        <f t="shared" ca="1" si="46"/>
        <v>String("80. ,99,255,1,100,1;") +</v>
      </c>
      <c r="Y88" s="4" t="str">
        <f t="shared" ca="1" si="47"/>
        <v>String("80. ,99,255,1,100,1;") +</v>
      </c>
      <c r="Z88" s="4" t="str">
        <f t="shared" si="48"/>
        <v xml:space="preserve">  {  15, 205,   1}, // Разноцветный дождь</v>
      </c>
      <c r="AA88" s="4" t="str">
        <f t="shared" ca="1" si="49"/>
        <v xml:space="preserve">        case EFF_RAIN:                DYNAMIC_DELAY_TICK { effTimer = millis(); RainRoutine();                Eff_Tick (); }  break;  // ( 80U) Разноцветный дождь</v>
      </c>
      <c r="AB88" s="4" t="str">
        <f t="shared" ca="1" si="59"/>
        <v>{"name":"80. Разноцветный дождь","spmin":99,"spmax":255,"scmin":1,"scmax":100,"type":1},</v>
      </c>
      <c r="AC88" s="7" t="str">
        <f t="shared" ca="1" si="50"/>
        <v>"e80":0,</v>
      </c>
      <c r="AD88" s="7" t="str">
        <f t="shared" ca="1" si="51"/>
        <v>e80=[[e80]]&amp;</v>
      </c>
      <c r="AE88" s="7" t="str">
        <f t="shared" ca="1" si="52"/>
        <v>"e80":2,</v>
      </c>
      <c r="AF88" s="4" t="str">
        <f t="shared" ca="1" si="53"/>
        <v>{"type":"checkbox","class":"checkbox-big","name":"e80","title":"80. Разноцветный дождь","style":"font-size:20px;display:block","state":"{{e80}}"},</v>
      </c>
      <c r="AG88" s="4" t="str">
        <f t="shared" ca="1" si="54"/>
        <v>{"type":"h4","title":"80. Разноцветный дождь","style":"width:85%;float:left"},{"type":"input","title":"папка","name":"e80","state":"{{e80}}","pattern":"[0-9]{1,2}","style":"width:15%;display:inline"},{"type":"hr"},</v>
      </c>
      <c r="AH88" s="4" t="str">
        <f t="shared" ca="1" si="55"/>
        <v>"80": "80.Разноцветный дождь",</v>
      </c>
      <c r="AI88" s="25" t="str">
        <f t="shared" ca="1" si="56"/>
        <v>"80":"80",</v>
      </c>
      <c r="AJ88" s="4" t="str">
        <f t="shared" ca="1" si="57"/>
        <v>80. Разноцветный дождь,99,255,1,100,1;</v>
      </c>
      <c r="AK88" s="49"/>
      <c r="AL88" s="49"/>
      <c r="AM88" s="49"/>
      <c r="AN88" s="50"/>
      <c r="AO88" s="49"/>
      <c r="AP88" s="49"/>
      <c r="AQ88" s="49"/>
      <c r="AR88" s="49"/>
      <c r="AS88" s="51"/>
      <c r="AT88" s="49"/>
      <c r="AU88" s="49"/>
      <c r="AV88" s="52"/>
      <c r="AW88" s="52"/>
      <c r="AX88" s="52"/>
      <c r="AY88" s="52"/>
      <c r="AZ88" s="52"/>
      <c r="BA88" s="52"/>
      <c r="BB88" s="52"/>
      <c r="BC88" s="52"/>
      <c r="BD88" s="52"/>
    </row>
    <row r="89" spans="1:56" s="2" customFormat="1" ht="14.25" customHeight="1">
      <c r="A89" s="4">
        <f t="shared" ca="1" si="42"/>
        <v>81</v>
      </c>
      <c r="B89" s="4" t="s">
        <v>294</v>
      </c>
      <c r="C89" s="4" t="s">
        <v>295</v>
      </c>
      <c r="D89" s="23"/>
      <c r="E89" s="24"/>
      <c r="F89" s="24"/>
      <c r="G89" s="24"/>
      <c r="H89" s="4">
        <v>12</v>
      </c>
      <c r="I89" s="4">
        <v>175</v>
      </c>
      <c r="J89" s="4">
        <v>50</v>
      </c>
      <c r="K89" s="63"/>
      <c r="L89" s="4">
        <v>1</v>
      </c>
      <c r="M89">
        <v>255</v>
      </c>
      <c r="N89" s="4">
        <v>1</v>
      </c>
      <c r="O89">
        <v>100</v>
      </c>
      <c r="P89" s="4">
        <v>0</v>
      </c>
      <c r="Q89" t="s">
        <v>44</v>
      </c>
      <c r="R89" t="s">
        <v>296</v>
      </c>
      <c r="S89">
        <v>2</v>
      </c>
      <c r="T89" s="4">
        <f t="shared" ca="1" si="43"/>
        <v>81</v>
      </c>
      <c r="U89" s="63"/>
      <c r="V89" s="4" t="str">
        <f t="shared" ca="1" si="44"/>
        <v>#define EFF_RIVERS              ( 81U)    // Реки Ботсваны</v>
      </c>
      <c r="W89" s="4" t="str">
        <f t="shared" ca="1" si="45"/>
        <v>String("81. Реки Ботсваны,1,255,1,100,0;") +</v>
      </c>
      <c r="X89" s="4" t="str">
        <f t="shared" ca="1" si="46"/>
        <v>String("81. ,1,255,1,100,0;") +</v>
      </c>
      <c r="Y89" s="4" t="str">
        <f t="shared" ca="1" si="47"/>
        <v>String("81. ,1,255,1,100,0;") +</v>
      </c>
      <c r="Z89" s="4" t="str">
        <f t="shared" si="48"/>
        <v xml:space="preserve">  {  12, 175,  50}, // Реки Ботсваны</v>
      </c>
      <c r="AA89" s="4" t="str">
        <f t="shared" ca="1" si="49"/>
        <v xml:space="preserve">        case EFF_RIVERS:              DYNAMIC_DELAY_TICK { effTimer = millis(); BotswanaRivers();             Eff_Tick (); }  break;  // ( 81U) Реки Ботсваны</v>
      </c>
      <c r="AB89" s="4" t="str">
        <f t="shared" ca="1" si="59"/>
        <v>{"name":"81. Реки Ботсваны","spmin":1,"spmax":255,"scmin":1,"scmax":100,"type":0},</v>
      </c>
      <c r="AC89" s="7" t="str">
        <f t="shared" ca="1" si="50"/>
        <v>"e81":0,</v>
      </c>
      <c r="AD89" s="7" t="str">
        <f t="shared" ca="1" si="51"/>
        <v>e81=[[e81]]&amp;</v>
      </c>
      <c r="AE89" s="7" t="str">
        <f t="shared" ca="1" si="52"/>
        <v>"e81":2,</v>
      </c>
      <c r="AF89" s="4" t="str">
        <f t="shared" ca="1" si="53"/>
        <v>{"type":"checkbox","class":"checkbox-big","name":"e81","title":"81. Реки Ботсваны","style":"font-size:20px;display:block","state":"{{e81}}"},</v>
      </c>
      <c r="AG89" s="4" t="str">
        <f t="shared" ca="1" si="54"/>
        <v>{"type":"h4","title":"81. Реки Ботсваны","style":"width:85%;float:left"},{"type":"input","title":"папка","name":"e81","state":"{{e81}}","pattern":"[0-9]{1,2}","style":"width:15%;display:inline"},{"type":"hr"},</v>
      </c>
      <c r="AH89" s="4" t="str">
        <f t="shared" ca="1" si="55"/>
        <v>"81": "81.Реки Ботсваны",</v>
      </c>
      <c r="AI89" s="25" t="str">
        <f t="shared" ca="1" si="56"/>
        <v>"81":"81",</v>
      </c>
      <c r="AJ89" s="4" t="str">
        <f t="shared" ca="1" si="57"/>
        <v>81. Реки Ботсваны,1,255,1,100,0;</v>
      </c>
      <c r="AK89" s="49"/>
      <c r="AL89" s="49"/>
      <c r="AM89" s="49"/>
      <c r="AN89" s="50"/>
      <c r="AO89" s="49"/>
      <c r="AP89" s="49"/>
      <c r="AQ89" s="49"/>
      <c r="AR89" s="49"/>
      <c r="AS89" s="51"/>
      <c r="AT89" s="49"/>
      <c r="AU89" s="49"/>
      <c r="AV89" s="52"/>
      <c r="AW89" s="52"/>
      <c r="AX89" s="52"/>
      <c r="AY89" s="52"/>
      <c r="AZ89" s="52"/>
      <c r="BA89" s="52"/>
      <c r="BB89" s="52"/>
      <c r="BC89" s="52"/>
      <c r="BD89" s="52"/>
    </row>
    <row r="90" spans="1:56" s="2" customFormat="1" ht="14.25" customHeight="1">
      <c r="A90" s="4">
        <f t="shared" ca="1" si="42"/>
        <v>82</v>
      </c>
      <c r="B90" s="4" t="s">
        <v>297</v>
      </c>
      <c r="C90" s="4" t="s">
        <v>298</v>
      </c>
      <c r="D90" s="24"/>
      <c r="E90" s="24"/>
      <c r="F90" s="24"/>
      <c r="G90" s="24"/>
      <c r="H90" s="4">
        <v>15</v>
      </c>
      <c r="I90" s="4">
        <v>180</v>
      </c>
      <c r="J90" s="4">
        <v>23</v>
      </c>
      <c r="K90" s="63"/>
      <c r="L90" s="4">
        <v>50</v>
      </c>
      <c r="M90">
        <v>255</v>
      </c>
      <c r="N90" s="4">
        <v>1</v>
      </c>
      <c r="O90">
        <v>100</v>
      </c>
      <c r="P90" s="4">
        <v>0</v>
      </c>
      <c r="Q90" t="s">
        <v>44</v>
      </c>
      <c r="R90" t="s">
        <v>299</v>
      </c>
      <c r="S90">
        <v>8</v>
      </c>
      <c r="T90" s="4">
        <f t="shared" ca="1" si="43"/>
        <v>82</v>
      </c>
      <c r="U90" s="63"/>
      <c r="V90" s="4" t="str">
        <f t="shared" ca="1" si="44"/>
        <v>#define EFF_LIGHTERS            ( 82U)    // Светлячки</v>
      </c>
      <c r="W90" s="4" t="str">
        <f t="shared" ca="1" si="45"/>
        <v>String("82. Светлячки,50,255,1,100,0;") +</v>
      </c>
      <c r="X90" s="4" t="str">
        <f t="shared" ca="1" si="46"/>
        <v>String("82. ,50,255,1,100,0;") +</v>
      </c>
      <c r="Y90" s="4" t="str">
        <f t="shared" ca="1" si="47"/>
        <v>String("82. ,50,255,1,100,0;") +</v>
      </c>
      <c r="Z90" s="4" t="str">
        <f t="shared" si="48"/>
        <v xml:space="preserve">  {  15, 180,  23}, // Светлячки</v>
      </c>
      <c r="AA90" s="4" t="str">
        <f t="shared" ca="1" si="49"/>
        <v xml:space="preserve">        case EFF_LIGHTERS:            DYNAMIC_DELAY_TICK { effTimer = millis(); lightersRoutine();            Eff_Tick (); }  break;  // ( 82U) Светлячки</v>
      </c>
      <c r="AB90" s="4" t="str">
        <f t="shared" ca="1" si="59"/>
        <v>{"name":"82. Светлячки","spmin":50,"spmax":255,"scmin":1,"scmax":100,"type":0},</v>
      </c>
      <c r="AC90" s="7" t="str">
        <f t="shared" ca="1" si="50"/>
        <v>"e82":0,</v>
      </c>
      <c r="AD90" s="7" t="str">
        <f t="shared" ca="1" si="51"/>
        <v>e82=[[e82]]&amp;</v>
      </c>
      <c r="AE90" s="7" t="str">
        <f t="shared" ca="1" si="52"/>
        <v>"e82":8,</v>
      </c>
      <c r="AF90" s="4" t="str">
        <f t="shared" ca="1" si="53"/>
        <v>{"type":"checkbox","class":"checkbox-big","name":"e82","title":"82. Светлячки","style":"font-size:20px;display:block","state":"{{e82}}"},</v>
      </c>
      <c r="AG90" s="4" t="str">
        <f t="shared" ca="1" si="54"/>
        <v>{"type":"h4","title":"82. Светлячки","style":"width:85%;float:left"},{"type":"input","title":"папка","name":"e82","state":"{{e82}}","pattern":"[0-9]{1,2}","style":"width:15%;display:inline"},{"type":"hr"},</v>
      </c>
      <c r="AH90" s="4" t="str">
        <f t="shared" ca="1" si="55"/>
        <v>"82": "82.Светлячки",</v>
      </c>
      <c r="AI90" s="25" t="str">
        <f t="shared" ca="1" si="56"/>
        <v>"82":"82",</v>
      </c>
      <c r="AJ90" s="4" t="str">
        <f t="shared" ca="1" si="57"/>
        <v>82. Светлячки,50,255,1,100,0;</v>
      </c>
      <c r="AK90" s="49"/>
      <c r="AL90" s="49"/>
      <c r="AM90" s="49"/>
      <c r="AN90" s="50"/>
      <c r="AO90" s="49"/>
      <c r="AP90" s="49"/>
      <c r="AQ90" s="49"/>
      <c r="AR90" s="49"/>
      <c r="AS90" s="51"/>
      <c r="AT90" s="49"/>
      <c r="AU90" s="49"/>
      <c r="AV90" s="52"/>
      <c r="AW90" s="52"/>
      <c r="AX90" s="52"/>
      <c r="AY90" s="52"/>
      <c r="AZ90" s="52"/>
      <c r="BA90" s="52"/>
      <c r="BB90" s="52"/>
      <c r="BC90" s="52"/>
      <c r="BD90" s="52"/>
    </row>
    <row r="91" spans="1:56" s="2" customFormat="1" ht="14.25" customHeight="1">
      <c r="A91" s="4">
        <f t="shared" ca="1" si="42"/>
        <v>83</v>
      </c>
      <c r="B91" s="4" t="s">
        <v>300</v>
      </c>
      <c r="C91" s="4" t="s">
        <v>301</v>
      </c>
      <c r="D91" s="23"/>
      <c r="E91" s="24"/>
      <c r="F91" s="24"/>
      <c r="G91" s="24"/>
      <c r="H91" s="4">
        <v>15</v>
      </c>
      <c r="I91" s="4">
        <v>185</v>
      </c>
      <c r="J91" s="4">
        <v>93</v>
      </c>
      <c r="K91" s="63"/>
      <c r="L91" s="4">
        <v>99</v>
      </c>
      <c r="M91">
        <v>255</v>
      </c>
      <c r="N91" s="4">
        <v>1</v>
      </c>
      <c r="O91">
        <v>100</v>
      </c>
      <c r="P91" s="4">
        <v>0</v>
      </c>
      <c r="Q91" t="s">
        <v>44</v>
      </c>
      <c r="R91" t="s">
        <v>302</v>
      </c>
      <c r="S91">
        <v>8</v>
      </c>
      <c r="T91" s="4">
        <f t="shared" ca="1" si="43"/>
        <v>83</v>
      </c>
      <c r="U91" s="63"/>
      <c r="V91" s="4" t="str">
        <f t="shared" ca="1" si="44"/>
        <v>#define EFF_LIGHTER_TRACES      ( 83U)    // Светлячки со шлейфом</v>
      </c>
      <c r="W91" s="4" t="str">
        <f t="shared" ca="1" si="45"/>
        <v>String("83. Светлячки со шлейфом,99,255,1,100,0;") +</v>
      </c>
      <c r="X91" s="4" t="str">
        <f t="shared" ca="1" si="46"/>
        <v>String("83. ,99,255,1,100,0;") +</v>
      </c>
      <c r="Y91" s="4" t="str">
        <f t="shared" ca="1" si="47"/>
        <v>String("83. ,99,255,1,100,0;") +</v>
      </c>
      <c r="Z91" s="4" t="str">
        <f t="shared" si="48"/>
        <v xml:space="preserve">  {  15, 185,  93}, // Светлячки со шлейфом</v>
      </c>
      <c r="AA91" s="4" t="str">
        <f t="shared" ca="1" si="49"/>
        <v xml:space="preserve">        case EFF_LIGHTER_TRACES:      DYNAMIC_DELAY_TICK { effTimer = millis(); ballsRoutine();               Eff_Tick (); }  break;  // ( 83U) Светлячки со шлейфом</v>
      </c>
      <c r="AB91" s="4" t="str">
        <f t="shared" ca="1" si="59"/>
        <v>{"name":"83. Светлячки со шлейфом","spmin":99,"spmax":255,"scmin":1,"scmax":100,"type":0},</v>
      </c>
      <c r="AC91" s="7" t="str">
        <f t="shared" ca="1" si="50"/>
        <v>"e83":0,</v>
      </c>
      <c r="AD91" s="7" t="str">
        <f t="shared" ca="1" si="51"/>
        <v>e83=[[e83]]&amp;</v>
      </c>
      <c r="AE91" s="7" t="str">
        <f t="shared" ca="1" si="52"/>
        <v>"e83":8,</v>
      </c>
      <c r="AF91" s="4" t="str">
        <f t="shared" ca="1" si="53"/>
        <v>{"type":"checkbox","class":"checkbox-big","name":"e83","title":"83. Светлячки со шлейфом","style":"font-size:20px;display:block","state":"{{e83}}"},</v>
      </c>
      <c r="AG91" s="4" t="str">
        <f t="shared" ca="1" si="54"/>
        <v>{"type":"h4","title":"83. Светлячки со шлейфом","style":"width:85%;float:left"},{"type":"input","title":"папка","name":"e83","state":"{{e83}}","pattern":"[0-9]{1,2}","style":"width:15%;display:inline"},{"type":"hr"},</v>
      </c>
      <c r="AH91" s="4" t="str">
        <f t="shared" ca="1" si="55"/>
        <v>"83": "83.Светлячки со шлейфом",</v>
      </c>
      <c r="AI91" s="25" t="str">
        <f t="shared" ca="1" si="56"/>
        <v>"83":"83",</v>
      </c>
      <c r="AJ91" s="4" t="str">
        <f t="shared" ca="1" si="57"/>
        <v>83. Светлячки со шлейфом,99,255,1,100,0;</v>
      </c>
      <c r="AK91" s="49"/>
      <c r="AL91" s="49"/>
      <c r="AM91" s="49"/>
      <c r="AN91" s="50"/>
      <c r="AO91" s="49"/>
      <c r="AP91" s="49"/>
      <c r="AQ91" s="49"/>
      <c r="AR91" s="49"/>
      <c r="AS91" s="51"/>
      <c r="AT91" s="49"/>
      <c r="AU91" s="49"/>
      <c r="AV91" s="52"/>
      <c r="AW91" s="52"/>
      <c r="AX91" s="52"/>
      <c r="AY91" s="52"/>
      <c r="AZ91" s="52"/>
      <c r="BA91" s="52"/>
      <c r="BB91" s="52"/>
      <c r="BC91" s="52"/>
      <c r="BD91" s="52"/>
    </row>
    <row r="92" spans="1:56" s="2" customFormat="1" ht="14.25" customHeight="1">
      <c r="A92" s="4">
        <f t="shared" ca="1" si="42"/>
        <v>84</v>
      </c>
      <c r="B92" s="4" t="s">
        <v>303</v>
      </c>
      <c r="C92" s="4" t="s">
        <v>304</v>
      </c>
      <c r="D92" s="23"/>
      <c r="E92" s="24"/>
      <c r="F92" s="24"/>
      <c r="G92" s="24"/>
      <c r="H92" s="4">
        <v>20</v>
      </c>
      <c r="I92" s="4">
        <v>220</v>
      </c>
      <c r="J92" s="4">
        <v>8</v>
      </c>
      <c r="K92" s="63"/>
      <c r="L92" s="4">
        <v>170</v>
      </c>
      <c r="M92">
        <v>255</v>
      </c>
      <c r="N92" s="4">
        <v>1</v>
      </c>
      <c r="O92">
        <v>100</v>
      </c>
      <c r="P92" s="4">
        <v>1</v>
      </c>
      <c r="Q92" t="s">
        <v>44</v>
      </c>
      <c r="R92" t="s">
        <v>305</v>
      </c>
      <c r="S92">
        <v>2</v>
      </c>
      <c r="T92" s="4">
        <f t="shared" ca="1" si="43"/>
        <v>84</v>
      </c>
      <c r="U92" s="63"/>
      <c r="V92" s="4" t="str">
        <f t="shared" ca="1" si="44"/>
        <v>#define EFF_FEATHER_CANDLE      ( 84U)    // Свеча</v>
      </c>
      <c r="W92" s="4" t="str">
        <f t="shared" ca="1" si="45"/>
        <v>String("84. Свеча,170,255,1,100,1;") +</v>
      </c>
      <c r="X92" s="4" t="str">
        <f t="shared" ca="1" si="46"/>
        <v>String("84. ,170,255,1,100,1;") +</v>
      </c>
      <c r="Y92" s="4" t="str">
        <f t="shared" ca="1" si="47"/>
        <v>String("84. ,170,255,1,100,1;") +</v>
      </c>
      <c r="Z92" s="4" t="str">
        <f t="shared" si="48"/>
        <v xml:space="preserve">  {  20, 220,   8}, // Свеча</v>
      </c>
      <c r="AA92" s="4" t="str">
        <f t="shared" ca="1" si="49"/>
        <v xml:space="preserve">        case EFF_FEATHER_CANDLE:      DYNAMIC_DELAY_TICK { effTimer = millis(); FeatherCandleRoutine();       Eff_Tick (); }  break;  // ( 84U) Свеча</v>
      </c>
      <c r="AB92" s="4" t="str">
        <f t="shared" ca="1" si="59"/>
        <v>{"name":"84. Свеча","spmin":170,"spmax":255,"scmin":1,"scmax":100,"type":1},</v>
      </c>
      <c r="AC92" s="7" t="str">
        <f t="shared" ca="1" si="50"/>
        <v>"e84":0,</v>
      </c>
      <c r="AD92" s="7" t="str">
        <f t="shared" ca="1" si="51"/>
        <v>e84=[[e84]]&amp;</v>
      </c>
      <c r="AE92" s="7" t="str">
        <f t="shared" ca="1" si="52"/>
        <v>"e84":2,</v>
      </c>
      <c r="AF92" s="4" t="str">
        <f t="shared" ca="1" si="53"/>
        <v>{"type":"checkbox","class":"checkbox-big","name":"e84","title":"84. Свеча","style":"font-size:20px;display:block","state":"{{e84}}"},</v>
      </c>
      <c r="AG92" s="4" t="str">
        <f t="shared" ca="1" si="54"/>
        <v>{"type":"h4","title":"84. Свеча","style":"width:85%;float:left"},{"type":"input","title":"папка","name":"e84","state":"{{e84}}","pattern":"[0-9]{1,2}","style":"width:15%;display:inline"},{"type":"hr"},</v>
      </c>
      <c r="AH92" s="4" t="str">
        <f t="shared" ca="1" si="55"/>
        <v>"84": "84.Свеча",</v>
      </c>
      <c r="AI92" s="25" t="str">
        <f t="shared" ca="1" si="56"/>
        <v>"84":"84",</v>
      </c>
      <c r="AJ92" s="4" t="str">
        <f t="shared" ca="1" si="57"/>
        <v>84. Свеча,170,255,1,100,1;</v>
      </c>
      <c r="AK92" s="49"/>
      <c r="AL92" s="49"/>
      <c r="AM92" s="49"/>
      <c r="AN92" s="50"/>
      <c r="AO92" s="49"/>
      <c r="AP92" s="49"/>
      <c r="AQ92" s="49"/>
      <c r="AR92" s="49"/>
      <c r="AS92" s="51"/>
      <c r="AT92" s="49"/>
      <c r="AU92" s="49"/>
      <c r="AV92" s="52"/>
      <c r="AW92" s="52"/>
      <c r="AX92" s="52"/>
      <c r="AY92" s="52"/>
      <c r="AZ92" s="52"/>
      <c r="BA92" s="52"/>
      <c r="BB92" s="52"/>
      <c r="BC92" s="52"/>
      <c r="BD92" s="52"/>
    </row>
    <row r="93" spans="1:56" s="2" customFormat="1" ht="14.25" customHeight="1">
      <c r="A93" s="4">
        <f t="shared" ca="1" si="42"/>
        <v>85</v>
      </c>
      <c r="B93" s="4" t="s">
        <v>306</v>
      </c>
      <c r="C93" s="4" t="s">
        <v>307</v>
      </c>
      <c r="D93" s="23"/>
      <c r="E93" s="24"/>
      <c r="F93" s="24"/>
      <c r="G93" s="24"/>
      <c r="H93" s="4">
        <v>15</v>
      </c>
      <c r="I93" s="4">
        <v>160</v>
      </c>
      <c r="J93" s="4">
        <v>64</v>
      </c>
      <c r="K93" s="63"/>
      <c r="L93" s="4">
        <v>1</v>
      </c>
      <c r="M93">
        <v>255</v>
      </c>
      <c r="N93" s="4">
        <v>1</v>
      </c>
      <c r="O93">
        <v>100</v>
      </c>
      <c r="P93" s="4">
        <v>1</v>
      </c>
      <c r="Q93" t="s">
        <v>40</v>
      </c>
      <c r="R93" t="s">
        <v>308</v>
      </c>
      <c r="S93">
        <v>2</v>
      </c>
      <c r="T93" s="4">
        <f t="shared" ca="1" si="43"/>
        <v>85</v>
      </c>
      <c r="U93" s="63"/>
      <c r="V93" s="4" t="str">
        <f t="shared" ca="1" si="44"/>
        <v>#define EFF_AURORA              ( 85U)    // Северное сияние</v>
      </c>
      <c r="W93" s="4" t="str">
        <f t="shared" ca="1" si="45"/>
        <v>String("85. Северное сияние,1,255,1,100,1;") +</v>
      </c>
      <c r="X93" s="4" t="str">
        <f t="shared" ca="1" si="46"/>
        <v>String("85. ,1,255,1,100,1;") +</v>
      </c>
      <c r="Y93" s="4" t="str">
        <f t="shared" ca="1" si="47"/>
        <v>String("85. ,1,255,1,100,1;") +</v>
      </c>
      <c r="Z93" s="4" t="str">
        <f t="shared" si="48"/>
        <v xml:space="preserve">  {  15, 160,  64}, // Северное сияние</v>
      </c>
      <c r="AA93" s="4" t="str">
        <f t="shared" ca="1" si="49"/>
        <v xml:space="preserve">        case EFF_AURORA:              HIGH_DELAY_TICK { effTimer = millis(); polarRoutine();               Eff_Tick (); }  break;  // ( 85U) Северное сияние</v>
      </c>
      <c r="AB93" s="4" t="str">
        <f t="shared" ca="1" si="59"/>
        <v>{"name":"85. Северное сияние","spmin":1,"spmax":255,"scmin":1,"scmax":100,"type":1},</v>
      </c>
      <c r="AC93" s="7" t="str">
        <f t="shared" ca="1" si="50"/>
        <v>"e85":0,</v>
      </c>
      <c r="AD93" s="7" t="str">
        <f t="shared" ca="1" si="51"/>
        <v>e85=[[e85]]&amp;</v>
      </c>
      <c r="AE93" s="7" t="str">
        <f t="shared" ca="1" si="52"/>
        <v>"e85":2,</v>
      </c>
      <c r="AF93" s="4" t="str">
        <f t="shared" ca="1" si="53"/>
        <v>{"type":"checkbox","class":"checkbox-big","name":"e85","title":"85. Северное сияние","style":"font-size:20px;display:block","state":"{{e85}}"},</v>
      </c>
      <c r="AG93" s="4" t="str">
        <f t="shared" ca="1" si="54"/>
        <v>{"type":"h4","title":"85. Северное сияние","style":"width:85%;float:left"},{"type":"input","title":"папка","name":"e85","state":"{{e85}}","pattern":"[0-9]{1,2}","style":"width:15%;display:inline"},{"type":"hr"},</v>
      </c>
      <c r="AH93" s="4" t="str">
        <f t="shared" ca="1" si="55"/>
        <v>"85": "85.Северное сияние",</v>
      </c>
      <c r="AI93" s="25" t="str">
        <f t="shared" ca="1" si="56"/>
        <v>"85":"85",</v>
      </c>
      <c r="AJ93" s="4" t="str">
        <f t="shared" ca="1" si="57"/>
        <v>85. Северное сияние,1,255,1,100,1;</v>
      </c>
      <c r="AK93" s="49"/>
      <c r="AL93" s="49"/>
      <c r="AM93" s="49"/>
      <c r="AN93" s="50"/>
      <c r="AO93" s="49"/>
      <c r="AP93" s="49"/>
      <c r="AQ93" s="49"/>
      <c r="AR93" s="49"/>
      <c r="AS93" s="51"/>
      <c r="AT93" s="49"/>
      <c r="AU93" s="49"/>
      <c r="AV93" s="52"/>
      <c r="AW93" s="52"/>
      <c r="AX93" s="52"/>
      <c r="AY93" s="52"/>
      <c r="AZ93" s="52"/>
      <c r="BA93" s="52"/>
      <c r="BB93" s="52"/>
      <c r="BC93" s="52"/>
      <c r="BD93" s="27"/>
    </row>
    <row r="94" spans="1:56" s="2" customFormat="1" ht="14.25" customHeight="1">
      <c r="A94" s="4">
        <f t="shared" ca="1" si="42"/>
        <v>86</v>
      </c>
      <c r="B94" s="4" t="s">
        <v>309</v>
      </c>
      <c r="C94" s="4" t="s">
        <v>310</v>
      </c>
      <c r="D94" s="23"/>
      <c r="E94" s="24"/>
      <c r="F94" s="24"/>
      <c r="G94" s="24"/>
      <c r="H94" s="4">
        <v>20</v>
      </c>
      <c r="I94" s="4">
        <v>127</v>
      </c>
      <c r="J94" s="4">
        <v>75</v>
      </c>
      <c r="K94" s="63"/>
      <c r="L94" s="4">
        <v>1</v>
      </c>
      <c r="M94">
        <v>255</v>
      </c>
      <c r="N94" s="4">
        <v>1</v>
      </c>
      <c r="O94">
        <v>100</v>
      </c>
      <c r="P94" s="4">
        <v>0</v>
      </c>
      <c r="Q94" t="s">
        <v>40</v>
      </c>
      <c r="R94" t="s">
        <v>311</v>
      </c>
      <c r="S94">
        <v>2</v>
      </c>
      <c r="T94" s="4">
        <f t="shared" ca="1" si="43"/>
        <v>86</v>
      </c>
      <c r="U94" s="63"/>
      <c r="V94" s="4" t="str">
        <f t="shared" ca="1" si="44"/>
        <v>#define EFF_SINUSOID3           ( 86U)    // Синусоид</v>
      </c>
      <c r="W94" s="4" t="str">
        <f t="shared" ca="1" si="45"/>
        <v>String("86. Синусоид,1,255,1,100,0;") +</v>
      </c>
      <c r="X94" s="4" t="str">
        <f t="shared" ca="1" si="46"/>
        <v>String("86. ,1,255,1,100,0;") +</v>
      </c>
      <c r="Y94" s="4" t="str">
        <f t="shared" ca="1" si="47"/>
        <v>String("86. ,1,255,1,100,0;") +</v>
      </c>
      <c r="Z94" s="4" t="str">
        <f t="shared" si="48"/>
        <v xml:space="preserve">  {  20, 127,  75}, // Синусоид</v>
      </c>
      <c r="AA94" s="4" t="str">
        <f t="shared" ca="1" si="49"/>
        <v xml:space="preserve">        case EFF_SINUSOID3:           HIGH_DELAY_TICK { effTimer = millis(); Sinusoid3Routine();           Eff_Tick (); }  break;  // ( 86U) Синусоид</v>
      </c>
      <c r="AB94" s="4" t="str">
        <f t="shared" ca="1" si="59"/>
        <v>{"name":"86. Синусоид","spmin":1,"spmax":255,"scmin":1,"scmax":100,"type":0},</v>
      </c>
      <c r="AC94" s="7" t="str">
        <f t="shared" ca="1" si="50"/>
        <v>"e86":0,</v>
      </c>
      <c r="AD94" s="7" t="str">
        <f t="shared" ca="1" si="51"/>
        <v>e86=[[e86]]&amp;</v>
      </c>
      <c r="AE94" s="7" t="str">
        <f t="shared" ca="1" si="52"/>
        <v>"e86":2,</v>
      </c>
      <c r="AF94" s="4" t="str">
        <f t="shared" ca="1" si="53"/>
        <v>{"type":"checkbox","class":"checkbox-big","name":"e86","title":"86. Синусоид","style":"font-size:20px;display:block","state":"{{e86}}"},</v>
      </c>
      <c r="AG94" s="4" t="str">
        <f t="shared" ca="1" si="54"/>
        <v>{"type":"h4","title":"86. Синусоид","style":"width:85%;float:left"},{"type":"input","title":"папка","name":"e86","state":"{{e86}}","pattern":"[0-9]{1,2}","style":"width:15%;display:inline"},{"type":"hr"},</v>
      </c>
      <c r="AH94" s="4" t="str">
        <f t="shared" ca="1" si="55"/>
        <v>"86": "86.Синусоид",</v>
      </c>
      <c r="AI94" s="25" t="str">
        <f t="shared" ca="1" si="56"/>
        <v>"86":"86",</v>
      </c>
      <c r="AJ94" s="4" t="str">
        <f t="shared" ca="1" si="57"/>
        <v>86. Синусоид,1,255,1,100,0;</v>
      </c>
      <c r="AK94" s="49"/>
      <c r="AL94" s="49"/>
      <c r="AM94" s="49"/>
      <c r="AN94" s="50"/>
      <c r="AO94" s="49"/>
      <c r="AP94" s="49"/>
      <c r="AQ94" s="49"/>
      <c r="AR94" s="49"/>
      <c r="AS94" s="51"/>
      <c r="AT94" s="49"/>
      <c r="AU94" s="49"/>
      <c r="AV94" s="52"/>
      <c r="AW94" s="52"/>
      <c r="AX94" s="52"/>
      <c r="AY94" s="52"/>
      <c r="AZ94" s="52"/>
      <c r="BA94" s="52"/>
      <c r="BB94" s="52"/>
      <c r="BC94" s="52"/>
      <c r="BD94" s="27"/>
    </row>
    <row r="95" spans="1:56" s="2" customFormat="1" ht="14.25" customHeight="1">
      <c r="A95" s="4">
        <f t="shared" ca="1" si="42"/>
        <v>87</v>
      </c>
      <c r="B95" s="4" t="s">
        <v>312</v>
      </c>
      <c r="C95" s="4" t="s">
        <v>313</v>
      </c>
      <c r="D95" s="23"/>
      <c r="E95" s="24"/>
      <c r="F95" s="24"/>
      <c r="G95" s="24"/>
      <c r="H95" s="4">
        <v>25</v>
      </c>
      <c r="I95" s="4">
        <v>240</v>
      </c>
      <c r="J95" s="4">
        <v>1</v>
      </c>
      <c r="K95" s="63"/>
      <c r="L95" s="4">
        <v>1</v>
      </c>
      <c r="M95">
        <v>255</v>
      </c>
      <c r="N95" s="4">
        <v>1</v>
      </c>
      <c r="O95" s="4">
        <v>255</v>
      </c>
      <c r="P95" s="4">
        <v>0</v>
      </c>
      <c r="Q95" t="s">
        <v>40</v>
      </c>
      <c r="R95" t="s">
        <v>314</v>
      </c>
      <c r="S95">
        <v>11</v>
      </c>
      <c r="T95" s="4">
        <f t="shared" ca="1" si="43"/>
        <v>87</v>
      </c>
      <c r="U95" s="63"/>
      <c r="V95" s="4" t="str">
        <f t="shared" ca="1" si="44"/>
        <v>#define EFF_COLORS              ( 87U)    // Смена цвета</v>
      </c>
      <c r="W95" s="4" t="str">
        <f t="shared" ca="1" si="45"/>
        <v>String("87. Смена цвета,1,255,1,255,0;") +</v>
      </c>
      <c r="X95" s="4" t="str">
        <f t="shared" ca="1" si="46"/>
        <v>String("87. ,1,255,1,255,0;") +</v>
      </c>
      <c r="Y95" s="4" t="str">
        <f t="shared" ca="1" si="47"/>
        <v>String("87. ,1,255,1,255,0;") +</v>
      </c>
      <c r="Z95" s="4" t="str">
        <f t="shared" si="48"/>
        <v xml:space="preserve">  {  25, 240,   1}, // Смена цвета</v>
      </c>
      <c r="AA95" s="4" t="str">
        <f t="shared" ca="1" si="49"/>
        <v xml:space="preserve">        case EFF_COLORS:              HIGH_DELAY_TICK { effTimer = millis(); colorsRoutine2();             Eff_Tick (); }  break;  // ( 87U) Смена цвета</v>
      </c>
      <c r="AB95" s="4" t="str">
        <f t="shared" ca="1" si="59"/>
        <v>{"name":"87. Смена цвета","spmin":1,"spmax":255,"scmin":1,"scmax":255,"type":0},</v>
      </c>
      <c r="AC95" s="7" t="str">
        <f t="shared" ca="1" si="50"/>
        <v>"e87":0,</v>
      </c>
      <c r="AD95" s="7" t="str">
        <f t="shared" ca="1" si="51"/>
        <v>e87=[[e87]]&amp;</v>
      </c>
      <c r="AE95" s="7" t="str">
        <f t="shared" ca="1" si="52"/>
        <v>"e87":11,</v>
      </c>
      <c r="AF95" s="4" t="str">
        <f t="shared" ca="1" si="53"/>
        <v>{"type":"checkbox","class":"checkbox-big","name":"e87","title":"87. Смена цвета","style":"font-size:20px;display:block","state":"{{e87}}"},</v>
      </c>
      <c r="AG95" s="4" t="str">
        <f t="shared" ca="1" si="54"/>
        <v>{"type":"h4","title":"87. Смена цвета","style":"width:85%;float:left"},{"type":"input","title":"папка","name":"e87","state":"{{e87}}","pattern":"[0-9]{1,2}","style":"width:15%;display:inline"},{"type":"hr"},</v>
      </c>
      <c r="AH95" s="4" t="str">
        <f t="shared" ca="1" si="55"/>
        <v>"87": "87.Смена цвета",</v>
      </c>
      <c r="AI95" s="25" t="str">
        <f t="shared" ca="1" si="56"/>
        <v>"87":"87",</v>
      </c>
      <c r="AJ95" s="4" t="str">
        <f t="shared" ca="1" si="57"/>
        <v>87. Смена цвета,1,255,1,255,0;</v>
      </c>
      <c r="AK95" s="49"/>
      <c r="AL95" s="49"/>
      <c r="AM95" s="49"/>
      <c r="AN95" s="50"/>
      <c r="AO95" s="49"/>
      <c r="AP95" s="49"/>
      <c r="AQ95" s="49"/>
      <c r="AR95" s="49"/>
      <c r="AS95" s="51"/>
      <c r="AT95" s="49"/>
      <c r="AU95" s="49"/>
      <c r="AV95" s="52"/>
      <c r="AW95" s="52"/>
      <c r="AX95" s="52"/>
      <c r="AY95" s="52"/>
      <c r="AZ95" s="52"/>
      <c r="BA95" s="52"/>
      <c r="BB95" s="52"/>
      <c r="BC95" s="52"/>
      <c r="BD95" s="27"/>
    </row>
    <row r="96" spans="1:56" s="2" customFormat="1" ht="14.25" customHeight="1">
      <c r="A96" s="4">
        <f t="shared" ca="1" si="42"/>
        <v>88</v>
      </c>
      <c r="B96" s="4" t="s">
        <v>315</v>
      </c>
      <c r="C96" s="4" t="s">
        <v>316</v>
      </c>
      <c r="D96" s="23"/>
      <c r="E96" s="24"/>
      <c r="F96" s="24"/>
      <c r="G96" s="24"/>
      <c r="H96" s="4">
        <v>10</v>
      </c>
      <c r="I96" s="4">
        <v>205</v>
      </c>
      <c r="J96" s="4">
        <v>90</v>
      </c>
      <c r="K96" s="63"/>
      <c r="L96" s="4">
        <v>99</v>
      </c>
      <c r="M96">
        <v>255</v>
      </c>
      <c r="N96" s="4">
        <v>1</v>
      </c>
      <c r="O96">
        <v>100</v>
      </c>
      <c r="P96" s="4">
        <v>0</v>
      </c>
      <c r="Q96" t="s">
        <v>44</v>
      </c>
      <c r="R96" t="s">
        <v>317</v>
      </c>
      <c r="S96">
        <v>6</v>
      </c>
      <c r="T96" s="4">
        <f t="shared" ca="1" si="43"/>
        <v>88</v>
      </c>
      <c r="U96" s="63"/>
      <c r="V96" s="4" t="str">
        <f t="shared" ca="1" si="44"/>
        <v>#define EFF_SNOW                ( 88U)    // Снегопад</v>
      </c>
      <c r="W96" s="4" t="str">
        <f t="shared" ca="1" si="45"/>
        <v>String("88. Снегопад,99,255,1,100,0;") +</v>
      </c>
      <c r="X96" s="4" t="str">
        <f t="shared" ca="1" si="46"/>
        <v>String("88. ,99,255,1,100,0;") +</v>
      </c>
      <c r="Y96" s="4" t="str">
        <f t="shared" ca="1" si="47"/>
        <v>String("88. ,99,255,1,100,0;") +</v>
      </c>
      <c r="Z96" s="4" t="str">
        <f t="shared" si="48"/>
        <v xml:space="preserve">  {  10, 205,  90}, // Снегопад</v>
      </c>
      <c r="AA96" s="4" t="str">
        <f t="shared" ca="1" si="49"/>
        <v xml:space="preserve">        case EFF_SNOW:                DYNAMIC_DELAY_TICK { effTimer = millis(); snowRoutine();                Eff_Tick (); }  break;  // ( 88U) Снегопад</v>
      </c>
      <c r="AB96" s="4" t="str">
        <f t="shared" ca="1" si="59"/>
        <v>{"name":"88. Снегопад","spmin":99,"spmax":255,"scmin":1,"scmax":100,"type":0},</v>
      </c>
      <c r="AC96" s="7" t="str">
        <f t="shared" ca="1" si="50"/>
        <v>"e88":0,</v>
      </c>
      <c r="AD96" s="7" t="str">
        <f t="shared" ca="1" si="51"/>
        <v>e88=[[e88]]&amp;</v>
      </c>
      <c r="AE96" s="7" t="str">
        <f t="shared" ca="1" si="52"/>
        <v>"e88":6,</v>
      </c>
      <c r="AF96" s="4" t="str">
        <f t="shared" ca="1" si="53"/>
        <v>{"type":"checkbox","class":"checkbox-big","name":"e88","title":"88. Снегопад","style":"font-size:20px;display:block","state":"{{e88}}"},</v>
      </c>
      <c r="AG96" s="4" t="str">
        <f t="shared" ca="1" si="54"/>
        <v>{"type":"h4","title":"88. Снегопад","style":"width:85%;float:left"},{"type":"input","title":"папка","name":"e88","state":"{{e88}}","pattern":"[0-9]{1,2}","style":"width:15%;display:inline"},{"type":"hr"},</v>
      </c>
      <c r="AH96" s="4" t="str">
        <f t="shared" ca="1" si="55"/>
        <v>"88": "88.Снегопад",</v>
      </c>
      <c r="AI96" s="25" t="str">
        <f t="shared" ca="1" si="56"/>
        <v>"88":"88",</v>
      </c>
      <c r="AJ96" s="4" t="str">
        <f t="shared" ca="1" si="57"/>
        <v>88. Снегопад,99,255,1,100,0;</v>
      </c>
      <c r="AK96" s="49"/>
      <c r="AL96" s="49"/>
      <c r="AM96" s="49"/>
      <c r="AN96" s="50"/>
      <c r="AO96" s="49"/>
      <c r="AP96" s="49"/>
      <c r="AQ96" s="49"/>
      <c r="AR96" s="49"/>
      <c r="AS96" s="51"/>
      <c r="AT96" s="49"/>
      <c r="AU96" s="49"/>
      <c r="AV96" s="52"/>
      <c r="AW96" s="52"/>
      <c r="AX96" s="52"/>
      <c r="AY96" s="52"/>
      <c r="AZ96" s="52"/>
      <c r="BA96" s="52"/>
      <c r="BB96" s="52"/>
      <c r="BC96" s="52"/>
      <c r="BD96" s="27"/>
    </row>
    <row r="97" spans="1:56" s="2" customFormat="1" ht="14.25" customHeight="1">
      <c r="A97" s="4">
        <f t="shared" ca="1" si="42"/>
        <v>89</v>
      </c>
      <c r="B97" s="4" t="s">
        <v>318</v>
      </c>
      <c r="C97" s="4" t="s">
        <v>319</v>
      </c>
      <c r="D97" s="23"/>
      <c r="E97" s="24"/>
      <c r="F97" s="24"/>
      <c r="G97" s="24"/>
      <c r="H97" s="4">
        <v>25</v>
      </c>
      <c r="I97" s="4">
        <v>175</v>
      </c>
      <c r="J97" s="4">
        <v>1</v>
      </c>
      <c r="K97" s="63"/>
      <c r="L97" s="4">
        <v>1</v>
      </c>
      <c r="M97">
        <v>255</v>
      </c>
      <c r="N97" s="4">
        <v>1</v>
      </c>
      <c r="O97">
        <v>100</v>
      </c>
      <c r="P97" s="4">
        <v>0</v>
      </c>
      <c r="Q97" t="s">
        <v>44</v>
      </c>
      <c r="R97" t="s">
        <v>320</v>
      </c>
      <c r="S97">
        <v>2</v>
      </c>
      <c r="T97" s="4">
        <f t="shared" ca="1" si="43"/>
        <v>89</v>
      </c>
      <c r="U97" s="63"/>
      <c r="V97" s="4" t="str">
        <f t="shared" ca="1" si="44"/>
        <v>#define EFF_SPECTRUM            ( 89U)    // Спектрум</v>
      </c>
      <c r="W97" s="4" t="str">
        <f t="shared" ca="1" si="45"/>
        <v>String("89. Спектрум,1,255,1,100,0;") +</v>
      </c>
      <c r="X97" s="4" t="str">
        <f t="shared" ca="1" si="46"/>
        <v>String("89. ,1,255,1,100,0;") +</v>
      </c>
      <c r="Y97" s="4" t="str">
        <f t="shared" ca="1" si="47"/>
        <v>String("89. ,1,255,1,100,0;") +</v>
      </c>
      <c r="Z97" s="4" t="str">
        <f t="shared" si="48"/>
        <v xml:space="preserve">  {  25, 175,   1}, // Спектрум</v>
      </c>
      <c r="AA97" s="4" t="str">
        <f t="shared" ca="1" si="49"/>
        <v xml:space="preserve">        case EFF_SPECTRUM:            DYNAMIC_DELAY_TICK { effTimer = millis(); Spectrum();                   Eff_Tick (); }  break;  // ( 89U) Спектрум</v>
      </c>
      <c r="AC97" s="7" t="str">
        <f t="shared" ca="1" si="50"/>
        <v>"e89":0,</v>
      </c>
      <c r="AD97" s="7" t="str">
        <f t="shared" ca="1" si="51"/>
        <v>e89=[[e89]]&amp;</v>
      </c>
      <c r="AE97" s="7" t="str">
        <f t="shared" ca="1" si="52"/>
        <v>"e89":2,</v>
      </c>
      <c r="AF97" s="4" t="str">
        <f t="shared" ca="1" si="53"/>
        <v>{"type":"checkbox","class":"checkbox-big","name":"e89","title":"89. Спектрум","style":"font-size:20px;display:block","state":"{{e89}}"},</v>
      </c>
      <c r="AG97" s="4" t="str">
        <f t="shared" ca="1" si="54"/>
        <v>{"type":"h4","title":"89. Спектрум","style":"width:85%;float:left"},{"type":"input","title":"папка","name":"e89","state":"{{e89}}","pattern":"[0-9]{1,2}","style":"width:15%;display:inline"},{"type":"hr"},</v>
      </c>
      <c r="AH97" s="4" t="str">
        <f t="shared" ca="1" si="55"/>
        <v>"89": "89.Спектрум",</v>
      </c>
      <c r="AI97" s="25" t="str">
        <f t="shared" ca="1" si="56"/>
        <v>"89":"89",</v>
      </c>
      <c r="AJ97" s="4" t="str">
        <f t="shared" ca="1" si="57"/>
        <v>89. Спектрум,1,255,1,100,0;</v>
      </c>
      <c r="AK97" s="49"/>
      <c r="AL97" s="49"/>
      <c r="AM97" s="49"/>
      <c r="AN97" s="50"/>
      <c r="AO97" s="49"/>
      <c r="AP97" s="49"/>
      <c r="AQ97" s="49"/>
      <c r="AR97" s="49"/>
      <c r="AS97" s="51"/>
      <c r="AT97" s="49"/>
      <c r="AU97" s="49"/>
      <c r="AV97" s="52"/>
      <c r="AW97" s="52"/>
      <c r="AX97" s="52"/>
      <c r="AY97" s="52"/>
      <c r="AZ97" s="52"/>
      <c r="BA97" s="52"/>
      <c r="BB97" s="52"/>
      <c r="BC97" s="52"/>
      <c r="BD97" s="27"/>
    </row>
    <row r="98" spans="1:56" s="2" customFormat="1" ht="14.25" customHeight="1">
      <c r="A98" s="4">
        <f t="shared" ca="1" si="42"/>
        <v>90</v>
      </c>
      <c r="B98" s="4" t="s">
        <v>321</v>
      </c>
      <c r="C98" s="4" t="s">
        <v>322</v>
      </c>
      <c r="D98" s="23"/>
      <c r="E98" s="24"/>
      <c r="F98" s="24"/>
      <c r="G98" s="24"/>
      <c r="H98" s="4">
        <v>15</v>
      </c>
      <c r="I98" s="4">
        <v>45</v>
      </c>
      <c r="J98" s="4">
        <v>3</v>
      </c>
      <c r="K98" s="63"/>
      <c r="L98" s="4">
        <v>1</v>
      </c>
      <c r="M98">
        <v>255</v>
      </c>
      <c r="N98" s="4">
        <v>1</v>
      </c>
      <c r="O98">
        <v>100</v>
      </c>
      <c r="P98" s="4">
        <v>0</v>
      </c>
      <c r="Q98" t="s">
        <v>81</v>
      </c>
      <c r="R98" t="s">
        <v>323</v>
      </c>
      <c r="S98">
        <v>2</v>
      </c>
      <c r="T98" s="4">
        <f t="shared" ca="1" si="43"/>
        <v>90</v>
      </c>
      <c r="U98" s="63"/>
      <c r="V98" s="4" t="str">
        <f t="shared" ca="1" si="44"/>
        <v>#define EFF_SPIRO               ( 90U)    // Спирали</v>
      </c>
      <c r="W98" s="4" t="str">
        <f t="shared" ca="1" si="45"/>
        <v>String("90. Спирали,1,255,1,100,0;") +</v>
      </c>
      <c r="X98" s="4" t="str">
        <f t="shared" ca="1" si="46"/>
        <v>String("90. ,1,255,1,100,0;") +</v>
      </c>
      <c r="Y98" s="4" t="str">
        <f t="shared" ca="1" si="47"/>
        <v>String("90. ,1,255,1,100,0;") +</v>
      </c>
      <c r="Z98" s="4" t="str">
        <f t="shared" si="48"/>
        <v xml:space="preserve">  {  15,  45,   3}, // Спирали</v>
      </c>
      <c r="AA98" s="4" t="str">
        <f t="shared" ca="1" si="49"/>
        <v xml:space="preserve">        case EFF_SPIRO:               LOW_DELAY_TICK { effTimer = millis(); spiroRoutine();               Eff_Tick (); }  break;  // ( 90U) Спирали</v>
      </c>
      <c r="AB98" s="4" t="str">
        <f t="shared" ref="AB98:AB99" ca="1" si="60">CONCATENATE("{""name"":""",A98,". ",C98,""",""spmin"":",L98,",""spmax"":",M98,",""scmin"":",N98,",""scmax"":",O98,",""type"":",P98,"},")</f>
        <v>{"name":"90. Спирали","spmin":1,"spmax":255,"scmin":1,"scmax":100,"type":0},</v>
      </c>
      <c r="AC98" s="7" t="str">
        <f t="shared" ca="1" si="50"/>
        <v>"e90":0,</v>
      </c>
      <c r="AD98" s="7" t="str">
        <f t="shared" ca="1" si="51"/>
        <v>e90=[[e90]]&amp;</v>
      </c>
      <c r="AE98" s="7" t="str">
        <f t="shared" ca="1" si="52"/>
        <v>"e90":2,</v>
      </c>
      <c r="AF98" s="4" t="str">
        <f t="shared" ca="1" si="53"/>
        <v>{"type":"checkbox","class":"checkbox-big","name":"e90","title":"90. Спирали","style":"font-size:20px;display:block","state":"{{e90}}"},</v>
      </c>
      <c r="AG98" s="4" t="str">
        <f t="shared" ca="1" si="54"/>
        <v>{"type":"h4","title":"90. Спирали","style":"width:85%;float:left"},{"type":"input","title":"папка","name":"e90","state":"{{e90}}","pattern":"[0-9]{1,2}","style":"width:15%;display:inline"},{"type":"hr"},</v>
      </c>
      <c r="AH98" s="4" t="str">
        <f t="shared" ca="1" si="55"/>
        <v>"90": "90.Спирали",</v>
      </c>
      <c r="AI98" s="25" t="str">
        <f t="shared" ca="1" si="56"/>
        <v>"90":"90",</v>
      </c>
      <c r="AJ98" s="4" t="str">
        <f t="shared" ca="1" si="57"/>
        <v>90. Спирали,1,255,1,100,0;</v>
      </c>
      <c r="AK98" s="49"/>
      <c r="AL98" s="49"/>
      <c r="AM98" s="49"/>
      <c r="AN98" s="50"/>
      <c r="AO98" s="49"/>
      <c r="AP98" s="49"/>
      <c r="AQ98" s="49"/>
      <c r="AR98" s="49"/>
      <c r="AS98" s="51"/>
      <c r="AT98" s="49"/>
      <c r="AU98" s="49"/>
      <c r="AV98" s="52"/>
      <c r="AW98" s="52"/>
      <c r="AX98" s="52"/>
      <c r="AY98" s="52"/>
      <c r="AZ98" s="52"/>
      <c r="BA98" s="52"/>
      <c r="BB98" s="52"/>
      <c r="BC98" s="52"/>
      <c r="BD98" s="27"/>
    </row>
    <row r="99" spans="1:56" s="2" customFormat="1" ht="14.25" customHeight="1">
      <c r="A99" s="4">
        <f t="shared" ca="1" si="42"/>
        <v>91</v>
      </c>
      <c r="B99" s="4" t="s">
        <v>324</v>
      </c>
      <c r="C99" s="4" t="s">
        <v>325</v>
      </c>
      <c r="D99" s="23"/>
      <c r="E99" s="24"/>
      <c r="F99" s="24"/>
      <c r="G99" s="24"/>
      <c r="H99" s="4">
        <v>15</v>
      </c>
      <c r="I99" s="4">
        <v>136</v>
      </c>
      <c r="J99" s="4">
        <v>4</v>
      </c>
      <c r="K99" s="63"/>
      <c r="L99" s="4">
        <v>1</v>
      </c>
      <c r="M99" s="4">
        <v>255</v>
      </c>
      <c r="N99" s="4">
        <v>1</v>
      </c>
      <c r="O99">
        <v>100</v>
      </c>
      <c r="P99" s="4">
        <v>0</v>
      </c>
      <c r="Q99" t="s">
        <v>81</v>
      </c>
      <c r="R99" t="s">
        <v>326</v>
      </c>
      <c r="S99">
        <v>2</v>
      </c>
      <c r="T99" s="4">
        <f t="shared" ca="1" si="43"/>
        <v>91</v>
      </c>
      <c r="U99" s="63"/>
      <c r="V99" s="4" t="str">
        <f t="shared" ca="1" si="44"/>
        <v>#define EFF_FLOCK               ( 91U)    // Стая</v>
      </c>
      <c r="W99" s="4" t="str">
        <f t="shared" ca="1" si="45"/>
        <v>String("91. Стая,1,255,1,100,0;") +</v>
      </c>
      <c r="X99" s="4" t="str">
        <f t="shared" ca="1" si="46"/>
        <v>String("91. ,1,255,1,100,0;") +</v>
      </c>
      <c r="Y99" s="4" t="str">
        <f t="shared" ca="1" si="47"/>
        <v>String("91. ,1,255,1,100,0;") +</v>
      </c>
      <c r="Z99" s="4" t="str">
        <f t="shared" si="48"/>
        <v xml:space="preserve">  {  15, 136,   4}, // Стая</v>
      </c>
      <c r="AA99" s="4" t="str">
        <f t="shared" ca="1" si="49"/>
        <v xml:space="preserve">        case EFF_FLOCK:               LOW_DELAY_TICK { effTimer = millis(); flockRoutine(false);          Eff_Tick (); }  break;  // ( 91U) Стая</v>
      </c>
      <c r="AB99" s="4" t="str">
        <f t="shared" ca="1" si="60"/>
        <v>{"name":"91. Стая","spmin":1,"spmax":255,"scmin":1,"scmax":100,"type":0},</v>
      </c>
      <c r="AC99" s="7" t="str">
        <f t="shared" ca="1" si="50"/>
        <v>"e91":0,</v>
      </c>
      <c r="AD99" s="7" t="str">
        <f t="shared" ca="1" si="51"/>
        <v>e91=[[e91]]&amp;</v>
      </c>
      <c r="AE99" s="7" t="str">
        <f t="shared" ca="1" si="52"/>
        <v>"e91":2,</v>
      </c>
      <c r="AF99" s="4" t="str">
        <f t="shared" ca="1" si="53"/>
        <v>{"type":"checkbox","class":"checkbox-big","name":"e91","title":"91. Стая","style":"font-size:20px;display:block","state":"{{e91}}"},</v>
      </c>
      <c r="AG99" s="4" t="str">
        <f t="shared" ca="1" si="54"/>
        <v>{"type":"h4","title":"91. Стая","style":"width:85%;float:left"},{"type":"input","title":"папка","name":"e91","state":"{{e91}}","pattern":"[0-9]{1,2}","style":"width:15%;display:inline"},{"type":"hr"},</v>
      </c>
      <c r="AH99" s="4" t="str">
        <f t="shared" ca="1" si="55"/>
        <v>"91": "91.Стая",</v>
      </c>
      <c r="AI99" s="25" t="str">
        <f t="shared" ca="1" si="56"/>
        <v>"91":"91",</v>
      </c>
      <c r="AJ99" s="4" t="str">
        <f t="shared" ca="1" si="57"/>
        <v>91. Стая,1,255,1,100,0;</v>
      </c>
      <c r="AK99" s="49"/>
      <c r="AL99" s="49"/>
      <c r="AM99" s="49"/>
      <c r="AN99" s="50"/>
      <c r="AO99" s="49"/>
      <c r="AP99" s="49"/>
      <c r="AQ99" s="49"/>
      <c r="AR99" s="49"/>
      <c r="AS99" s="51"/>
      <c r="AT99" s="49"/>
      <c r="AU99" s="49"/>
      <c r="AV99" s="52"/>
      <c r="AW99" s="52"/>
      <c r="AX99" s="52"/>
      <c r="AY99" s="52"/>
      <c r="AZ99" s="52"/>
      <c r="BA99" s="52"/>
      <c r="BB99" s="52"/>
      <c r="BC99" s="52"/>
      <c r="BD99" s="27"/>
    </row>
    <row r="100" spans="1:56" s="2" customFormat="1" ht="14.25" customHeight="1">
      <c r="A100" s="4">
        <f t="shared" ca="1" si="42"/>
        <v>92</v>
      </c>
      <c r="B100" s="4" t="s">
        <v>327</v>
      </c>
      <c r="C100" s="4" t="s">
        <v>328</v>
      </c>
      <c r="D100" s="23"/>
      <c r="E100" s="24"/>
      <c r="F100" s="24"/>
      <c r="G100" s="24"/>
      <c r="H100" s="4">
        <v>15</v>
      </c>
      <c r="I100" s="4">
        <v>128</v>
      </c>
      <c r="J100" s="4">
        <v>80</v>
      </c>
      <c r="K100" s="63"/>
      <c r="L100" s="4">
        <v>1</v>
      </c>
      <c r="M100">
        <v>255</v>
      </c>
      <c r="N100" s="4">
        <v>1</v>
      </c>
      <c r="O100">
        <v>100</v>
      </c>
      <c r="P100" s="4">
        <v>0</v>
      </c>
      <c r="Q100" t="s">
        <v>81</v>
      </c>
      <c r="R100" t="s">
        <v>329</v>
      </c>
      <c r="S100">
        <v>2</v>
      </c>
      <c r="T100" s="4">
        <f t="shared" ca="1" si="43"/>
        <v>92</v>
      </c>
      <c r="U100" s="63"/>
      <c r="V100" s="4" t="str">
        <f t="shared" ca="1" si="44"/>
        <v>#define EFF_FLOCK_N_PR          ( 92U)    // Стая и хищник</v>
      </c>
      <c r="W100" s="4" t="str">
        <f t="shared" ca="1" si="45"/>
        <v>String("92. Стая и хищник,1,255,1,100,0;") +</v>
      </c>
      <c r="X100" s="4" t="str">
        <f t="shared" ca="1" si="46"/>
        <v>String("92. ,1,255,1,100,0;") +</v>
      </c>
      <c r="Y100" s="4" t="str">
        <f t="shared" ca="1" si="47"/>
        <v>String("92. ,1,255,1,100,0;") +</v>
      </c>
      <c r="Z100" s="4" t="str">
        <f t="shared" si="48"/>
        <v xml:space="preserve">  {  15, 128,  80}, // Стая и хищник</v>
      </c>
      <c r="AA100" s="4" t="str">
        <f t="shared" ca="1" si="49"/>
        <v xml:space="preserve">        case EFF_FLOCK_N_PR:          LOW_DELAY_TICK { effTimer = millis(); flockRoutine(true);           Eff_Tick (); }  break;  // ( 92U) Стая и хищник</v>
      </c>
      <c r="AC100" s="7" t="str">
        <f t="shared" ca="1" si="50"/>
        <v>"e92":0,</v>
      </c>
      <c r="AD100" s="7" t="str">
        <f t="shared" ca="1" si="51"/>
        <v>e92=[[e92]]&amp;</v>
      </c>
      <c r="AE100" s="7" t="str">
        <f t="shared" ca="1" si="52"/>
        <v>"e92":2,</v>
      </c>
      <c r="AF100" s="4" t="str">
        <f t="shared" ca="1" si="53"/>
        <v>{"type":"checkbox","class":"checkbox-big","name":"e92","title":"92. Стая и хищник","style":"font-size:20px;display:block","state":"{{e92}}"},</v>
      </c>
      <c r="AG100" s="4" t="str">
        <f t="shared" ca="1" si="54"/>
        <v>{"type":"h4","title":"92. Стая и хищник","style":"width:85%;float:left"},{"type":"input","title":"папка","name":"e92","state":"{{e92}}","pattern":"[0-9]{1,2}","style":"width:15%;display:inline"},{"type":"hr"},</v>
      </c>
      <c r="AH100" s="4" t="str">
        <f t="shared" ca="1" si="55"/>
        <v>"92": "92.Стая и хищник",</v>
      </c>
      <c r="AI100" s="25" t="str">
        <f t="shared" ca="1" si="56"/>
        <v>"92":"92",</v>
      </c>
      <c r="AJ100" s="4" t="str">
        <f t="shared" ca="1" si="57"/>
        <v>92. Стая и хищник,1,255,1,100,0;</v>
      </c>
      <c r="AK100" s="49"/>
      <c r="AL100" s="49"/>
      <c r="AM100" s="49"/>
      <c r="AN100" s="50"/>
      <c r="AO100" s="49"/>
      <c r="AP100" s="49"/>
      <c r="AQ100" s="49"/>
      <c r="AR100" s="49"/>
      <c r="AS100" s="51"/>
      <c r="AT100" s="49"/>
      <c r="AU100" s="49"/>
      <c r="AV100" s="52"/>
      <c r="AW100" s="52"/>
      <c r="AX100" s="52"/>
      <c r="AY100" s="52"/>
      <c r="AZ100" s="52"/>
      <c r="BA100" s="52"/>
      <c r="BB100" s="52"/>
      <c r="BC100" s="52"/>
      <c r="BD100" s="27"/>
    </row>
    <row r="101" spans="1:56" s="2" customFormat="1" ht="14.25" customHeight="1">
      <c r="A101" s="4">
        <f t="shared" ca="1" si="42"/>
        <v>93</v>
      </c>
      <c r="B101" s="4" t="s">
        <v>330</v>
      </c>
      <c r="C101" s="4" t="s">
        <v>331</v>
      </c>
      <c r="D101" s="23"/>
      <c r="E101" s="24"/>
      <c r="F101" s="24"/>
      <c r="G101" s="24"/>
      <c r="H101" s="4">
        <v>75</v>
      </c>
      <c r="I101" s="4">
        <v>165</v>
      </c>
      <c r="J101" s="4">
        <v>40</v>
      </c>
      <c r="K101" s="63"/>
      <c r="L101" s="4">
        <v>1</v>
      </c>
      <c r="M101">
        <v>255</v>
      </c>
      <c r="N101" s="4">
        <v>1</v>
      </c>
      <c r="O101">
        <v>100</v>
      </c>
      <c r="P101" s="4">
        <v>0</v>
      </c>
      <c r="Q101" t="s">
        <v>44</v>
      </c>
      <c r="R101" t="s">
        <v>332</v>
      </c>
      <c r="S101">
        <v>2</v>
      </c>
      <c r="T101" s="4">
        <f t="shared" ca="1" si="43"/>
        <v>93</v>
      </c>
      <c r="U101" s="63"/>
      <c r="V101" s="4" t="str">
        <f t="shared" ca="1" si="44"/>
        <v>#define EFF_ARROWS              ( 93U)    // Стрелки</v>
      </c>
      <c r="W101" s="4" t="str">
        <f t="shared" ca="1" si="45"/>
        <v>String("93. Стрелки,1,255,1,100,0;") +</v>
      </c>
      <c r="X101" s="4" t="str">
        <f t="shared" ca="1" si="46"/>
        <v>String("93. ,1,255,1,100,0;") +</v>
      </c>
      <c r="Y101" s="4" t="str">
        <f t="shared" ca="1" si="47"/>
        <v>String("93. ,1,255,1,100,0;") +</v>
      </c>
      <c r="Z101" s="4" t="str">
        <f t="shared" si="48"/>
        <v xml:space="preserve">  {  75, 165,  40}, // Стрелки</v>
      </c>
      <c r="AA101" s="4" t="str">
        <f t="shared" ca="1" si="49"/>
        <v xml:space="preserve">        case EFF_ARROWS:              DYNAMIC_DELAY_TICK { effTimer = millis(); arrowsRoutine();              Eff_Tick (); }  break;  // ( 93U) Стрелки</v>
      </c>
      <c r="AB101" s="4" t="str">
        <f t="shared" ref="AB101:AB106" ca="1" si="61">CONCATENATE("{""name"":""",A101,". ",C101,""",""spmin"":",L101,",""spmax"":",M101,",""scmin"":",N101,",""scmax"":",O101,",""type"":",P101,"},")</f>
        <v>{"name":"93. Стрелки","spmin":1,"spmax":255,"scmin":1,"scmax":100,"type":0},</v>
      </c>
      <c r="AC101" s="7" t="str">
        <f t="shared" ca="1" si="50"/>
        <v>"e93":0,</v>
      </c>
      <c r="AD101" s="7" t="str">
        <f t="shared" ca="1" si="51"/>
        <v>e93=[[e93]]&amp;</v>
      </c>
      <c r="AE101" s="7" t="str">
        <f t="shared" ca="1" si="52"/>
        <v>"e93":2,</v>
      </c>
      <c r="AF101" s="4" t="str">
        <f t="shared" ca="1" si="53"/>
        <v>{"type":"checkbox","class":"checkbox-big","name":"e93","title":"93. Стрелки","style":"font-size:20px;display:block","state":"{{e93}}"},</v>
      </c>
      <c r="AG101" s="4" t="str">
        <f t="shared" ca="1" si="54"/>
        <v>{"type":"h4","title":"93. Стрелки","style":"width:85%;float:left"},{"type":"input","title":"папка","name":"e93","state":"{{e93}}","pattern":"[0-9]{1,2}","style":"width:15%;display:inline"},{"type":"hr"},</v>
      </c>
      <c r="AH101" s="4" t="str">
        <f t="shared" ca="1" si="55"/>
        <v>"93": "93.Стрелки",</v>
      </c>
      <c r="AI101" s="25" t="str">
        <f t="shared" ca="1" si="56"/>
        <v>"93":"93",</v>
      </c>
      <c r="AJ101" s="4" t="str">
        <f t="shared" ca="1" si="57"/>
        <v>93. Стрелки,1,255,1,100,0;</v>
      </c>
      <c r="AK101" s="49"/>
      <c r="AL101" s="49"/>
      <c r="AM101" s="49"/>
      <c r="AN101" s="50"/>
      <c r="AO101" s="49"/>
      <c r="AP101" s="49"/>
      <c r="AQ101" s="49"/>
      <c r="AR101" s="49"/>
      <c r="AS101" s="51"/>
      <c r="AT101" s="49"/>
      <c r="AU101" s="49"/>
      <c r="AV101" s="52"/>
      <c r="AW101" s="52"/>
      <c r="AX101" s="52"/>
      <c r="AY101" s="52"/>
      <c r="AZ101" s="52"/>
      <c r="BA101" s="52"/>
      <c r="BB101" s="52"/>
      <c r="BC101" s="52"/>
      <c r="BD101" s="27"/>
    </row>
    <row r="102" spans="1:56" s="2" customFormat="1" ht="14.25" customHeight="1">
      <c r="A102" s="4">
        <f t="shared" ca="1" si="42"/>
        <v>94</v>
      </c>
      <c r="B102" s="4" t="s">
        <v>333</v>
      </c>
      <c r="C102" s="4" t="s">
        <v>334</v>
      </c>
      <c r="D102" s="23"/>
      <c r="E102" s="24"/>
      <c r="F102" s="24"/>
      <c r="G102" s="24"/>
      <c r="H102" s="4">
        <v>25</v>
      </c>
      <c r="I102" s="4">
        <v>1</v>
      </c>
      <c r="J102" s="4">
        <v>55</v>
      </c>
      <c r="K102" s="63"/>
      <c r="L102" s="4">
        <v>1</v>
      </c>
      <c r="M102">
        <v>255</v>
      </c>
      <c r="N102" s="4">
        <v>1</v>
      </c>
      <c r="O102">
        <v>100</v>
      </c>
      <c r="P102" s="4">
        <v>0</v>
      </c>
      <c r="Q102" t="s">
        <v>81</v>
      </c>
      <c r="R102" t="s">
        <v>335</v>
      </c>
      <c r="S102">
        <v>2</v>
      </c>
      <c r="T102" s="4">
        <f t="shared" ca="1" si="43"/>
        <v>94</v>
      </c>
      <c r="U102" s="63"/>
      <c r="V102" s="4" t="str">
        <f t="shared" ca="1" si="44"/>
        <v>#define EFF_STROBE              ( 94U)    // Строб.Хаос.Дифузия</v>
      </c>
      <c r="W102" s="4" t="str">
        <f t="shared" ca="1" si="45"/>
        <v>String("94. Строб.Хаос.Дифузия,1,255,1,100,0;") +</v>
      </c>
      <c r="X102" s="4" t="str">
        <f t="shared" ca="1" si="46"/>
        <v>String("94. ,1,255,1,100,0;") +</v>
      </c>
      <c r="Y102" s="4" t="str">
        <f t="shared" ca="1" si="47"/>
        <v>String("94. ,1,255,1,100,0;") +</v>
      </c>
      <c r="Z102" s="4" t="str">
        <f t="shared" si="48"/>
        <v xml:space="preserve">  {  25,   1,  55}, // Строб.Хаос.Дифузия</v>
      </c>
      <c r="AA102" s="4" t="str">
        <f t="shared" ca="1" si="49"/>
        <v xml:space="preserve">        case EFF_STROBE:              LOW_DELAY_TICK { effTimer = millis(); StrobeAndDiffusion();         Eff_Tick (); }  break;  // ( 94U) Строб.Хаос.Дифузия</v>
      </c>
      <c r="AB102" s="4" t="str">
        <f t="shared" ca="1" si="61"/>
        <v>{"name":"94. Строб.Хаос.Дифузия","spmin":1,"spmax":255,"scmin":1,"scmax":100,"type":0},</v>
      </c>
      <c r="AC102" s="7" t="str">
        <f t="shared" ca="1" si="50"/>
        <v>"e94":0,</v>
      </c>
      <c r="AD102" s="7" t="str">
        <f t="shared" ca="1" si="51"/>
        <v>e94=[[e94]]&amp;</v>
      </c>
      <c r="AE102" s="7" t="str">
        <f t="shared" ca="1" si="52"/>
        <v>"e94":2,</v>
      </c>
      <c r="AF102" s="4" t="str">
        <f t="shared" ca="1" si="53"/>
        <v>{"type":"checkbox","class":"checkbox-big","name":"e94","title":"94. Строб.Хаос.Дифузия","style":"font-size:20px;display:block","state":"{{e94}}"},</v>
      </c>
      <c r="AG102" s="4" t="str">
        <f t="shared" ca="1" si="54"/>
        <v>{"type":"h4","title":"94. Строб.Хаос.Дифузия","style":"width:85%;float:left"},{"type":"input","title":"папка","name":"e94","state":"{{e94}}","pattern":"[0-9]{1,2}","style":"width:15%;display:inline"},{"type":"hr"},</v>
      </c>
      <c r="AH102" s="4" t="str">
        <f t="shared" ca="1" si="55"/>
        <v>"94": "94.Строб.Хаос.Дифузия",</v>
      </c>
      <c r="AI102" s="25" t="str">
        <f t="shared" ca="1" si="56"/>
        <v>"94":"94",</v>
      </c>
      <c r="AJ102" s="4" t="str">
        <f t="shared" ca="1" si="57"/>
        <v>94. Строб.Хаос.Дифузия,1,255,1,100,0;</v>
      </c>
      <c r="AK102" s="49"/>
      <c r="AL102" s="49"/>
      <c r="AM102" s="49"/>
      <c r="AN102" s="50"/>
      <c r="AO102" s="49"/>
      <c r="AP102" s="49"/>
      <c r="AQ102" s="49"/>
      <c r="AR102" s="49"/>
      <c r="AS102" s="51"/>
      <c r="AT102" s="49"/>
      <c r="AU102" s="49"/>
      <c r="AV102" s="52"/>
      <c r="AW102" s="52"/>
      <c r="AX102" s="52"/>
      <c r="AY102" s="52"/>
      <c r="AZ102" s="52"/>
      <c r="BA102" s="52"/>
      <c r="BB102" s="52"/>
      <c r="BC102" s="52"/>
      <c r="BD102" s="27"/>
    </row>
    <row r="103" spans="1:56" s="2" customFormat="1" ht="14.25" customHeight="1">
      <c r="A103" s="4">
        <f t="shared" ca="1" si="42"/>
        <v>95</v>
      </c>
      <c r="B103" s="4" t="s">
        <v>336</v>
      </c>
      <c r="C103" s="4" t="s">
        <v>337</v>
      </c>
      <c r="D103" s="23"/>
      <c r="E103" s="24"/>
      <c r="F103" s="24"/>
      <c r="G103" s="24"/>
      <c r="H103" s="4">
        <v>50</v>
      </c>
      <c r="I103" s="4">
        <v>160</v>
      </c>
      <c r="J103" s="4">
        <v>1</v>
      </c>
      <c r="K103" s="63"/>
      <c r="L103" s="4">
        <v>1</v>
      </c>
      <c r="M103">
        <v>255</v>
      </c>
      <c r="N103" s="4">
        <v>1</v>
      </c>
      <c r="O103">
        <v>100</v>
      </c>
      <c r="P103" s="4">
        <v>0</v>
      </c>
      <c r="Q103" t="s">
        <v>81</v>
      </c>
      <c r="R103" t="s">
        <v>338</v>
      </c>
      <c r="S103">
        <v>2</v>
      </c>
      <c r="T103" s="4">
        <f t="shared" ca="1" si="43"/>
        <v>95</v>
      </c>
      <c r="U103" s="63"/>
      <c r="V103" s="4" t="str">
        <f t="shared" ca="1" si="44"/>
        <v>#define EFF_SHADOWS             ( 95U)    // Тени</v>
      </c>
      <c r="W103" s="4" t="str">
        <f t="shared" ca="1" si="45"/>
        <v>String("95. Тени,1,255,1,100,0;") +</v>
      </c>
      <c r="X103" s="4" t="str">
        <f t="shared" ca="1" si="46"/>
        <v>String("95. ,1,255,1,100,0;") +</v>
      </c>
      <c r="Y103" s="4" t="str">
        <f t="shared" ca="1" si="47"/>
        <v>String("95. ,1,255,1,100,0;") +</v>
      </c>
      <c r="Z103" s="4" t="str">
        <f t="shared" si="48"/>
        <v xml:space="preserve">  {  50, 160,   1}, // Тени</v>
      </c>
      <c r="AA103" s="4" t="str">
        <f t="shared" ca="1" si="49"/>
        <v xml:space="preserve">        case EFF_SHADOWS:             LOW_DELAY_TICK { effTimer = millis(); shadowsRoutine();             Eff_Tick (); }  break;  // ( 95U) Тени</v>
      </c>
      <c r="AB103" s="4" t="str">
        <f t="shared" ca="1" si="61"/>
        <v>{"name":"95. Тени","spmin":1,"spmax":255,"scmin":1,"scmax":100,"type":0},</v>
      </c>
      <c r="AC103" s="7" t="str">
        <f t="shared" ca="1" si="50"/>
        <v>"e95":0,</v>
      </c>
      <c r="AD103" s="7" t="str">
        <f t="shared" ca="1" si="51"/>
        <v>e95=[[e95]]&amp;</v>
      </c>
      <c r="AE103" s="7" t="str">
        <f t="shared" ca="1" si="52"/>
        <v>"e95":2,</v>
      </c>
      <c r="AF103" s="4" t="str">
        <f t="shared" ca="1" si="53"/>
        <v>{"type":"checkbox","class":"checkbox-big","name":"e95","title":"95. Тени","style":"font-size:20px;display:block","state":"{{e95}}"},</v>
      </c>
      <c r="AG103" s="4" t="str">
        <f t="shared" ca="1" si="54"/>
        <v>{"type":"h4","title":"95. Тени","style":"width:85%;float:left"},{"type":"input","title":"папка","name":"e95","state":"{{e95}}","pattern":"[0-9]{1,2}","style":"width:15%;display:inline"},{"type":"hr"},</v>
      </c>
      <c r="AH103" s="4" t="str">
        <f t="shared" ca="1" si="55"/>
        <v>"95": "95.Тени",</v>
      </c>
      <c r="AI103" s="25" t="str">
        <f t="shared" ca="1" si="56"/>
        <v>"95":"95",</v>
      </c>
      <c r="AJ103" s="4" t="str">
        <f t="shared" ca="1" si="57"/>
        <v>95. Тени,1,255,1,100,0;</v>
      </c>
      <c r="AK103" s="49"/>
      <c r="AL103" s="49"/>
      <c r="AM103" s="49"/>
      <c r="AN103" s="50"/>
      <c r="AO103" s="49"/>
      <c r="AP103" s="49"/>
      <c r="AQ103" s="49"/>
      <c r="AR103" s="49"/>
      <c r="AS103" s="51"/>
      <c r="AT103" s="49"/>
      <c r="AU103" s="49"/>
      <c r="AV103" s="52"/>
      <c r="AW103" s="52"/>
      <c r="AX103" s="52"/>
      <c r="AY103" s="52"/>
      <c r="AZ103" s="52"/>
      <c r="BA103" s="52"/>
      <c r="BB103" s="52"/>
      <c r="BC103" s="52"/>
      <c r="BD103" s="27"/>
    </row>
    <row r="104" spans="1:56" s="2" customFormat="1" ht="14.25" customHeight="1">
      <c r="A104" s="4">
        <f t="shared" ca="1" si="42"/>
        <v>96</v>
      </c>
      <c r="B104" s="4" t="s">
        <v>339</v>
      </c>
      <c r="C104" s="4" t="s">
        <v>340</v>
      </c>
      <c r="D104" s="23"/>
      <c r="E104" s="24"/>
      <c r="F104" s="24"/>
      <c r="G104" s="24"/>
      <c r="H104" s="4">
        <v>20</v>
      </c>
      <c r="I104" s="4">
        <v>127</v>
      </c>
      <c r="J104" s="4">
        <v>100</v>
      </c>
      <c r="K104" s="63"/>
      <c r="L104" s="4">
        <v>1</v>
      </c>
      <c r="M104">
        <v>255</v>
      </c>
      <c r="N104" s="4">
        <v>100</v>
      </c>
      <c r="O104">
        <v>100</v>
      </c>
      <c r="P104" s="4">
        <v>1</v>
      </c>
      <c r="Q104" t="s">
        <v>81</v>
      </c>
      <c r="R104" t="s">
        <v>341</v>
      </c>
      <c r="S104">
        <v>5</v>
      </c>
      <c r="T104" s="4">
        <f t="shared" ca="1" si="43"/>
        <v>96</v>
      </c>
      <c r="U104" s="63"/>
      <c r="V104" s="4" t="str">
        <f t="shared" ca="1" si="44"/>
        <v>#define EFF_PACIFIC             ( 96U)    // Тихий океан</v>
      </c>
      <c r="W104" s="4" t="str">
        <f t="shared" ca="1" si="45"/>
        <v>String("96. Тихий океан,1,255,100,100,1;") +</v>
      </c>
      <c r="X104" s="4" t="str">
        <f t="shared" ca="1" si="46"/>
        <v>String("96. ,1,255,100,100,1;") +</v>
      </c>
      <c r="Y104" s="4" t="str">
        <f t="shared" ca="1" si="47"/>
        <v>String("96. ,1,255,100,100,1;") +</v>
      </c>
      <c r="Z104" s="4" t="str">
        <f t="shared" si="48"/>
        <v xml:space="preserve">  {  20, 127, 100}, // Тихий океан</v>
      </c>
      <c r="AA104" s="4" t="str">
        <f t="shared" ca="1" si="49"/>
        <v xml:space="preserve">        case EFF_PACIFIC:             LOW_DELAY_TICK { effTimer = millis(); pacificRoutine();             Eff_Tick (); }  break;  // ( 96U) Тихий океан</v>
      </c>
      <c r="AB104" s="4" t="str">
        <f t="shared" ca="1" si="61"/>
        <v>{"name":"96. Тихий океан","spmin":1,"spmax":255,"scmin":100,"scmax":100,"type":1},</v>
      </c>
      <c r="AC104" s="7" t="str">
        <f t="shared" ca="1" si="50"/>
        <v>"e96":0,</v>
      </c>
      <c r="AD104" s="7" t="str">
        <f t="shared" ca="1" si="51"/>
        <v>e96=[[e96]]&amp;</v>
      </c>
      <c r="AE104" s="7" t="str">
        <f t="shared" ca="1" si="52"/>
        <v>"e96":5,</v>
      </c>
      <c r="AF104" s="4" t="str">
        <f t="shared" ca="1" si="53"/>
        <v>{"type":"checkbox","class":"checkbox-big","name":"e96","title":"96. Тихий океан","style":"font-size:20px;display:block","state":"{{e96}}"},</v>
      </c>
      <c r="AG104" s="4" t="str">
        <f t="shared" ca="1" si="54"/>
        <v>{"type":"h4","title":"96. Тихий океан","style":"width:85%;float:left"},{"type":"input","title":"папка","name":"e96","state":"{{e96}}","pattern":"[0-9]{1,2}","style":"width:15%;display:inline"},{"type":"hr"},</v>
      </c>
      <c r="AH104" s="4" t="str">
        <f t="shared" ca="1" si="55"/>
        <v>"96": "96.Тихий океан",</v>
      </c>
      <c r="AI104" s="25" t="str">
        <f t="shared" ca="1" si="56"/>
        <v>"96":"96",</v>
      </c>
      <c r="AJ104" s="4" t="str">
        <f t="shared" ca="1" si="57"/>
        <v>96. Тихий океан,1,255,100,100,1;</v>
      </c>
      <c r="AK104" s="49"/>
      <c r="AL104" s="49"/>
      <c r="AM104" s="49"/>
      <c r="AN104" s="50"/>
      <c r="AO104" s="49"/>
      <c r="AP104" s="49"/>
      <c r="AQ104" s="49"/>
      <c r="AR104" s="49"/>
      <c r="AS104" s="51"/>
      <c r="AT104" s="49"/>
      <c r="AU104" s="49"/>
      <c r="AV104" s="52"/>
      <c r="AW104" s="52"/>
      <c r="AX104" s="52"/>
      <c r="AY104" s="52"/>
      <c r="AZ104" s="52"/>
      <c r="BA104" s="52"/>
      <c r="BB104" s="52"/>
      <c r="BC104" s="52"/>
      <c r="BD104" s="27"/>
    </row>
    <row r="105" spans="1:56" s="2" customFormat="1" ht="14.25" customHeight="1">
      <c r="A105" s="4">
        <f t="shared" ca="1" si="42"/>
        <v>97</v>
      </c>
      <c r="B105" s="4" t="s">
        <v>342</v>
      </c>
      <c r="C105" s="4" t="s">
        <v>343</v>
      </c>
      <c r="D105" s="23"/>
      <c r="E105" s="24"/>
      <c r="F105" s="24"/>
      <c r="G105" s="24"/>
      <c r="H105" s="4">
        <v>50</v>
      </c>
      <c r="I105" s="4">
        <v>210</v>
      </c>
      <c r="J105" s="4">
        <v>2</v>
      </c>
      <c r="K105" s="63"/>
      <c r="L105" s="4">
        <v>99</v>
      </c>
      <c r="M105">
        <v>255</v>
      </c>
      <c r="N105" s="4">
        <v>1</v>
      </c>
      <c r="O105">
        <v>100</v>
      </c>
      <c r="P105" s="4">
        <v>0</v>
      </c>
      <c r="Q105" t="s">
        <v>44</v>
      </c>
      <c r="R105" t="s">
        <v>344</v>
      </c>
      <c r="S105">
        <v>4</v>
      </c>
      <c r="T105" s="4">
        <f t="shared" ca="1" si="43"/>
        <v>97</v>
      </c>
      <c r="U105" s="63"/>
      <c r="V105" s="4" t="str">
        <f t="shared" ca="1" si="44"/>
        <v>#define EFF_SIMPLE_RAIN         ( 97U)    // Tyчкa в банке</v>
      </c>
      <c r="W105" s="4" t="str">
        <f t="shared" ca="1" si="45"/>
        <v>String("97. Tyчкa в банке,99,255,1,100,0;") +</v>
      </c>
      <c r="X105" s="4" t="str">
        <f t="shared" ca="1" si="46"/>
        <v>String("97. ,99,255,1,100,0;") +</v>
      </c>
      <c r="Y105" s="4" t="str">
        <f t="shared" ca="1" si="47"/>
        <v>String("97. ,99,255,1,100,0;") +</v>
      </c>
      <c r="Z105" s="4" t="str">
        <f t="shared" si="48"/>
        <v xml:space="preserve">  {  50, 210,   2}, // Tyчкa в банке</v>
      </c>
      <c r="AA105" s="4" t="str">
        <f t="shared" ca="1" si="49"/>
        <v xml:space="preserve">        case EFF_SIMPLE_RAIN:         DYNAMIC_DELAY_TICK { effTimer = millis(); simpleRain();                 Eff_Tick (); }  break;  // ( 97U) Tyчкa в банке</v>
      </c>
      <c r="AB105" s="4" t="str">
        <f t="shared" ca="1" si="61"/>
        <v>{"name":"97. Tyчкa в банке","spmin":99,"spmax":255,"scmin":1,"scmax":100,"type":0},</v>
      </c>
      <c r="AC105" s="7" t="str">
        <f t="shared" ca="1" si="50"/>
        <v>"e97":0,</v>
      </c>
      <c r="AD105" s="7" t="str">
        <f t="shared" ca="1" si="51"/>
        <v>e97=[[e97]]&amp;</v>
      </c>
      <c r="AE105" s="7" t="str">
        <f t="shared" ca="1" si="52"/>
        <v>"e97":4,</v>
      </c>
      <c r="AF105" s="4" t="str">
        <f t="shared" ca="1" si="53"/>
        <v>{"type":"checkbox","class":"checkbox-big","name":"e97","title":"97. Tyчкa в банке","style":"font-size:20px;display:block","state":"{{e97}}"},</v>
      </c>
      <c r="AG105" s="4" t="str">
        <f t="shared" ca="1" si="54"/>
        <v>{"type":"h4","title":"97. Tyчкa в банке","style":"width:85%;float:left"},{"type":"input","title":"папка","name":"e97","state":"{{e97}}","pattern":"[0-9]{1,2}","style":"width:15%;display:inline"},{"type":"hr"},</v>
      </c>
      <c r="AH105" s="4" t="str">
        <f t="shared" ca="1" si="55"/>
        <v>"97": "97.Tyчкa в банке",</v>
      </c>
      <c r="AI105" s="25" t="str">
        <f t="shared" ca="1" si="56"/>
        <v>"97":"97",</v>
      </c>
      <c r="AJ105" s="4" t="str">
        <f t="shared" ca="1" si="57"/>
        <v>97. Tyчкa в банке,99,255,1,100,0;</v>
      </c>
      <c r="AK105" s="49"/>
      <c r="AL105" s="49"/>
      <c r="AM105" s="49"/>
      <c r="AN105" s="50"/>
      <c r="AO105" s="49"/>
      <c r="AP105" s="49"/>
      <c r="AQ105" s="49"/>
      <c r="AR105" s="49"/>
      <c r="AS105" s="51"/>
      <c r="AT105" s="49"/>
      <c r="AU105" s="49"/>
      <c r="AV105" s="52"/>
      <c r="AW105" s="52"/>
      <c r="AX105" s="52"/>
      <c r="AY105" s="52"/>
      <c r="AZ105" s="52"/>
      <c r="BA105" s="52"/>
      <c r="BB105" s="52"/>
      <c r="BC105" s="52"/>
      <c r="BD105" s="27"/>
    </row>
    <row r="106" spans="1:56" s="2" customFormat="1" ht="14.25" customHeight="1">
      <c r="A106" s="4">
        <f t="shared" ca="1" si="42"/>
        <v>98</v>
      </c>
      <c r="B106" s="4" t="s">
        <v>345</v>
      </c>
      <c r="C106" s="4" t="s">
        <v>346</v>
      </c>
      <c r="D106" s="23"/>
      <c r="E106" s="24"/>
      <c r="F106" s="24"/>
      <c r="G106" s="24"/>
      <c r="H106" s="4">
        <v>25</v>
      </c>
      <c r="I106" s="4">
        <v>180</v>
      </c>
      <c r="J106" s="4">
        <v>70</v>
      </c>
      <c r="K106" s="63"/>
      <c r="L106" s="4">
        <v>10</v>
      </c>
      <c r="M106">
        <v>255</v>
      </c>
      <c r="N106" s="4">
        <v>10</v>
      </c>
      <c r="O106">
        <v>100</v>
      </c>
      <c r="P106" s="4">
        <v>1</v>
      </c>
      <c r="Q106" t="s">
        <v>177</v>
      </c>
      <c r="R106" t="s">
        <v>347</v>
      </c>
      <c r="S106">
        <v>2</v>
      </c>
      <c r="T106" s="4">
        <f t="shared" ca="1" si="43"/>
        <v>98</v>
      </c>
      <c r="U106" s="63"/>
      <c r="V106" s="4" t="str">
        <f t="shared" ca="1" si="44"/>
        <v>#define EFF_FIREWORK            ( 98U)    // Фейерверк</v>
      </c>
      <c r="W106" s="4" t="str">
        <f t="shared" ca="1" si="45"/>
        <v>String("98. Фейерверк,10,255,10,100,1;") +</v>
      </c>
      <c r="X106" s="4" t="str">
        <f t="shared" ca="1" si="46"/>
        <v>String("98. ,10,255,10,100,1;") +</v>
      </c>
      <c r="Y106" s="4" t="str">
        <f t="shared" ca="1" si="47"/>
        <v>String("98. ,10,255,10,100,1;") +</v>
      </c>
      <c r="Z106" s="4" t="str">
        <f t="shared" si="48"/>
        <v xml:space="preserve">  {  25, 180,  70}, // Фейерверк</v>
      </c>
      <c r="AA106" s="4" t="str">
        <f t="shared" ca="1" si="49"/>
        <v xml:space="preserve">        case EFF_FIREWORK:            SOFT_DELAY_TICK { effTimer = millis(); Firework();                   Eff_Tick (); }  break;  // ( 98U) Фейерверк</v>
      </c>
      <c r="AB106" s="4" t="str">
        <f t="shared" ca="1" si="61"/>
        <v>{"name":"98. Фейерверк","spmin":10,"spmax":255,"scmin":10,"scmax":100,"type":1},</v>
      </c>
      <c r="AC106" s="7" t="str">
        <f t="shared" ca="1" si="50"/>
        <v>"e98":0,</v>
      </c>
      <c r="AD106" s="7" t="str">
        <f t="shared" ca="1" si="51"/>
        <v>e98=[[e98]]&amp;</v>
      </c>
      <c r="AE106" s="7" t="str">
        <f t="shared" ca="1" si="52"/>
        <v>"e98":2,</v>
      </c>
      <c r="AF106" s="4" t="str">
        <f t="shared" ca="1" si="53"/>
        <v>{"type":"checkbox","class":"checkbox-big","name":"e98","title":"98. Фейерверк","style":"font-size:20px;display:block","state":"{{e98}}"},</v>
      </c>
      <c r="AG106" s="4" t="str">
        <f t="shared" ca="1" si="54"/>
        <v>{"type":"h4","title":"98. Фейерверк","style":"width:85%;float:left"},{"type":"input","title":"папка","name":"e98","state":"{{e98}}","pattern":"[0-9]{1,2}","style":"width:15%;display:inline"},{"type":"hr"},</v>
      </c>
      <c r="AH106" s="4" t="str">
        <f t="shared" ca="1" si="55"/>
        <v>"98": "98.Фейерверк",</v>
      </c>
      <c r="AI106" s="25" t="str">
        <f t="shared" ca="1" si="56"/>
        <v>"98":"98",</v>
      </c>
      <c r="AJ106" s="4" t="str">
        <f t="shared" ca="1" si="57"/>
        <v>98. Фейерверк,10,255,10,100,1;</v>
      </c>
      <c r="AK106" s="49"/>
      <c r="AL106" s="49"/>
      <c r="AM106" s="49"/>
      <c r="AN106" s="50"/>
      <c r="AO106" s="49"/>
      <c r="AP106" s="49"/>
      <c r="AQ106" s="49"/>
      <c r="AR106" s="49"/>
      <c r="AS106" s="51"/>
      <c r="AT106" s="49"/>
      <c r="AU106" s="49"/>
      <c r="AV106" s="52"/>
      <c r="AW106" s="52"/>
      <c r="AX106" s="52"/>
      <c r="AY106" s="52"/>
      <c r="AZ106" s="52"/>
      <c r="BA106" s="52"/>
      <c r="BB106" s="52"/>
      <c r="BC106" s="52"/>
      <c r="BD106" s="27"/>
    </row>
    <row r="107" spans="1:56" s="2" customFormat="1" ht="14.25" customHeight="1">
      <c r="A107" s="34">
        <f t="shared" ca="1" si="42"/>
        <v>99</v>
      </c>
      <c r="B107" s="35" t="s">
        <v>348</v>
      </c>
      <c r="C107" s="35" t="s">
        <v>349</v>
      </c>
      <c r="D107" s="23"/>
      <c r="E107" s="24"/>
      <c r="F107" s="24"/>
      <c r="G107" s="24"/>
      <c r="H107" s="34">
        <v>15</v>
      </c>
      <c r="I107" s="4">
        <v>240</v>
      </c>
      <c r="J107" s="4">
        <v>75</v>
      </c>
      <c r="K107" s="65"/>
      <c r="L107" s="4">
        <v>200</v>
      </c>
      <c r="M107">
        <v>255</v>
      </c>
      <c r="N107" s="4">
        <v>1</v>
      </c>
      <c r="O107">
        <v>100</v>
      </c>
      <c r="P107" s="4">
        <v>0</v>
      </c>
      <c r="Q107" t="s">
        <v>44</v>
      </c>
      <c r="R107" t="s">
        <v>350</v>
      </c>
      <c r="S107">
        <v>2</v>
      </c>
      <c r="T107" s="34">
        <f t="shared" ca="1" si="43"/>
        <v>99</v>
      </c>
      <c r="U107" s="65"/>
      <c r="V107" s="35" t="str">
        <f t="shared" ca="1" si="44"/>
        <v>#define EFF_FIREWORK_2          ( 99U)    // Фейерверк 2</v>
      </c>
      <c r="W107" s="35" t="str">
        <f t="shared" ca="1" si="45"/>
        <v>String("99. Фейерверк 2,200,255,1,100,0;") +</v>
      </c>
      <c r="X107" s="35" t="str">
        <f t="shared" ca="1" si="46"/>
        <v>String("99. ,200,255,1,100,0;") +</v>
      </c>
      <c r="Y107" s="35" t="str">
        <f t="shared" ca="1" si="47"/>
        <v>String("99. ,200,255,1,100,0;") +</v>
      </c>
      <c r="Z107" s="4" t="str">
        <f t="shared" si="48"/>
        <v xml:space="preserve">  {  15, 240,  75}, // Фейерверк 2</v>
      </c>
      <c r="AA107" s="35" t="str">
        <f t="shared" ca="1" si="49"/>
        <v xml:space="preserve">        case EFF_FIREWORK_2:          DYNAMIC_DELAY_TICK { effTimer = millis(); fireworksRoutine();           Eff_Tick (); }  break;  // ( 99U) Фейерверк 2</v>
      </c>
      <c r="AB107" s="35" t="str">
        <f t="shared" ref="AB107" ca="1" si="62">CONCATENATE("{""name"":""",A107,". ",C107,""",""spmin"":",L107,",""spmax"":",M107,",""scmin"":",N107,",""scmax"":",O107,",""type"":",P107,"}")</f>
        <v>{"name":"99. Фейерверк 2","spmin":200,"spmax":255,"scmin":1,"scmax":100,"type":0}</v>
      </c>
      <c r="AC107" s="7" t="str">
        <f t="shared" ca="1" si="50"/>
        <v>"e99":0,</v>
      </c>
      <c r="AD107" s="7" t="str">
        <f t="shared" ca="1" si="51"/>
        <v>e99=[[e99]]&amp;</v>
      </c>
      <c r="AE107" s="7" t="str">
        <f t="shared" ca="1" si="52"/>
        <v>"e99":2,</v>
      </c>
      <c r="AF107" s="35" t="str">
        <f t="shared" ca="1" si="53"/>
        <v>{"type":"checkbox","class":"checkbox-big","name":"e99","title":"99. Фейерверк 2","style":"font-size:20px;display:block","state":"{{e99}}"},</v>
      </c>
      <c r="AG107" s="35" t="str">
        <f t="shared" ca="1" si="54"/>
        <v>{"type":"h4","title":"99. Фейерверк 2","style":"width:85%;float:left"},{"type":"input","title":"папка","name":"e99","state":"{{e99}}","pattern":"[0-9]{1,2}","style":"width:15%;display:inline"},{"type":"hr"},</v>
      </c>
      <c r="AH107" s="4" t="str">
        <f t="shared" ca="1" si="55"/>
        <v>"99": "99.Фейерверк 2",</v>
      </c>
      <c r="AI107" s="25" t="str">
        <f t="shared" ca="1" si="56"/>
        <v>"99":"99",</v>
      </c>
      <c r="AJ107" s="35" t="str">
        <f t="shared" ca="1" si="57"/>
        <v>99. Фейерверк 2,200,255,1,100,0;</v>
      </c>
      <c r="AK107" s="56"/>
      <c r="AL107" s="56"/>
      <c r="AM107" s="49"/>
      <c r="AN107" s="50"/>
      <c r="AO107" s="56"/>
      <c r="AP107" s="56"/>
      <c r="AQ107" s="56"/>
      <c r="AR107" s="49"/>
      <c r="AS107" s="51"/>
      <c r="AT107" s="56"/>
      <c r="AU107" s="49"/>
      <c r="AV107" s="52"/>
      <c r="AW107" s="52"/>
      <c r="AX107" s="52"/>
      <c r="AY107" s="52"/>
      <c r="AZ107" s="52"/>
      <c r="BA107" s="52"/>
      <c r="BB107" s="52"/>
      <c r="BC107" s="52"/>
      <c r="BD107" s="27"/>
    </row>
    <row r="108" spans="1:56" s="2" customFormat="1" ht="14.25" customHeight="1">
      <c r="A108" s="4">
        <f t="shared" ca="1" si="42"/>
        <v>100</v>
      </c>
      <c r="B108" s="4" t="s">
        <v>351</v>
      </c>
      <c r="C108" s="4" t="s">
        <v>352</v>
      </c>
      <c r="D108" s="23"/>
      <c r="E108" s="24"/>
      <c r="F108" s="24"/>
      <c r="G108" s="24"/>
      <c r="H108" s="4">
        <v>20</v>
      </c>
      <c r="I108" s="4">
        <v>212</v>
      </c>
      <c r="J108" s="4">
        <v>85</v>
      </c>
      <c r="K108" s="63"/>
      <c r="L108" s="4">
        <v>99</v>
      </c>
      <c r="M108">
        <v>255</v>
      </c>
      <c r="N108" s="4">
        <v>1</v>
      </c>
      <c r="O108">
        <v>100</v>
      </c>
      <c r="P108" s="4">
        <v>0</v>
      </c>
      <c r="Q108" t="s">
        <v>44</v>
      </c>
      <c r="R108" t="s">
        <v>353</v>
      </c>
      <c r="S108">
        <v>2</v>
      </c>
      <c r="T108" s="4">
        <f t="shared" ca="1" si="43"/>
        <v>100</v>
      </c>
      <c r="U108" s="63"/>
      <c r="V108" s="4" t="str">
        <f t="shared" ca="1" si="44"/>
        <v>#define EFF_FAIRY               (100U)    // Фея</v>
      </c>
      <c r="W108" s="4" t="str">
        <f t="shared" ca="1" si="45"/>
        <v>String("100. Фея,99,255,1,100,0;") +</v>
      </c>
      <c r="X108" s="4" t="str">
        <f t="shared" ca="1" si="46"/>
        <v>String("100. ,99,255,1,100,0;") +</v>
      </c>
      <c r="Y108" s="4" t="str">
        <f t="shared" ca="1" si="47"/>
        <v>String("100. ,99,255,1,100,0;") +</v>
      </c>
      <c r="Z108" s="4" t="str">
        <f t="shared" si="48"/>
        <v xml:space="preserve">  {  20, 212,  85}, // Фея</v>
      </c>
      <c r="AA108" s="4" t="str">
        <f t="shared" ca="1" si="49"/>
        <v xml:space="preserve">        case EFF_FAIRY:               DYNAMIC_DELAY_TICK { effTimer = millis(); fairyRoutine();               Eff_Tick (); }  break;  // (100U) Фея</v>
      </c>
      <c r="AB108" s="4" t="str">
        <f t="shared" ref="AB108:AB116" ca="1" si="63">CONCATENATE("{""name"":""",A108,". ",C108,""",""spmin"":",L108,",""spmax"":",M108,",""scmin"":",N108,",""scmax"":",O108,",""type"":",P108,"},")</f>
        <v>{"name":"100. Фея","spmin":99,"spmax":255,"scmin":1,"scmax":100,"type":0},</v>
      </c>
      <c r="AC108" s="7" t="str">
        <f t="shared" ca="1" si="50"/>
        <v>"e100":0,</v>
      </c>
      <c r="AD108" s="7" t="str">
        <f t="shared" ca="1" si="51"/>
        <v>e100=[[e100]]&amp;</v>
      </c>
      <c r="AE108" s="7" t="str">
        <f t="shared" ca="1" si="52"/>
        <v>"e100":2,</v>
      </c>
      <c r="AF108" s="4" t="str">
        <f t="shared" ca="1" si="53"/>
        <v>{"type":"checkbox","class":"checkbox-big","name":"e100","title":"100. Фея","style":"font-size:20px;display:block","state":"{{e100}}"},</v>
      </c>
      <c r="AG108" s="4" t="str">
        <f t="shared" ca="1" si="54"/>
        <v>{"type":"h4","title":"100. Фея","style":"width:85%;float:left"},{"type":"input","title":"папка","name":"e100","state":"{{e100}}","pattern":"[0-9]{1,2}","style":"width:15%;display:inline"},{"type":"hr"},</v>
      </c>
      <c r="AH108" s="4" t="str">
        <f t="shared" ca="1" si="55"/>
        <v>"100": "100.Фея",</v>
      </c>
      <c r="AI108" s="25" t="str">
        <f t="shared" ca="1" si="56"/>
        <v>"100":"100",</v>
      </c>
      <c r="AJ108" s="4" t="str">
        <f t="shared" ca="1" si="57"/>
        <v>100. Фея,99,255,1,100,0;</v>
      </c>
      <c r="AK108" s="49"/>
      <c r="AL108" s="49"/>
      <c r="AM108" s="49"/>
      <c r="AN108" s="50"/>
      <c r="AO108" s="49"/>
      <c r="AP108" s="49"/>
      <c r="AQ108" s="49"/>
      <c r="AR108" s="49"/>
      <c r="AS108" s="51"/>
      <c r="AT108" s="49"/>
      <c r="AU108" s="49"/>
      <c r="AV108" s="52"/>
      <c r="AW108" s="52"/>
      <c r="AX108" s="52"/>
      <c r="AY108" s="52"/>
      <c r="AZ108" s="52"/>
      <c r="BA108" s="52"/>
      <c r="BB108" s="52"/>
      <c r="BC108" s="52"/>
      <c r="BD108" s="27"/>
    </row>
    <row r="109" spans="1:56" s="2" customFormat="1" ht="14.25" customHeight="1">
      <c r="A109" s="4">
        <f t="shared" ca="1" si="42"/>
        <v>101</v>
      </c>
      <c r="B109" s="4" t="s">
        <v>354</v>
      </c>
      <c r="C109" s="4" t="s">
        <v>355</v>
      </c>
      <c r="D109" s="23"/>
      <c r="E109" s="24"/>
      <c r="F109" s="24"/>
      <c r="G109" s="24"/>
      <c r="H109" s="4">
        <v>20</v>
      </c>
      <c r="I109" s="4">
        <v>240</v>
      </c>
      <c r="J109" s="4">
        <v>65</v>
      </c>
      <c r="K109" s="63"/>
      <c r="L109" s="4">
        <v>1</v>
      </c>
      <c r="M109">
        <v>255</v>
      </c>
      <c r="N109" s="4">
        <v>1</v>
      </c>
      <c r="O109">
        <v>100</v>
      </c>
      <c r="P109" s="4">
        <v>0</v>
      </c>
      <c r="Q109" t="s">
        <v>40</v>
      </c>
      <c r="R109" t="s">
        <v>356</v>
      </c>
      <c r="S109">
        <v>2</v>
      </c>
      <c r="T109" s="4">
        <f t="shared" ca="1" si="43"/>
        <v>101</v>
      </c>
      <c r="U109" s="63"/>
      <c r="V109" s="4" t="str">
        <f t="shared" ca="1" si="44"/>
        <v>#define EFF_COLOR               (101U)    // Цвет</v>
      </c>
      <c r="W109" s="4" t="str">
        <f t="shared" ca="1" si="45"/>
        <v>String("101. Цвет,1,255,1,100,0;") +</v>
      </c>
      <c r="X109" s="4" t="str">
        <f t="shared" ca="1" si="46"/>
        <v>String("101. ,1,255,1,100,0;") +</v>
      </c>
      <c r="Y109" s="4" t="str">
        <f t="shared" ca="1" si="47"/>
        <v>String("101. ,1,255,1,100,0;") +</v>
      </c>
      <c r="Z109" s="4" t="str">
        <f t="shared" si="48"/>
        <v xml:space="preserve">  {  20, 240,  65}, // Цвет</v>
      </c>
      <c r="AA109" s="4" t="str">
        <f t="shared" ca="1" si="49"/>
        <v xml:space="preserve">        case EFF_COLOR:               HIGH_DELAY_TICK { effTimer = millis(); colorRoutine();               Eff_Tick (); }  break;  // (101U) Цвет</v>
      </c>
      <c r="AB109" s="4" t="str">
        <f t="shared" ca="1" si="63"/>
        <v>{"name":"101. Цвет","spmin":1,"spmax":255,"scmin":1,"scmax":100,"type":0},</v>
      </c>
      <c r="AC109" s="7" t="str">
        <f t="shared" ca="1" si="50"/>
        <v>"e101":0,</v>
      </c>
      <c r="AD109" s="7" t="str">
        <f t="shared" ca="1" si="51"/>
        <v>e101=[[e101]]&amp;</v>
      </c>
      <c r="AE109" s="7" t="str">
        <f t="shared" ca="1" si="52"/>
        <v>"e101":2,</v>
      </c>
      <c r="AF109" s="4" t="str">
        <f t="shared" ca="1" si="53"/>
        <v>{"type":"checkbox","class":"checkbox-big","name":"e101","title":"101. Цвет","style":"font-size:20px;display:block","state":"{{e101}}"},</v>
      </c>
      <c r="AG109" s="4" t="str">
        <f t="shared" ca="1" si="54"/>
        <v>{"type":"h4","title":"101. Цвет","style":"width:85%;float:left"},{"type":"input","title":"папка","name":"e101","state":"{{e101}}","pattern":"[0-9]{1,2}","style":"width:15%;display:inline"},{"type":"hr"},</v>
      </c>
      <c r="AH109" s="4" t="str">
        <f t="shared" ca="1" si="55"/>
        <v>"101": "101.Цвет",</v>
      </c>
      <c r="AI109" s="25" t="str">
        <f t="shared" ca="1" si="56"/>
        <v>"101":"101",</v>
      </c>
      <c r="AJ109" s="4" t="str">
        <f t="shared" ca="1" si="57"/>
        <v>101. Цвет,1,255,1,100,0;</v>
      </c>
      <c r="AK109" s="49"/>
      <c r="AL109" s="49"/>
      <c r="AM109" s="49"/>
      <c r="AN109" s="50"/>
      <c r="AO109" s="49"/>
      <c r="AP109" s="49"/>
      <c r="AQ109" s="49"/>
      <c r="AR109" s="49"/>
      <c r="AS109" s="51"/>
      <c r="AT109" s="49"/>
      <c r="AU109" s="49"/>
      <c r="AV109" s="52"/>
      <c r="AW109" s="52"/>
      <c r="AX109" s="52"/>
      <c r="AY109" s="52"/>
      <c r="AZ109" s="52"/>
      <c r="BA109" s="52"/>
      <c r="BB109" s="52"/>
      <c r="BC109" s="52"/>
      <c r="BD109" s="27"/>
    </row>
    <row r="110" spans="1:56" s="2" customFormat="1" ht="14.25" customHeight="1">
      <c r="A110" s="4">
        <f t="shared" ca="1" si="42"/>
        <v>102</v>
      </c>
      <c r="B110" s="4" t="s">
        <v>357</v>
      </c>
      <c r="C110" s="4" t="s">
        <v>358</v>
      </c>
      <c r="D110" s="23"/>
      <c r="E110" s="24"/>
      <c r="F110" s="24"/>
      <c r="G110" s="24"/>
      <c r="H110" s="4">
        <v>15</v>
      </c>
      <c r="I110" s="4">
        <v>195</v>
      </c>
      <c r="J110" s="4">
        <v>80</v>
      </c>
      <c r="K110" s="63"/>
      <c r="L110" s="4">
        <v>99</v>
      </c>
      <c r="M110">
        <v>255</v>
      </c>
      <c r="N110" s="4">
        <v>1</v>
      </c>
      <c r="O110">
        <v>100</v>
      </c>
      <c r="P110" s="4">
        <v>0</v>
      </c>
      <c r="Q110" t="s">
        <v>44</v>
      </c>
      <c r="R110" t="s">
        <v>359</v>
      </c>
      <c r="S110">
        <v>2</v>
      </c>
      <c r="T110" s="4">
        <f t="shared" ca="1" si="43"/>
        <v>102</v>
      </c>
      <c r="U110" s="63"/>
      <c r="V110" s="4" t="str">
        <f t="shared" ca="1" si="44"/>
        <v>#define EFF_EFF_SAND            (102U)    // Цветные драже</v>
      </c>
      <c r="W110" s="4" t="str">
        <f t="shared" ca="1" si="45"/>
        <v>String("102. Цветные драже,99,255,1,100,0;") +</v>
      </c>
      <c r="X110" s="4" t="str">
        <f t="shared" ca="1" si="46"/>
        <v>String("102. ,99,255,1,100,0;") +</v>
      </c>
      <c r="Y110" s="4" t="str">
        <f t="shared" ca="1" si="47"/>
        <v>String("102. ,99,255,1,100,0;") +</v>
      </c>
      <c r="Z110" s="4" t="str">
        <f t="shared" si="48"/>
        <v xml:space="preserve">  {  15, 195,  80}, // Цветные драже</v>
      </c>
      <c r="AA110" s="4" t="str">
        <f t="shared" ca="1" si="49"/>
        <v xml:space="preserve">        case EFF_EFF_SAND:            DYNAMIC_DELAY_TICK { effTimer = millis(); sandRoutine();                Eff_Tick (); }  break;  // (102U) Цветные драже</v>
      </c>
      <c r="AB110" s="4" t="str">
        <f t="shared" ca="1" si="63"/>
        <v>{"name":"102. Цветные драже","spmin":99,"spmax":255,"scmin":1,"scmax":100,"type":0},</v>
      </c>
      <c r="AC110" s="7" t="str">
        <f t="shared" ca="1" si="50"/>
        <v>"e102":0,</v>
      </c>
      <c r="AD110" s="7" t="str">
        <f t="shared" ca="1" si="51"/>
        <v>e102=[[e102]]&amp;</v>
      </c>
      <c r="AE110" s="7" t="str">
        <f t="shared" ca="1" si="52"/>
        <v>"e102":2,</v>
      </c>
      <c r="AF110" s="4" t="str">
        <f t="shared" ca="1" si="53"/>
        <v>{"type":"checkbox","class":"checkbox-big","name":"e102","title":"102. Цветные драже","style":"font-size:20px;display:block","state":"{{e102}}"},</v>
      </c>
      <c r="AG110" s="4" t="str">
        <f t="shared" ca="1" si="54"/>
        <v>{"type":"h4","title":"102. Цветные драже","style":"width:85%;float:left"},{"type":"input","title":"папка","name":"e102","state":"{{e102}}","pattern":"[0-9]{1,2}","style":"width:15%;display:inline"},{"type":"hr"},</v>
      </c>
      <c r="AH110" s="4" t="str">
        <f t="shared" ca="1" si="55"/>
        <v>"102": "102.Цветные драже",</v>
      </c>
      <c r="AI110" s="25" t="str">
        <f t="shared" ca="1" si="56"/>
        <v>"102":"102",</v>
      </c>
      <c r="AJ110" s="4" t="str">
        <f t="shared" ca="1" si="57"/>
        <v>102. Цветные драже,99,255,1,100,0;</v>
      </c>
      <c r="AK110" s="49"/>
      <c r="AL110" s="49"/>
      <c r="AM110" s="49"/>
      <c r="AN110" s="50"/>
      <c r="AO110" s="49"/>
      <c r="AP110" s="49"/>
      <c r="AQ110" s="49"/>
      <c r="AR110" s="49"/>
      <c r="AS110" s="51"/>
      <c r="AT110" s="49"/>
      <c r="AU110" s="49"/>
      <c r="AV110" s="52"/>
      <c r="AW110" s="52"/>
      <c r="AX110" s="52"/>
      <c r="AY110" s="52"/>
      <c r="AZ110" s="52"/>
      <c r="BA110" s="52"/>
      <c r="BB110" s="52"/>
      <c r="BC110" s="52"/>
      <c r="BD110" s="27"/>
    </row>
    <row r="111" spans="1:56" s="2" customFormat="1" ht="14.25" customHeight="1">
      <c r="A111" s="4">
        <f t="shared" ca="1" si="42"/>
        <v>103</v>
      </c>
      <c r="B111" s="4" t="s">
        <v>360</v>
      </c>
      <c r="C111" s="4" t="s">
        <v>361</v>
      </c>
      <c r="D111" s="23"/>
      <c r="E111" s="24"/>
      <c r="F111" s="24"/>
      <c r="G111" s="24"/>
      <c r="H111" s="4">
        <v>25</v>
      </c>
      <c r="I111" s="4">
        <v>128</v>
      </c>
      <c r="J111" s="4">
        <v>60</v>
      </c>
      <c r="K111" s="63"/>
      <c r="L111" s="4">
        <v>128</v>
      </c>
      <c r="M111">
        <v>128</v>
      </c>
      <c r="N111" s="4">
        <v>10</v>
      </c>
      <c r="O111" s="4">
        <v>90</v>
      </c>
      <c r="P111" s="4">
        <v>0</v>
      </c>
      <c r="Q111" t="s">
        <v>177</v>
      </c>
      <c r="R111" t="s">
        <v>362</v>
      </c>
      <c r="S111">
        <v>2</v>
      </c>
      <c r="T111" s="4">
        <f t="shared" ca="1" si="43"/>
        <v>103</v>
      </c>
      <c r="U111" s="63"/>
      <c r="V111" s="4" t="str">
        <f t="shared" ca="1" si="44"/>
        <v>#define EFF_COLOR_FRIZZLES      (103U)    // Цветные кудри</v>
      </c>
      <c r="W111" s="4" t="str">
        <f t="shared" ca="1" si="45"/>
        <v>String("103. Цветные кудри,128,128,10,90,0;") +</v>
      </c>
      <c r="X111" s="4" t="str">
        <f t="shared" ca="1" si="46"/>
        <v>String("103. ,128,128,10,90,0;") +</v>
      </c>
      <c r="Y111" s="4" t="str">
        <f t="shared" ca="1" si="47"/>
        <v>String("103. ,128,128,10,90,0;") +</v>
      </c>
      <c r="Z111" s="4" t="str">
        <f t="shared" si="48"/>
        <v xml:space="preserve">  {  25, 128,  60}, // Цветные кудри</v>
      </c>
      <c r="AA111" s="4" t="str">
        <f t="shared" ca="1" si="49"/>
        <v xml:space="preserve">        case EFF_COLOR_FRIZZLES:      SOFT_DELAY_TICK { effTimer = millis(); ColorFrizzles();              Eff_Tick (); }  break;  // (103U) Цветные кудри</v>
      </c>
      <c r="AB111" s="4" t="str">
        <f t="shared" ca="1" si="63"/>
        <v>{"name":"103. Цветные кудри","spmin":128,"spmax":128,"scmin":10,"scmax":90,"type":0},</v>
      </c>
      <c r="AC111" s="7" t="str">
        <f t="shared" ca="1" si="50"/>
        <v>"e103":0,</v>
      </c>
      <c r="AD111" s="7" t="str">
        <f t="shared" ca="1" si="51"/>
        <v>e103=[[e103]]&amp;</v>
      </c>
      <c r="AE111" s="7" t="str">
        <f t="shared" ca="1" si="52"/>
        <v>"e103":2,</v>
      </c>
      <c r="AF111" s="4" t="str">
        <f t="shared" ca="1" si="53"/>
        <v>{"type":"checkbox","class":"checkbox-big","name":"e103","title":"103. Цветные кудри","style":"font-size:20px;display:block","state":"{{e103}}"},</v>
      </c>
      <c r="AG111" s="4" t="str">
        <f t="shared" ca="1" si="54"/>
        <v>{"type":"h4","title":"103. Цветные кудри","style":"width:85%;float:left"},{"type":"input","title":"папка","name":"e103","state":"{{e103}}","pattern":"[0-9]{1,2}","style":"width:15%;display:inline"},{"type":"hr"},</v>
      </c>
      <c r="AH111" s="4" t="str">
        <f t="shared" ca="1" si="55"/>
        <v>"103": "103.Цветные кудри",</v>
      </c>
      <c r="AI111" s="25" t="str">
        <f t="shared" ca="1" si="56"/>
        <v>"103":"103",</v>
      </c>
      <c r="AJ111" s="4" t="str">
        <f t="shared" ca="1" si="57"/>
        <v>103. Цветные кудри,128,128,10,90,0;</v>
      </c>
      <c r="AK111" s="49"/>
      <c r="AL111" s="49"/>
      <c r="AM111" s="49"/>
      <c r="AN111" s="50"/>
      <c r="AO111" s="49"/>
      <c r="AP111" s="49"/>
      <c r="AQ111" s="49"/>
      <c r="AR111" s="49"/>
      <c r="AS111" s="51"/>
      <c r="AT111" s="49"/>
      <c r="AU111" s="49"/>
      <c r="AV111" s="52"/>
      <c r="AW111" s="52"/>
      <c r="AX111" s="52"/>
      <c r="AY111" s="52"/>
      <c r="AZ111" s="52"/>
      <c r="BA111" s="52"/>
      <c r="BB111" s="52"/>
      <c r="BC111" s="52"/>
      <c r="BD111" s="27"/>
    </row>
    <row r="112" spans="1:56" s="2" customFormat="1" ht="14.25" customHeight="1">
      <c r="A112" s="4">
        <f t="shared" ca="1" si="42"/>
        <v>104</v>
      </c>
      <c r="B112" s="4" t="s">
        <v>363</v>
      </c>
      <c r="C112" s="4" t="s">
        <v>364</v>
      </c>
      <c r="D112" s="23"/>
      <c r="E112" s="24"/>
      <c r="F112" s="24"/>
      <c r="G112" s="24"/>
      <c r="H112" s="4">
        <v>15</v>
      </c>
      <c r="I112" s="4">
        <v>150</v>
      </c>
      <c r="J112" s="4">
        <v>45</v>
      </c>
      <c r="K112" s="63"/>
      <c r="L112" s="4">
        <v>50</v>
      </c>
      <c r="M112" s="4">
        <v>255</v>
      </c>
      <c r="N112" s="4">
        <v>1</v>
      </c>
      <c r="O112">
        <v>100</v>
      </c>
      <c r="P112" s="4">
        <v>1</v>
      </c>
      <c r="Q112" t="s">
        <v>44</v>
      </c>
      <c r="R112" t="s">
        <v>365</v>
      </c>
      <c r="S112">
        <v>2</v>
      </c>
      <c r="T112" s="4">
        <f t="shared" ca="1" si="43"/>
        <v>104</v>
      </c>
      <c r="U112" s="63"/>
      <c r="V112" s="4" t="str">
        <f t="shared" ca="1" si="44"/>
        <v>#define EFF_EFF_LOTUS           (104U)    // Цветок лотоса</v>
      </c>
      <c r="W112" s="4" t="str">
        <f t="shared" ca="1" si="45"/>
        <v>String("104. Цветок лотоса,50,255,1,100,1;") +</v>
      </c>
      <c r="X112" s="4" t="str">
        <f t="shared" ca="1" si="46"/>
        <v>String("104. ,50,255,1,100,1;") +</v>
      </c>
      <c r="Y112" s="4" t="str">
        <f t="shared" ca="1" si="47"/>
        <v>String("104. ,50,255,1,100,1;") +</v>
      </c>
      <c r="Z112" s="4" t="str">
        <f t="shared" si="48"/>
        <v xml:space="preserve">  {  15, 150,  45}, // Цветок лотоса</v>
      </c>
      <c r="AA112" s="4" t="str">
        <f t="shared" ca="1" si="49"/>
        <v xml:space="preserve">        case EFF_EFF_LOTUS:           DYNAMIC_DELAY_TICK { effTimer = millis(); LotusFlower();                Eff_Tick (); }  break;  // (104U) Цветок лотоса</v>
      </c>
      <c r="AB112" s="4" t="str">
        <f t="shared" ca="1" si="63"/>
        <v>{"name":"104. Цветок лотоса","spmin":50,"spmax":255,"scmin":1,"scmax":100,"type":1},</v>
      </c>
      <c r="AC112" s="7" t="str">
        <f t="shared" ca="1" si="50"/>
        <v>"e104":0,</v>
      </c>
      <c r="AD112" s="7" t="str">
        <f t="shared" ca="1" si="51"/>
        <v>e104=[[e104]]&amp;</v>
      </c>
      <c r="AE112" s="7" t="str">
        <f t="shared" ca="1" si="52"/>
        <v>"e104":2,</v>
      </c>
      <c r="AF112" s="4" t="str">
        <f t="shared" ca="1" si="53"/>
        <v>{"type":"checkbox","class":"checkbox-big","name":"e104","title":"104. Цветок лотоса","style":"font-size:20px;display:block","state":"{{e104}}"},</v>
      </c>
      <c r="AG112" s="4" t="str">
        <f t="shared" ca="1" si="54"/>
        <v>{"type":"h4","title":"104. Цветок лотоса","style":"width:85%;float:left"},{"type":"input","title":"папка","name":"e104","state":"{{e104}}","pattern":"[0-9]{1,2}","style":"width:15%;display:inline"},{"type":"hr"},</v>
      </c>
      <c r="AH112" s="4" t="str">
        <f t="shared" ca="1" si="55"/>
        <v>"104": "104.Цветок лотоса",</v>
      </c>
      <c r="AI112" s="25" t="str">
        <f t="shared" ca="1" si="56"/>
        <v>"104":"104",</v>
      </c>
      <c r="AJ112" s="4" t="str">
        <f t="shared" ca="1" si="57"/>
        <v>104. Цветок лотоса,50,255,1,100,1;</v>
      </c>
      <c r="AK112" s="49"/>
      <c r="AL112" s="49"/>
      <c r="AM112" s="49"/>
      <c r="AN112" s="50"/>
      <c r="AO112" s="49"/>
      <c r="AP112" s="49"/>
      <c r="AQ112" s="49"/>
      <c r="AR112" s="49"/>
      <c r="AS112" s="51"/>
      <c r="AT112" s="49"/>
      <c r="AU112" s="49"/>
      <c r="AV112" s="52"/>
      <c r="AW112" s="52"/>
      <c r="AX112" s="52"/>
      <c r="AY112" s="52"/>
      <c r="AZ112" s="52"/>
      <c r="BA112" s="52"/>
      <c r="BB112" s="52"/>
      <c r="BC112" s="52"/>
      <c r="BD112" s="27"/>
    </row>
    <row r="113" spans="1:56" s="2" customFormat="1" ht="14.25" customHeight="1">
      <c r="A113" s="4">
        <f t="shared" ca="1" si="42"/>
        <v>105</v>
      </c>
      <c r="B113" s="4" t="s">
        <v>366</v>
      </c>
      <c r="C113" s="4" t="s">
        <v>367</v>
      </c>
      <c r="D113" s="23"/>
      <c r="E113" s="24"/>
      <c r="F113" s="24"/>
      <c r="G113" s="24"/>
      <c r="H113" s="4">
        <v>20</v>
      </c>
      <c r="I113" s="4">
        <v>50</v>
      </c>
      <c r="J113" s="4">
        <v>5</v>
      </c>
      <c r="K113" s="63"/>
      <c r="L113" s="4">
        <v>1</v>
      </c>
      <c r="M113">
        <v>255</v>
      </c>
      <c r="N113" s="4">
        <v>1</v>
      </c>
      <c r="O113">
        <v>100</v>
      </c>
      <c r="P113" s="4">
        <v>0</v>
      </c>
      <c r="Q113" t="s">
        <v>81</v>
      </c>
      <c r="R113" t="s">
        <v>368</v>
      </c>
      <c r="S113">
        <v>2</v>
      </c>
      <c r="T113" s="4">
        <f t="shared" ca="1" si="43"/>
        <v>105</v>
      </c>
      <c r="U113" s="63"/>
      <c r="V113" s="4" t="str">
        <f t="shared" ca="1" si="44"/>
        <v>#define EFF_SPHERES             (105U)    // Шapы</v>
      </c>
      <c r="W113" s="4" t="str">
        <f t="shared" ca="1" si="45"/>
        <v>String("105. Шapы,1,255,1,100,0;") +</v>
      </c>
      <c r="X113" s="4" t="str">
        <f t="shared" ca="1" si="46"/>
        <v>String("105. ,1,255,1,100,0;") +</v>
      </c>
      <c r="Y113" s="4" t="str">
        <f t="shared" ca="1" si="47"/>
        <v>String("105. ,1,255,1,100,0;") +</v>
      </c>
      <c r="Z113" s="4" t="str">
        <f t="shared" si="48"/>
        <v xml:space="preserve">  {  20,  50,   5}, // Шapы</v>
      </c>
      <c r="AA113" s="4" t="str">
        <f t="shared" ca="1" si="49"/>
        <v xml:space="preserve">        case EFF_SPHERES:             LOW_DELAY_TICK { effTimer = millis(); spheresRoutine();             Eff_Tick (); }  break;  // (105U) Шapы</v>
      </c>
      <c r="AB113" s="4" t="str">
        <f t="shared" ca="1" si="63"/>
        <v>{"name":"105. Шapы","spmin":1,"spmax":255,"scmin":1,"scmax":100,"type":0},</v>
      </c>
      <c r="AC113" s="7" t="str">
        <f t="shared" ca="1" si="50"/>
        <v>"e105":0,</v>
      </c>
      <c r="AD113" s="7" t="str">
        <f t="shared" ca="1" si="51"/>
        <v>e105=[[e105]]&amp;</v>
      </c>
      <c r="AE113" s="7" t="str">
        <f t="shared" ca="1" si="52"/>
        <v>"e105":2,</v>
      </c>
      <c r="AF113" s="4" t="str">
        <f t="shared" ca="1" si="53"/>
        <v>{"type":"checkbox","class":"checkbox-big","name":"e105","title":"105. Шapы","style":"font-size:20px;display:block","state":"{{e105}}"},</v>
      </c>
      <c r="AG113" s="4" t="str">
        <f t="shared" ca="1" si="54"/>
        <v>{"type":"h4","title":"105. Шapы","style":"width:85%;float:left"},{"type":"input","title":"папка","name":"e105","state":"{{e105}}","pattern":"[0-9]{1,2}","style":"width:15%;display:inline"},{"type":"hr"},</v>
      </c>
      <c r="AH113" s="4" t="str">
        <f t="shared" ca="1" si="55"/>
        <v>"105": "105.Шapы",</v>
      </c>
      <c r="AI113" s="25" t="str">
        <f t="shared" ca="1" si="56"/>
        <v>"105":"105",</v>
      </c>
      <c r="AJ113" s="4" t="str">
        <f t="shared" ca="1" si="57"/>
        <v>105. Шapы,1,255,1,100,0;</v>
      </c>
      <c r="AK113" s="49"/>
      <c r="AL113" s="49"/>
      <c r="AM113" s="49"/>
      <c r="AN113" s="50"/>
      <c r="AO113" s="49"/>
      <c r="AP113" s="49"/>
      <c r="AQ113" s="49"/>
      <c r="AR113" s="49"/>
      <c r="AS113" s="51"/>
      <c r="AT113" s="49"/>
      <c r="AU113" s="49"/>
      <c r="AV113" s="52"/>
      <c r="AW113" s="52"/>
      <c r="AX113" s="52"/>
      <c r="AY113" s="52"/>
      <c r="AZ113" s="52"/>
      <c r="BA113" s="52"/>
      <c r="BB113" s="52"/>
      <c r="BC113" s="52"/>
      <c r="BD113" s="27"/>
    </row>
    <row r="114" spans="1:56" s="2" customFormat="1" ht="14.25" customHeight="1">
      <c r="A114" s="4">
        <f t="shared" ca="1" si="42"/>
        <v>106</v>
      </c>
      <c r="B114" s="4" t="s">
        <v>369</v>
      </c>
      <c r="C114" s="4" t="s">
        <v>370</v>
      </c>
      <c r="D114" s="23"/>
      <c r="E114" s="24"/>
      <c r="F114" s="24"/>
      <c r="G114" s="24"/>
      <c r="H114" s="4">
        <v>25</v>
      </c>
      <c r="I114" s="4">
        <v>85</v>
      </c>
      <c r="J114" s="4">
        <v>20</v>
      </c>
      <c r="K114" s="63"/>
      <c r="L114" s="4">
        <v>1</v>
      </c>
      <c r="M114">
        <v>255</v>
      </c>
      <c r="N114" s="4">
        <v>1</v>
      </c>
      <c r="O114">
        <v>100</v>
      </c>
      <c r="P114" s="4">
        <v>0</v>
      </c>
      <c r="Q114" t="s">
        <v>81</v>
      </c>
      <c r="R114" t="s">
        <v>371</v>
      </c>
      <c r="S114">
        <v>2</v>
      </c>
      <c r="T114" s="4">
        <f t="shared" ca="1" si="43"/>
        <v>106</v>
      </c>
      <c r="U114" s="63"/>
      <c r="V114" s="4" t="str">
        <f t="shared" ca="1" si="44"/>
        <v>#define EFF_NEXUS               (106U)    // Nexus</v>
      </c>
      <c r="W114" s="4" t="str">
        <f t="shared" ca="1" si="45"/>
        <v>String("106. Nexus,1,255,1,100,0;") +</v>
      </c>
      <c r="X114" s="4" t="str">
        <f t="shared" ca="1" si="46"/>
        <v>String("106. ,1,255,1,100,0;") +</v>
      </c>
      <c r="Y114" s="4" t="str">
        <f t="shared" ca="1" si="47"/>
        <v>String("106. ,1,255,1,100,0;") +</v>
      </c>
      <c r="Z114" s="4" t="str">
        <f t="shared" si="48"/>
        <v xml:space="preserve">  {  25,  85,  20}, // Nexus</v>
      </c>
      <c r="AA114" s="4" t="str">
        <f t="shared" ca="1" si="49"/>
        <v xml:space="preserve">        case EFF_NEXUS:               LOW_DELAY_TICK { effTimer = millis(); nexusRoutine();               Eff_Tick (); }  break;  // (106U) Nexus</v>
      </c>
      <c r="AB114" s="4" t="str">
        <f t="shared" ca="1" si="63"/>
        <v>{"name":"106. Nexus","spmin":1,"spmax":255,"scmin":1,"scmax":100,"type":0},</v>
      </c>
      <c r="AC114" s="7" t="str">
        <f t="shared" ca="1" si="50"/>
        <v>"e106":0,</v>
      </c>
      <c r="AD114" s="7" t="str">
        <f t="shared" ca="1" si="51"/>
        <v>e106=[[e106]]&amp;</v>
      </c>
      <c r="AE114" s="7" t="str">
        <f t="shared" ca="1" si="52"/>
        <v>"e106":2,</v>
      </c>
      <c r="AF114" s="4" t="str">
        <f t="shared" ca="1" si="53"/>
        <v>{"type":"checkbox","class":"checkbox-big","name":"e106","title":"106. Nexus","style":"font-size:20px;display:block","state":"{{e106}}"},</v>
      </c>
      <c r="AG114" s="4" t="str">
        <f t="shared" ca="1" si="54"/>
        <v>{"type":"h4","title":"106. Nexus","style":"width:85%;float:left"},{"type":"input","title":"папка","name":"e106","state":"{{e106}}","pattern":"[0-9]{1,2}","style":"width:15%;display:inline"},{"type":"hr"},</v>
      </c>
      <c r="AH114" s="4" t="str">
        <f t="shared" ca="1" si="55"/>
        <v>"106": "106.Nexus",</v>
      </c>
      <c r="AI114" s="25" t="str">
        <f t="shared" ca="1" si="56"/>
        <v>"106":"106",</v>
      </c>
      <c r="AJ114" s="4" t="str">
        <f t="shared" ca="1" si="57"/>
        <v>106. Nexus,1,255,1,100,0;</v>
      </c>
      <c r="AK114" s="49"/>
      <c r="AL114" s="49"/>
      <c r="AM114" s="49"/>
      <c r="AN114" s="50"/>
      <c r="AO114" s="49"/>
      <c r="AP114" s="49"/>
      <c r="AQ114" s="49"/>
      <c r="AR114" s="49"/>
      <c r="AS114" s="51"/>
      <c r="AT114" s="49"/>
      <c r="AU114" s="49"/>
      <c r="AV114" s="52"/>
      <c r="AW114" s="52"/>
      <c r="AX114" s="52"/>
      <c r="AY114" s="52"/>
      <c r="AZ114" s="52"/>
      <c r="BA114" s="52"/>
      <c r="BB114" s="52"/>
      <c r="BC114" s="52"/>
      <c r="BD114" s="27"/>
    </row>
    <row r="115" spans="1:56" s="2" customFormat="1" ht="14.25" customHeight="1">
      <c r="A115" s="4">
        <f t="shared" ca="1" si="42"/>
        <v>107</v>
      </c>
      <c r="B115" s="4" t="s">
        <v>372</v>
      </c>
      <c r="C115" s="4" t="s">
        <v>373</v>
      </c>
      <c r="D115" s="23"/>
      <c r="E115" s="24"/>
      <c r="F115" s="24"/>
      <c r="G115" s="24"/>
      <c r="H115" s="4">
        <v>30</v>
      </c>
      <c r="I115" s="4">
        <v>214</v>
      </c>
      <c r="J115" s="4">
        <v>80</v>
      </c>
      <c r="K115" s="63"/>
      <c r="L115" s="4">
        <v>1</v>
      </c>
      <c r="M115">
        <v>255</v>
      </c>
      <c r="N115" s="4">
        <v>1</v>
      </c>
      <c r="O115">
        <v>100</v>
      </c>
      <c r="P115" s="4">
        <v>0</v>
      </c>
      <c r="Q115" t="s">
        <v>44</v>
      </c>
      <c r="R115" t="s">
        <v>374</v>
      </c>
      <c r="S115">
        <v>11</v>
      </c>
      <c r="T115" s="4">
        <f t="shared" ca="1" si="43"/>
        <v>107</v>
      </c>
      <c r="U115" s="63"/>
      <c r="V115" s="4" t="str">
        <f t="shared" ca="1" si="44"/>
        <v>#define EFF_CLOCK               (107U)    // Часы</v>
      </c>
      <c r="W115" s="4" t="str">
        <f t="shared" ca="1" si="45"/>
        <v>String("107. Часы,1,255,1,100,0;") +</v>
      </c>
      <c r="X115" s="4" t="str">
        <f t="shared" ca="1" si="46"/>
        <v>String("107. ,1,255,1,100,0;") +</v>
      </c>
      <c r="Y115" s="4" t="str">
        <f t="shared" ca="1" si="47"/>
        <v>String("107. ,1,255,1,100,0;") +</v>
      </c>
      <c r="Z115" s="4" t="str">
        <f t="shared" si="48"/>
        <v xml:space="preserve">  {  30, 214,  80}, // Часы</v>
      </c>
      <c r="AA115" s="4" t="str">
        <f t="shared" ca="1" si="49"/>
        <v xml:space="preserve">        case EFF_CLOCK:               DYNAMIC_DELAY_TICK { effTimer = millis(); clockRoutine();               Eff_Tick (); }  break;  // (107U) Часы</v>
      </c>
      <c r="AB115" s="4" t="str">
        <f t="shared" ca="1" si="63"/>
        <v>{"name":"107. Часы","spmin":1,"spmax":255,"scmin":1,"scmax":100,"type":0},</v>
      </c>
      <c r="AC115" s="7" t="str">
        <f t="shared" ca="1" si="50"/>
        <v>"e107":0,</v>
      </c>
      <c r="AD115" s="7" t="str">
        <f t="shared" ca="1" si="51"/>
        <v>e107=[[e107]]&amp;</v>
      </c>
      <c r="AE115" s="7" t="str">
        <f t="shared" ca="1" si="52"/>
        <v>"e107":11,</v>
      </c>
      <c r="AF115" s="4" t="str">
        <f t="shared" ca="1" si="53"/>
        <v>{"type":"checkbox","class":"checkbox-big","name":"e107","title":"107. Часы","style":"font-size:20px;display:block","state":"{{e107}}"},</v>
      </c>
      <c r="AG115" s="4" t="str">
        <f t="shared" ca="1" si="54"/>
        <v>{"type":"h4","title":"107. Часы","style":"width:85%;float:left"},{"type":"input","title":"папка","name":"e107","state":"{{e107}}","pattern":"[0-9]{1,2}","style":"width:15%;display:inline"},{"type":"hr"},</v>
      </c>
      <c r="AH115" s="4" t="str">
        <f t="shared" ca="1" si="55"/>
        <v>"107": "107.Часы",</v>
      </c>
      <c r="AI115" s="25" t="str">
        <f t="shared" ca="1" si="56"/>
        <v>"107":"107",</v>
      </c>
      <c r="AJ115" s="4" t="str">
        <f t="shared" ca="1" si="57"/>
        <v>107. Часы,1,255,1,100,0;</v>
      </c>
      <c r="AK115" s="49"/>
      <c r="AL115" s="49"/>
      <c r="AM115" s="49"/>
      <c r="AN115" s="50"/>
      <c r="AO115" s="49"/>
      <c r="AP115" s="49"/>
      <c r="AQ115" s="49"/>
      <c r="AR115" s="49"/>
      <c r="AS115" s="51"/>
      <c r="AT115" s="49"/>
      <c r="AU115" s="49"/>
      <c r="AV115" s="52"/>
      <c r="AW115" s="52"/>
      <c r="AX115" s="52"/>
      <c r="AY115" s="52"/>
      <c r="AZ115" s="52"/>
      <c r="BA115" s="52"/>
      <c r="BB115" s="52"/>
      <c r="BC115" s="52"/>
      <c r="BD115" s="27"/>
    </row>
    <row r="116" spans="1:56" s="2" customFormat="1" ht="14.25" customHeight="1">
      <c r="A116" s="4">
        <f t="shared" ca="1" si="42"/>
        <v>108</v>
      </c>
      <c r="B116" s="35" t="s">
        <v>375</v>
      </c>
      <c r="C116" s="35" t="s">
        <v>376</v>
      </c>
      <c r="D116" s="23"/>
      <c r="E116" s="24"/>
      <c r="F116" s="24"/>
      <c r="G116" s="24"/>
      <c r="H116" s="35">
        <v>15</v>
      </c>
      <c r="I116" s="4">
        <v>195</v>
      </c>
      <c r="J116" s="4">
        <v>65</v>
      </c>
      <c r="K116" s="63"/>
      <c r="L116" s="4">
        <v>1</v>
      </c>
      <c r="M116">
        <v>255</v>
      </c>
      <c r="N116" s="4">
        <v>1</v>
      </c>
      <c r="O116">
        <v>100</v>
      </c>
      <c r="P116" s="4">
        <v>1</v>
      </c>
      <c r="Q116" t="s">
        <v>44</v>
      </c>
      <c r="R116" t="s">
        <v>377</v>
      </c>
      <c r="S116">
        <v>0</v>
      </c>
      <c r="T116" s="4">
        <f t="shared" ca="1" si="43"/>
        <v>108</v>
      </c>
      <c r="U116" s="63"/>
      <c r="V116" s="4" t="str">
        <f t="shared" ca="1" si="44"/>
        <v>#define EFF_TEXT                (108U)    // Бeгyщaя cтpoкa</v>
      </c>
      <c r="W116" s="4" t="str">
        <f t="shared" ca="1" si="45"/>
        <v>String("108. Бeгyщaя cтpoкa,1,255,1,100,1;") +</v>
      </c>
      <c r="X116" s="4" t="str">
        <f t="shared" ca="1" si="46"/>
        <v>String("108. ,1,255,1,100,1;") +</v>
      </c>
      <c r="Y116" s="4" t="str">
        <f t="shared" ca="1" si="47"/>
        <v>String("108. ,1,255,1,100,1;") +</v>
      </c>
      <c r="Z116" s="35" t="str">
        <f>CONCATENATE("  {",REPT(" ",4-LEN(H116)),H116,",",REPT(" ",4-LEN(I116)),I116,",",REPT(" ",4-LEN(J116)),J116,"} // ",C116)</f>
        <v xml:space="preserve">  {  15, 195,  65} // Бeгyщaя cтpoкa</v>
      </c>
      <c r="AA116" s="4" t="str">
        <f t="shared" ca="1" si="49"/>
        <v xml:space="preserve">        case EFF_TEXT:                DYNAMIC_DELAY_TICK { effTimer = millis(); text_running();               Eff_Tick (); }  break;  // (108U) Бeгyщaя cтpoкa</v>
      </c>
      <c r="AB116" s="4" t="str">
        <f t="shared" ca="1" si="63"/>
        <v>{"name":"108. Бeгyщaя cтpoкa","spmin":1,"spmax":255,"scmin":1,"scmax":100,"type":1},</v>
      </c>
      <c r="AC116" s="7" t="str">
        <f ca="1">CONCATENATE("""","e",T116,"""",":0")</f>
        <v>"e108":0</v>
      </c>
      <c r="AD116" s="7" t="str">
        <f ca="1">CONCATENATE("e",T116,"=[[e",T116,"]]")</f>
        <v>e108=[[e108]]</v>
      </c>
      <c r="AE116" s="7" t="str">
        <f ca="1">CONCATENATE("""","e",T116,"""",":",S116)</f>
        <v>"e108":0</v>
      </c>
      <c r="AF116" s="4" t="str">
        <f t="shared" ca="1" si="53"/>
        <v>{"type":"checkbox","class":"checkbox-big","name":"e108","title":"108. Бeгyщaя cтpoкa","style":"font-size:20px;display:block","state":"{{e108}}"},</v>
      </c>
      <c r="AG116" s="4" t="str">
        <f t="shared" ca="1" si="54"/>
        <v>{"type":"h4","title":"108. Бeгyщaя cтpoкa","style":"width:85%;float:left"},{"type":"input","title":"папка","name":"e108","state":"{{e108}}","pattern":"[0-9]{1,2}","style":"width:15%;display:inline"},{"type":"hr"},</v>
      </c>
      <c r="AH116" s="35" t="str">
        <f ca="1">CONCATENATE("""",A116,"""",": """,A116,".",C116,"""")</f>
        <v>"108": "108.Бeгyщaя cтpoкa"</v>
      </c>
      <c r="AI116" s="36" t="str">
        <f ca="1">CONCATENATE("""",A116,"""",":""",T116,"""")</f>
        <v>"108":"108"</v>
      </c>
      <c r="AJ116" s="4" t="str">
        <f t="shared" ca="1" si="57"/>
        <v>108. Бeгyщaя cтpoкa,1,255,1,100,1;</v>
      </c>
      <c r="AK116" s="49"/>
      <c r="AL116" s="49"/>
      <c r="AM116" s="56"/>
      <c r="AN116" s="57"/>
      <c r="AO116" s="49"/>
      <c r="AP116" s="49"/>
      <c r="AQ116" s="49"/>
      <c r="AR116" s="56"/>
      <c r="AS116" s="58"/>
      <c r="AT116" s="49"/>
      <c r="AU116" s="49"/>
      <c r="AV116" s="52"/>
      <c r="AW116" s="52"/>
      <c r="AX116" s="52"/>
      <c r="AY116" s="52"/>
      <c r="AZ116" s="52"/>
      <c r="BA116" s="52"/>
      <c r="BB116" s="52"/>
      <c r="BC116" s="52"/>
      <c r="BD116" s="27"/>
    </row>
    <row r="117" spans="1:56" s="2" customFormat="1" ht="15" customHeight="1">
      <c r="D117" s="47"/>
      <c r="E117" s="47"/>
      <c r="F117" s="47"/>
      <c r="G117" s="47"/>
      <c r="K117" s="47"/>
      <c r="U117" s="47"/>
      <c r="AC117" s="40" t="s">
        <v>384</v>
      </c>
      <c r="AD117" s="40" t="s">
        <v>385</v>
      </c>
      <c r="AE117" s="39" t="s">
        <v>384</v>
      </c>
      <c r="AH117" s="40" t="s">
        <v>384</v>
      </c>
      <c r="AI117" s="40" t="s">
        <v>384</v>
      </c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</row>
    <row r="118" spans="1:56" s="2" customFormat="1" ht="14.25" customHeight="1">
      <c r="A118" s="4">
        <f ca="1">MAX(OFFSET(A118,-4,0,4,1))+1</f>
        <v>109</v>
      </c>
      <c r="C118" s="4" t="s">
        <v>378</v>
      </c>
      <c r="D118" s="47"/>
      <c r="E118" s="47"/>
      <c r="F118" s="47"/>
      <c r="G118" s="47"/>
      <c r="K118" s="54"/>
      <c r="S118" s="5"/>
      <c r="U118" s="54"/>
      <c r="V118" s="4" t="str">
        <f ca="1">CONCATENATE("#define MODE_AMOUNT           (",REPT(" ",3-LEN(A118)),A118,"U)          // количество режимов")</f>
        <v>#define MODE_AMOUNT           (109U)          // количество режимов</v>
      </c>
      <c r="W118" s="4"/>
      <c r="X118" s="4"/>
      <c r="Y118" s="4"/>
      <c r="AC118" s="7"/>
      <c r="AD118" s="7" t="s">
        <v>379</v>
      </c>
      <c r="AE118" s="7"/>
      <c r="AI118" s="7"/>
      <c r="AJ118" s="7"/>
      <c r="AK118" s="47"/>
      <c r="AL118" s="47"/>
      <c r="AM118" s="48"/>
      <c r="AN118" s="50"/>
      <c r="AO118" s="48"/>
      <c r="AP118" s="47"/>
      <c r="AQ118" s="47"/>
      <c r="AR118" s="48"/>
      <c r="AS118" s="50"/>
      <c r="AT118" s="48"/>
      <c r="AU118" s="49"/>
      <c r="AV118" s="59"/>
      <c r="AW118" s="52"/>
      <c r="AX118" s="48"/>
      <c r="AY118" s="52"/>
      <c r="AZ118" s="60"/>
      <c r="BA118" s="52"/>
      <c r="BB118" s="52"/>
      <c r="BC118" s="52"/>
      <c r="BD118" s="27"/>
    </row>
    <row r="119" spans="1:56" s="2" customFormat="1" ht="15" customHeight="1">
      <c r="D119" s="47"/>
      <c r="E119" s="47"/>
      <c r="F119" s="47"/>
      <c r="G119" s="47"/>
      <c r="K119" s="47"/>
      <c r="U119" s="47"/>
    </row>
    <row r="120" spans="1:56" s="2" customFormat="1" ht="14.25" customHeight="1">
      <c r="D120" s="47"/>
      <c r="E120" s="47"/>
      <c r="F120" s="47"/>
      <c r="G120" s="47"/>
      <c r="K120" s="49"/>
      <c r="U120" s="47"/>
      <c r="AC120" s="7"/>
      <c r="AD120" s="7" t="s">
        <v>380</v>
      </c>
      <c r="AE120" s="7"/>
      <c r="AI120" s="7"/>
      <c r="AJ120" s="7"/>
      <c r="AM120" s="7"/>
      <c r="AN120" s="26"/>
      <c r="AO120" s="7"/>
      <c r="AR120" s="7"/>
      <c r="AS120" s="26"/>
      <c r="AT120" s="7"/>
      <c r="AU120" s="4"/>
      <c r="AV120" s="37"/>
      <c r="AW120" s="27"/>
      <c r="AX120" s="7"/>
      <c r="AY120" s="27"/>
      <c r="AZ120" s="38"/>
      <c r="BA120" s="27"/>
      <c r="BB120" s="27"/>
      <c r="BC120" s="27"/>
      <c r="BD120" s="27"/>
    </row>
    <row r="121" spans="1:56" s="2" customFormat="1" ht="14.25" customHeight="1">
      <c r="D121" s="47"/>
      <c r="E121" s="47"/>
      <c r="F121" s="47"/>
      <c r="G121" s="47"/>
      <c r="K121" s="54"/>
      <c r="S121" s="5"/>
      <c r="U121" s="54"/>
      <c r="AC121" s="7"/>
      <c r="AD121" s="7" t="s">
        <v>381</v>
      </c>
      <c r="AE121" s="7"/>
      <c r="AI121" s="7"/>
      <c r="AJ121" s="7"/>
      <c r="AM121" s="7"/>
      <c r="AN121" s="26"/>
      <c r="AO121" s="7"/>
      <c r="AR121" s="7"/>
      <c r="AS121" s="26"/>
      <c r="AT121" s="7"/>
      <c r="AU121" s="4"/>
      <c r="AV121" s="37"/>
      <c r="AW121" s="27"/>
      <c r="AX121" s="7"/>
      <c r="AY121" s="27"/>
      <c r="AZ121" s="38"/>
      <c r="BA121" s="27"/>
      <c r="BB121" s="27"/>
      <c r="BC121" s="27"/>
      <c r="BD121" s="27"/>
    </row>
    <row r="122" spans="1:56" s="2" customFormat="1" ht="14.25" customHeight="1">
      <c r="D122" s="47"/>
      <c r="E122" s="47"/>
      <c r="F122" s="47"/>
      <c r="G122" s="47"/>
      <c r="K122" s="54"/>
      <c r="S122" s="5"/>
      <c r="U122" s="54"/>
      <c r="AC122" s="7"/>
      <c r="AD122" s="7" t="s">
        <v>382</v>
      </c>
      <c r="AE122" s="7"/>
      <c r="AI122" s="7"/>
      <c r="AJ122" s="7"/>
      <c r="AL122" s="7"/>
      <c r="AM122" s="7"/>
      <c r="AN122" s="7"/>
      <c r="AO122" s="7"/>
      <c r="AQ122" s="7"/>
      <c r="AR122" s="7"/>
      <c r="AS122" s="7"/>
      <c r="AT122" s="7"/>
      <c r="AU122" s="4"/>
      <c r="AV122" s="37"/>
      <c r="AW122" s="27"/>
      <c r="AX122" s="7"/>
      <c r="AY122" s="27"/>
      <c r="AZ122" s="38"/>
      <c r="BA122" s="27"/>
      <c r="BB122" s="27"/>
      <c r="BC122" s="27"/>
      <c r="BD122" s="27"/>
    </row>
    <row r="123" spans="1:56" s="2" customFormat="1" ht="14.25" customHeight="1">
      <c r="D123" s="47"/>
      <c r="E123" s="47"/>
      <c r="F123" s="47"/>
      <c r="G123" s="47"/>
      <c r="K123" s="49"/>
      <c r="S123" s="5"/>
      <c r="U123" s="54"/>
      <c r="AC123" s="7"/>
      <c r="AD123" s="7" t="s">
        <v>383</v>
      </c>
      <c r="AE123" s="7"/>
      <c r="AI123" s="7"/>
      <c r="AJ123" s="7"/>
      <c r="AL123" s="7"/>
      <c r="AM123" s="7"/>
      <c r="AN123" s="7"/>
      <c r="AO123" s="7"/>
      <c r="AQ123" s="7"/>
      <c r="AR123" s="7"/>
      <c r="AS123" s="7"/>
      <c r="AT123" s="7"/>
      <c r="AU123" s="4"/>
      <c r="AV123" s="37"/>
      <c r="AW123" s="27"/>
      <c r="AX123" s="7"/>
      <c r="AY123" s="27"/>
      <c r="AZ123" s="38"/>
      <c r="BA123" s="27"/>
      <c r="BB123" s="27"/>
      <c r="BC123" s="27"/>
      <c r="BD12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2022-10-26T18:28:26Z</dcterms:modified>
</cp:coreProperties>
</file>