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9660" activeTab="2"/>
  </bookViews>
  <sheets>
    <sheet name="BMZ rew.0" sheetId="1" r:id="rId1"/>
    <sheet name="BMZ rew.1" sheetId="4" r:id="rId2"/>
    <sheet name="BMZ rew.2" sheetId="5" r:id="rId3"/>
    <sheet name="BMZ rew.2.1" sheetId="2" r:id="rId4"/>
  </sheets>
  <definedNames>
    <definedName name="_xlnm.Print_Titles" localSheetId="3">'BMZ rew.2.1'!$C:$C</definedName>
  </definedNames>
  <calcPr calcId="125725"/>
</workbook>
</file>

<file path=xl/calcChain.xml><?xml version="1.0" encoding="utf-8"?>
<calcChain xmlns="http://schemas.openxmlformats.org/spreadsheetml/2006/main">
  <c r="Q54" i="5"/>
  <c r="R54" s="1"/>
  <c r="Q53"/>
  <c r="R53" s="1"/>
  <c r="Q52"/>
  <c r="R52" s="1"/>
  <c r="Q51"/>
  <c r="R51" s="1"/>
  <c r="Q50"/>
  <c r="R50" s="1"/>
  <c r="Q49"/>
  <c r="R49" s="1"/>
  <c r="Q48"/>
  <c r="Q47"/>
  <c r="Q46"/>
  <c r="R46" s="1"/>
  <c r="Q45"/>
  <c r="R45" s="1"/>
  <c r="Q44"/>
  <c r="R44" s="1"/>
  <c r="Q42"/>
  <c r="R42" s="1"/>
  <c r="Q41"/>
  <c r="R41" s="1"/>
  <c r="Q40"/>
  <c r="R40" s="1"/>
  <c r="Q39"/>
  <c r="Q38"/>
  <c r="Q37"/>
  <c r="R37" s="1"/>
  <c r="Q36"/>
  <c r="R36" s="1"/>
  <c r="Q35"/>
  <c r="R35" s="1"/>
  <c r="Q34"/>
  <c r="R34" s="1"/>
  <c r="Q33"/>
  <c r="R33" s="1"/>
  <c r="Q32"/>
  <c r="R32" s="1"/>
  <c r="Q30"/>
  <c r="Q29"/>
  <c r="Q28"/>
  <c r="R28" s="1"/>
  <c r="Q27"/>
  <c r="R27" s="1"/>
  <c r="Q26"/>
  <c r="R26" s="1"/>
  <c r="Q25"/>
  <c r="R25" s="1"/>
  <c r="Q24"/>
  <c r="R24" s="1"/>
  <c r="Q23"/>
  <c r="R23" s="1"/>
  <c r="Q22"/>
  <c r="Q21"/>
  <c r="Q20"/>
  <c r="R20" s="1"/>
  <c r="Q19"/>
  <c r="R19" s="1"/>
  <c r="Q17"/>
  <c r="R17" s="1"/>
  <c r="Q16"/>
  <c r="R16" s="1"/>
  <c r="Q15"/>
  <c r="R15" s="1"/>
  <c r="Q14"/>
  <c r="R14" s="1"/>
  <c r="Q13"/>
  <c r="Q12"/>
  <c r="Q11"/>
  <c r="R11" s="1"/>
  <c r="Q10"/>
  <c r="R10" s="1"/>
  <c r="Q9"/>
  <c r="R9" s="1"/>
  <c r="Q8"/>
  <c r="R8" s="1"/>
  <c r="P54"/>
  <c r="P53"/>
  <c r="P52"/>
  <c r="P51"/>
  <c r="P50"/>
  <c r="P49"/>
  <c r="P48"/>
  <c r="P47"/>
  <c r="P46"/>
  <c r="P45"/>
  <c r="P44"/>
  <c r="P42"/>
  <c r="P41"/>
  <c r="P40"/>
  <c r="P39"/>
  <c r="P38"/>
  <c r="P37"/>
  <c r="P36"/>
  <c r="P35"/>
  <c r="P34"/>
  <c r="P33"/>
  <c r="P32"/>
  <c r="P30"/>
  <c r="P29"/>
  <c r="P28"/>
  <c r="P27"/>
  <c r="P26"/>
  <c r="P25"/>
  <c r="P24"/>
  <c r="P23"/>
  <c r="P22"/>
  <c r="P21"/>
  <c r="P20"/>
  <c r="P19"/>
  <c r="P17"/>
  <c r="P16"/>
  <c r="P15"/>
  <c r="P14"/>
  <c r="P13"/>
  <c r="P12"/>
  <c r="P11"/>
  <c r="P10"/>
  <c r="P9"/>
  <c r="P8"/>
  <c r="O54"/>
  <c r="O53"/>
  <c r="O52"/>
  <c r="O51"/>
  <c r="O50"/>
  <c r="O49"/>
  <c r="O48"/>
  <c r="O47"/>
  <c r="O46"/>
  <c r="O45"/>
  <c r="O44"/>
  <c r="O42"/>
  <c r="O41"/>
  <c r="O40"/>
  <c r="O39"/>
  <c r="O38"/>
  <c r="O37"/>
  <c r="O36"/>
  <c r="O35"/>
  <c r="O34"/>
  <c r="O33"/>
  <c r="O32"/>
  <c r="O30"/>
  <c r="O29"/>
  <c r="O28"/>
  <c r="O27"/>
  <c r="O26"/>
  <c r="O25"/>
  <c r="O24"/>
  <c r="O23"/>
  <c r="O22"/>
  <c r="O21"/>
  <c r="O20"/>
  <c r="O19"/>
  <c r="O17"/>
  <c r="O16"/>
  <c r="O15"/>
  <c r="O14"/>
  <c r="O13"/>
  <c r="O12"/>
  <c r="O11"/>
  <c r="O10"/>
  <c r="O9"/>
  <c r="O8"/>
  <c r="R48"/>
  <c r="R47"/>
  <c r="R39"/>
  <c r="R38"/>
  <c r="R30"/>
  <c r="R29"/>
  <c r="R22"/>
  <c r="R21"/>
  <c r="R13"/>
  <c r="R12"/>
  <c r="AZ29" i="2"/>
  <c r="AY29"/>
  <c r="AX29"/>
  <c r="AW29"/>
  <c r="AV29"/>
  <c r="AU29"/>
  <c r="AT29"/>
  <c r="AS29"/>
  <c r="AR29"/>
  <c r="AQ29"/>
  <c r="AP29"/>
  <c r="AN29"/>
  <c r="AM29"/>
  <c r="AL29"/>
  <c r="AK29"/>
  <c r="AJ29"/>
  <c r="AI29"/>
  <c r="AH29"/>
  <c r="AG29"/>
  <c r="AF29"/>
  <c r="AE29"/>
  <c r="AD29"/>
  <c r="AB29"/>
  <c r="AA29"/>
  <c r="Z29"/>
  <c r="Y29"/>
  <c r="X29"/>
  <c r="W29"/>
  <c r="V29"/>
  <c r="U29"/>
  <c r="T29"/>
  <c r="S29"/>
  <c r="R29"/>
  <c r="Q29"/>
  <c r="O29"/>
  <c r="N29"/>
  <c r="M29"/>
  <c r="L29"/>
  <c r="K29"/>
  <c r="J29"/>
  <c r="I29"/>
  <c r="H29"/>
  <c r="G29"/>
  <c r="F29"/>
  <c r="AZ23"/>
  <c r="AY23"/>
  <c r="AX23"/>
  <c r="AW23"/>
  <c r="AV23"/>
  <c r="AU23"/>
  <c r="AT23"/>
  <c r="AS23"/>
  <c r="AR23"/>
  <c r="AQ23"/>
  <c r="AP23"/>
  <c r="AN23"/>
  <c r="AM23"/>
  <c r="AL23"/>
  <c r="AK23"/>
  <c r="AJ23"/>
  <c r="AI23"/>
  <c r="AH23"/>
  <c r="AG23"/>
  <c r="AF23"/>
  <c r="AE23"/>
  <c r="AD23"/>
  <c r="AB23"/>
  <c r="AA23"/>
  <c r="Z23"/>
  <c r="Y23"/>
  <c r="X23"/>
  <c r="W23"/>
  <c r="V23"/>
  <c r="U23"/>
  <c r="T23"/>
  <c r="S23"/>
  <c r="R23"/>
  <c r="Q23"/>
  <c r="O23"/>
  <c r="N23"/>
  <c r="M23"/>
  <c r="L23"/>
  <c r="K23"/>
  <c r="J23"/>
  <c r="I23"/>
  <c r="H23"/>
  <c r="G23"/>
  <c r="F23"/>
  <c r="X20" i="5" l="1"/>
  <c r="X37"/>
  <c r="X46"/>
  <c r="X36"/>
  <c r="X52"/>
  <c r="X47"/>
  <c r="X23"/>
  <c r="X11"/>
  <c r="X45"/>
  <c r="X9"/>
  <c r="X26"/>
  <c r="X44"/>
  <c r="X13"/>
  <c r="X50"/>
  <c r="T34" i="1"/>
  <c r="AZ20" i="2"/>
  <c r="AY20"/>
  <c r="AX20"/>
  <c r="AW20"/>
  <c r="AV20"/>
  <c r="AU20"/>
  <c r="AT20"/>
  <c r="AS20"/>
  <c r="AR20"/>
  <c r="AQ20"/>
  <c r="AP20"/>
  <c r="AZ19"/>
  <c r="AZ21" s="1"/>
  <c r="AY19"/>
  <c r="AY21" s="1"/>
  <c r="AX19"/>
  <c r="AX21" s="1"/>
  <c r="AW19"/>
  <c r="AW21" s="1"/>
  <c r="AV19"/>
  <c r="AV21" s="1"/>
  <c r="AV22" s="1"/>
  <c r="AU19"/>
  <c r="AT19"/>
  <c r="AS19"/>
  <c r="AR19"/>
  <c r="AQ19"/>
  <c r="AP19"/>
  <c r="AN20"/>
  <c r="AM20"/>
  <c r="AL20"/>
  <c r="AK20"/>
  <c r="AJ20"/>
  <c r="AI20"/>
  <c r="AH20"/>
  <c r="AG20"/>
  <c r="AF20"/>
  <c r="AE20"/>
  <c r="AD20"/>
  <c r="AN19"/>
  <c r="AN21" s="1"/>
  <c r="AN22" s="1"/>
  <c r="AM19"/>
  <c r="AM21" s="1"/>
  <c r="AL19"/>
  <c r="AL21" s="1"/>
  <c r="AK19"/>
  <c r="AK21" s="1"/>
  <c r="AJ19"/>
  <c r="AJ21" s="1"/>
  <c r="AI19"/>
  <c r="AH19"/>
  <c r="AG19"/>
  <c r="AF19"/>
  <c r="AE19"/>
  <c r="AD19"/>
  <c r="X20"/>
  <c r="Y20"/>
  <c r="Z20"/>
  <c r="AA20"/>
  <c r="AB20"/>
  <c r="W19"/>
  <c r="W21" s="1"/>
  <c r="X19"/>
  <c r="X21" s="1"/>
  <c r="X22" s="1"/>
  <c r="Y19"/>
  <c r="Y21" s="1"/>
  <c r="Y22" s="1"/>
  <c r="Z19"/>
  <c r="Z21" s="1"/>
  <c r="Z22" s="1"/>
  <c r="AA19"/>
  <c r="AA21" s="1"/>
  <c r="AB19"/>
  <c r="AB21" s="1"/>
  <c r="F19"/>
  <c r="F21" s="1"/>
  <c r="AU7"/>
  <c r="AT7"/>
  <c r="AS7"/>
  <c r="AS21" s="1"/>
  <c r="AR7"/>
  <c r="AQ7"/>
  <c r="AP7"/>
  <c r="AI7"/>
  <c r="AI21" s="1"/>
  <c r="AH7"/>
  <c r="AG7"/>
  <c r="AF7"/>
  <c r="AF21" s="1"/>
  <c r="AF22" s="1"/>
  <c r="AE7"/>
  <c r="AE21" s="1"/>
  <c r="AD7"/>
  <c r="AO3"/>
  <c r="AC3"/>
  <c r="P3"/>
  <c r="E3"/>
  <c r="L19"/>
  <c r="L21" s="1"/>
  <c r="M19"/>
  <c r="M21" s="1"/>
  <c r="N19"/>
  <c r="N21" s="1"/>
  <c r="O19"/>
  <c r="O21" s="1"/>
  <c r="U21" i="5"/>
  <c r="X21" s="1"/>
  <c r="U41"/>
  <c r="X41" s="1"/>
  <c r="U54"/>
  <c r="X54" s="1"/>
  <c r="U52"/>
  <c r="U51"/>
  <c r="X51" s="1"/>
  <c r="U50"/>
  <c r="U42"/>
  <c r="X42" s="1"/>
  <c r="U40"/>
  <c r="X40" s="1"/>
  <c r="U39"/>
  <c r="X39" s="1"/>
  <c r="U38"/>
  <c r="X38" s="1"/>
  <c r="U30"/>
  <c r="X30" s="1"/>
  <c r="U28"/>
  <c r="X28" s="1"/>
  <c r="U27"/>
  <c r="X27" s="1"/>
  <c r="U26"/>
  <c r="U24"/>
  <c r="X24" s="1"/>
  <c r="U23"/>
  <c r="U22"/>
  <c r="X22" s="1"/>
  <c r="U20"/>
  <c r="U19"/>
  <c r="X19" s="1"/>
  <c r="C43"/>
  <c r="C31"/>
  <c r="C18"/>
  <c r="C7"/>
  <c r="U17"/>
  <c r="X17" s="1"/>
  <c r="U16"/>
  <c r="X16" s="1"/>
  <c r="U14"/>
  <c r="X14" s="1"/>
  <c r="U13"/>
  <c r="U12"/>
  <c r="X12" s="1"/>
  <c r="U11"/>
  <c r="U10"/>
  <c r="X10" s="1"/>
  <c r="U9"/>
  <c r="U8"/>
  <c r="X8" s="1"/>
  <c r="G49"/>
  <c r="U49" s="1"/>
  <c r="X49" s="1"/>
  <c r="G48"/>
  <c r="U48" s="1"/>
  <c r="X48" s="1"/>
  <c r="G47"/>
  <c r="U47" s="1"/>
  <c r="G46"/>
  <c r="U46" s="1"/>
  <c r="G45"/>
  <c r="U45" s="1"/>
  <c r="G44"/>
  <c r="U44" s="1"/>
  <c r="G37"/>
  <c r="U37" s="1"/>
  <c r="G36"/>
  <c r="U36" s="1"/>
  <c r="G35"/>
  <c r="U35" s="1"/>
  <c r="X35" s="1"/>
  <c r="G34"/>
  <c r="U34" s="1"/>
  <c r="X34" s="1"/>
  <c r="G33"/>
  <c r="U33" s="1"/>
  <c r="X33" s="1"/>
  <c r="G32"/>
  <c r="U32" s="1"/>
  <c r="X32" s="1"/>
  <c r="R34" i="1"/>
  <c r="M34"/>
  <c r="H34"/>
  <c r="C34"/>
  <c r="D88" i="4"/>
  <c r="D87"/>
  <c r="D86"/>
  <c r="D85"/>
  <c r="D84"/>
  <c r="D83"/>
  <c r="H11"/>
  <c r="B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D66"/>
  <c r="D65"/>
  <c r="D64"/>
  <c r="D63"/>
  <c r="D62"/>
  <c r="D61"/>
  <c r="B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F11"/>
  <c r="F64" s="1"/>
  <c r="H64" s="1"/>
  <c r="D11"/>
  <c r="F42" s="1"/>
  <c r="B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32"/>
  <c r="H31"/>
  <c r="H30"/>
  <c r="H29"/>
  <c r="H28"/>
  <c r="H27"/>
  <c r="H26"/>
  <c r="H25"/>
  <c r="H24"/>
  <c r="H23"/>
  <c r="G32"/>
  <c r="G31"/>
  <c r="G30"/>
  <c r="G29"/>
  <c r="G28"/>
  <c r="G27"/>
  <c r="G26"/>
  <c r="G25"/>
  <c r="G24"/>
  <c r="G23"/>
  <c r="B33"/>
  <c r="B11"/>
  <c r="F22" s="1"/>
  <c r="H22" s="1"/>
  <c r="G19" i="2"/>
  <c r="G21" s="1"/>
  <c r="H19"/>
  <c r="H21" s="1"/>
  <c r="I19"/>
  <c r="I21" s="1"/>
  <c r="J19"/>
  <c r="J21" s="1"/>
  <c r="K19"/>
  <c r="K21" s="1"/>
  <c r="Q19"/>
  <c r="Q21" s="1"/>
  <c r="R19"/>
  <c r="R21" s="1"/>
  <c r="S19"/>
  <c r="S21" s="1"/>
  <c r="T19"/>
  <c r="T21" s="1"/>
  <c r="U19"/>
  <c r="U21" s="1"/>
  <c r="V19"/>
  <c r="V21" s="1"/>
  <c r="G20"/>
  <c r="H20"/>
  <c r="I20"/>
  <c r="J20"/>
  <c r="K20"/>
  <c r="L20"/>
  <c r="M20"/>
  <c r="N20"/>
  <c r="O20"/>
  <c r="Q20"/>
  <c r="R20"/>
  <c r="S20"/>
  <c r="T20"/>
  <c r="U20"/>
  <c r="V20"/>
  <c r="W20"/>
  <c r="F20"/>
  <c r="P33" i="1"/>
  <c r="K33"/>
  <c r="F33"/>
  <c r="Q12"/>
  <c r="L12"/>
  <c r="G12"/>
  <c r="A33"/>
  <c r="B12"/>
  <c r="D18" s="1"/>
  <c r="Y31" i="5" l="1"/>
  <c r="AS22" i="2"/>
  <c r="AM22"/>
  <c r="AM26" s="1"/>
  <c r="AA22"/>
  <c r="AX22"/>
  <c r="AE22"/>
  <c r="AW22"/>
  <c r="AK22"/>
  <c r="AK26" s="1"/>
  <c r="AJ22"/>
  <c r="AI22"/>
  <c r="AB22"/>
  <c r="AB26" s="1"/>
  <c r="X26"/>
  <c r="Y26"/>
  <c r="Z26"/>
  <c r="AG21"/>
  <c r="AG22" s="1"/>
  <c r="AG26" s="1"/>
  <c r="AT21"/>
  <c r="AT22" s="1"/>
  <c r="AT26" s="1"/>
  <c r="AU21"/>
  <c r="AU22" s="1"/>
  <c r="AH21"/>
  <c r="AH22" s="1"/>
  <c r="AR21"/>
  <c r="AR22" s="1"/>
  <c r="AZ22"/>
  <c r="AZ26" s="1"/>
  <c r="AP21"/>
  <c r="AP22" s="1"/>
  <c r="AD21"/>
  <c r="AD22" s="1"/>
  <c r="AD26" s="1"/>
  <c r="AL22"/>
  <c r="AL26" s="1"/>
  <c r="AQ21"/>
  <c r="AQ22" s="1"/>
  <c r="AQ26" s="1"/>
  <c r="AY22"/>
  <c r="AY26"/>
  <c r="AX26"/>
  <c r="AV26"/>
  <c r="AW26"/>
  <c r="AE26"/>
  <c r="AF26"/>
  <c r="AN26"/>
  <c r="D4"/>
  <c r="U15" i="5"/>
  <c r="D6"/>
  <c r="V31"/>
  <c r="U29"/>
  <c r="X29" s="1"/>
  <c r="Y18" s="1"/>
  <c r="U25"/>
  <c r="X25" s="1"/>
  <c r="U53"/>
  <c r="F40" i="4"/>
  <c r="F84"/>
  <c r="H84" s="1"/>
  <c r="F65"/>
  <c r="G65" s="1"/>
  <c r="F61"/>
  <c r="G61" s="1"/>
  <c r="F85"/>
  <c r="H85" s="1"/>
  <c r="F88"/>
  <c r="H88" s="1"/>
  <c r="F62"/>
  <c r="H62" s="1"/>
  <c r="F66"/>
  <c r="G66" s="1"/>
  <c r="F63"/>
  <c r="H63" s="1"/>
  <c r="F41"/>
  <c r="H41" s="1"/>
  <c r="F43"/>
  <c r="F39"/>
  <c r="G39" s="1"/>
  <c r="F44"/>
  <c r="F87"/>
  <c r="G87" s="1"/>
  <c r="F86"/>
  <c r="F83"/>
  <c r="H83" s="1"/>
  <c r="G64"/>
  <c r="G22"/>
  <c r="F19"/>
  <c r="F20"/>
  <c r="F17"/>
  <c r="F21"/>
  <c r="F18"/>
  <c r="V22" i="2"/>
  <c r="R22"/>
  <c r="M22"/>
  <c r="I22"/>
  <c r="I26" s="1"/>
  <c r="U22"/>
  <c r="Q22"/>
  <c r="L22"/>
  <c r="L26" s="1"/>
  <c r="H22"/>
  <c r="T22"/>
  <c r="O22"/>
  <c r="K22"/>
  <c r="G22"/>
  <c r="F22"/>
  <c r="S22"/>
  <c r="N22"/>
  <c r="N26" s="1"/>
  <c r="J22"/>
  <c r="J26" s="1"/>
  <c r="W22"/>
  <c r="M26"/>
  <c r="C18" i="1"/>
  <c r="C22"/>
  <c r="D21"/>
  <c r="I22"/>
  <c r="C17"/>
  <c r="C20"/>
  <c r="D19"/>
  <c r="C21"/>
  <c r="C19"/>
  <c r="D17"/>
  <c r="D22"/>
  <c r="D20"/>
  <c r="N17"/>
  <c r="N18"/>
  <c r="N19"/>
  <c r="N20"/>
  <c r="N21"/>
  <c r="N22"/>
  <c r="R17"/>
  <c r="R18"/>
  <c r="R19"/>
  <c r="R20"/>
  <c r="R21"/>
  <c r="R22"/>
  <c r="M17"/>
  <c r="M18"/>
  <c r="M19"/>
  <c r="M20"/>
  <c r="M21"/>
  <c r="M22"/>
  <c r="S17"/>
  <c r="S18"/>
  <c r="S19"/>
  <c r="S20"/>
  <c r="S21"/>
  <c r="S22"/>
  <c r="I17"/>
  <c r="I18"/>
  <c r="I19"/>
  <c r="I20"/>
  <c r="I21"/>
  <c r="H17"/>
  <c r="H18"/>
  <c r="H19"/>
  <c r="H20"/>
  <c r="H21"/>
  <c r="H22"/>
  <c r="V7" i="5" l="1"/>
  <c r="W6" s="1"/>
  <c r="X15"/>
  <c r="Y7" s="1"/>
  <c r="Z6" s="1"/>
  <c r="V43"/>
  <c r="X53"/>
  <c r="Y43" s="1"/>
  <c r="V18"/>
  <c r="AA26" i="2"/>
  <c r="AS26"/>
  <c r="AI26"/>
  <c r="AJ26"/>
  <c r="O26"/>
  <c r="K26"/>
  <c r="G26"/>
  <c r="AP26"/>
  <c r="H26"/>
  <c r="AH26"/>
  <c r="R26"/>
  <c r="U26"/>
  <c r="V26"/>
  <c r="AU26"/>
  <c r="AR26"/>
  <c r="W26"/>
  <c r="S26"/>
  <c r="F26"/>
  <c r="T26"/>
  <c r="S43" i="5"/>
  <c r="S31"/>
  <c r="H39" i="4"/>
  <c r="H61"/>
  <c r="H66"/>
  <c r="G88"/>
  <c r="G63"/>
  <c r="G85"/>
  <c r="G84"/>
  <c r="G62"/>
  <c r="G77" s="1"/>
  <c r="H65"/>
  <c r="H87"/>
  <c r="G83"/>
  <c r="H86"/>
  <c r="G86"/>
  <c r="G41"/>
  <c r="H40"/>
  <c r="G40"/>
  <c r="H42"/>
  <c r="G42"/>
  <c r="H44"/>
  <c r="G44"/>
  <c r="G43"/>
  <c r="H43"/>
  <c r="G20"/>
  <c r="H20"/>
  <c r="H18"/>
  <c r="G18"/>
  <c r="H19"/>
  <c r="G19"/>
  <c r="H17"/>
  <c r="G17"/>
  <c r="H21"/>
  <c r="G21"/>
  <c r="Q26" i="2"/>
  <c r="C33" i="1"/>
  <c r="M33"/>
  <c r="N33"/>
  <c r="D33"/>
  <c r="S33"/>
  <c r="R33"/>
  <c r="H33"/>
  <c r="I33"/>
  <c r="AC27" i="2" l="1"/>
  <c r="E24"/>
  <c r="AC24"/>
  <c r="E27"/>
  <c r="P27"/>
  <c r="AO27"/>
  <c r="AC30"/>
  <c r="AO24"/>
  <c r="P24"/>
  <c r="S7" i="5"/>
  <c r="S18"/>
  <c r="H77" i="4"/>
  <c r="G78" s="1"/>
  <c r="H33"/>
  <c r="H99"/>
  <c r="G99"/>
  <c r="G55"/>
  <c r="H55"/>
  <c r="G33"/>
  <c r="P30" i="2" l="1"/>
  <c r="E30"/>
  <c r="AO30"/>
  <c r="D28"/>
  <c r="D25"/>
  <c r="T6" i="5"/>
  <c r="G34" i="4"/>
  <c r="L1"/>
  <c r="G56"/>
  <c r="L2"/>
  <c r="D31" i="2" l="1"/>
  <c r="L3" i="4"/>
</calcChain>
</file>

<file path=xl/sharedStrings.xml><?xml version="1.0" encoding="utf-8"?>
<sst xmlns="http://schemas.openxmlformats.org/spreadsheetml/2006/main" count="297" uniqueCount="91">
  <si>
    <t>Pole powierzchni</t>
  </si>
  <si>
    <t>m2</t>
  </si>
  <si>
    <t>Rzędna</t>
  </si>
  <si>
    <t>m</t>
  </si>
  <si>
    <t>Warstwa</t>
  </si>
  <si>
    <t>Podbudowa</t>
  </si>
  <si>
    <t>Grubość</t>
  </si>
  <si>
    <t>-</t>
  </si>
  <si>
    <t>Posadzka</t>
  </si>
  <si>
    <t>Ocieplenie</t>
  </si>
  <si>
    <t>Podkład</t>
  </si>
  <si>
    <t>Humus:</t>
  </si>
  <si>
    <t>Razem:</t>
  </si>
  <si>
    <t>Bilans mas</t>
  </si>
  <si>
    <t>Wykop</t>
  </si>
  <si>
    <t>Nasyp</t>
  </si>
  <si>
    <t>m3</t>
  </si>
  <si>
    <t>PPP (m npm):</t>
  </si>
  <si>
    <t>Edycja</t>
  </si>
  <si>
    <t>Wyniki</t>
  </si>
  <si>
    <t>PPP wzgl.</t>
  </si>
  <si>
    <t>Nr pola [-]</t>
  </si>
  <si>
    <t>Grubość humusu [m]</t>
  </si>
  <si>
    <t>Rzędna istniejąca [m n.p.m]</t>
  </si>
  <si>
    <t>Rzędna istniejąca po zdjęciu humusu [m n.p.m]</t>
  </si>
  <si>
    <t>4 [m]</t>
  </si>
  <si>
    <t>5 [m]</t>
  </si>
  <si>
    <t>6 [m]</t>
  </si>
  <si>
    <t>7 [m]</t>
  </si>
  <si>
    <t>8 [m]</t>
  </si>
  <si>
    <t>9 [m]</t>
  </si>
  <si>
    <t>10 [m]</t>
  </si>
  <si>
    <t>Projektowana grubość nawierzchni:</t>
  </si>
  <si>
    <t>posadzka [m]</t>
  </si>
  <si>
    <t>ocieplenie [m]</t>
  </si>
  <si>
    <t>podkładk [m]</t>
  </si>
  <si>
    <t>PPP [m n.p.m]</t>
  </si>
  <si>
    <t>Rzędna projektowana [m n.p.m]</t>
  </si>
  <si>
    <t>Razem [m]</t>
  </si>
  <si>
    <t>Wykop [m3]</t>
  </si>
  <si>
    <t>Nasyp [m3]</t>
  </si>
  <si>
    <t>Powierzchnia pola [m2]</t>
  </si>
  <si>
    <t>Nr pola</t>
  </si>
  <si>
    <t>[-]</t>
  </si>
  <si>
    <t>[m2]</t>
  </si>
  <si>
    <t>[m]</t>
  </si>
  <si>
    <t>[m3]</t>
  </si>
  <si>
    <t>Rzędna
istn.</t>
  </si>
  <si>
    <t>PPP</t>
  </si>
  <si>
    <t>[m n.p.m.]</t>
  </si>
  <si>
    <t>Humus</t>
  </si>
  <si>
    <t>Różnica
(+ nasy/- wykop)</t>
  </si>
  <si>
    <t>Wykop razem [m3]</t>
  </si>
  <si>
    <t>Nasyp razem [m3]</t>
  </si>
  <si>
    <t>Bilans [m3]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</si>
  <si>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</si>
  <si>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</si>
  <si>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</si>
  <si>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</si>
  <si>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</si>
  <si>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</si>
  <si>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</si>
  <si>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</si>
  <si>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</si>
  <si>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</si>
  <si>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</si>
  <si>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</si>
  <si>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</si>
  <si>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</si>
  <si>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4.1</t>
  </si>
  <si>
    <t>4.2</t>
  </si>
  <si>
    <t>4.3</t>
  </si>
  <si>
    <t>4.4</t>
  </si>
  <si>
    <t>4.5</t>
  </si>
  <si>
    <t>4.6</t>
  </si>
  <si>
    <t>3.3</t>
  </si>
  <si>
    <t>3.4</t>
  </si>
  <si>
    <t>3.5</t>
  </si>
  <si>
    <t>3.6</t>
  </si>
  <si>
    <t>Rzędna
istniejąca</t>
  </si>
  <si>
    <t>Grubość humusu</t>
  </si>
  <si>
    <r>
      <t>Różnica (+ nasyp/</t>
    </r>
    <r>
      <rPr>
        <sz val="11"/>
        <color rgb="FFFF0000"/>
        <rFont val="Cambria"/>
        <family val="1"/>
        <charset val="238"/>
        <scheme val="major"/>
      </rPr>
      <t>- wykop</t>
    </r>
    <r>
      <rPr>
        <sz val="11"/>
        <rFont val="Cambria"/>
        <family val="1"/>
        <charset val="238"/>
        <scheme val="major"/>
      </rPr>
      <t xml:space="preserve">) [m] </t>
    </r>
  </si>
  <si>
    <r>
      <t xml:space="preserve">Różnica 
(+ nasy
</t>
    </r>
    <r>
      <rPr>
        <sz val="11"/>
        <color rgb="FFFF0000"/>
        <rFont val="Calibri"/>
        <family val="2"/>
        <charset val="238"/>
        <scheme val="minor"/>
      </rPr>
      <t>- wykop</t>
    </r>
    <r>
      <rPr>
        <sz val="11"/>
        <color theme="1"/>
        <rFont val="Calibri"/>
        <family val="2"/>
        <charset val="238"/>
        <scheme val="minor"/>
      </rPr>
      <t>)</t>
    </r>
  </si>
  <si>
    <r>
      <t>Bilans (+ nasyp/</t>
    </r>
    <r>
      <rPr>
        <sz val="11"/>
        <color rgb="FFFF0000"/>
        <rFont val="Cambria"/>
        <family val="1"/>
        <charset val="238"/>
        <scheme val="major"/>
      </rPr>
      <t>- wykop</t>
    </r>
    <r>
      <rPr>
        <sz val="11"/>
        <rFont val="Cambria"/>
        <family val="1"/>
        <charset val="238"/>
        <scheme val="major"/>
      </rPr>
      <t>) [m3]</t>
    </r>
  </si>
  <si>
    <r>
      <t xml:space="preserve">Bilans 
(+ nasy
</t>
    </r>
    <r>
      <rPr>
        <sz val="11"/>
        <color rgb="FFFF0000"/>
        <rFont val="Calibri"/>
        <family val="2"/>
        <charset val="238"/>
        <scheme val="minor"/>
      </rPr>
      <t>- wykop</t>
    </r>
    <r>
      <rPr>
        <sz val="11"/>
        <color theme="1"/>
        <rFont val="Calibri"/>
        <family val="2"/>
        <charset val="238"/>
        <scheme val="minor"/>
      </rPr>
      <t>)</t>
    </r>
  </si>
  <si>
    <r>
      <t>Bilans mas ziemnych (+ nasyp/</t>
    </r>
    <r>
      <rPr>
        <sz val="20"/>
        <color rgb="FFFF0000"/>
        <rFont val="Calibri"/>
        <family val="2"/>
        <charset val="238"/>
        <scheme val="minor"/>
      </rPr>
      <t>- wykop</t>
    </r>
    <r>
      <rPr>
        <sz val="20"/>
        <color theme="1"/>
        <rFont val="Calibri"/>
        <family val="2"/>
        <charset val="238"/>
        <scheme val="minor"/>
      </rPr>
      <t>) [m3]</t>
    </r>
  </si>
  <si>
    <r>
      <t>Bilans mas ziemnych (+ nasyp/</t>
    </r>
    <r>
      <rPr>
        <b/>
        <sz val="20"/>
        <color rgb="FFFF0000"/>
        <rFont val="Cambria"/>
        <family val="1"/>
        <charset val="238"/>
        <scheme val="major"/>
      </rPr>
      <t>- wykop</t>
    </r>
    <r>
      <rPr>
        <b/>
        <sz val="20"/>
        <color theme="1"/>
        <rFont val="Cambria"/>
        <family val="1"/>
        <charset val="238"/>
        <scheme val="major"/>
      </rPr>
      <t>) [m3]</t>
    </r>
  </si>
  <si>
    <t>Projektowana grubość nawierzchni</t>
  </si>
  <si>
    <t>Rzędna istniejąca po zdjęciu humusu</t>
  </si>
  <si>
    <t>[m n.p.m]</t>
  </si>
  <si>
    <t>Rzędna projektowana</t>
  </si>
</sst>
</file>

<file path=xl/styles.xml><?xml version="1.0" encoding="utf-8"?>
<styleSheet xmlns="http://schemas.openxmlformats.org/spreadsheetml/2006/main">
  <numFmts count="2">
    <numFmt numFmtId="164" formatCode="#,##0.00_ ;[Red]\-#,##0.00\ "/>
    <numFmt numFmtId="165" formatCode="#,##0_ ;[Red]\-#,##0\ "/>
  </numFmts>
  <fonts count="21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rgb="FF00B050"/>
      <name val="Czcionka tekstu podstawowego"/>
      <charset val="238"/>
    </font>
    <font>
      <b/>
      <sz val="11"/>
      <color theme="1"/>
      <name val="Czcionka tekstu podstawowego"/>
      <charset val="238"/>
    </font>
    <font>
      <sz val="20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  <scheme val="major"/>
    </font>
    <font>
      <sz val="11"/>
      <color rgb="FF0070C0"/>
      <name val="Cambria"/>
      <family val="1"/>
      <charset val="238"/>
      <scheme val="major"/>
    </font>
    <font>
      <b/>
      <sz val="11"/>
      <color rgb="FF0070C0"/>
      <name val="Cambria"/>
      <family val="1"/>
      <charset val="238"/>
      <scheme val="major"/>
    </font>
    <font>
      <sz val="11"/>
      <color rgb="FF00B050"/>
      <name val="Cambria"/>
      <family val="1"/>
      <charset val="238"/>
      <scheme val="major"/>
    </font>
    <font>
      <b/>
      <sz val="11"/>
      <color rgb="FF00B050"/>
      <name val="Cambria"/>
      <family val="1"/>
      <charset val="238"/>
      <scheme val="major"/>
    </font>
    <font>
      <b/>
      <sz val="11"/>
      <color theme="1"/>
      <name val="Cambria"/>
      <family val="1"/>
      <charset val="238"/>
      <scheme val="major"/>
    </font>
    <font>
      <sz val="11"/>
      <name val="Cambria"/>
      <family val="1"/>
      <charset val="238"/>
      <scheme val="major"/>
    </font>
    <font>
      <b/>
      <sz val="20"/>
      <color theme="1"/>
      <name val="Cambria"/>
      <family val="1"/>
      <charset val="238"/>
      <scheme val="major"/>
    </font>
    <font>
      <sz val="20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rgb="FFFF0000"/>
      <name val="Cambria"/>
      <family val="1"/>
      <charset val="238"/>
      <scheme val="major"/>
    </font>
    <font>
      <sz val="11"/>
      <color rgb="FFFF0000"/>
      <name val="Calibri"/>
      <family val="2"/>
      <charset val="238"/>
      <scheme val="minor"/>
    </font>
    <font>
      <sz val="20"/>
      <color rgb="FFFF0000"/>
      <name val="Calibri"/>
      <family val="2"/>
      <charset val="238"/>
      <scheme val="minor"/>
    </font>
    <font>
      <b/>
      <sz val="20"/>
      <color rgb="FFFF0000"/>
      <name val="Cambria"/>
      <family val="1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right" vertical="center"/>
    </xf>
    <xf numFmtId="0" fontId="0" fillId="2" borderId="48" xfId="0" applyFill="1" applyBorder="1" applyAlignment="1">
      <alignment horizontal="right" vertical="center"/>
    </xf>
    <xf numFmtId="0" fontId="0" fillId="2" borderId="50" xfId="0" applyFill="1" applyBorder="1" applyAlignment="1">
      <alignment horizontal="right" vertical="center"/>
    </xf>
    <xf numFmtId="3" fontId="0" fillId="2" borderId="47" xfId="0" applyNumberFormat="1" applyFill="1" applyBorder="1" applyAlignment="1">
      <alignment horizontal="center" vertical="center"/>
    </xf>
    <xf numFmtId="3" fontId="0" fillId="2" borderId="49" xfId="0" applyNumberFormat="1" applyFill="1" applyBorder="1" applyAlignment="1">
      <alignment horizontal="center" vertical="center"/>
    </xf>
    <xf numFmtId="3" fontId="0" fillId="2" borderId="5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35" xfId="0" applyFont="1" applyFill="1" applyBorder="1" applyAlignment="1">
      <alignment vertical="center"/>
    </xf>
    <xf numFmtId="0" fontId="7" fillId="0" borderId="63" xfId="0" applyFont="1" applyFill="1" applyBorder="1" applyAlignment="1">
      <alignment vertical="center"/>
    </xf>
    <xf numFmtId="0" fontId="7" fillId="0" borderId="52" xfId="0" applyFont="1" applyFill="1" applyBorder="1" applyAlignment="1">
      <alignment vertical="center"/>
    </xf>
    <xf numFmtId="49" fontId="8" fillId="0" borderId="62" xfId="0" applyNumberFormat="1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4" fontId="1" fillId="2" borderId="54" xfId="0" applyNumberFormat="1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49" fontId="16" fillId="0" borderId="53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4" fontId="16" fillId="0" borderId="54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" fontId="16" fillId="0" borderId="23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4" fontId="16" fillId="0" borderId="33" xfId="0" applyNumberFormat="1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4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3" fontId="13" fillId="2" borderId="19" xfId="0" applyNumberFormat="1" applyFont="1" applyFill="1" applyBorder="1" applyAlignment="1">
      <alignment vertical="center" wrapText="1"/>
    </xf>
    <xf numFmtId="3" fontId="13" fillId="2" borderId="20" xfId="0" applyNumberFormat="1" applyFont="1" applyFill="1" applyBorder="1" applyAlignment="1">
      <alignment vertical="center" wrapText="1"/>
    </xf>
    <xf numFmtId="3" fontId="13" fillId="2" borderId="22" xfId="0" applyNumberFormat="1" applyFont="1" applyFill="1" applyBorder="1" applyAlignment="1">
      <alignment vertical="center" wrapText="1"/>
    </xf>
    <xf numFmtId="3" fontId="13" fillId="2" borderId="23" xfId="0" applyNumberFormat="1" applyFont="1" applyFill="1" applyBorder="1" applyAlignment="1">
      <alignment vertical="center" wrapText="1"/>
    </xf>
    <xf numFmtId="3" fontId="13" fillId="2" borderId="22" xfId="0" applyNumberFormat="1" applyFont="1" applyFill="1" applyBorder="1" applyAlignment="1">
      <alignment horizontal="right" vertical="center" wrapText="1"/>
    </xf>
    <xf numFmtId="3" fontId="13" fillId="2" borderId="23" xfId="0" applyNumberFormat="1" applyFont="1" applyFill="1" applyBorder="1" applyAlignment="1">
      <alignment horizontal="right" vertical="center" wrapText="1"/>
    </xf>
    <xf numFmtId="3" fontId="13" fillId="2" borderId="25" xfId="0" applyNumberFormat="1" applyFont="1" applyFill="1" applyBorder="1" applyAlignment="1">
      <alignment horizontal="right" vertical="center" wrapText="1"/>
    </xf>
    <xf numFmtId="3" fontId="13" fillId="2" borderId="26" xfId="0" applyNumberFormat="1" applyFont="1" applyFill="1" applyBorder="1" applyAlignment="1">
      <alignment horizontal="right" vertical="center" wrapText="1"/>
    </xf>
    <xf numFmtId="3" fontId="13" fillId="2" borderId="53" xfId="0" applyNumberFormat="1" applyFont="1" applyFill="1" applyBorder="1" applyAlignment="1">
      <alignment vertical="center" wrapText="1"/>
    </xf>
    <xf numFmtId="3" fontId="13" fillId="2" borderId="54" xfId="0" applyNumberFormat="1" applyFont="1" applyFill="1" applyBorder="1" applyAlignment="1">
      <alignment vertical="center" wrapText="1"/>
    </xf>
    <xf numFmtId="3" fontId="7" fillId="0" borderId="0" xfId="0" applyNumberFormat="1" applyFont="1" applyBorder="1" applyAlignment="1">
      <alignment wrapText="1"/>
    </xf>
    <xf numFmtId="49" fontId="11" fillId="0" borderId="20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0" fontId="11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3" fontId="7" fillId="0" borderId="23" xfId="0" applyNumberFormat="1" applyFont="1" applyFill="1" applyBorder="1" applyAlignment="1">
      <alignment horizontal="center" vertical="center"/>
    </xf>
    <xf numFmtId="3" fontId="7" fillId="0" borderId="23" xfId="0" applyNumberFormat="1" applyFont="1" applyFill="1" applyBorder="1" applyAlignment="1">
      <alignment vertical="center"/>
    </xf>
    <xf numFmtId="3" fontId="7" fillId="0" borderId="35" xfId="0" applyNumberFormat="1" applyFont="1" applyFill="1" applyBorder="1" applyAlignment="1">
      <alignment vertical="center"/>
    </xf>
    <xf numFmtId="3" fontId="13" fillId="0" borderId="23" xfId="0" applyNumberFormat="1" applyFont="1" applyBorder="1" applyAlignment="1">
      <alignment vertical="center" wrapText="1"/>
    </xf>
    <xf numFmtId="3" fontId="9" fillId="0" borderId="23" xfId="0" applyNumberFormat="1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vertical="center"/>
    </xf>
    <xf numFmtId="3" fontId="7" fillId="0" borderId="63" xfId="0" applyNumberFormat="1" applyFont="1" applyFill="1" applyBorder="1" applyAlignment="1">
      <alignment vertical="center"/>
    </xf>
    <xf numFmtId="3" fontId="0" fillId="2" borderId="0" xfId="0" applyNumberFormat="1" applyFill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textRotation="90"/>
    </xf>
    <xf numFmtId="0" fontId="11" fillId="0" borderId="61" xfId="0" applyFont="1" applyFill="1" applyBorder="1" applyAlignment="1">
      <alignment horizontal="center" vertical="center" textRotation="90"/>
    </xf>
    <xf numFmtId="0" fontId="12" fillId="2" borderId="60" xfId="0" applyFont="1" applyFill="1" applyBorder="1" applyAlignment="1">
      <alignment horizontal="center" vertical="center" textRotation="90"/>
    </xf>
    <xf numFmtId="0" fontId="12" fillId="2" borderId="61" xfId="0" applyFont="1" applyFill="1" applyBorder="1" applyAlignment="1">
      <alignment horizontal="center" vertical="center" textRotation="90"/>
    </xf>
    <xf numFmtId="0" fontId="12" fillId="2" borderId="59" xfId="0" applyFont="1" applyFill="1" applyBorder="1" applyAlignment="1">
      <alignment horizontal="center" vertical="center" textRotation="90"/>
    </xf>
    <xf numFmtId="164" fontId="13" fillId="2" borderId="22" xfId="0" applyNumberFormat="1" applyFont="1" applyFill="1" applyBorder="1" applyAlignment="1">
      <alignment vertical="center" wrapText="1"/>
    </xf>
    <xf numFmtId="164" fontId="13" fillId="2" borderId="23" xfId="0" applyNumberFormat="1" applyFont="1" applyFill="1" applyBorder="1" applyAlignment="1">
      <alignment vertical="center" wrapText="1"/>
    </xf>
    <xf numFmtId="164" fontId="7" fillId="0" borderId="23" xfId="0" applyNumberFormat="1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vertical="center"/>
    </xf>
    <xf numFmtId="165" fontId="13" fillId="2" borderId="25" xfId="0" applyNumberFormat="1" applyFont="1" applyFill="1" applyBorder="1" applyAlignment="1">
      <alignment vertical="center" wrapText="1"/>
    </xf>
    <xf numFmtId="165" fontId="13" fillId="2" borderId="26" xfId="0" applyNumberFormat="1" applyFont="1" applyFill="1" applyBorder="1" applyAlignment="1">
      <alignment vertical="center" wrapText="1"/>
    </xf>
    <xf numFmtId="165" fontId="7" fillId="0" borderId="26" xfId="0" applyNumberFormat="1" applyFont="1" applyFill="1" applyBorder="1" applyAlignment="1">
      <alignment horizontal="center" vertical="center"/>
    </xf>
    <xf numFmtId="165" fontId="13" fillId="2" borderId="22" xfId="0" applyNumberFormat="1" applyFont="1" applyFill="1" applyBorder="1" applyAlignment="1">
      <alignment vertical="center" wrapText="1"/>
    </xf>
    <xf numFmtId="165" fontId="13" fillId="2" borderId="23" xfId="0" applyNumberFormat="1" applyFont="1" applyFill="1" applyBorder="1" applyAlignment="1">
      <alignment vertical="center" wrapText="1"/>
    </xf>
    <xf numFmtId="165" fontId="7" fillId="0" borderId="23" xfId="0" applyNumberFormat="1" applyFont="1" applyFill="1" applyBorder="1" applyAlignment="1">
      <alignment horizontal="center" vertical="center"/>
    </xf>
    <xf numFmtId="49" fontId="13" fillId="0" borderId="47" xfId="0" applyNumberFormat="1" applyFont="1" applyBorder="1" applyAlignment="1">
      <alignment vertical="center" wrapText="1"/>
    </xf>
    <xf numFmtId="0" fontId="13" fillId="0" borderId="49" xfId="0" applyFont="1" applyBorder="1" applyAlignment="1">
      <alignment vertical="center" wrapText="1"/>
    </xf>
    <xf numFmtId="0" fontId="13" fillId="0" borderId="49" xfId="0" applyFont="1" applyFill="1" applyBorder="1" applyAlignment="1">
      <alignment vertical="center" wrapText="1"/>
    </xf>
    <xf numFmtId="0" fontId="13" fillId="0" borderId="49" xfId="0" applyFont="1" applyBorder="1" applyAlignment="1">
      <alignment horizontal="right" vertical="center" wrapText="1"/>
    </xf>
    <xf numFmtId="0" fontId="13" fillId="0" borderId="51" xfId="0" applyFont="1" applyFill="1" applyBorder="1" applyAlignment="1">
      <alignment horizontal="right" vertical="center" wrapText="1"/>
    </xf>
    <xf numFmtId="0" fontId="13" fillId="0" borderId="67" xfId="0" applyFont="1" applyFill="1" applyBorder="1" applyAlignment="1">
      <alignment vertical="center" wrapText="1"/>
    </xf>
    <xf numFmtId="0" fontId="14" fillId="2" borderId="68" xfId="0" applyFont="1" applyFill="1" applyBorder="1" applyAlignment="1">
      <alignment horizontal="center" vertical="center" textRotation="90"/>
    </xf>
    <xf numFmtId="0" fontId="14" fillId="2" borderId="14" xfId="0" applyFont="1" applyFill="1" applyBorder="1" applyAlignment="1">
      <alignment horizontal="center" vertical="center" textRotation="90"/>
    </xf>
    <xf numFmtId="0" fontId="14" fillId="2" borderId="70" xfId="0" applyFont="1" applyFill="1" applyBorder="1" applyAlignment="1">
      <alignment horizontal="center" vertical="center" textRotation="90"/>
    </xf>
    <xf numFmtId="165" fontId="13" fillId="0" borderId="23" xfId="0" applyNumberFormat="1" applyFont="1" applyBorder="1" applyAlignment="1">
      <alignment vertical="center" wrapText="1"/>
    </xf>
    <xf numFmtId="165" fontId="9" fillId="0" borderId="23" xfId="0" applyNumberFormat="1" applyFont="1" applyBorder="1" applyAlignment="1">
      <alignment horizontal="center" vertical="center"/>
    </xf>
    <xf numFmtId="165" fontId="1" fillId="2" borderId="56" xfId="0" applyNumberFormat="1" applyFont="1" applyFill="1" applyBorder="1" applyAlignment="1">
      <alignment horizontal="center" vertical="center"/>
    </xf>
    <xf numFmtId="165" fontId="1" fillId="2" borderId="54" xfId="0" applyNumberFormat="1" applyFont="1" applyFill="1" applyBorder="1" applyAlignment="1">
      <alignment horizontal="center" vertical="center"/>
    </xf>
    <xf numFmtId="165" fontId="1" fillId="2" borderId="55" xfId="0" applyNumberFormat="1" applyFont="1" applyFill="1" applyBorder="1" applyAlignment="1">
      <alignment horizontal="center" vertical="center"/>
    </xf>
    <xf numFmtId="165" fontId="1" fillId="0" borderId="56" xfId="0" applyNumberFormat="1" applyFont="1" applyBorder="1" applyAlignment="1">
      <alignment horizontal="center" vertical="center"/>
    </xf>
    <xf numFmtId="165" fontId="16" fillId="0" borderId="54" xfId="0" applyNumberFormat="1" applyFont="1" applyBorder="1" applyAlignment="1">
      <alignment horizontal="center" vertical="center"/>
    </xf>
    <xf numFmtId="165" fontId="1" fillId="0" borderId="54" xfId="0" applyNumberFormat="1" applyFont="1" applyBorder="1" applyAlignment="1">
      <alignment horizontal="center" vertical="center"/>
    </xf>
    <xf numFmtId="165" fontId="16" fillId="0" borderId="55" xfId="0" applyNumberFormat="1" applyFont="1" applyBorder="1" applyAlignment="1">
      <alignment horizontal="center" vertical="center"/>
    </xf>
    <xf numFmtId="165" fontId="16" fillId="0" borderId="23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6" fillId="0" borderId="24" xfId="0" applyNumberFormat="1" applyFont="1" applyBorder="1" applyAlignment="1">
      <alignment horizontal="center" vertical="center"/>
    </xf>
    <xf numFmtId="165" fontId="16" fillId="0" borderId="33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6" fillId="0" borderId="34" xfId="0" applyNumberFormat="1" applyFont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23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/>
    </xf>
    <xf numFmtId="0" fontId="13" fillId="0" borderId="65" xfId="0" applyFont="1" applyFill="1" applyBorder="1" applyAlignment="1">
      <alignment vertical="center" wrapText="1"/>
    </xf>
    <xf numFmtId="0" fontId="13" fillId="0" borderId="61" xfId="0" applyFont="1" applyFill="1" applyBorder="1" applyAlignment="1">
      <alignment vertical="center" wrapText="1"/>
    </xf>
    <xf numFmtId="0" fontId="13" fillId="0" borderId="64" xfId="0" applyFont="1" applyFill="1" applyBorder="1" applyAlignment="1">
      <alignment vertical="center" wrapText="1"/>
    </xf>
    <xf numFmtId="0" fontId="13" fillId="0" borderId="59" xfId="0" applyFont="1" applyFill="1" applyBorder="1" applyAlignment="1">
      <alignment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164" fontId="1" fillId="2" borderId="54" xfId="0" applyNumberFormat="1" applyFont="1" applyFill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164" fontId="1" fillId="2" borderId="23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4"/>
  <sheetViews>
    <sheetView zoomScale="85" zoomScaleNormal="85" workbookViewId="0">
      <selection activeCell="C34" sqref="C34:D34"/>
    </sheetView>
  </sheetViews>
  <sheetFormatPr defaultColWidth="9" defaultRowHeight="14.25"/>
  <cols>
    <col min="1" max="19" width="9.125" style="9" customWidth="1"/>
    <col min="20" max="16384" width="9" style="9"/>
  </cols>
  <sheetData>
    <row r="1" spans="1:19" ht="31.5" thickTop="1" thickBot="1">
      <c r="A1" s="27" t="s">
        <v>17</v>
      </c>
      <c r="B1" s="28">
        <v>123</v>
      </c>
      <c r="D1" s="29" t="s">
        <v>11</v>
      </c>
      <c r="E1" s="28">
        <v>0.4</v>
      </c>
      <c r="F1" s="17"/>
      <c r="G1" s="10" t="s">
        <v>18</v>
      </c>
      <c r="H1" s="41" t="s">
        <v>19</v>
      </c>
      <c r="I1" s="17"/>
    </row>
    <row r="2" spans="1:19" ht="27" thickTop="1" thickBot="1">
      <c r="A2" s="128" t="s">
        <v>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 ht="15.75" thickTop="1" thickBot="1">
      <c r="A3" s="131">
        <v>1</v>
      </c>
      <c r="B3" s="132"/>
      <c r="C3" s="132"/>
      <c r="D3" s="133"/>
      <c r="E3" s="16"/>
      <c r="F3" s="131">
        <v>2</v>
      </c>
      <c r="G3" s="132"/>
      <c r="H3" s="132"/>
      <c r="I3" s="133"/>
      <c r="J3" s="25"/>
      <c r="K3" s="131">
        <v>3</v>
      </c>
      <c r="L3" s="132"/>
      <c r="M3" s="132"/>
      <c r="N3" s="133"/>
      <c r="O3" s="25"/>
      <c r="P3" s="131">
        <v>4</v>
      </c>
      <c r="Q3" s="132"/>
      <c r="R3" s="132"/>
      <c r="S3" s="133"/>
    </row>
    <row r="4" spans="1:19">
      <c r="A4" s="2" t="s">
        <v>4</v>
      </c>
      <c r="B4" s="11" t="s">
        <v>6</v>
      </c>
      <c r="C4" s="11" t="s">
        <v>20</v>
      </c>
      <c r="D4" s="15"/>
      <c r="E4" s="16"/>
      <c r="F4" s="2" t="s">
        <v>4</v>
      </c>
      <c r="G4" s="11" t="s">
        <v>6</v>
      </c>
      <c r="H4" s="11" t="s">
        <v>20</v>
      </c>
      <c r="I4" s="15"/>
      <c r="J4" s="17"/>
      <c r="K4" s="2" t="s">
        <v>4</v>
      </c>
      <c r="L4" s="11" t="s">
        <v>6</v>
      </c>
      <c r="M4" s="11" t="s">
        <v>20</v>
      </c>
      <c r="N4" s="15"/>
      <c r="O4" s="17"/>
      <c r="P4" s="2" t="s">
        <v>4</v>
      </c>
      <c r="Q4" s="11" t="s">
        <v>6</v>
      </c>
      <c r="R4" s="11" t="s">
        <v>20</v>
      </c>
      <c r="S4" s="15"/>
    </row>
    <row r="5" spans="1:19" ht="15" thickBot="1">
      <c r="A5" s="4" t="s">
        <v>7</v>
      </c>
      <c r="B5" s="12" t="s">
        <v>3</v>
      </c>
      <c r="C5" s="12" t="s">
        <v>3</v>
      </c>
      <c r="D5" s="7"/>
      <c r="E5" s="16"/>
      <c r="F5" s="4" t="s">
        <v>7</v>
      </c>
      <c r="G5" s="12" t="s">
        <v>3</v>
      </c>
      <c r="H5" s="12" t="s">
        <v>3</v>
      </c>
      <c r="I5" s="7"/>
      <c r="J5" s="17"/>
      <c r="K5" s="4" t="s">
        <v>7</v>
      </c>
      <c r="L5" s="12" t="s">
        <v>3</v>
      </c>
      <c r="M5" s="12" t="s">
        <v>3</v>
      </c>
      <c r="N5" s="7"/>
      <c r="O5" s="17"/>
      <c r="P5" s="4" t="s">
        <v>7</v>
      </c>
      <c r="Q5" s="12" t="s">
        <v>3</v>
      </c>
      <c r="R5" s="12" t="s">
        <v>3</v>
      </c>
      <c r="S5" s="7"/>
    </row>
    <row r="6" spans="1:19" ht="15">
      <c r="A6" s="6" t="s">
        <v>8</v>
      </c>
      <c r="B6" s="13">
        <v>0.18</v>
      </c>
      <c r="C6" s="134">
        <v>0</v>
      </c>
      <c r="D6" s="7"/>
      <c r="E6" s="16"/>
      <c r="F6" s="6" t="s">
        <v>8</v>
      </c>
      <c r="G6" s="13">
        <v>0.18</v>
      </c>
      <c r="H6" s="134">
        <v>0</v>
      </c>
      <c r="I6" s="7"/>
      <c r="J6" s="10"/>
      <c r="K6" s="6" t="s">
        <v>8</v>
      </c>
      <c r="L6" s="13">
        <v>0.18</v>
      </c>
      <c r="M6" s="134">
        <v>-15</v>
      </c>
      <c r="N6" s="7"/>
      <c r="O6" s="17"/>
      <c r="P6" s="6" t="s">
        <v>8</v>
      </c>
      <c r="Q6" s="13">
        <v>0.18</v>
      </c>
      <c r="R6" s="134">
        <v>7</v>
      </c>
      <c r="S6" s="7"/>
    </row>
    <row r="7" spans="1:19" ht="15">
      <c r="A7" s="6" t="s">
        <v>9</v>
      </c>
      <c r="B7" s="13">
        <v>0.1</v>
      </c>
      <c r="C7" s="135"/>
      <c r="D7" s="7"/>
      <c r="E7" s="16"/>
      <c r="F7" s="6" t="s">
        <v>9</v>
      </c>
      <c r="G7" s="13">
        <v>0.1</v>
      </c>
      <c r="H7" s="135"/>
      <c r="I7" s="7"/>
      <c r="J7" s="10"/>
      <c r="K7" s="6" t="s">
        <v>9</v>
      </c>
      <c r="L7" s="13">
        <v>0.1</v>
      </c>
      <c r="M7" s="135"/>
      <c r="N7" s="7"/>
      <c r="O7" s="17"/>
      <c r="P7" s="6" t="s">
        <v>9</v>
      </c>
      <c r="Q7" s="13">
        <v>0.1</v>
      </c>
      <c r="R7" s="135"/>
      <c r="S7" s="7"/>
    </row>
    <row r="8" spans="1:19" ht="15">
      <c r="A8" s="6" t="s">
        <v>10</v>
      </c>
      <c r="B8" s="13">
        <v>0.1</v>
      </c>
      <c r="C8" s="135"/>
      <c r="D8" s="7"/>
      <c r="E8" s="16"/>
      <c r="F8" s="6" t="s">
        <v>10</v>
      </c>
      <c r="G8" s="13">
        <v>2</v>
      </c>
      <c r="H8" s="135"/>
      <c r="I8" s="7"/>
      <c r="J8" s="10"/>
      <c r="K8" s="6" t="s">
        <v>10</v>
      </c>
      <c r="L8" s="13">
        <v>0.1</v>
      </c>
      <c r="M8" s="135"/>
      <c r="N8" s="7"/>
      <c r="O8" s="17"/>
      <c r="P8" s="6" t="s">
        <v>10</v>
      </c>
      <c r="Q8" s="13">
        <v>0.1</v>
      </c>
      <c r="R8" s="135"/>
      <c r="S8" s="7"/>
    </row>
    <row r="9" spans="1:19" ht="15">
      <c r="A9" s="6"/>
      <c r="B9" s="13"/>
      <c r="C9" s="135"/>
      <c r="D9" s="7"/>
      <c r="E9" s="16"/>
      <c r="F9" s="6"/>
      <c r="G9" s="13"/>
      <c r="H9" s="135"/>
      <c r="I9" s="7"/>
      <c r="J9" s="10"/>
      <c r="K9" s="6"/>
      <c r="L9" s="13"/>
      <c r="M9" s="135"/>
      <c r="N9" s="7"/>
      <c r="O9" s="17"/>
      <c r="P9" s="6"/>
      <c r="Q9" s="13"/>
      <c r="R9" s="135"/>
      <c r="S9" s="7"/>
    </row>
    <row r="10" spans="1:19" ht="15">
      <c r="A10" s="6"/>
      <c r="B10" s="13"/>
      <c r="C10" s="135"/>
      <c r="D10" s="7"/>
      <c r="E10" s="16"/>
      <c r="F10" s="6"/>
      <c r="G10" s="13"/>
      <c r="H10" s="135"/>
      <c r="I10" s="7"/>
      <c r="J10" s="10"/>
      <c r="K10" s="6"/>
      <c r="L10" s="13"/>
      <c r="M10" s="135"/>
      <c r="N10" s="7"/>
      <c r="O10" s="17"/>
      <c r="P10" s="6"/>
      <c r="Q10" s="13"/>
      <c r="R10" s="135"/>
      <c r="S10" s="7"/>
    </row>
    <row r="11" spans="1:19" ht="15.75" thickBot="1">
      <c r="A11" s="6"/>
      <c r="B11" s="13"/>
      <c r="C11" s="135"/>
      <c r="D11" s="7"/>
      <c r="E11" s="16"/>
      <c r="F11" s="6"/>
      <c r="G11" s="13"/>
      <c r="H11" s="135"/>
      <c r="I11" s="7"/>
      <c r="J11" s="10"/>
      <c r="K11" s="6"/>
      <c r="L11" s="13"/>
      <c r="M11" s="135"/>
      <c r="N11" s="7"/>
      <c r="O11" s="17"/>
      <c r="P11" s="6"/>
      <c r="Q11" s="13"/>
      <c r="R11" s="135"/>
      <c r="S11" s="7"/>
    </row>
    <row r="12" spans="1:19" ht="15" customHeight="1" thickBot="1">
      <c r="A12" s="8" t="s">
        <v>12</v>
      </c>
      <c r="B12" s="14">
        <f>SUM(B6:B11)</f>
        <v>0.38</v>
      </c>
      <c r="C12" s="136"/>
      <c r="D12" s="42"/>
      <c r="E12" s="16"/>
      <c r="F12" s="8" t="s">
        <v>12</v>
      </c>
      <c r="G12" s="14">
        <f>SUM(G6:G11)</f>
        <v>2.2800000000000002</v>
      </c>
      <c r="H12" s="136"/>
      <c r="I12" s="42"/>
      <c r="J12" s="26"/>
      <c r="K12" s="8" t="s">
        <v>12</v>
      </c>
      <c r="L12" s="14">
        <f>SUM(L6:L11)</f>
        <v>0.38</v>
      </c>
      <c r="M12" s="136"/>
      <c r="N12" s="42"/>
      <c r="O12" s="26"/>
      <c r="P12" s="8" t="s">
        <v>12</v>
      </c>
      <c r="Q12" s="14">
        <f>SUM(Q6:Q11)</f>
        <v>0.38</v>
      </c>
      <c r="R12" s="136"/>
      <c r="S12" s="42"/>
    </row>
    <row r="13" spans="1:19" ht="15.75" thickTop="1" thickBot="1"/>
    <row r="14" spans="1:19" ht="27" thickTop="1" thickBot="1">
      <c r="A14" s="128" t="s">
        <v>13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30"/>
    </row>
    <row r="15" spans="1:19" s="1" customFormat="1" ht="43.5" thickTop="1">
      <c r="A15" s="18" t="s">
        <v>0</v>
      </c>
      <c r="B15" s="19" t="s">
        <v>2</v>
      </c>
      <c r="C15" s="19" t="s">
        <v>14</v>
      </c>
      <c r="D15" s="20" t="s">
        <v>15</v>
      </c>
      <c r="F15" s="18" t="s">
        <v>0</v>
      </c>
      <c r="G15" s="19" t="s">
        <v>2</v>
      </c>
      <c r="H15" s="19" t="s">
        <v>14</v>
      </c>
      <c r="I15" s="20" t="s">
        <v>15</v>
      </c>
      <c r="K15" s="18" t="s">
        <v>0</v>
      </c>
      <c r="L15" s="19" t="s">
        <v>2</v>
      </c>
      <c r="M15" s="19" t="s">
        <v>14</v>
      </c>
      <c r="N15" s="20" t="s">
        <v>15</v>
      </c>
      <c r="P15" s="18" t="s">
        <v>0</v>
      </c>
      <c r="Q15" s="19" t="s">
        <v>2</v>
      </c>
      <c r="R15" s="19" t="s">
        <v>14</v>
      </c>
      <c r="S15" s="20" t="s">
        <v>15</v>
      </c>
    </row>
    <row r="16" spans="1:19" ht="15" thickBot="1">
      <c r="A16" s="4" t="s">
        <v>1</v>
      </c>
      <c r="B16" s="12" t="s">
        <v>3</v>
      </c>
      <c r="C16" s="12" t="s">
        <v>16</v>
      </c>
      <c r="D16" s="5" t="s">
        <v>16</v>
      </c>
      <c r="F16" s="4" t="s">
        <v>1</v>
      </c>
      <c r="G16" s="12" t="s">
        <v>3</v>
      </c>
      <c r="H16" s="12" t="s">
        <v>16</v>
      </c>
      <c r="I16" s="5" t="s">
        <v>16</v>
      </c>
      <c r="K16" s="4" t="s">
        <v>1</v>
      </c>
      <c r="L16" s="12" t="s">
        <v>3</v>
      </c>
      <c r="M16" s="12" t="s">
        <v>16</v>
      </c>
      <c r="N16" s="5" t="s">
        <v>16</v>
      </c>
      <c r="P16" s="4" t="s">
        <v>1</v>
      </c>
      <c r="Q16" s="12" t="s">
        <v>3</v>
      </c>
      <c r="R16" s="12" t="s">
        <v>16</v>
      </c>
      <c r="S16" s="5" t="s">
        <v>16</v>
      </c>
    </row>
    <row r="17" spans="1:19" ht="15">
      <c r="A17" s="33">
        <v>224</v>
      </c>
      <c r="B17" s="34">
        <v>110</v>
      </c>
      <c r="C17" s="11">
        <f t="shared" ref="C17:C22" si="0">IF((B17-$E$1)&gt;($B$1+C$6-B$12),A17*((B17-$E$1)-($B$1+C$6-B$12)),0)</f>
        <v>0</v>
      </c>
      <c r="D17" s="3">
        <f t="shared" ref="D17:D22" si="1">IF((B17-$E$1)&lt;($B$1+C$6-B$12),A17*(($B$1+C$6-B$12)-(B17-$E$1)),0)</f>
        <v>2916.4800000000023</v>
      </c>
      <c r="F17" s="33">
        <v>224</v>
      </c>
      <c r="G17" s="34">
        <v>110</v>
      </c>
      <c r="H17" s="11">
        <f t="shared" ref="H17:H22" si="2">IF((G17-$E$1)&gt;($B$1+H$6-G$12),F17*((G17-$E$1)-($B$1+H$6-G$12)),0)</f>
        <v>0</v>
      </c>
      <c r="I17" s="3">
        <f t="shared" ref="I17:I22" si="3">IF((G17-$E$1)&lt;($B$1+H$6-G$12),F17*(($B$1+H$6-G$12)-(G17-$E$1)),0)</f>
        <v>2490.880000000001</v>
      </c>
      <c r="K17" s="33">
        <v>224</v>
      </c>
      <c r="L17" s="34">
        <v>110</v>
      </c>
      <c r="M17" s="11">
        <f t="shared" ref="M17:M22" si="4">IF((L17-$E$1)&gt;($B$1+M$6-L$12),K17*((L17-$E$1)-($B$1+M$6-L$12)),0)</f>
        <v>443.51999999999771</v>
      </c>
      <c r="N17" s="3">
        <f t="shared" ref="N17:N22" si="5">IF((L17-$E$1)&lt;($B$1+M$6-L$12),K17*(($B$1+M$6-L$12)-(L17-$E$1)),0)</f>
        <v>0</v>
      </c>
      <c r="P17" s="33">
        <v>224</v>
      </c>
      <c r="Q17" s="34">
        <v>110</v>
      </c>
      <c r="R17" s="11">
        <f t="shared" ref="R17:R22" si="6">IF((Q17-$E$1)&gt;($B$1+R$6-Q$12),P17*((Q17-$E$1)-($B$1+R$6-Q$12)),0)</f>
        <v>0</v>
      </c>
      <c r="S17" s="3">
        <f t="shared" ref="S17:S22" si="7">IF((Q17-$E$1)&lt;($B$1+R$6-Q$12),P17*(($B$1+R$6-Q$12)-(Q17-$E$1)),0)</f>
        <v>4484.4800000000023</v>
      </c>
    </row>
    <row r="18" spans="1:19" ht="15">
      <c r="A18" s="35">
        <v>185</v>
      </c>
      <c r="B18" s="36">
        <v>145</v>
      </c>
      <c r="C18" s="21">
        <f t="shared" si="0"/>
        <v>4066.2999999999979</v>
      </c>
      <c r="D18" s="22">
        <f t="shared" si="1"/>
        <v>0</v>
      </c>
      <c r="F18" s="35">
        <v>185</v>
      </c>
      <c r="G18" s="36">
        <v>145</v>
      </c>
      <c r="H18" s="21">
        <f t="shared" si="2"/>
        <v>4417.7999999999993</v>
      </c>
      <c r="I18" s="22">
        <f t="shared" si="3"/>
        <v>0</v>
      </c>
      <c r="K18" s="35">
        <v>185</v>
      </c>
      <c r="L18" s="36">
        <v>145</v>
      </c>
      <c r="M18" s="21">
        <f t="shared" si="4"/>
        <v>6841.2999999999984</v>
      </c>
      <c r="N18" s="22">
        <f t="shared" si="5"/>
        <v>0</v>
      </c>
      <c r="P18" s="35">
        <v>185</v>
      </c>
      <c r="Q18" s="36">
        <v>145</v>
      </c>
      <c r="R18" s="21">
        <f t="shared" si="6"/>
        <v>2771.2999999999979</v>
      </c>
      <c r="S18" s="22">
        <f t="shared" si="7"/>
        <v>0</v>
      </c>
    </row>
    <row r="19" spans="1:19" ht="15">
      <c r="A19" s="35">
        <v>138</v>
      </c>
      <c r="B19" s="36">
        <v>124</v>
      </c>
      <c r="C19" s="21">
        <f t="shared" si="0"/>
        <v>135.23999999999859</v>
      </c>
      <c r="D19" s="22">
        <f t="shared" si="1"/>
        <v>0</v>
      </c>
      <c r="F19" s="35">
        <v>138</v>
      </c>
      <c r="G19" s="36">
        <v>124</v>
      </c>
      <c r="H19" s="21">
        <f t="shared" si="2"/>
        <v>397.43999999999937</v>
      </c>
      <c r="I19" s="22">
        <f t="shared" si="3"/>
        <v>0</v>
      </c>
      <c r="K19" s="35">
        <v>138</v>
      </c>
      <c r="L19" s="36">
        <v>124</v>
      </c>
      <c r="M19" s="21">
        <f t="shared" si="4"/>
        <v>2205.2399999999984</v>
      </c>
      <c r="N19" s="22">
        <f t="shared" si="5"/>
        <v>0</v>
      </c>
      <c r="P19" s="35">
        <v>138</v>
      </c>
      <c r="Q19" s="36">
        <v>124</v>
      </c>
      <c r="R19" s="21">
        <f t="shared" si="6"/>
        <v>0</v>
      </c>
      <c r="S19" s="22">
        <f t="shared" si="7"/>
        <v>830.76000000000136</v>
      </c>
    </row>
    <row r="20" spans="1:19" ht="15">
      <c r="A20" s="35">
        <v>253</v>
      </c>
      <c r="B20" s="36">
        <v>145</v>
      </c>
      <c r="C20" s="21">
        <f t="shared" si="0"/>
        <v>5560.9399999999978</v>
      </c>
      <c r="D20" s="22">
        <f t="shared" si="1"/>
        <v>0</v>
      </c>
      <c r="F20" s="35">
        <v>253</v>
      </c>
      <c r="G20" s="36">
        <v>145</v>
      </c>
      <c r="H20" s="21">
        <f t="shared" si="2"/>
        <v>6041.6399999999985</v>
      </c>
      <c r="I20" s="22">
        <f t="shared" si="3"/>
        <v>0</v>
      </c>
      <c r="K20" s="35">
        <v>253</v>
      </c>
      <c r="L20" s="36">
        <v>145</v>
      </c>
      <c r="M20" s="21">
        <f t="shared" si="4"/>
        <v>9355.9399999999969</v>
      </c>
      <c r="N20" s="22">
        <f t="shared" si="5"/>
        <v>0</v>
      </c>
      <c r="P20" s="35">
        <v>253</v>
      </c>
      <c r="Q20" s="36">
        <v>145</v>
      </c>
      <c r="R20" s="21">
        <f t="shared" si="6"/>
        <v>3789.9399999999973</v>
      </c>
      <c r="S20" s="22">
        <f t="shared" si="7"/>
        <v>0</v>
      </c>
    </row>
    <row r="21" spans="1:19" ht="15">
      <c r="A21" s="35">
        <v>126</v>
      </c>
      <c r="B21" s="36">
        <v>133</v>
      </c>
      <c r="C21" s="21">
        <f t="shared" si="0"/>
        <v>1257.4799999999987</v>
      </c>
      <c r="D21" s="22">
        <f t="shared" si="1"/>
        <v>0</v>
      </c>
      <c r="F21" s="35">
        <v>126</v>
      </c>
      <c r="G21" s="36">
        <v>133</v>
      </c>
      <c r="H21" s="21">
        <f t="shared" si="2"/>
        <v>1496.8799999999994</v>
      </c>
      <c r="I21" s="22">
        <f t="shared" si="3"/>
        <v>0</v>
      </c>
      <c r="K21" s="35">
        <v>126</v>
      </c>
      <c r="L21" s="36">
        <v>133</v>
      </c>
      <c r="M21" s="21">
        <f t="shared" si="4"/>
        <v>3147.4799999999987</v>
      </c>
      <c r="N21" s="22">
        <f t="shared" si="5"/>
        <v>0</v>
      </c>
      <c r="P21" s="35">
        <v>126</v>
      </c>
      <c r="Q21" s="36">
        <v>133</v>
      </c>
      <c r="R21" s="21">
        <f t="shared" si="6"/>
        <v>375.47999999999871</v>
      </c>
      <c r="S21" s="22">
        <f t="shared" si="7"/>
        <v>0</v>
      </c>
    </row>
    <row r="22" spans="1:19" ht="15">
      <c r="A22" s="35">
        <v>111</v>
      </c>
      <c r="B22" s="36">
        <v>124</v>
      </c>
      <c r="C22" s="21">
        <f t="shared" si="0"/>
        <v>108.77999999999886</v>
      </c>
      <c r="D22" s="22">
        <f t="shared" si="1"/>
        <v>0</v>
      </c>
      <c r="F22" s="35">
        <v>111</v>
      </c>
      <c r="G22" s="36">
        <v>124</v>
      </c>
      <c r="H22" s="21">
        <f t="shared" si="2"/>
        <v>319.6799999999995</v>
      </c>
      <c r="I22" s="22">
        <f t="shared" si="3"/>
        <v>0</v>
      </c>
      <c r="K22" s="35">
        <v>111</v>
      </c>
      <c r="L22" s="36">
        <v>124</v>
      </c>
      <c r="M22" s="21">
        <f t="shared" si="4"/>
        <v>1773.7799999999988</v>
      </c>
      <c r="N22" s="22">
        <f t="shared" si="5"/>
        <v>0</v>
      </c>
      <c r="P22" s="35">
        <v>111</v>
      </c>
      <c r="Q22" s="36">
        <v>124</v>
      </c>
      <c r="R22" s="21">
        <f t="shared" si="6"/>
        <v>0</v>
      </c>
      <c r="S22" s="22">
        <f t="shared" si="7"/>
        <v>668.22000000000116</v>
      </c>
    </row>
    <row r="23" spans="1:19" ht="15">
      <c r="A23" s="37"/>
      <c r="B23" s="38"/>
      <c r="C23" s="31"/>
      <c r="D23" s="32"/>
      <c r="F23" s="37"/>
      <c r="G23" s="38"/>
      <c r="H23" s="31"/>
      <c r="I23" s="32"/>
      <c r="K23" s="37"/>
      <c r="L23" s="38"/>
      <c r="M23" s="31"/>
      <c r="N23" s="32"/>
      <c r="P23" s="37"/>
      <c r="Q23" s="38"/>
      <c r="R23" s="31"/>
      <c r="S23" s="32"/>
    </row>
    <row r="24" spans="1:19" ht="15">
      <c r="A24" s="37"/>
      <c r="B24" s="38"/>
      <c r="C24" s="31"/>
      <c r="D24" s="32"/>
      <c r="F24" s="37"/>
      <c r="G24" s="38"/>
      <c r="H24" s="31"/>
      <c r="I24" s="32"/>
      <c r="K24" s="37"/>
      <c r="L24" s="38"/>
      <c r="M24" s="31"/>
      <c r="N24" s="32"/>
      <c r="P24" s="37"/>
      <c r="Q24" s="38"/>
      <c r="R24" s="31"/>
      <c r="S24" s="32"/>
    </row>
    <row r="25" spans="1:19" ht="15">
      <c r="A25" s="37"/>
      <c r="B25" s="38"/>
      <c r="C25" s="31"/>
      <c r="D25" s="32"/>
      <c r="F25" s="37"/>
      <c r="G25" s="38"/>
      <c r="H25" s="31"/>
      <c r="I25" s="32"/>
      <c r="K25" s="37"/>
      <c r="L25" s="38"/>
      <c r="M25" s="31"/>
      <c r="N25" s="32"/>
      <c r="P25" s="37"/>
      <c r="Q25" s="38"/>
      <c r="R25" s="31"/>
      <c r="S25" s="32"/>
    </row>
    <row r="26" spans="1:19" ht="15">
      <c r="A26" s="37"/>
      <c r="B26" s="38"/>
      <c r="C26" s="31"/>
      <c r="D26" s="32"/>
      <c r="F26" s="37"/>
      <c r="G26" s="38"/>
      <c r="H26" s="31"/>
      <c r="I26" s="32"/>
      <c r="K26" s="37"/>
      <c r="L26" s="38"/>
      <c r="M26" s="31"/>
      <c r="N26" s="32"/>
      <c r="P26" s="37"/>
      <c r="Q26" s="38"/>
      <c r="R26" s="31"/>
      <c r="S26" s="32"/>
    </row>
    <row r="27" spans="1:19" ht="15">
      <c r="A27" s="37"/>
      <c r="B27" s="38"/>
      <c r="C27" s="31"/>
      <c r="D27" s="32"/>
      <c r="F27" s="37"/>
      <c r="G27" s="38"/>
      <c r="H27" s="31"/>
      <c r="I27" s="32"/>
      <c r="K27" s="37"/>
      <c r="L27" s="38"/>
      <c r="M27" s="31"/>
      <c r="N27" s="32"/>
      <c r="P27" s="37"/>
      <c r="Q27" s="38"/>
      <c r="R27" s="31"/>
      <c r="S27" s="32"/>
    </row>
    <row r="28" spans="1:19" ht="15">
      <c r="A28" s="37"/>
      <c r="B28" s="38"/>
      <c r="C28" s="31"/>
      <c r="D28" s="32"/>
      <c r="F28" s="37"/>
      <c r="G28" s="38"/>
      <c r="H28" s="31"/>
      <c r="I28" s="32"/>
      <c r="K28" s="37"/>
      <c r="L28" s="38"/>
      <c r="M28" s="31"/>
      <c r="N28" s="32"/>
      <c r="P28" s="37"/>
      <c r="Q28" s="38"/>
      <c r="R28" s="31"/>
      <c r="S28" s="32"/>
    </row>
    <row r="29" spans="1:19" ht="15">
      <c r="A29" s="37"/>
      <c r="B29" s="38"/>
      <c r="C29" s="31"/>
      <c r="D29" s="32"/>
      <c r="F29" s="37"/>
      <c r="G29" s="38"/>
      <c r="H29" s="31"/>
      <c r="I29" s="32"/>
      <c r="K29" s="37"/>
      <c r="L29" s="38"/>
      <c r="M29" s="31"/>
      <c r="N29" s="32"/>
      <c r="P29" s="37"/>
      <c r="Q29" s="38"/>
      <c r="R29" s="31"/>
      <c r="S29" s="32"/>
    </row>
    <row r="30" spans="1:19" ht="15">
      <c r="A30" s="37"/>
      <c r="B30" s="38"/>
      <c r="C30" s="31"/>
      <c r="D30" s="32"/>
      <c r="F30" s="37"/>
      <c r="G30" s="38"/>
      <c r="H30" s="31"/>
      <c r="I30" s="32"/>
      <c r="K30" s="37"/>
      <c r="L30" s="38"/>
      <c r="M30" s="31"/>
      <c r="N30" s="32"/>
      <c r="P30" s="37"/>
      <c r="Q30" s="38"/>
      <c r="R30" s="31"/>
      <c r="S30" s="32"/>
    </row>
    <row r="31" spans="1:19" ht="15">
      <c r="A31" s="37"/>
      <c r="B31" s="38"/>
      <c r="C31" s="31"/>
      <c r="D31" s="32"/>
      <c r="F31" s="37"/>
      <c r="G31" s="38"/>
      <c r="H31" s="31"/>
      <c r="I31" s="32"/>
      <c r="K31" s="37"/>
      <c r="L31" s="38"/>
      <c r="M31" s="31"/>
      <c r="N31" s="32"/>
      <c r="P31" s="37"/>
      <c r="Q31" s="38"/>
      <c r="R31" s="31"/>
      <c r="S31" s="32"/>
    </row>
    <row r="32" spans="1:19" ht="15.75" thickBot="1">
      <c r="A32" s="39"/>
      <c r="B32" s="40"/>
      <c r="C32" s="23"/>
      <c r="D32" s="24"/>
      <c r="F32" s="39"/>
      <c r="G32" s="40"/>
      <c r="H32" s="23"/>
      <c r="I32" s="24"/>
      <c r="K32" s="39"/>
      <c r="L32" s="40"/>
      <c r="M32" s="23"/>
      <c r="N32" s="24"/>
      <c r="P32" s="39"/>
      <c r="Q32" s="40"/>
      <c r="R32" s="23"/>
      <c r="S32" s="24"/>
    </row>
    <row r="33" spans="1:20" ht="15.75" customHeight="1" thickTop="1">
      <c r="A33" s="55">
        <f>SUM(A17:A32)</f>
        <v>1037</v>
      </c>
      <c r="B33" s="64"/>
      <c r="C33" s="55">
        <f>SUM(C17:C32)</f>
        <v>11128.739999999991</v>
      </c>
      <c r="D33" s="55">
        <f>SUM(D17:D32)</f>
        <v>2916.4800000000023</v>
      </c>
      <c r="E33" s="64"/>
      <c r="F33" s="55">
        <f>SUM(F17:F32)</f>
        <v>1037</v>
      </c>
      <c r="G33" s="64"/>
      <c r="H33" s="55">
        <f>SUM(H17:H32)</f>
        <v>12673.439999999997</v>
      </c>
      <c r="I33" s="55">
        <f>SUM(I17:I32)</f>
        <v>2490.880000000001</v>
      </c>
      <c r="J33" s="64"/>
      <c r="K33" s="55">
        <f>SUM(K17:K32)</f>
        <v>1037</v>
      </c>
      <c r="L33" s="64"/>
      <c r="M33" s="55">
        <f>SUM(M17:M32)</f>
        <v>23767.259999999991</v>
      </c>
      <c r="N33" s="55">
        <f>SUM(N17:N32)</f>
        <v>0</v>
      </c>
      <c r="O33" s="64"/>
      <c r="P33" s="55">
        <f>SUM(P17:P32)</f>
        <v>1037</v>
      </c>
      <c r="Q33" s="64"/>
      <c r="R33" s="55">
        <f>SUM(R17:R32)</f>
        <v>6936.7199999999939</v>
      </c>
      <c r="S33" s="55">
        <f>SUM(S17:S32)</f>
        <v>5983.4600000000046</v>
      </c>
      <c r="T33" s="64"/>
    </row>
    <row r="34" spans="1:20">
      <c r="A34" s="64"/>
      <c r="B34" s="64"/>
      <c r="C34" s="127">
        <f>D33-C33</f>
        <v>-8212.2599999999875</v>
      </c>
      <c r="D34" s="127"/>
      <c r="E34" s="64"/>
      <c r="F34" s="64"/>
      <c r="G34" s="64"/>
      <c r="H34" s="127">
        <f>I33-H33</f>
        <v>-10182.559999999996</v>
      </c>
      <c r="I34" s="127"/>
      <c r="J34" s="64"/>
      <c r="K34" s="64"/>
      <c r="L34" s="64"/>
      <c r="M34" s="127">
        <f>N33-M33</f>
        <v>-23767.259999999991</v>
      </c>
      <c r="N34" s="127"/>
      <c r="O34" s="64"/>
      <c r="P34" s="64"/>
      <c r="Q34" s="64"/>
      <c r="R34" s="127">
        <f>S33-R33</f>
        <v>-953.2599999999893</v>
      </c>
      <c r="S34" s="127"/>
      <c r="T34" s="55">
        <f>SUM(A34:R34)</f>
        <v>-43115.33999999996</v>
      </c>
    </row>
  </sheetData>
  <mergeCells count="14">
    <mergeCell ref="A2:S2"/>
    <mergeCell ref="F3:I3"/>
    <mergeCell ref="H6:H12"/>
    <mergeCell ref="K3:N3"/>
    <mergeCell ref="M6:M12"/>
    <mergeCell ref="P3:S3"/>
    <mergeCell ref="R6:R12"/>
    <mergeCell ref="A3:D3"/>
    <mergeCell ref="C6:C12"/>
    <mergeCell ref="C34:D34"/>
    <mergeCell ref="H34:I34"/>
    <mergeCell ref="M34:N34"/>
    <mergeCell ref="R34:S34"/>
    <mergeCell ref="A14:S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9"/>
  <sheetViews>
    <sheetView zoomScale="85" zoomScaleNormal="85" workbookViewId="0">
      <selection activeCell="C45" sqref="C45"/>
    </sheetView>
  </sheetViews>
  <sheetFormatPr defaultColWidth="9" defaultRowHeight="14.25"/>
  <cols>
    <col min="1" max="2" width="9.875" style="9" bestFit="1" customWidth="1"/>
    <col min="3" max="9" width="9.125" style="9" customWidth="1"/>
    <col min="10" max="10" width="5.625" style="9" customWidth="1"/>
    <col min="11" max="11" width="16.25" style="9" bestFit="1" customWidth="1"/>
    <col min="12" max="18" width="9.125" style="9" customWidth="1"/>
    <col min="19" max="19" width="6.375" style="9" customWidth="1"/>
    <col min="20" max="22" width="9.125" style="9" customWidth="1"/>
    <col min="23" max="27" width="9" style="9"/>
    <col min="28" max="28" width="5.75" style="9" customWidth="1"/>
    <col min="29" max="16384" width="9" style="9"/>
  </cols>
  <sheetData>
    <row r="1" spans="1:12" ht="27" thickTop="1" thickBot="1">
      <c r="A1" s="128" t="s">
        <v>5</v>
      </c>
      <c r="B1" s="129"/>
      <c r="C1" s="129"/>
      <c r="D1" s="129"/>
      <c r="E1" s="129"/>
      <c r="F1" s="129"/>
      <c r="G1" s="129"/>
      <c r="H1" s="130"/>
      <c r="K1" s="58" t="s">
        <v>52</v>
      </c>
      <c r="L1" s="61">
        <f>G33+G55+G77+G99</f>
        <v>-54506.159999999967</v>
      </c>
    </row>
    <row r="2" spans="1:12" ht="15.75" thickTop="1" thickBot="1">
      <c r="A2" s="137">
        <v>1</v>
      </c>
      <c r="B2" s="138"/>
      <c r="C2" s="137">
        <v>2</v>
      </c>
      <c r="D2" s="138"/>
      <c r="E2" s="137">
        <v>3</v>
      </c>
      <c r="F2" s="138"/>
      <c r="G2" s="137">
        <v>4</v>
      </c>
      <c r="H2" s="138"/>
      <c r="K2" s="59" t="s">
        <v>53</v>
      </c>
      <c r="L2" s="62">
        <f>H33+H55+H77+H99</f>
        <v>11390.820000000007</v>
      </c>
    </row>
    <row r="3" spans="1:12" ht="15" thickBot="1">
      <c r="A3" s="2" t="s">
        <v>4</v>
      </c>
      <c r="B3" s="3" t="s">
        <v>6</v>
      </c>
      <c r="C3" s="2" t="s">
        <v>4</v>
      </c>
      <c r="D3" s="3" t="s">
        <v>6</v>
      </c>
      <c r="E3" s="2" t="s">
        <v>4</v>
      </c>
      <c r="F3" s="3" t="s">
        <v>6</v>
      </c>
      <c r="G3" s="2" t="s">
        <v>4</v>
      </c>
      <c r="H3" s="3" t="s">
        <v>6</v>
      </c>
      <c r="K3" s="60" t="s">
        <v>54</v>
      </c>
      <c r="L3" s="63">
        <f>L1+L2</f>
        <v>-43115.33999999996</v>
      </c>
    </row>
    <row r="4" spans="1:12" ht="15.75" thickTop="1" thickBot="1">
      <c r="A4" s="4" t="s">
        <v>7</v>
      </c>
      <c r="B4" s="5" t="s">
        <v>3</v>
      </c>
      <c r="C4" s="4" t="s">
        <v>7</v>
      </c>
      <c r="D4" s="5" t="s">
        <v>3</v>
      </c>
      <c r="E4" s="4" t="s">
        <v>7</v>
      </c>
      <c r="F4" s="5" t="s">
        <v>3</v>
      </c>
      <c r="G4" s="4" t="s">
        <v>7</v>
      </c>
      <c r="H4" s="5" t="s">
        <v>3</v>
      </c>
    </row>
    <row r="5" spans="1:12" ht="15">
      <c r="A5" s="6" t="s">
        <v>8</v>
      </c>
      <c r="B5" s="56">
        <v>0.18</v>
      </c>
      <c r="C5" s="6" t="s">
        <v>8</v>
      </c>
      <c r="D5" s="56">
        <v>0.18</v>
      </c>
      <c r="E5" s="6" t="s">
        <v>8</v>
      </c>
      <c r="F5" s="56">
        <v>0.18</v>
      </c>
      <c r="G5" s="6" t="s">
        <v>8</v>
      </c>
      <c r="H5" s="56">
        <v>0.18</v>
      </c>
    </row>
    <row r="6" spans="1:12" ht="15">
      <c r="A6" s="6" t="s">
        <v>9</v>
      </c>
      <c r="B6" s="56">
        <v>0.1</v>
      </c>
      <c r="C6" s="6" t="s">
        <v>9</v>
      </c>
      <c r="D6" s="56">
        <v>0.1</v>
      </c>
      <c r="E6" s="6" t="s">
        <v>9</v>
      </c>
      <c r="F6" s="56">
        <v>0.1</v>
      </c>
      <c r="G6" s="6" t="s">
        <v>9</v>
      </c>
      <c r="H6" s="56">
        <v>0.1</v>
      </c>
      <c r="K6" s="10" t="s">
        <v>18</v>
      </c>
      <c r="L6" s="41" t="s">
        <v>19</v>
      </c>
    </row>
    <row r="7" spans="1:12" ht="15">
      <c r="A7" s="6" t="s">
        <v>10</v>
      </c>
      <c r="B7" s="56">
        <v>0.1</v>
      </c>
      <c r="C7" s="6" t="s">
        <v>10</v>
      </c>
      <c r="D7" s="56">
        <v>2</v>
      </c>
      <c r="E7" s="6" t="s">
        <v>10</v>
      </c>
      <c r="F7" s="56">
        <v>0.1</v>
      </c>
      <c r="G7" s="6" t="s">
        <v>10</v>
      </c>
      <c r="H7" s="56">
        <v>0.1</v>
      </c>
    </row>
    <row r="8" spans="1:12" ht="15">
      <c r="A8" s="6"/>
      <c r="B8" s="56"/>
      <c r="C8" s="6"/>
      <c r="D8" s="56"/>
      <c r="E8" s="6"/>
      <c r="F8" s="56"/>
      <c r="G8" s="6"/>
      <c r="H8" s="56"/>
    </row>
    <row r="9" spans="1:12" ht="15">
      <c r="A9" s="6"/>
      <c r="B9" s="56"/>
      <c r="C9" s="6"/>
      <c r="D9" s="56"/>
      <c r="E9" s="6"/>
      <c r="F9" s="56"/>
      <c r="G9" s="6"/>
      <c r="H9" s="56"/>
    </row>
    <row r="10" spans="1:12" ht="15.75" thickBot="1">
      <c r="A10" s="6"/>
      <c r="B10" s="56"/>
      <c r="C10" s="6"/>
      <c r="D10" s="56"/>
      <c r="E10" s="6"/>
      <c r="F10" s="56"/>
      <c r="G10" s="6"/>
      <c r="H10" s="56"/>
    </row>
    <row r="11" spans="1:12" ht="15" customHeight="1" thickBot="1">
      <c r="A11" s="8" t="s">
        <v>12</v>
      </c>
      <c r="B11" s="57">
        <f>SUM(B5:B10)</f>
        <v>0.38</v>
      </c>
      <c r="C11" s="8" t="s">
        <v>12</v>
      </c>
      <c r="D11" s="57">
        <f>SUM(D5:D10)</f>
        <v>2.2800000000000002</v>
      </c>
      <c r="E11" s="8" t="s">
        <v>12</v>
      </c>
      <c r="F11" s="57">
        <f>SUM(F5:F10)</f>
        <v>0.38</v>
      </c>
      <c r="G11" s="8" t="s">
        <v>12</v>
      </c>
      <c r="H11" s="57">
        <f>SUM(H5:H10)</f>
        <v>0.38</v>
      </c>
    </row>
    <row r="12" spans="1:12" ht="15.75" thickTop="1" thickBot="1"/>
    <row r="13" spans="1:12" ht="27" thickTop="1" thickBot="1">
      <c r="A13" s="128" t="s">
        <v>13</v>
      </c>
      <c r="B13" s="129"/>
      <c r="C13" s="129"/>
      <c r="D13" s="129"/>
      <c r="E13" s="129"/>
      <c r="F13" s="129"/>
      <c r="G13" s="129"/>
      <c r="H13" s="130"/>
    </row>
    <row r="14" spans="1:12" ht="15.75" thickTop="1" thickBot="1">
      <c r="A14" s="139">
        <v>1</v>
      </c>
      <c r="B14" s="140"/>
      <c r="C14" s="140"/>
      <c r="D14" s="140"/>
      <c r="E14" s="140"/>
      <c r="F14" s="140"/>
      <c r="G14" s="140"/>
      <c r="H14" s="141"/>
    </row>
    <row r="15" spans="1:12" s="1" customFormat="1" ht="43.5" thickTop="1">
      <c r="A15" s="18" t="s">
        <v>42</v>
      </c>
      <c r="B15" s="19" t="s">
        <v>0</v>
      </c>
      <c r="C15" s="19" t="s">
        <v>47</v>
      </c>
      <c r="D15" s="19" t="s">
        <v>48</v>
      </c>
      <c r="E15" s="19" t="s">
        <v>50</v>
      </c>
      <c r="F15" s="19" t="s">
        <v>51</v>
      </c>
      <c r="G15" s="45" t="s">
        <v>14</v>
      </c>
      <c r="H15" s="20" t="s">
        <v>15</v>
      </c>
    </row>
    <row r="16" spans="1:12" ht="15" thickBot="1">
      <c r="A16" s="4" t="s">
        <v>43</v>
      </c>
      <c r="B16" s="12" t="s">
        <v>44</v>
      </c>
      <c r="C16" s="12" t="s">
        <v>45</v>
      </c>
      <c r="D16" s="12" t="s">
        <v>49</v>
      </c>
      <c r="E16" s="12" t="s">
        <v>45</v>
      </c>
      <c r="F16" s="12" t="s">
        <v>45</v>
      </c>
      <c r="G16" s="46" t="s">
        <v>46</v>
      </c>
      <c r="H16" s="5" t="s">
        <v>46</v>
      </c>
    </row>
    <row r="17" spans="1:8" ht="15">
      <c r="A17" s="33">
        <v>1</v>
      </c>
      <c r="B17" s="34">
        <v>224</v>
      </c>
      <c r="C17" s="34">
        <v>110</v>
      </c>
      <c r="D17" s="34">
        <v>123</v>
      </c>
      <c r="E17" s="34">
        <v>0.4</v>
      </c>
      <c r="F17" s="11">
        <f t="shared" ref="F17:F22" si="0">(D17-$B$11)-(C17-E17)</f>
        <v>13.02000000000001</v>
      </c>
      <c r="G17" s="47">
        <f>IF(F17&lt;0,F17*B17,)</f>
        <v>0</v>
      </c>
      <c r="H17" s="48">
        <f>IF(F17&gt;0,F17*B17,)</f>
        <v>2916.4800000000023</v>
      </c>
    </row>
    <row r="18" spans="1:8" ht="15">
      <c r="A18" s="35">
        <v>2</v>
      </c>
      <c r="B18" s="36">
        <v>185</v>
      </c>
      <c r="C18" s="36">
        <v>145</v>
      </c>
      <c r="D18" s="36">
        <v>123</v>
      </c>
      <c r="E18" s="36">
        <v>0.4</v>
      </c>
      <c r="F18" s="21">
        <f t="shared" si="0"/>
        <v>-21.97999999999999</v>
      </c>
      <c r="G18" s="49">
        <f t="shared" ref="G18:G32" si="1">IF(F18&lt;0,F18*B18,)</f>
        <v>-4066.2999999999979</v>
      </c>
      <c r="H18" s="50">
        <f t="shared" ref="H18:H32" si="2">IF(F18&gt;0,F18*B18,)</f>
        <v>0</v>
      </c>
    </row>
    <row r="19" spans="1:8" ht="15">
      <c r="A19" s="35">
        <v>3</v>
      </c>
      <c r="B19" s="36">
        <v>138</v>
      </c>
      <c r="C19" s="36">
        <v>124</v>
      </c>
      <c r="D19" s="36">
        <v>123</v>
      </c>
      <c r="E19" s="36">
        <v>0.4</v>
      </c>
      <c r="F19" s="21">
        <f t="shared" si="0"/>
        <v>-0.97999999999998977</v>
      </c>
      <c r="G19" s="49">
        <f t="shared" si="1"/>
        <v>-135.23999999999859</v>
      </c>
      <c r="H19" s="50">
        <f t="shared" si="2"/>
        <v>0</v>
      </c>
    </row>
    <row r="20" spans="1:8" ht="15">
      <c r="A20" s="35">
        <v>4</v>
      </c>
      <c r="B20" s="36">
        <v>253</v>
      </c>
      <c r="C20" s="36">
        <v>145</v>
      </c>
      <c r="D20" s="36">
        <v>123</v>
      </c>
      <c r="E20" s="36">
        <v>0.4</v>
      </c>
      <c r="F20" s="21">
        <f t="shared" si="0"/>
        <v>-21.97999999999999</v>
      </c>
      <c r="G20" s="49">
        <f t="shared" si="1"/>
        <v>-5560.9399999999978</v>
      </c>
      <c r="H20" s="50">
        <f t="shared" si="2"/>
        <v>0</v>
      </c>
    </row>
    <row r="21" spans="1:8" ht="15">
      <c r="A21" s="35">
        <v>5</v>
      </c>
      <c r="B21" s="36">
        <v>126</v>
      </c>
      <c r="C21" s="36">
        <v>133</v>
      </c>
      <c r="D21" s="36">
        <v>123</v>
      </c>
      <c r="E21" s="36">
        <v>0.4</v>
      </c>
      <c r="F21" s="21">
        <f t="shared" si="0"/>
        <v>-9.9799999999999898</v>
      </c>
      <c r="G21" s="49">
        <f t="shared" si="1"/>
        <v>-1257.4799999999987</v>
      </c>
      <c r="H21" s="50">
        <f t="shared" si="2"/>
        <v>0</v>
      </c>
    </row>
    <row r="22" spans="1:8" ht="15">
      <c r="A22" s="35">
        <v>6</v>
      </c>
      <c r="B22" s="36">
        <v>111</v>
      </c>
      <c r="C22" s="36">
        <v>124</v>
      </c>
      <c r="D22" s="36">
        <v>123</v>
      </c>
      <c r="E22" s="36">
        <v>0.4</v>
      </c>
      <c r="F22" s="21">
        <f t="shared" si="0"/>
        <v>-0.97999999999998977</v>
      </c>
      <c r="G22" s="49">
        <f t="shared" si="1"/>
        <v>-108.77999999999886</v>
      </c>
      <c r="H22" s="50">
        <f t="shared" si="2"/>
        <v>0</v>
      </c>
    </row>
    <row r="23" spans="1:8" ht="15">
      <c r="A23" s="37">
        <v>7</v>
      </c>
      <c r="B23" s="38"/>
      <c r="C23" s="38"/>
      <c r="D23" s="38"/>
      <c r="E23" s="38"/>
      <c r="F23" s="31"/>
      <c r="G23" s="51">
        <f t="shared" si="1"/>
        <v>0</v>
      </c>
      <c r="H23" s="52">
        <f t="shared" si="2"/>
        <v>0</v>
      </c>
    </row>
    <row r="24" spans="1:8" ht="15">
      <c r="A24" s="37">
        <v>8</v>
      </c>
      <c r="B24" s="38"/>
      <c r="C24" s="38"/>
      <c r="D24" s="38"/>
      <c r="E24" s="38"/>
      <c r="F24" s="31"/>
      <c r="G24" s="51">
        <f t="shared" si="1"/>
        <v>0</v>
      </c>
      <c r="H24" s="52">
        <f t="shared" si="2"/>
        <v>0</v>
      </c>
    </row>
    <row r="25" spans="1:8" ht="15">
      <c r="A25" s="37">
        <v>9</v>
      </c>
      <c r="B25" s="38"/>
      <c r="C25" s="38"/>
      <c r="D25" s="38"/>
      <c r="E25" s="38"/>
      <c r="F25" s="31"/>
      <c r="G25" s="51">
        <f t="shared" si="1"/>
        <v>0</v>
      </c>
      <c r="H25" s="52">
        <f t="shared" si="2"/>
        <v>0</v>
      </c>
    </row>
    <row r="26" spans="1:8" ht="15">
      <c r="A26" s="37">
        <v>10</v>
      </c>
      <c r="B26" s="38"/>
      <c r="C26" s="38"/>
      <c r="D26" s="38"/>
      <c r="E26" s="38"/>
      <c r="F26" s="31"/>
      <c r="G26" s="51">
        <f t="shared" si="1"/>
        <v>0</v>
      </c>
      <c r="H26" s="52">
        <f t="shared" si="2"/>
        <v>0</v>
      </c>
    </row>
    <row r="27" spans="1:8" ht="15">
      <c r="A27" s="37">
        <v>11</v>
      </c>
      <c r="B27" s="38"/>
      <c r="C27" s="38"/>
      <c r="D27" s="38"/>
      <c r="E27" s="38"/>
      <c r="F27" s="31"/>
      <c r="G27" s="51">
        <f t="shared" si="1"/>
        <v>0</v>
      </c>
      <c r="H27" s="52">
        <f t="shared" si="2"/>
        <v>0</v>
      </c>
    </row>
    <row r="28" spans="1:8" ht="15">
      <c r="A28" s="37">
        <v>12</v>
      </c>
      <c r="B28" s="38"/>
      <c r="C28" s="38"/>
      <c r="D28" s="38"/>
      <c r="E28" s="38"/>
      <c r="F28" s="31"/>
      <c r="G28" s="51">
        <f t="shared" si="1"/>
        <v>0</v>
      </c>
      <c r="H28" s="52">
        <f t="shared" si="2"/>
        <v>0</v>
      </c>
    </row>
    <row r="29" spans="1:8" ht="15">
      <c r="A29" s="37">
        <v>13</v>
      </c>
      <c r="B29" s="38"/>
      <c r="C29" s="38"/>
      <c r="D29" s="38"/>
      <c r="E29" s="38"/>
      <c r="F29" s="31"/>
      <c r="G29" s="51">
        <f t="shared" si="1"/>
        <v>0</v>
      </c>
      <c r="H29" s="52">
        <f t="shared" si="2"/>
        <v>0</v>
      </c>
    </row>
    <row r="30" spans="1:8" ht="15">
      <c r="A30" s="37">
        <v>14</v>
      </c>
      <c r="B30" s="38"/>
      <c r="C30" s="38"/>
      <c r="D30" s="38"/>
      <c r="E30" s="38"/>
      <c r="F30" s="31"/>
      <c r="G30" s="51">
        <f t="shared" si="1"/>
        <v>0</v>
      </c>
      <c r="H30" s="52">
        <f t="shared" si="2"/>
        <v>0</v>
      </c>
    </row>
    <row r="31" spans="1:8" ht="15">
      <c r="A31" s="37">
        <v>15</v>
      </c>
      <c r="B31" s="38"/>
      <c r="C31" s="38"/>
      <c r="D31" s="38"/>
      <c r="E31" s="38"/>
      <c r="F31" s="31"/>
      <c r="G31" s="51">
        <f t="shared" si="1"/>
        <v>0</v>
      </c>
      <c r="H31" s="52">
        <f t="shared" si="2"/>
        <v>0</v>
      </c>
    </row>
    <row r="32" spans="1:8" ht="15.75" thickBot="1">
      <c r="A32" s="39"/>
      <c r="B32" s="40"/>
      <c r="C32" s="40"/>
      <c r="D32" s="40"/>
      <c r="E32" s="40"/>
      <c r="F32" s="23"/>
      <c r="G32" s="53">
        <f t="shared" si="1"/>
        <v>0</v>
      </c>
      <c r="H32" s="54">
        <f t="shared" si="2"/>
        <v>0</v>
      </c>
    </row>
    <row r="33" spans="1:8" ht="15.75" customHeight="1" thickTop="1">
      <c r="B33" s="30">
        <f>SUM(B17:B32)</f>
        <v>1037</v>
      </c>
      <c r="G33" s="55">
        <f>SUM(G17:G32)</f>
        <v>-11128.739999999991</v>
      </c>
      <c r="H33" s="55">
        <f>SUM(H17:H32)</f>
        <v>2916.4800000000023</v>
      </c>
    </row>
    <row r="34" spans="1:8">
      <c r="G34" s="127">
        <f>H33+G33</f>
        <v>-8212.2599999999875</v>
      </c>
      <c r="H34" s="142"/>
    </row>
    <row r="35" spans="1:8" ht="15" thickBot="1"/>
    <row r="36" spans="1:8" ht="15.75" thickTop="1" thickBot="1">
      <c r="A36" s="139">
        <v>2</v>
      </c>
      <c r="B36" s="140"/>
      <c r="C36" s="140"/>
      <c r="D36" s="140"/>
      <c r="E36" s="140"/>
      <c r="F36" s="140"/>
      <c r="G36" s="140"/>
      <c r="H36" s="141"/>
    </row>
    <row r="37" spans="1:8" ht="43.5" thickTop="1">
      <c r="A37" s="18" t="s">
        <v>42</v>
      </c>
      <c r="B37" s="19" t="s">
        <v>0</v>
      </c>
      <c r="C37" s="19" t="s">
        <v>47</v>
      </c>
      <c r="D37" s="19" t="s">
        <v>48</v>
      </c>
      <c r="E37" s="19" t="s">
        <v>50</v>
      </c>
      <c r="F37" s="19" t="s">
        <v>51</v>
      </c>
      <c r="G37" s="45" t="s">
        <v>14</v>
      </c>
      <c r="H37" s="20" t="s">
        <v>15</v>
      </c>
    </row>
    <row r="38" spans="1:8" ht="15" thickBot="1">
      <c r="A38" s="4" t="s">
        <v>43</v>
      </c>
      <c r="B38" s="12" t="s">
        <v>44</v>
      </c>
      <c r="C38" s="12" t="s">
        <v>45</v>
      </c>
      <c r="D38" s="12" t="s">
        <v>49</v>
      </c>
      <c r="E38" s="12" t="s">
        <v>45</v>
      </c>
      <c r="F38" s="12" t="s">
        <v>45</v>
      </c>
      <c r="G38" s="46" t="s">
        <v>46</v>
      </c>
      <c r="H38" s="5" t="s">
        <v>46</v>
      </c>
    </row>
    <row r="39" spans="1:8" ht="15">
      <c r="A39" s="33">
        <v>1</v>
      </c>
      <c r="B39" s="34">
        <v>224</v>
      </c>
      <c r="C39" s="34">
        <v>110</v>
      </c>
      <c r="D39" s="34">
        <v>123</v>
      </c>
      <c r="E39" s="34">
        <v>0.4</v>
      </c>
      <c r="F39" s="11">
        <f t="shared" ref="F39:F44" si="3">(D39-$D$11)-(C39-E39)</f>
        <v>11.120000000000005</v>
      </c>
      <c r="G39" s="47">
        <f>IF(F39&lt;0,F39*B39,)</f>
        <v>0</v>
      </c>
      <c r="H39" s="48">
        <f>IF(F39&gt;0,F39*B39,)</f>
        <v>2490.880000000001</v>
      </c>
    </row>
    <row r="40" spans="1:8" ht="15">
      <c r="A40" s="35">
        <v>2</v>
      </c>
      <c r="B40" s="36">
        <v>185</v>
      </c>
      <c r="C40" s="36">
        <v>145</v>
      </c>
      <c r="D40" s="36">
        <v>123</v>
      </c>
      <c r="E40" s="36">
        <v>0.4</v>
      </c>
      <c r="F40" s="21">
        <f t="shared" si="3"/>
        <v>-23.879999999999995</v>
      </c>
      <c r="G40" s="49">
        <f t="shared" ref="G40:G54" si="4">IF(F40&lt;0,F40*B40,)</f>
        <v>-4417.7999999999993</v>
      </c>
      <c r="H40" s="50">
        <f t="shared" ref="H40:H54" si="5">IF(F40&gt;0,F40*B40,)</f>
        <v>0</v>
      </c>
    </row>
    <row r="41" spans="1:8" ht="15">
      <c r="A41" s="35">
        <v>3</v>
      </c>
      <c r="B41" s="36">
        <v>138</v>
      </c>
      <c r="C41" s="36">
        <v>124</v>
      </c>
      <c r="D41" s="36">
        <v>123</v>
      </c>
      <c r="E41" s="36">
        <v>0.4</v>
      </c>
      <c r="F41" s="21">
        <f t="shared" si="3"/>
        <v>-2.8799999999999955</v>
      </c>
      <c r="G41" s="49">
        <f t="shared" si="4"/>
        <v>-397.43999999999937</v>
      </c>
      <c r="H41" s="50">
        <f t="shared" si="5"/>
        <v>0</v>
      </c>
    </row>
    <row r="42" spans="1:8" ht="15">
      <c r="A42" s="35">
        <v>4</v>
      </c>
      <c r="B42" s="36">
        <v>253</v>
      </c>
      <c r="C42" s="36">
        <v>145</v>
      </c>
      <c r="D42" s="36">
        <v>123</v>
      </c>
      <c r="E42" s="36">
        <v>0.4</v>
      </c>
      <c r="F42" s="21">
        <f t="shared" si="3"/>
        <v>-23.879999999999995</v>
      </c>
      <c r="G42" s="49">
        <f t="shared" si="4"/>
        <v>-6041.6399999999985</v>
      </c>
      <c r="H42" s="50">
        <f t="shared" si="5"/>
        <v>0</v>
      </c>
    </row>
    <row r="43" spans="1:8" ht="15">
      <c r="A43" s="35">
        <v>5</v>
      </c>
      <c r="B43" s="36">
        <v>126</v>
      </c>
      <c r="C43" s="36">
        <v>133</v>
      </c>
      <c r="D43" s="36">
        <v>123</v>
      </c>
      <c r="E43" s="36">
        <v>0.4</v>
      </c>
      <c r="F43" s="21">
        <f t="shared" si="3"/>
        <v>-11.879999999999995</v>
      </c>
      <c r="G43" s="49">
        <f t="shared" si="4"/>
        <v>-1496.8799999999994</v>
      </c>
      <c r="H43" s="50">
        <f t="shared" si="5"/>
        <v>0</v>
      </c>
    </row>
    <row r="44" spans="1:8" ht="15">
      <c r="A44" s="35">
        <v>6</v>
      </c>
      <c r="B44" s="36">
        <v>111</v>
      </c>
      <c r="C44" s="36">
        <v>124</v>
      </c>
      <c r="D44" s="36">
        <v>123</v>
      </c>
      <c r="E44" s="36">
        <v>0.4</v>
      </c>
      <c r="F44" s="21">
        <f t="shared" si="3"/>
        <v>-2.8799999999999955</v>
      </c>
      <c r="G44" s="49">
        <f t="shared" si="4"/>
        <v>-319.6799999999995</v>
      </c>
      <c r="H44" s="50">
        <f t="shared" si="5"/>
        <v>0</v>
      </c>
    </row>
    <row r="45" spans="1:8" ht="15">
      <c r="A45" s="37">
        <v>7</v>
      </c>
      <c r="B45" s="38"/>
      <c r="C45" s="38"/>
      <c r="D45" s="38"/>
      <c r="E45" s="38"/>
      <c r="F45" s="31"/>
      <c r="G45" s="51">
        <f t="shared" si="4"/>
        <v>0</v>
      </c>
      <c r="H45" s="52">
        <f t="shared" si="5"/>
        <v>0</v>
      </c>
    </row>
    <row r="46" spans="1:8" ht="15">
      <c r="A46" s="37">
        <v>8</v>
      </c>
      <c r="B46" s="38"/>
      <c r="C46" s="38"/>
      <c r="D46" s="38"/>
      <c r="E46" s="38"/>
      <c r="F46" s="31"/>
      <c r="G46" s="51">
        <f t="shared" si="4"/>
        <v>0</v>
      </c>
      <c r="H46" s="52">
        <f t="shared" si="5"/>
        <v>0</v>
      </c>
    </row>
    <row r="47" spans="1:8" ht="15">
      <c r="A47" s="37">
        <v>9</v>
      </c>
      <c r="B47" s="38"/>
      <c r="C47" s="38"/>
      <c r="D47" s="38"/>
      <c r="E47" s="38"/>
      <c r="F47" s="31"/>
      <c r="G47" s="51">
        <f t="shared" si="4"/>
        <v>0</v>
      </c>
      <c r="H47" s="52">
        <f t="shared" si="5"/>
        <v>0</v>
      </c>
    </row>
    <row r="48" spans="1:8" ht="15">
      <c r="A48" s="37">
        <v>10</v>
      </c>
      <c r="B48" s="38"/>
      <c r="C48" s="38"/>
      <c r="D48" s="38"/>
      <c r="E48" s="38"/>
      <c r="F48" s="31"/>
      <c r="G48" s="51">
        <f t="shared" si="4"/>
        <v>0</v>
      </c>
      <c r="H48" s="52">
        <f t="shared" si="5"/>
        <v>0</v>
      </c>
    </row>
    <row r="49" spans="1:8" ht="15">
      <c r="A49" s="37">
        <v>11</v>
      </c>
      <c r="B49" s="38"/>
      <c r="C49" s="38"/>
      <c r="D49" s="38"/>
      <c r="E49" s="38"/>
      <c r="F49" s="31"/>
      <c r="G49" s="51">
        <f t="shared" si="4"/>
        <v>0</v>
      </c>
      <c r="H49" s="52">
        <f t="shared" si="5"/>
        <v>0</v>
      </c>
    </row>
    <row r="50" spans="1:8" ht="15">
      <c r="A50" s="37">
        <v>12</v>
      </c>
      <c r="B50" s="38"/>
      <c r="C50" s="38"/>
      <c r="D50" s="38"/>
      <c r="E50" s="38"/>
      <c r="F50" s="31"/>
      <c r="G50" s="51">
        <f t="shared" si="4"/>
        <v>0</v>
      </c>
      <c r="H50" s="52">
        <f t="shared" si="5"/>
        <v>0</v>
      </c>
    </row>
    <row r="51" spans="1:8" ht="15">
      <c r="A51" s="37">
        <v>13</v>
      </c>
      <c r="B51" s="38"/>
      <c r="C51" s="38"/>
      <c r="D51" s="38"/>
      <c r="E51" s="38"/>
      <c r="F51" s="31"/>
      <c r="G51" s="51">
        <f t="shared" si="4"/>
        <v>0</v>
      </c>
      <c r="H51" s="52">
        <f t="shared" si="5"/>
        <v>0</v>
      </c>
    </row>
    <row r="52" spans="1:8" ht="15">
      <c r="A52" s="37">
        <v>14</v>
      </c>
      <c r="B52" s="38"/>
      <c r="C52" s="38"/>
      <c r="D52" s="38"/>
      <c r="E52" s="38"/>
      <c r="F52" s="31"/>
      <c r="G52" s="51">
        <f t="shared" si="4"/>
        <v>0</v>
      </c>
      <c r="H52" s="52">
        <f t="shared" si="5"/>
        <v>0</v>
      </c>
    </row>
    <row r="53" spans="1:8" ht="15">
      <c r="A53" s="37">
        <v>15</v>
      </c>
      <c r="B53" s="38"/>
      <c r="C53" s="38"/>
      <c r="D53" s="38"/>
      <c r="E53" s="38"/>
      <c r="F53" s="31"/>
      <c r="G53" s="51">
        <f t="shared" si="4"/>
        <v>0</v>
      </c>
      <c r="H53" s="52">
        <f t="shared" si="5"/>
        <v>0</v>
      </c>
    </row>
    <row r="54" spans="1:8" ht="15.75" thickBot="1">
      <c r="A54" s="39"/>
      <c r="B54" s="40"/>
      <c r="C54" s="40"/>
      <c r="D54" s="40"/>
      <c r="E54" s="40"/>
      <c r="F54" s="23"/>
      <c r="G54" s="53">
        <f t="shared" si="4"/>
        <v>0</v>
      </c>
      <c r="H54" s="54">
        <f t="shared" si="5"/>
        <v>0</v>
      </c>
    </row>
    <row r="55" spans="1:8" ht="15" thickTop="1">
      <c r="B55" s="30">
        <f>SUM(B39:B54)</f>
        <v>1037</v>
      </c>
      <c r="G55" s="55">
        <f>SUM(G39:G54)</f>
        <v>-12673.439999999997</v>
      </c>
      <c r="H55" s="55">
        <f>SUM(H39:H54)</f>
        <v>2490.880000000001</v>
      </c>
    </row>
    <row r="56" spans="1:8">
      <c r="G56" s="127">
        <f>H55+G55</f>
        <v>-10182.559999999996</v>
      </c>
      <c r="H56" s="142"/>
    </row>
    <row r="57" spans="1:8" ht="15" thickBot="1"/>
    <row r="58" spans="1:8" ht="15.75" thickTop="1" thickBot="1">
      <c r="A58" s="139">
        <v>3</v>
      </c>
      <c r="B58" s="140"/>
      <c r="C58" s="140"/>
      <c r="D58" s="140"/>
      <c r="E58" s="140"/>
      <c r="F58" s="140"/>
      <c r="G58" s="140"/>
      <c r="H58" s="141"/>
    </row>
    <row r="59" spans="1:8" ht="43.5" thickTop="1">
      <c r="A59" s="18" t="s">
        <v>42</v>
      </c>
      <c r="B59" s="19" t="s">
        <v>0</v>
      </c>
      <c r="C59" s="19" t="s">
        <v>47</v>
      </c>
      <c r="D59" s="19" t="s">
        <v>48</v>
      </c>
      <c r="E59" s="19" t="s">
        <v>50</v>
      </c>
      <c r="F59" s="19" t="s">
        <v>51</v>
      </c>
      <c r="G59" s="45" t="s">
        <v>14</v>
      </c>
      <c r="H59" s="20" t="s">
        <v>15</v>
      </c>
    </row>
    <row r="60" spans="1:8" ht="15" thickBot="1">
      <c r="A60" s="4" t="s">
        <v>43</v>
      </c>
      <c r="B60" s="12" t="s">
        <v>44</v>
      </c>
      <c r="C60" s="12" t="s">
        <v>45</v>
      </c>
      <c r="D60" s="12" t="s">
        <v>49</v>
      </c>
      <c r="E60" s="12" t="s">
        <v>45</v>
      </c>
      <c r="F60" s="12" t="s">
        <v>45</v>
      </c>
      <c r="G60" s="46" t="s">
        <v>46</v>
      </c>
      <c r="H60" s="5" t="s">
        <v>46</v>
      </c>
    </row>
    <row r="61" spans="1:8" ht="15">
      <c r="A61" s="33">
        <v>1</v>
      </c>
      <c r="B61" s="34">
        <v>224</v>
      </c>
      <c r="C61" s="34">
        <v>110</v>
      </c>
      <c r="D61" s="34">
        <f>123-15</f>
        <v>108</v>
      </c>
      <c r="E61" s="34">
        <v>0.4</v>
      </c>
      <c r="F61" s="11">
        <f t="shared" ref="F61:F66" si="6">(D61-$F$11)-(C61-E61)</f>
        <v>-1.9799999999999898</v>
      </c>
      <c r="G61" s="47">
        <f>IF(F61&lt;0,F61*B61,)</f>
        <v>-443.51999999999771</v>
      </c>
      <c r="H61" s="48">
        <f>IF(F61&gt;0,F61*B61,)</f>
        <v>0</v>
      </c>
    </row>
    <row r="62" spans="1:8" ht="15">
      <c r="A62" s="35">
        <v>2</v>
      </c>
      <c r="B62" s="36">
        <v>185</v>
      </c>
      <c r="C62" s="36">
        <v>145</v>
      </c>
      <c r="D62" s="36">
        <f t="shared" ref="D62:D66" si="7">123-15</f>
        <v>108</v>
      </c>
      <c r="E62" s="36">
        <v>0.4</v>
      </c>
      <c r="F62" s="21">
        <f t="shared" si="6"/>
        <v>-36.97999999999999</v>
      </c>
      <c r="G62" s="49">
        <f t="shared" ref="G62:G76" si="8">IF(F62&lt;0,F62*B62,)</f>
        <v>-6841.2999999999984</v>
      </c>
      <c r="H62" s="50">
        <f t="shared" ref="H62:H76" si="9">IF(F62&gt;0,F62*B62,)</f>
        <v>0</v>
      </c>
    </row>
    <row r="63" spans="1:8" ht="15">
      <c r="A63" s="35">
        <v>3</v>
      </c>
      <c r="B63" s="36">
        <v>138</v>
      </c>
      <c r="C63" s="36">
        <v>124</v>
      </c>
      <c r="D63" s="36">
        <f t="shared" si="7"/>
        <v>108</v>
      </c>
      <c r="E63" s="36">
        <v>0.4</v>
      </c>
      <c r="F63" s="21">
        <f t="shared" si="6"/>
        <v>-15.97999999999999</v>
      </c>
      <c r="G63" s="49">
        <f t="shared" si="8"/>
        <v>-2205.2399999999984</v>
      </c>
      <c r="H63" s="50">
        <f t="shared" si="9"/>
        <v>0</v>
      </c>
    </row>
    <row r="64" spans="1:8" ht="15">
      <c r="A64" s="35">
        <v>4</v>
      </c>
      <c r="B64" s="36">
        <v>253</v>
      </c>
      <c r="C64" s="36">
        <v>145</v>
      </c>
      <c r="D64" s="36">
        <f t="shared" si="7"/>
        <v>108</v>
      </c>
      <c r="E64" s="36">
        <v>0.4</v>
      </c>
      <c r="F64" s="21">
        <f t="shared" si="6"/>
        <v>-36.97999999999999</v>
      </c>
      <c r="G64" s="49">
        <f t="shared" si="8"/>
        <v>-9355.9399999999969</v>
      </c>
      <c r="H64" s="50">
        <f t="shared" si="9"/>
        <v>0</v>
      </c>
    </row>
    <row r="65" spans="1:8" ht="15">
      <c r="A65" s="35">
        <v>5</v>
      </c>
      <c r="B65" s="36">
        <v>126</v>
      </c>
      <c r="C65" s="36">
        <v>133</v>
      </c>
      <c r="D65" s="36">
        <f t="shared" si="7"/>
        <v>108</v>
      </c>
      <c r="E65" s="36">
        <v>0.4</v>
      </c>
      <c r="F65" s="21">
        <f t="shared" si="6"/>
        <v>-24.97999999999999</v>
      </c>
      <c r="G65" s="49">
        <f t="shared" si="8"/>
        <v>-3147.4799999999987</v>
      </c>
      <c r="H65" s="50">
        <f t="shared" si="9"/>
        <v>0</v>
      </c>
    </row>
    <row r="66" spans="1:8" ht="15">
      <c r="A66" s="35">
        <v>6</v>
      </c>
      <c r="B66" s="36">
        <v>111</v>
      </c>
      <c r="C66" s="36">
        <v>124</v>
      </c>
      <c r="D66" s="36">
        <f t="shared" si="7"/>
        <v>108</v>
      </c>
      <c r="E66" s="36">
        <v>0.4</v>
      </c>
      <c r="F66" s="21">
        <f t="shared" si="6"/>
        <v>-15.97999999999999</v>
      </c>
      <c r="G66" s="49">
        <f t="shared" si="8"/>
        <v>-1773.7799999999988</v>
      </c>
      <c r="H66" s="50">
        <f t="shared" si="9"/>
        <v>0</v>
      </c>
    </row>
    <row r="67" spans="1:8" ht="15">
      <c r="A67" s="37">
        <v>7</v>
      </c>
      <c r="B67" s="38"/>
      <c r="C67" s="38"/>
      <c r="D67" s="38"/>
      <c r="E67" s="38"/>
      <c r="F67" s="31"/>
      <c r="G67" s="51">
        <f t="shared" si="8"/>
        <v>0</v>
      </c>
      <c r="H67" s="52">
        <f t="shared" si="9"/>
        <v>0</v>
      </c>
    </row>
    <row r="68" spans="1:8" ht="15">
      <c r="A68" s="37">
        <v>8</v>
      </c>
      <c r="B68" s="38"/>
      <c r="C68" s="38"/>
      <c r="D68" s="38"/>
      <c r="E68" s="38"/>
      <c r="F68" s="31"/>
      <c r="G68" s="51">
        <f t="shared" si="8"/>
        <v>0</v>
      </c>
      <c r="H68" s="52">
        <f t="shared" si="9"/>
        <v>0</v>
      </c>
    </row>
    <row r="69" spans="1:8" ht="15">
      <c r="A69" s="37">
        <v>9</v>
      </c>
      <c r="B69" s="38"/>
      <c r="C69" s="38"/>
      <c r="D69" s="38"/>
      <c r="E69" s="38"/>
      <c r="F69" s="31"/>
      <c r="G69" s="51">
        <f t="shared" si="8"/>
        <v>0</v>
      </c>
      <c r="H69" s="52">
        <f t="shared" si="9"/>
        <v>0</v>
      </c>
    </row>
    <row r="70" spans="1:8" ht="15">
      <c r="A70" s="37">
        <v>10</v>
      </c>
      <c r="B70" s="38"/>
      <c r="C70" s="38"/>
      <c r="D70" s="38"/>
      <c r="E70" s="38"/>
      <c r="F70" s="31"/>
      <c r="G70" s="51">
        <f t="shared" si="8"/>
        <v>0</v>
      </c>
      <c r="H70" s="52">
        <f t="shared" si="9"/>
        <v>0</v>
      </c>
    </row>
    <row r="71" spans="1:8" ht="15">
      <c r="A71" s="37">
        <v>11</v>
      </c>
      <c r="B71" s="38"/>
      <c r="C71" s="38"/>
      <c r="D71" s="38"/>
      <c r="E71" s="38"/>
      <c r="F71" s="31"/>
      <c r="G71" s="51">
        <f t="shared" si="8"/>
        <v>0</v>
      </c>
      <c r="H71" s="52">
        <f t="shared" si="9"/>
        <v>0</v>
      </c>
    </row>
    <row r="72" spans="1:8" ht="15">
      <c r="A72" s="37">
        <v>12</v>
      </c>
      <c r="B72" s="38"/>
      <c r="C72" s="38"/>
      <c r="D72" s="38"/>
      <c r="E72" s="38"/>
      <c r="F72" s="31"/>
      <c r="G72" s="51">
        <f t="shared" si="8"/>
        <v>0</v>
      </c>
      <c r="H72" s="52">
        <f t="shared" si="9"/>
        <v>0</v>
      </c>
    </row>
    <row r="73" spans="1:8" ht="15">
      <c r="A73" s="37">
        <v>13</v>
      </c>
      <c r="B73" s="38"/>
      <c r="C73" s="38"/>
      <c r="D73" s="38"/>
      <c r="E73" s="38"/>
      <c r="F73" s="31"/>
      <c r="G73" s="51">
        <f t="shared" si="8"/>
        <v>0</v>
      </c>
      <c r="H73" s="52">
        <f t="shared" si="9"/>
        <v>0</v>
      </c>
    </row>
    <row r="74" spans="1:8" ht="15">
      <c r="A74" s="37">
        <v>14</v>
      </c>
      <c r="B74" s="38"/>
      <c r="C74" s="38"/>
      <c r="D74" s="38"/>
      <c r="E74" s="38"/>
      <c r="F74" s="31"/>
      <c r="G74" s="51">
        <f t="shared" si="8"/>
        <v>0</v>
      </c>
      <c r="H74" s="52">
        <f t="shared" si="9"/>
        <v>0</v>
      </c>
    </row>
    <row r="75" spans="1:8" ht="15">
      <c r="A75" s="37">
        <v>15</v>
      </c>
      <c r="B75" s="38"/>
      <c r="C75" s="38"/>
      <c r="D75" s="38"/>
      <c r="E75" s="38"/>
      <c r="F75" s="31"/>
      <c r="G75" s="51">
        <f t="shared" si="8"/>
        <v>0</v>
      </c>
      <c r="H75" s="52">
        <f t="shared" si="9"/>
        <v>0</v>
      </c>
    </row>
    <row r="76" spans="1:8" ht="15.75" thickBot="1">
      <c r="A76" s="39"/>
      <c r="B76" s="40"/>
      <c r="C76" s="40"/>
      <c r="D76" s="40"/>
      <c r="E76" s="40"/>
      <c r="F76" s="23"/>
      <c r="G76" s="53">
        <f t="shared" si="8"/>
        <v>0</v>
      </c>
      <c r="H76" s="54">
        <f t="shared" si="9"/>
        <v>0</v>
      </c>
    </row>
    <row r="77" spans="1:8" ht="15" thickTop="1">
      <c r="B77" s="30">
        <f>SUM(B61:B76)</f>
        <v>1037</v>
      </c>
      <c r="G77" s="55">
        <f>SUM(G61:G76)</f>
        <v>-23767.259999999991</v>
      </c>
      <c r="H77" s="55">
        <f>SUM(H61:H76)</f>
        <v>0</v>
      </c>
    </row>
    <row r="78" spans="1:8">
      <c r="G78" s="127">
        <f>H77+G77</f>
        <v>-23767.259999999991</v>
      </c>
      <c r="H78" s="142"/>
    </row>
    <row r="79" spans="1:8" ht="15" thickBot="1"/>
    <row r="80" spans="1:8" ht="15.75" thickTop="1" thickBot="1">
      <c r="A80" s="139">
        <v>4</v>
      </c>
      <c r="B80" s="140"/>
      <c r="C80" s="140"/>
      <c r="D80" s="140"/>
      <c r="E80" s="140"/>
      <c r="F80" s="140"/>
      <c r="G80" s="140"/>
      <c r="H80" s="141"/>
    </row>
    <row r="81" spans="1:8" ht="43.5" thickTop="1">
      <c r="A81" s="18" t="s">
        <v>42</v>
      </c>
      <c r="B81" s="19" t="s">
        <v>0</v>
      </c>
      <c r="C81" s="19" t="s">
        <v>47</v>
      </c>
      <c r="D81" s="19" t="s">
        <v>48</v>
      </c>
      <c r="E81" s="19" t="s">
        <v>50</v>
      </c>
      <c r="F81" s="19" t="s">
        <v>51</v>
      </c>
      <c r="G81" s="45" t="s">
        <v>14</v>
      </c>
      <c r="H81" s="20" t="s">
        <v>15</v>
      </c>
    </row>
    <row r="82" spans="1:8" ht="15" thickBot="1">
      <c r="A82" s="4" t="s">
        <v>43</v>
      </c>
      <c r="B82" s="12" t="s">
        <v>44</v>
      </c>
      <c r="C82" s="12" t="s">
        <v>45</v>
      </c>
      <c r="D82" s="12" t="s">
        <v>49</v>
      </c>
      <c r="E82" s="12" t="s">
        <v>45</v>
      </c>
      <c r="F82" s="12" t="s">
        <v>45</v>
      </c>
      <c r="G82" s="46" t="s">
        <v>46</v>
      </c>
      <c r="H82" s="5" t="s">
        <v>46</v>
      </c>
    </row>
    <row r="83" spans="1:8" ht="15">
      <c r="A83" s="33">
        <v>1</v>
      </c>
      <c r="B83" s="34">
        <v>224</v>
      </c>
      <c r="C83" s="34">
        <v>110</v>
      </c>
      <c r="D83" s="34">
        <f>123+7</f>
        <v>130</v>
      </c>
      <c r="E83" s="34">
        <v>0.4</v>
      </c>
      <c r="F83" s="11">
        <f t="shared" ref="F83:F88" si="10">(D83-$H$11)-(C83-E83)</f>
        <v>20.02000000000001</v>
      </c>
      <c r="G83" s="47">
        <f>IF(F83&lt;0,F83*B83,)</f>
        <v>0</v>
      </c>
      <c r="H83" s="48">
        <f>IF(F83&gt;0,F83*B83,)</f>
        <v>4484.4800000000023</v>
      </c>
    </row>
    <row r="84" spans="1:8" ht="15">
      <c r="A84" s="35">
        <v>2</v>
      </c>
      <c r="B84" s="36">
        <v>185</v>
      </c>
      <c r="C84" s="36">
        <v>145</v>
      </c>
      <c r="D84" s="36">
        <f t="shared" ref="D84:D88" si="11">123+7</f>
        <v>130</v>
      </c>
      <c r="E84" s="36">
        <v>0.4</v>
      </c>
      <c r="F84" s="21">
        <f t="shared" si="10"/>
        <v>-14.97999999999999</v>
      </c>
      <c r="G84" s="49">
        <f t="shared" ref="G84:G98" si="12">IF(F84&lt;0,F84*B84,)</f>
        <v>-2771.2999999999979</v>
      </c>
      <c r="H84" s="50">
        <f t="shared" ref="H84:H98" si="13">IF(F84&gt;0,F84*B84,)</f>
        <v>0</v>
      </c>
    </row>
    <row r="85" spans="1:8" ht="15">
      <c r="A85" s="35">
        <v>3</v>
      </c>
      <c r="B85" s="36">
        <v>138</v>
      </c>
      <c r="C85" s="36">
        <v>124</v>
      </c>
      <c r="D85" s="36">
        <f t="shared" si="11"/>
        <v>130</v>
      </c>
      <c r="E85" s="36">
        <v>0.4</v>
      </c>
      <c r="F85" s="21">
        <f t="shared" si="10"/>
        <v>6.0200000000000102</v>
      </c>
      <c r="G85" s="49">
        <f t="shared" si="12"/>
        <v>0</v>
      </c>
      <c r="H85" s="50">
        <f t="shared" si="13"/>
        <v>830.76000000000136</v>
      </c>
    </row>
    <row r="86" spans="1:8" ht="15">
      <c r="A86" s="35">
        <v>4</v>
      </c>
      <c r="B86" s="36">
        <v>253</v>
      </c>
      <c r="C86" s="36">
        <v>145</v>
      </c>
      <c r="D86" s="36">
        <f t="shared" si="11"/>
        <v>130</v>
      </c>
      <c r="E86" s="36">
        <v>0.4</v>
      </c>
      <c r="F86" s="21">
        <f t="shared" si="10"/>
        <v>-14.97999999999999</v>
      </c>
      <c r="G86" s="49">
        <f t="shared" si="12"/>
        <v>-3789.9399999999973</v>
      </c>
      <c r="H86" s="50">
        <f t="shared" si="13"/>
        <v>0</v>
      </c>
    </row>
    <row r="87" spans="1:8" ht="15">
      <c r="A87" s="35">
        <v>5</v>
      </c>
      <c r="B87" s="36">
        <v>126</v>
      </c>
      <c r="C87" s="36">
        <v>133</v>
      </c>
      <c r="D87" s="36">
        <f t="shared" si="11"/>
        <v>130</v>
      </c>
      <c r="E87" s="36">
        <v>0.4</v>
      </c>
      <c r="F87" s="21">
        <f t="shared" si="10"/>
        <v>-2.9799999999999898</v>
      </c>
      <c r="G87" s="49">
        <f t="shared" si="12"/>
        <v>-375.47999999999871</v>
      </c>
      <c r="H87" s="50">
        <f t="shared" si="13"/>
        <v>0</v>
      </c>
    </row>
    <row r="88" spans="1:8" ht="15">
      <c r="A88" s="35">
        <v>6</v>
      </c>
      <c r="B88" s="36">
        <v>111</v>
      </c>
      <c r="C88" s="36">
        <v>124</v>
      </c>
      <c r="D88" s="36">
        <f t="shared" si="11"/>
        <v>130</v>
      </c>
      <c r="E88" s="36">
        <v>0.4</v>
      </c>
      <c r="F88" s="21">
        <f t="shared" si="10"/>
        <v>6.0200000000000102</v>
      </c>
      <c r="G88" s="49">
        <f t="shared" si="12"/>
        <v>0</v>
      </c>
      <c r="H88" s="50">
        <f t="shared" si="13"/>
        <v>668.22000000000116</v>
      </c>
    </row>
    <row r="89" spans="1:8" ht="15">
      <c r="A89" s="37">
        <v>7</v>
      </c>
      <c r="B89" s="38"/>
      <c r="C89" s="38"/>
      <c r="D89" s="38"/>
      <c r="E89" s="38"/>
      <c r="F89" s="31"/>
      <c r="G89" s="51">
        <f t="shared" si="12"/>
        <v>0</v>
      </c>
      <c r="H89" s="52">
        <f t="shared" si="13"/>
        <v>0</v>
      </c>
    </row>
    <row r="90" spans="1:8" ht="15">
      <c r="A90" s="37">
        <v>8</v>
      </c>
      <c r="B90" s="38"/>
      <c r="C90" s="38"/>
      <c r="D90" s="38"/>
      <c r="E90" s="38"/>
      <c r="F90" s="31"/>
      <c r="G90" s="51">
        <f t="shared" si="12"/>
        <v>0</v>
      </c>
      <c r="H90" s="52">
        <f t="shared" si="13"/>
        <v>0</v>
      </c>
    </row>
    <row r="91" spans="1:8" ht="15">
      <c r="A91" s="37">
        <v>9</v>
      </c>
      <c r="B91" s="38"/>
      <c r="C91" s="38"/>
      <c r="D91" s="38"/>
      <c r="E91" s="38"/>
      <c r="F91" s="31"/>
      <c r="G91" s="51">
        <f t="shared" si="12"/>
        <v>0</v>
      </c>
      <c r="H91" s="52">
        <f t="shared" si="13"/>
        <v>0</v>
      </c>
    </row>
    <row r="92" spans="1:8" ht="15">
      <c r="A92" s="37">
        <v>10</v>
      </c>
      <c r="B92" s="38"/>
      <c r="C92" s="38"/>
      <c r="D92" s="38"/>
      <c r="E92" s="38"/>
      <c r="F92" s="31"/>
      <c r="G92" s="51">
        <f t="shared" si="12"/>
        <v>0</v>
      </c>
      <c r="H92" s="52">
        <f t="shared" si="13"/>
        <v>0</v>
      </c>
    </row>
    <row r="93" spans="1:8" ht="15">
      <c r="A93" s="37">
        <v>11</v>
      </c>
      <c r="B93" s="38"/>
      <c r="C93" s="38"/>
      <c r="D93" s="38"/>
      <c r="E93" s="38"/>
      <c r="F93" s="31"/>
      <c r="G93" s="51">
        <f t="shared" si="12"/>
        <v>0</v>
      </c>
      <c r="H93" s="52">
        <f t="shared" si="13"/>
        <v>0</v>
      </c>
    </row>
    <row r="94" spans="1:8" ht="15">
      <c r="A94" s="37">
        <v>12</v>
      </c>
      <c r="B94" s="38"/>
      <c r="C94" s="38"/>
      <c r="D94" s="38"/>
      <c r="E94" s="38"/>
      <c r="F94" s="31"/>
      <c r="G94" s="51">
        <f t="shared" si="12"/>
        <v>0</v>
      </c>
      <c r="H94" s="52">
        <f t="shared" si="13"/>
        <v>0</v>
      </c>
    </row>
    <row r="95" spans="1:8" ht="15">
      <c r="A95" s="37">
        <v>13</v>
      </c>
      <c r="B95" s="38"/>
      <c r="C95" s="38"/>
      <c r="D95" s="38"/>
      <c r="E95" s="38"/>
      <c r="F95" s="31"/>
      <c r="G95" s="51">
        <f t="shared" si="12"/>
        <v>0</v>
      </c>
      <c r="H95" s="52">
        <f t="shared" si="13"/>
        <v>0</v>
      </c>
    </row>
    <row r="96" spans="1:8" ht="15">
      <c r="A96" s="37">
        <v>14</v>
      </c>
      <c r="B96" s="38"/>
      <c r="C96" s="38"/>
      <c r="D96" s="38"/>
      <c r="E96" s="38"/>
      <c r="F96" s="31"/>
      <c r="G96" s="51">
        <f t="shared" si="12"/>
        <v>0</v>
      </c>
      <c r="H96" s="52">
        <f t="shared" si="13"/>
        <v>0</v>
      </c>
    </row>
    <row r="97" spans="1:8" ht="15">
      <c r="A97" s="37">
        <v>15</v>
      </c>
      <c r="B97" s="38"/>
      <c r="C97" s="38"/>
      <c r="D97" s="38"/>
      <c r="E97" s="38"/>
      <c r="F97" s="31"/>
      <c r="G97" s="51">
        <f t="shared" si="12"/>
        <v>0</v>
      </c>
      <c r="H97" s="52">
        <f t="shared" si="13"/>
        <v>0</v>
      </c>
    </row>
    <row r="98" spans="1:8" ht="15.75" thickBot="1">
      <c r="A98" s="39"/>
      <c r="B98" s="40"/>
      <c r="C98" s="40"/>
      <c r="D98" s="40"/>
      <c r="E98" s="40"/>
      <c r="F98" s="23"/>
      <c r="G98" s="53">
        <f t="shared" si="12"/>
        <v>0</v>
      </c>
      <c r="H98" s="54">
        <f t="shared" si="13"/>
        <v>0</v>
      </c>
    </row>
    <row r="99" spans="1:8" ht="15" thickTop="1">
      <c r="B99" s="30">
        <f>SUM(B83:B98)</f>
        <v>1037</v>
      </c>
      <c r="G99" s="55">
        <f>SUM(G83:G98)</f>
        <v>-6936.7199999999939</v>
      </c>
      <c r="H99" s="55">
        <f>SUM(H83:H98)</f>
        <v>5983.4600000000046</v>
      </c>
    </row>
  </sheetData>
  <mergeCells count="13">
    <mergeCell ref="A1:H1"/>
    <mergeCell ref="A2:B2"/>
    <mergeCell ref="C2:D2"/>
    <mergeCell ref="G2:H2"/>
    <mergeCell ref="A80:H80"/>
    <mergeCell ref="A13:H13"/>
    <mergeCell ref="G34:H34"/>
    <mergeCell ref="G56:H56"/>
    <mergeCell ref="E2:F2"/>
    <mergeCell ref="A14:H14"/>
    <mergeCell ref="A36:H36"/>
    <mergeCell ref="A58:H58"/>
    <mergeCell ref="G78:H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24" sqref="O24"/>
    </sheetView>
  </sheetViews>
  <sheetFormatPr defaultColWidth="9" defaultRowHeight="15"/>
  <cols>
    <col min="1" max="1" width="5.125" style="71" customWidth="1"/>
    <col min="2" max="2" width="10.75" style="71" customWidth="1"/>
    <col min="3" max="3" width="11" style="71" customWidth="1"/>
    <col min="4" max="4" width="10.625" style="71" customWidth="1"/>
    <col min="5" max="5" width="9" style="71" bestFit="1" customWidth="1"/>
    <col min="6" max="6" width="7.125" style="71" bestFit="1" customWidth="1"/>
    <col min="7" max="7" width="8.75" style="71" customWidth="1"/>
    <col min="8" max="8" width="8.75" style="71" bestFit="1" customWidth="1"/>
    <col min="9" max="9" width="9.875" style="71" bestFit="1" customWidth="1"/>
    <col min="10" max="10" width="7.875" style="71" bestFit="1" customWidth="1"/>
    <col min="11" max="14" width="3.5" style="71" bestFit="1" customWidth="1"/>
    <col min="15" max="15" width="15.375" style="71" bestFit="1" customWidth="1"/>
    <col min="16" max="16" width="12.375" style="71" customWidth="1"/>
    <col min="17" max="17" width="10.5" style="71" customWidth="1"/>
    <col min="18" max="18" width="6.75" style="71" bestFit="1" customWidth="1"/>
    <col min="19" max="20" width="7.375" style="71" bestFit="1" customWidth="1"/>
    <col min="21" max="22" width="6.25" style="71" bestFit="1" customWidth="1"/>
    <col min="23" max="23" width="6.75" style="71" bestFit="1" customWidth="1"/>
    <col min="24" max="25" width="6.75" style="71" customWidth="1"/>
    <col min="26" max="26" width="7.875" style="71" bestFit="1" customWidth="1"/>
    <col min="27" max="31" width="9.125" style="71" customWidth="1"/>
    <col min="32" max="32" width="6.375" style="71" customWidth="1"/>
    <col min="33" max="35" width="9.125" style="71" customWidth="1"/>
    <col min="36" max="40" width="9" style="71"/>
    <col min="41" max="41" width="5.75" style="71" customWidth="1"/>
    <col min="42" max="16384" width="9" style="71"/>
  </cols>
  <sheetData>
    <row r="1" spans="1:26" ht="27.75" thickTop="1" thickBot="1">
      <c r="A1" s="145" t="s">
        <v>85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7"/>
    </row>
    <row r="2" spans="1:26" ht="16.5" thickTop="1" thickBot="1">
      <c r="A2" s="149" t="s">
        <v>18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213" t="s">
        <v>19</v>
      </c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5"/>
    </row>
    <row r="3" spans="1:26" ht="14.45" customHeight="1" thickTop="1">
      <c r="A3" s="151" t="s">
        <v>42</v>
      </c>
      <c r="B3" s="150" t="s">
        <v>0</v>
      </c>
      <c r="C3" s="150" t="s">
        <v>0</v>
      </c>
      <c r="D3" s="150" t="s">
        <v>0</v>
      </c>
      <c r="E3" s="150" t="s">
        <v>79</v>
      </c>
      <c r="F3" s="150" t="s">
        <v>80</v>
      </c>
      <c r="G3" s="150" t="s">
        <v>48</v>
      </c>
      <c r="H3" s="150" t="s">
        <v>87</v>
      </c>
      <c r="I3" s="150"/>
      <c r="J3" s="150"/>
      <c r="K3" s="150"/>
      <c r="L3" s="150"/>
      <c r="M3" s="150"/>
      <c r="N3" s="148"/>
      <c r="O3" s="216" t="s">
        <v>88</v>
      </c>
      <c r="P3" s="196" t="s">
        <v>90</v>
      </c>
      <c r="Q3" s="150" t="s">
        <v>82</v>
      </c>
      <c r="R3" s="200" t="s">
        <v>14</v>
      </c>
      <c r="S3" s="201"/>
      <c r="T3" s="202"/>
      <c r="U3" s="200" t="s">
        <v>15</v>
      </c>
      <c r="V3" s="201"/>
      <c r="W3" s="202"/>
      <c r="X3" s="200" t="s">
        <v>84</v>
      </c>
      <c r="Y3" s="201"/>
      <c r="Z3" s="205"/>
    </row>
    <row r="4" spans="1:26" s="74" customFormat="1" ht="38.450000000000003" customHeight="1">
      <c r="A4" s="152"/>
      <c r="B4" s="144"/>
      <c r="C4" s="144"/>
      <c r="D4" s="144"/>
      <c r="E4" s="144"/>
      <c r="F4" s="144"/>
      <c r="G4" s="144"/>
      <c r="H4" s="72" t="s">
        <v>8</v>
      </c>
      <c r="I4" s="72" t="s">
        <v>9</v>
      </c>
      <c r="J4" s="72" t="s">
        <v>10</v>
      </c>
      <c r="K4" s="72">
        <v>4</v>
      </c>
      <c r="L4" s="72">
        <v>5</v>
      </c>
      <c r="M4" s="72">
        <v>6</v>
      </c>
      <c r="N4" s="73">
        <v>7</v>
      </c>
      <c r="O4" s="217"/>
      <c r="P4" s="143"/>
      <c r="Q4" s="144"/>
      <c r="R4" s="203"/>
      <c r="S4" s="204"/>
      <c r="T4" s="153"/>
      <c r="U4" s="203"/>
      <c r="V4" s="204"/>
      <c r="W4" s="153"/>
      <c r="X4" s="203"/>
      <c r="Y4" s="204"/>
      <c r="Z4" s="206"/>
    </row>
    <row r="5" spans="1:26" ht="15.75" thickBot="1">
      <c r="A5" s="75" t="s">
        <v>43</v>
      </c>
      <c r="B5" s="76" t="s">
        <v>44</v>
      </c>
      <c r="C5" s="76" t="s">
        <v>44</v>
      </c>
      <c r="D5" s="76" t="s">
        <v>44</v>
      </c>
      <c r="E5" s="76" t="s">
        <v>49</v>
      </c>
      <c r="F5" s="76" t="s">
        <v>45</v>
      </c>
      <c r="G5" s="76" t="s">
        <v>49</v>
      </c>
      <c r="H5" s="76" t="s">
        <v>45</v>
      </c>
      <c r="I5" s="76" t="s">
        <v>45</v>
      </c>
      <c r="J5" s="76" t="s">
        <v>45</v>
      </c>
      <c r="K5" s="76" t="s">
        <v>45</v>
      </c>
      <c r="L5" s="76" t="s">
        <v>45</v>
      </c>
      <c r="M5" s="76" t="s">
        <v>45</v>
      </c>
      <c r="N5" s="77" t="s">
        <v>45</v>
      </c>
      <c r="O5" s="75" t="s">
        <v>89</v>
      </c>
      <c r="P5" s="76" t="s">
        <v>89</v>
      </c>
      <c r="Q5" s="76" t="s">
        <v>45</v>
      </c>
      <c r="R5" s="197" t="s">
        <v>46</v>
      </c>
      <c r="S5" s="198"/>
      <c r="T5" s="199"/>
      <c r="U5" s="197" t="s">
        <v>46</v>
      </c>
      <c r="V5" s="198"/>
      <c r="W5" s="199"/>
      <c r="X5" s="197" t="s">
        <v>46</v>
      </c>
      <c r="Y5" s="198"/>
      <c r="Z5" s="207"/>
    </row>
    <row r="6" spans="1:26">
      <c r="A6" s="78"/>
      <c r="B6" s="79"/>
      <c r="C6" s="80"/>
      <c r="D6" s="80">
        <f>SUM(C6:C54)</f>
        <v>4148</v>
      </c>
      <c r="E6" s="79"/>
      <c r="F6" s="79"/>
      <c r="G6" s="79"/>
      <c r="H6" s="79"/>
      <c r="I6" s="79"/>
      <c r="J6" s="79"/>
      <c r="K6" s="79"/>
      <c r="L6" s="79"/>
      <c r="M6" s="79"/>
      <c r="N6" s="81"/>
      <c r="O6" s="218"/>
      <c r="P6" s="218"/>
      <c r="Q6" s="218"/>
      <c r="R6" s="180"/>
      <c r="S6" s="181"/>
      <c r="T6" s="181">
        <f>SUM(S6:S54)</f>
        <v>-54506.159999999967</v>
      </c>
      <c r="U6" s="181"/>
      <c r="V6" s="181"/>
      <c r="W6" s="181">
        <f>SUM(V6:V54)</f>
        <v>11390.820000000007</v>
      </c>
      <c r="X6" s="180"/>
      <c r="Y6" s="181"/>
      <c r="Z6" s="212">
        <f>SUM(Y6:Y54)</f>
        <v>-43115.33999999996</v>
      </c>
    </row>
    <row r="7" spans="1:26">
      <c r="A7" s="78"/>
      <c r="B7" s="79"/>
      <c r="C7" s="80">
        <f>SUM(B8:B17)</f>
        <v>1037</v>
      </c>
      <c r="D7" s="80"/>
      <c r="E7" s="79"/>
      <c r="F7" s="79"/>
      <c r="G7" s="79"/>
      <c r="H7" s="79"/>
      <c r="I7" s="79"/>
      <c r="J7" s="79"/>
      <c r="K7" s="79"/>
      <c r="L7" s="79"/>
      <c r="M7" s="79"/>
      <c r="N7" s="81"/>
      <c r="O7" s="218"/>
      <c r="P7" s="218"/>
      <c r="Q7" s="218"/>
      <c r="R7" s="180"/>
      <c r="S7" s="181">
        <f>SUM(R8:R17)</f>
        <v>-11128.739999999991</v>
      </c>
      <c r="T7" s="181"/>
      <c r="U7" s="181"/>
      <c r="V7" s="181">
        <f>SUM(U8:U17)</f>
        <v>2916.4800000000023</v>
      </c>
      <c r="W7" s="181"/>
      <c r="X7" s="180"/>
      <c r="Y7" s="181">
        <f>SUM(X8:X17)</f>
        <v>-8212.2599999999893</v>
      </c>
      <c r="Z7" s="182"/>
    </row>
    <row r="8" spans="1:26">
      <c r="A8" s="82" t="s">
        <v>55</v>
      </c>
      <c r="B8" s="83">
        <v>224</v>
      </c>
      <c r="C8" s="84"/>
      <c r="D8" s="84"/>
      <c r="E8" s="83">
        <v>110</v>
      </c>
      <c r="F8" s="83">
        <v>0.4</v>
      </c>
      <c r="G8" s="83">
        <v>123</v>
      </c>
      <c r="H8" s="83">
        <v>0.18</v>
      </c>
      <c r="I8" s="83">
        <v>0.1</v>
      </c>
      <c r="J8" s="83">
        <v>0.1</v>
      </c>
      <c r="K8" s="83"/>
      <c r="L8" s="83"/>
      <c r="M8" s="83"/>
      <c r="N8" s="85"/>
      <c r="O8" s="219">
        <f>E8-F8</f>
        <v>109.6</v>
      </c>
      <c r="P8" s="219">
        <f>G8-SUM(H8:N8)</f>
        <v>122.62</v>
      </c>
      <c r="Q8" s="219">
        <f>P8-O8</f>
        <v>13.02000000000001</v>
      </c>
      <c r="R8" s="183">
        <f>IF(Q8&lt;0,Q8*B8,)</f>
        <v>0</v>
      </c>
      <c r="S8" s="184"/>
      <c r="T8" s="184"/>
      <c r="U8" s="185">
        <f t="shared" ref="U8:U17" si="0">IF(Q8&gt;0,Q8*B8,)</f>
        <v>2916.4800000000023</v>
      </c>
      <c r="V8" s="184"/>
      <c r="W8" s="184"/>
      <c r="X8" s="183">
        <f>R8+U8</f>
        <v>2916.4800000000023</v>
      </c>
      <c r="Y8" s="184"/>
      <c r="Z8" s="186"/>
    </row>
    <row r="9" spans="1:26">
      <c r="A9" s="86" t="s">
        <v>56</v>
      </c>
      <c r="B9" s="87">
        <v>185</v>
      </c>
      <c r="C9" s="88"/>
      <c r="D9" s="88"/>
      <c r="E9" s="87">
        <v>145</v>
      </c>
      <c r="F9" s="87">
        <v>0.4</v>
      </c>
      <c r="G9" s="87">
        <v>123</v>
      </c>
      <c r="H9" s="87">
        <v>0.18</v>
      </c>
      <c r="I9" s="87">
        <v>0.1</v>
      </c>
      <c r="J9" s="87">
        <v>0.1</v>
      </c>
      <c r="K9" s="87"/>
      <c r="L9" s="87"/>
      <c r="M9" s="87"/>
      <c r="N9" s="89"/>
      <c r="O9" s="219">
        <f t="shared" ref="O9:O17" si="1">E9-F9</f>
        <v>144.6</v>
      </c>
      <c r="P9" s="219">
        <f t="shared" ref="P9:P17" si="2">G9-SUM(H9:N9)</f>
        <v>122.62</v>
      </c>
      <c r="Q9" s="219">
        <f t="shared" ref="Q9:Q17" si="3">P9-O9</f>
        <v>-21.97999999999999</v>
      </c>
      <c r="R9" s="183">
        <f t="shared" ref="R9:R17" si="4">IF(Q9&lt;0,Q9*B9,)</f>
        <v>-4066.2999999999979</v>
      </c>
      <c r="S9" s="187"/>
      <c r="T9" s="187"/>
      <c r="U9" s="188">
        <f t="shared" si="0"/>
        <v>0</v>
      </c>
      <c r="V9" s="187"/>
      <c r="W9" s="187"/>
      <c r="X9" s="183">
        <f t="shared" ref="X9:X17" si="5">R9+U9</f>
        <v>-4066.2999999999979</v>
      </c>
      <c r="Y9" s="187"/>
      <c r="Z9" s="189"/>
    </row>
    <row r="10" spans="1:26">
      <c r="A10" s="82" t="s">
        <v>57</v>
      </c>
      <c r="B10" s="87">
        <v>138</v>
      </c>
      <c r="C10" s="88"/>
      <c r="D10" s="88"/>
      <c r="E10" s="87">
        <v>124</v>
      </c>
      <c r="F10" s="87">
        <v>0.4</v>
      </c>
      <c r="G10" s="87">
        <v>123</v>
      </c>
      <c r="H10" s="87">
        <v>0.18</v>
      </c>
      <c r="I10" s="87">
        <v>0.1</v>
      </c>
      <c r="J10" s="87">
        <v>0.1</v>
      </c>
      <c r="K10" s="87"/>
      <c r="L10" s="87"/>
      <c r="M10" s="87"/>
      <c r="N10" s="89"/>
      <c r="O10" s="219">
        <f t="shared" si="1"/>
        <v>123.6</v>
      </c>
      <c r="P10" s="219">
        <f t="shared" si="2"/>
        <v>122.62</v>
      </c>
      <c r="Q10" s="219">
        <f t="shared" si="3"/>
        <v>-0.97999999999998977</v>
      </c>
      <c r="R10" s="183">
        <f t="shared" si="4"/>
        <v>-135.23999999999859</v>
      </c>
      <c r="S10" s="187"/>
      <c r="T10" s="187"/>
      <c r="U10" s="188">
        <f t="shared" si="0"/>
        <v>0</v>
      </c>
      <c r="V10" s="187"/>
      <c r="W10" s="187"/>
      <c r="X10" s="183">
        <f t="shared" si="5"/>
        <v>-135.23999999999859</v>
      </c>
      <c r="Y10" s="187"/>
      <c r="Z10" s="189"/>
    </row>
    <row r="11" spans="1:26">
      <c r="A11" s="86" t="s">
        <v>58</v>
      </c>
      <c r="B11" s="87">
        <v>253</v>
      </c>
      <c r="C11" s="88"/>
      <c r="D11" s="88"/>
      <c r="E11" s="87">
        <v>145</v>
      </c>
      <c r="F11" s="87">
        <v>0.4</v>
      </c>
      <c r="G11" s="87">
        <v>123</v>
      </c>
      <c r="H11" s="87">
        <v>0.18</v>
      </c>
      <c r="I11" s="87">
        <v>0.1</v>
      </c>
      <c r="J11" s="87">
        <v>0.1</v>
      </c>
      <c r="K11" s="87"/>
      <c r="L11" s="87"/>
      <c r="M11" s="87"/>
      <c r="N11" s="89"/>
      <c r="O11" s="219">
        <f t="shared" si="1"/>
        <v>144.6</v>
      </c>
      <c r="P11" s="219">
        <f t="shared" si="2"/>
        <v>122.62</v>
      </c>
      <c r="Q11" s="219">
        <f t="shared" si="3"/>
        <v>-21.97999999999999</v>
      </c>
      <c r="R11" s="183">
        <f t="shared" si="4"/>
        <v>-5560.9399999999978</v>
      </c>
      <c r="S11" s="187"/>
      <c r="T11" s="187"/>
      <c r="U11" s="188">
        <f t="shared" si="0"/>
        <v>0</v>
      </c>
      <c r="V11" s="187"/>
      <c r="W11" s="187"/>
      <c r="X11" s="183">
        <f t="shared" si="5"/>
        <v>-5560.9399999999978</v>
      </c>
      <c r="Y11" s="187"/>
      <c r="Z11" s="189"/>
    </row>
    <row r="12" spans="1:26">
      <c r="A12" s="82" t="s">
        <v>59</v>
      </c>
      <c r="B12" s="87">
        <v>126</v>
      </c>
      <c r="C12" s="88"/>
      <c r="D12" s="88"/>
      <c r="E12" s="87">
        <v>133</v>
      </c>
      <c r="F12" s="87">
        <v>0.4</v>
      </c>
      <c r="G12" s="87">
        <v>123</v>
      </c>
      <c r="H12" s="87">
        <v>0.18</v>
      </c>
      <c r="I12" s="87">
        <v>0.1</v>
      </c>
      <c r="J12" s="87">
        <v>0.1</v>
      </c>
      <c r="K12" s="87"/>
      <c r="L12" s="87"/>
      <c r="M12" s="87"/>
      <c r="N12" s="89"/>
      <c r="O12" s="219">
        <f t="shared" si="1"/>
        <v>132.6</v>
      </c>
      <c r="P12" s="219">
        <f t="shared" si="2"/>
        <v>122.62</v>
      </c>
      <c r="Q12" s="219">
        <f t="shared" si="3"/>
        <v>-9.9799999999999898</v>
      </c>
      <c r="R12" s="183">
        <f t="shared" si="4"/>
        <v>-1257.4799999999987</v>
      </c>
      <c r="S12" s="187"/>
      <c r="T12" s="187"/>
      <c r="U12" s="188">
        <f t="shared" si="0"/>
        <v>0</v>
      </c>
      <c r="V12" s="187"/>
      <c r="W12" s="187"/>
      <c r="X12" s="183">
        <f t="shared" si="5"/>
        <v>-1257.4799999999987</v>
      </c>
      <c r="Y12" s="187"/>
      <c r="Z12" s="189"/>
    </row>
    <row r="13" spans="1:26">
      <c r="A13" s="86" t="s">
        <v>60</v>
      </c>
      <c r="B13" s="87">
        <v>111</v>
      </c>
      <c r="C13" s="88"/>
      <c r="D13" s="88"/>
      <c r="E13" s="87">
        <v>124</v>
      </c>
      <c r="F13" s="87">
        <v>0.4</v>
      </c>
      <c r="G13" s="87">
        <v>123</v>
      </c>
      <c r="H13" s="87">
        <v>0.18</v>
      </c>
      <c r="I13" s="87">
        <v>0.1</v>
      </c>
      <c r="J13" s="87">
        <v>0.1</v>
      </c>
      <c r="K13" s="87"/>
      <c r="L13" s="87"/>
      <c r="M13" s="87"/>
      <c r="N13" s="89"/>
      <c r="O13" s="219">
        <f t="shared" si="1"/>
        <v>123.6</v>
      </c>
      <c r="P13" s="219">
        <f t="shared" si="2"/>
        <v>122.62</v>
      </c>
      <c r="Q13" s="219">
        <f t="shared" si="3"/>
        <v>-0.97999999999998977</v>
      </c>
      <c r="R13" s="183">
        <f t="shared" si="4"/>
        <v>-108.77999999999886</v>
      </c>
      <c r="S13" s="187"/>
      <c r="T13" s="187"/>
      <c r="U13" s="188">
        <f t="shared" si="0"/>
        <v>0</v>
      </c>
      <c r="V13" s="187"/>
      <c r="W13" s="187"/>
      <c r="X13" s="183">
        <f t="shared" si="5"/>
        <v>-108.77999999999886</v>
      </c>
      <c r="Y13" s="187"/>
      <c r="Z13" s="189"/>
    </row>
    <row r="14" spans="1:26">
      <c r="A14" s="82"/>
      <c r="B14" s="90"/>
      <c r="C14" s="91"/>
      <c r="D14" s="91"/>
      <c r="E14" s="90"/>
      <c r="F14" s="90"/>
      <c r="G14" s="90"/>
      <c r="H14" s="90"/>
      <c r="I14" s="90"/>
      <c r="J14" s="90"/>
      <c r="K14" s="90"/>
      <c r="L14" s="90"/>
      <c r="M14" s="90"/>
      <c r="N14" s="92"/>
      <c r="O14" s="219">
        <f t="shared" si="1"/>
        <v>0</v>
      </c>
      <c r="P14" s="219">
        <f t="shared" si="2"/>
        <v>0</v>
      </c>
      <c r="Q14" s="219">
        <f t="shared" si="3"/>
        <v>0</v>
      </c>
      <c r="R14" s="183">
        <f t="shared" si="4"/>
        <v>0</v>
      </c>
      <c r="S14" s="190"/>
      <c r="T14" s="190"/>
      <c r="U14" s="191">
        <f t="shared" si="0"/>
        <v>0</v>
      </c>
      <c r="V14" s="190"/>
      <c r="W14" s="190"/>
      <c r="X14" s="183">
        <f t="shared" si="5"/>
        <v>0</v>
      </c>
      <c r="Y14" s="190"/>
      <c r="Z14" s="192"/>
    </row>
    <row r="15" spans="1:26">
      <c r="A15" s="86"/>
      <c r="B15" s="90"/>
      <c r="C15" s="91"/>
      <c r="D15" s="91"/>
      <c r="E15" s="90"/>
      <c r="F15" s="90"/>
      <c r="G15" s="90"/>
      <c r="H15" s="90"/>
      <c r="I15" s="90"/>
      <c r="J15" s="90"/>
      <c r="K15" s="90"/>
      <c r="L15" s="90"/>
      <c r="M15" s="90"/>
      <c r="N15" s="92"/>
      <c r="O15" s="219">
        <f t="shared" si="1"/>
        <v>0</v>
      </c>
      <c r="P15" s="219">
        <f t="shared" si="2"/>
        <v>0</v>
      </c>
      <c r="Q15" s="219">
        <f t="shared" si="3"/>
        <v>0</v>
      </c>
      <c r="R15" s="183">
        <f t="shared" si="4"/>
        <v>0</v>
      </c>
      <c r="S15" s="190"/>
      <c r="T15" s="190"/>
      <c r="U15" s="191">
        <f t="shared" si="0"/>
        <v>0</v>
      </c>
      <c r="V15" s="190"/>
      <c r="W15" s="190"/>
      <c r="X15" s="183">
        <f t="shared" si="5"/>
        <v>0</v>
      </c>
      <c r="Y15" s="190"/>
      <c r="Z15" s="192"/>
    </row>
    <row r="16" spans="1:26">
      <c r="A16" s="82"/>
      <c r="B16" s="90"/>
      <c r="C16" s="91"/>
      <c r="D16" s="91"/>
      <c r="E16" s="90"/>
      <c r="F16" s="90"/>
      <c r="G16" s="90"/>
      <c r="H16" s="90"/>
      <c r="I16" s="90"/>
      <c r="J16" s="90"/>
      <c r="K16" s="90"/>
      <c r="L16" s="90"/>
      <c r="M16" s="90"/>
      <c r="N16" s="92"/>
      <c r="O16" s="219">
        <f t="shared" si="1"/>
        <v>0</v>
      </c>
      <c r="P16" s="219">
        <f t="shared" si="2"/>
        <v>0</v>
      </c>
      <c r="Q16" s="219">
        <f t="shared" si="3"/>
        <v>0</v>
      </c>
      <c r="R16" s="183">
        <f t="shared" si="4"/>
        <v>0</v>
      </c>
      <c r="S16" s="190"/>
      <c r="T16" s="190"/>
      <c r="U16" s="191">
        <f t="shared" si="0"/>
        <v>0</v>
      </c>
      <c r="V16" s="190"/>
      <c r="W16" s="190"/>
      <c r="X16" s="183">
        <f t="shared" si="5"/>
        <v>0</v>
      </c>
      <c r="Y16" s="190"/>
      <c r="Z16" s="192"/>
    </row>
    <row r="17" spans="1:26">
      <c r="A17" s="86"/>
      <c r="B17" s="90"/>
      <c r="C17" s="91"/>
      <c r="D17" s="91"/>
      <c r="E17" s="90"/>
      <c r="F17" s="90"/>
      <c r="G17" s="90"/>
      <c r="H17" s="90"/>
      <c r="I17" s="90"/>
      <c r="J17" s="90"/>
      <c r="K17" s="90"/>
      <c r="L17" s="90"/>
      <c r="M17" s="90"/>
      <c r="N17" s="92"/>
      <c r="O17" s="219">
        <f t="shared" si="1"/>
        <v>0</v>
      </c>
      <c r="P17" s="219">
        <f t="shared" si="2"/>
        <v>0</v>
      </c>
      <c r="Q17" s="219">
        <f t="shared" si="3"/>
        <v>0</v>
      </c>
      <c r="R17" s="183">
        <f t="shared" si="4"/>
        <v>0</v>
      </c>
      <c r="S17" s="190"/>
      <c r="T17" s="190"/>
      <c r="U17" s="191">
        <f t="shared" si="0"/>
        <v>0</v>
      </c>
      <c r="V17" s="190"/>
      <c r="W17" s="190"/>
      <c r="X17" s="183">
        <f t="shared" si="5"/>
        <v>0</v>
      </c>
      <c r="Y17" s="190"/>
      <c r="Z17" s="192"/>
    </row>
    <row r="18" spans="1:26">
      <c r="A18" s="93"/>
      <c r="B18" s="94"/>
      <c r="C18" s="95">
        <f>SUM(B19:B30)</f>
        <v>1037</v>
      </c>
      <c r="D18" s="95"/>
      <c r="E18" s="94"/>
      <c r="F18" s="94"/>
      <c r="G18" s="94"/>
      <c r="H18" s="94"/>
      <c r="I18" s="94"/>
      <c r="J18" s="94"/>
      <c r="K18" s="94"/>
      <c r="L18" s="94"/>
      <c r="M18" s="94"/>
      <c r="N18" s="96"/>
      <c r="O18" s="220"/>
      <c r="P18" s="220"/>
      <c r="Q18" s="220"/>
      <c r="R18" s="193"/>
      <c r="S18" s="194">
        <f>SUM(R19:R30)</f>
        <v>-12673.439999999997</v>
      </c>
      <c r="T18" s="194"/>
      <c r="U18" s="194"/>
      <c r="V18" s="194">
        <f>SUM(U19:U30)</f>
        <v>2490.880000000001</v>
      </c>
      <c r="W18" s="194"/>
      <c r="X18" s="193"/>
      <c r="Y18" s="194">
        <f>SUM(X19:X30)</f>
        <v>-10182.559999999996</v>
      </c>
      <c r="Z18" s="195"/>
    </row>
    <row r="19" spans="1:26">
      <c r="A19" s="82" t="s">
        <v>61</v>
      </c>
      <c r="B19" s="83">
        <v>224</v>
      </c>
      <c r="C19" s="84"/>
      <c r="D19" s="84"/>
      <c r="E19" s="83">
        <v>110</v>
      </c>
      <c r="F19" s="83">
        <v>0.4</v>
      </c>
      <c r="G19" s="83">
        <v>123</v>
      </c>
      <c r="H19" s="83">
        <v>0.18</v>
      </c>
      <c r="I19" s="83">
        <v>0.1</v>
      </c>
      <c r="J19" s="83">
        <v>2</v>
      </c>
      <c r="K19" s="83"/>
      <c r="L19" s="83"/>
      <c r="M19" s="83"/>
      <c r="N19" s="85"/>
      <c r="O19" s="219">
        <f t="shared" ref="O19:O30" si="6">E19-F19</f>
        <v>109.6</v>
      </c>
      <c r="P19" s="219">
        <f t="shared" ref="P19:P30" si="7">G19-SUM(H19:N19)</f>
        <v>120.72</v>
      </c>
      <c r="Q19" s="219">
        <f t="shared" ref="Q19:Q30" si="8">P19-O19</f>
        <v>11.120000000000005</v>
      </c>
      <c r="R19" s="183">
        <f t="shared" ref="R19:R30" si="9">IF(Q19&lt;0,Q19*B19,)</f>
        <v>0</v>
      </c>
      <c r="S19" s="184"/>
      <c r="T19" s="184"/>
      <c r="U19" s="185">
        <f t="shared" ref="U19:U30" si="10">IF(Q19&gt;0,Q19*B19,)</f>
        <v>2490.880000000001</v>
      </c>
      <c r="V19" s="184"/>
      <c r="W19" s="184"/>
      <c r="X19" s="183">
        <f t="shared" ref="X19:X30" si="11">R19+U19</f>
        <v>2490.880000000001</v>
      </c>
      <c r="Y19" s="184"/>
      <c r="Z19" s="186"/>
    </row>
    <row r="20" spans="1:26">
      <c r="A20" s="86" t="s">
        <v>62</v>
      </c>
      <c r="B20" s="87">
        <v>185</v>
      </c>
      <c r="C20" s="88"/>
      <c r="D20" s="88"/>
      <c r="E20" s="87">
        <v>145</v>
      </c>
      <c r="F20" s="87">
        <v>0.4</v>
      </c>
      <c r="G20" s="87">
        <v>123</v>
      </c>
      <c r="H20" s="87">
        <v>0.18</v>
      </c>
      <c r="I20" s="87">
        <v>0.1</v>
      </c>
      <c r="J20" s="83">
        <v>2</v>
      </c>
      <c r="K20" s="87"/>
      <c r="L20" s="87"/>
      <c r="M20" s="87"/>
      <c r="N20" s="89"/>
      <c r="O20" s="219">
        <f t="shared" si="6"/>
        <v>144.6</v>
      </c>
      <c r="P20" s="219">
        <f t="shared" si="7"/>
        <v>120.72</v>
      </c>
      <c r="Q20" s="219">
        <f t="shared" si="8"/>
        <v>-23.879999999999995</v>
      </c>
      <c r="R20" s="183">
        <f t="shared" si="9"/>
        <v>-4417.7999999999993</v>
      </c>
      <c r="S20" s="187"/>
      <c r="T20" s="187"/>
      <c r="U20" s="188">
        <f t="shared" si="10"/>
        <v>0</v>
      </c>
      <c r="V20" s="187"/>
      <c r="W20" s="187"/>
      <c r="X20" s="183">
        <f t="shared" si="11"/>
        <v>-4417.7999999999993</v>
      </c>
      <c r="Y20" s="187"/>
      <c r="Z20" s="189"/>
    </row>
    <row r="21" spans="1:26">
      <c r="A21" s="82" t="s">
        <v>63</v>
      </c>
      <c r="B21" s="87">
        <v>138</v>
      </c>
      <c r="C21" s="88"/>
      <c r="D21" s="88"/>
      <c r="E21" s="87">
        <v>124</v>
      </c>
      <c r="F21" s="87">
        <v>0.4</v>
      </c>
      <c r="G21" s="87">
        <v>123</v>
      </c>
      <c r="H21" s="87">
        <v>0.18</v>
      </c>
      <c r="I21" s="87">
        <v>0.1</v>
      </c>
      <c r="J21" s="83">
        <v>2</v>
      </c>
      <c r="K21" s="87"/>
      <c r="L21" s="87"/>
      <c r="M21" s="87"/>
      <c r="N21" s="89"/>
      <c r="O21" s="219">
        <f t="shared" si="6"/>
        <v>123.6</v>
      </c>
      <c r="P21" s="219">
        <f t="shared" si="7"/>
        <v>120.72</v>
      </c>
      <c r="Q21" s="219">
        <f t="shared" si="8"/>
        <v>-2.8799999999999955</v>
      </c>
      <c r="R21" s="183">
        <f t="shared" si="9"/>
        <v>-397.43999999999937</v>
      </c>
      <c r="S21" s="187"/>
      <c r="T21" s="187"/>
      <c r="U21" s="188">
        <f t="shared" si="10"/>
        <v>0</v>
      </c>
      <c r="V21" s="187"/>
      <c r="W21" s="187"/>
      <c r="X21" s="183">
        <f t="shared" si="11"/>
        <v>-397.43999999999937</v>
      </c>
      <c r="Y21" s="187"/>
      <c r="Z21" s="189"/>
    </row>
    <row r="22" spans="1:26">
      <c r="A22" s="86" t="s">
        <v>64</v>
      </c>
      <c r="B22" s="87">
        <v>253</v>
      </c>
      <c r="C22" s="88"/>
      <c r="D22" s="88"/>
      <c r="E22" s="87">
        <v>145</v>
      </c>
      <c r="F22" s="87">
        <v>0.4</v>
      </c>
      <c r="G22" s="87">
        <v>123</v>
      </c>
      <c r="H22" s="87">
        <v>0.18</v>
      </c>
      <c r="I22" s="87">
        <v>0.1</v>
      </c>
      <c r="J22" s="83">
        <v>2</v>
      </c>
      <c r="K22" s="87"/>
      <c r="L22" s="87"/>
      <c r="M22" s="87"/>
      <c r="N22" s="89"/>
      <c r="O22" s="219">
        <f t="shared" si="6"/>
        <v>144.6</v>
      </c>
      <c r="P22" s="219">
        <f t="shared" si="7"/>
        <v>120.72</v>
      </c>
      <c r="Q22" s="219">
        <f t="shared" si="8"/>
        <v>-23.879999999999995</v>
      </c>
      <c r="R22" s="183">
        <f t="shared" si="9"/>
        <v>-6041.6399999999985</v>
      </c>
      <c r="S22" s="187"/>
      <c r="T22" s="187"/>
      <c r="U22" s="188">
        <f t="shared" si="10"/>
        <v>0</v>
      </c>
      <c r="V22" s="187"/>
      <c r="W22" s="187"/>
      <c r="X22" s="183">
        <f t="shared" si="11"/>
        <v>-6041.6399999999985</v>
      </c>
      <c r="Y22" s="187"/>
      <c r="Z22" s="189"/>
    </row>
    <row r="23" spans="1:26">
      <c r="A23" s="82" t="s">
        <v>65</v>
      </c>
      <c r="B23" s="87">
        <v>126</v>
      </c>
      <c r="C23" s="88"/>
      <c r="D23" s="88"/>
      <c r="E23" s="87">
        <v>133</v>
      </c>
      <c r="F23" s="87">
        <v>0.4</v>
      </c>
      <c r="G23" s="87">
        <v>123</v>
      </c>
      <c r="H23" s="87">
        <v>0.18</v>
      </c>
      <c r="I23" s="87">
        <v>0.1</v>
      </c>
      <c r="J23" s="83">
        <v>2</v>
      </c>
      <c r="K23" s="87"/>
      <c r="L23" s="87"/>
      <c r="M23" s="87"/>
      <c r="N23" s="89"/>
      <c r="O23" s="219">
        <f t="shared" si="6"/>
        <v>132.6</v>
      </c>
      <c r="P23" s="219">
        <f t="shared" si="7"/>
        <v>120.72</v>
      </c>
      <c r="Q23" s="219">
        <f t="shared" si="8"/>
        <v>-11.879999999999995</v>
      </c>
      <c r="R23" s="183">
        <f t="shared" si="9"/>
        <v>-1496.8799999999994</v>
      </c>
      <c r="S23" s="187"/>
      <c r="T23" s="187"/>
      <c r="U23" s="188">
        <f t="shared" si="10"/>
        <v>0</v>
      </c>
      <c r="V23" s="187"/>
      <c r="W23" s="187"/>
      <c r="X23" s="183">
        <f t="shared" si="11"/>
        <v>-1496.8799999999994</v>
      </c>
      <c r="Y23" s="187"/>
      <c r="Z23" s="189"/>
    </row>
    <row r="24" spans="1:26">
      <c r="A24" s="86" t="s">
        <v>66</v>
      </c>
      <c r="B24" s="87">
        <v>111</v>
      </c>
      <c r="C24" s="88"/>
      <c r="D24" s="88"/>
      <c r="E24" s="87">
        <v>124</v>
      </c>
      <c r="F24" s="87">
        <v>0.4</v>
      </c>
      <c r="G24" s="87">
        <v>123</v>
      </c>
      <c r="H24" s="87">
        <v>0.18</v>
      </c>
      <c r="I24" s="87">
        <v>0.1</v>
      </c>
      <c r="J24" s="83">
        <v>2</v>
      </c>
      <c r="K24" s="87"/>
      <c r="L24" s="87"/>
      <c r="M24" s="87"/>
      <c r="N24" s="89"/>
      <c r="O24" s="219">
        <f t="shared" si="6"/>
        <v>123.6</v>
      </c>
      <c r="P24" s="219">
        <f t="shared" si="7"/>
        <v>120.72</v>
      </c>
      <c r="Q24" s="219">
        <f t="shared" si="8"/>
        <v>-2.8799999999999955</v>
      </c>
      <c r="R24" s="183">
        <f t="shared" si="9"/>
        <v>-319.6799999999995</v>
      </c>
      <c r="S24" s="187"/>
      <c r="T24" s="187"/>
      <c r="U24" s="188">
        <f t="shared" si="10"/>
        <v>0</v>
      </c>
      <c r="V24" s="187"/>
      <c r="W24" s="187"/>
      <c r="X24" s="183">
        <f t="shared" si="11"/>
        <v>-319.6799999999995</v>
      </c>
      <c r="Y24" s="187"/>
      <c r="Z24" s="189"/>
    </row>
    <row r="25" spans="1:26">
      <c r="A25" s="82"/>
      <c r="B25" s="90"/>
      <c r="C25" s="91"/>
      <c r="D25" s="91"/>
      <c r="E25" s="90"/>
      <c r="F25" s="90"/>
      <c r="G25" s="90"/>
      <c r="H25" s="90"/>
      <c r="I25" s="90"/>
      <c r="J25" s="90"/>
      <c r="K25" s="90"/>
      <c r="L25" s="90"/>
      <c r="M25" s="90"/>
      <c r="N25" s="92"/>
      <c r="O25" s="219">
        <f t="shared" si="6"/>
        <v>0</v>
      </c>
      <c r="P25" s="219">
        <f t="shared" si="7"/>
        <v>0</v>
      </c>
      <c r="Q25" s="219">
        <f t="shared" si="8"/>
        <v>0</v>
      </c>
      <c r="R25" s="183">
        <f t="shared" si="9"/>
        <v>0</v>
      </c>
      <c r="S25" s="190"/>
      <c r="T25" s="190"/>
      <c r="U25" s="191">
        <f t="shared" si="10"/>
        <v>0</v>
      </c>
      <c r="V25" s="190"/>
      <c r="W25" s="190"/>
      <c r="X25" s="183">
        <f t="shared" si="11"/>
        <v>0</v>
      </c>
      <c r="Y25" s="190"/>
      <c r="Z25" s="192"/>
    </row>
    <row r="26" spans="1:26">
      <c r="A26" s="86"/>
      <c r="B26" s="90"/>
      <c r="C26" s="91"/>
      <c r="D26" s="91"/>
      <c r="E26" s="90"/>
      <c r="F26" s="90"/>
      <c r="G26" s="90"/>
      <c r="H26" s="90"/>
      <c r="I26" s="90"/>
      <c r="J26" s="90"/>
      <c r="K26" s="90"/>
      <c r="L26" s="90"/>
      <c r="M26" s="90"/>
      <c r="N26" s="92"/>
      <c r="O26" s="219">
        <f t="shared" si="6"/>
        <v>0</v>
      </c>
      <c r="P26" s="219">
        <f t="shared" si="7"/>
        <v>0</v>
      </c>
      <c r="Q26" s="219">
        <f t="shared" si="8"/>
        <v>0</v>
      </c>
      <c r="R26" s="183">
        <f t="shared" si="9"/>
        <v>0</v>
      </c>
      <c r="S26" s="190"/>
      <c r="T26" s="190"/>
      <c r="U26" s="191">
        <f t="shared" si="10"/>
        <v>0</v>
      </c>
      <c r="V26" s="190"/>
      <c r="W26" s="190"/>
      <c r="X26" s="183">
        <f t="shared" si="11"/>
        <v>0</v>
      </c>
      <c r="Y26" s="190"/>
      <c r="Z26" s="192"/>
    </row>
    <row r="27" spans="1:26">
      <c r="A27" s="82"/>
      <c r="B27" s="90"/>
      <c r="C27" s="91"/>
      <c r="D27" s="91"/>
      <c r="E27" s="90"/>
      <c r="F27" s="90"/>
      <c r="G27" s="90"/>
      <c r="H27" s="90"/>
      <c r="I27" s="90"/>
      <c r="J27" s="90"/>
      <c r="K27" s="90"/>
      <c r="L27" s="90"/>
      <c r="M27" s="90"/>
      <c r="N27" s="92"/>
      <c r="O27" s="219">
        <f t="shared" si="6"/>
        <v>0</v>
      </c>
      <c r="P27" s="219">
        <f t="shared" si="7"/>
        <v>0</v>
      </c>
      <c r="Q27" s="219">
        <f t="shared" si="8"/>
        <v>0</v>
      </c>
      <c r="R27" s="183">
        <f t="shared" si="9"/>
        <v>0</v>
      </c>
      <c r="S27" s="190"/>
      <c r="T27" s="190"/>
      <c r="U27" s="191">
        <f t="shared" si="10"/>
        <v>0</v>
      </c>
      <c r="V27" s="190"/>
      <c r="W27" s="190"/>
      <c r="X27" s="183">
        <f t="shared" si="11"/>
        <v>0</v>
      </c>
      <c r="Y27" s="190"/>
      <c r="Z27" s="192"/>
    </row>
    <row r="28" spans="1:26">
      <c r="A28" s="86"/>
      <c r="B28" s="90"/>
      <c r="C28" s="91"/>
      <c r="D28" s="91"/>
      <c r="E28" s="90"/>
      <c r="F28" s="90"/>
      <c r="G28" s="90"/>
      <c r="H28" s="90"/>
      <c r="I28" s="90"/>
      <c r="J28" s="90"/>
      <c r="K28" s="90"/>
      <c r="L28" s="90"/>
      <c r="M28" s="90"/>
      <c r="N28" s="92"/>
      <c r="O28" s="219">
        <f t="shared" si="6"/>
        <v>0</v>
      </c>
      <c r="P28" s="219">
        <f t="shared" si="7"/>
        <v>0</v>
      </c>
      <c r="Q28" s="219">
        <f t="shared" si="8"/>
        <v>0</v>
      </c>
      <c r="R28" s="183">
        <f t="shared" si="9"/>
        <v>0</v>
      </c>
      <c r="S28" s="190"/>
      <c r="T28" s="190"/>
      <c r="U28" s="191">
        <f t="shared" si="10"/>
        <v>0</v>
      </c>
      <c r="V28" s="190"/>
      <c r="W28" s="190"/>
      <c r="X28" s="183">
        <f t="shared" si="11"/>
        <v>0</v>
      </c>
      <c r="Y28" s="190"/>
      <c r="Z28" s="192"/>
    </row>
    <row r="29" spans="1:26">
      <c r="A29" s="82"/>
      <c r="B29" s="90"/>
      <c r="C29" s="91"/>
      <c r="D29" s="91"/>
      <c r="E29" s="90"/>
      <c r="F29" s="90"/>
      <c r="G29" s="90"/>
      <c r="H29" s="90"/>
      <c r="I29" s="90"/>
      <c r="J29" s="90"/>
      <c r="K29" s="90"/>
      <c r="L29" s="90"/>
      <c r="M29" s="90"/>
      <c r="N29" s="92"/>
      <c r="O29" s="219">
        <f t="shared" si="6"/>
        <v>0</v>
      </c>
      <c r="P29" s="219">
        <f t="shared" si="7"/>
        <v>0</v>
      </c>
      <c r="Q29" s="219">
        <f t="shared" si="8"/>
        <v>0</v>
      </c>
      <c r="R29" s="183">
        <f t="shared" si="9"/>
        <v>0</v>
      </c>
      <c r="S29" s="190"/>
      <c r="T29" s="190"/>
      <c r="U29" s="191">
        <f t="shared" si="10"/>
        <v>0</v>
      </c>
      <c r="V29" s="190"/>
      <c r="W29" s="190"/>
      <c r="X29" s="183">
        <f t="shared" si="11"/>
        <v>0</v>
      </c>
      <c r="Y29" s="190"/>
      <c r="Z29" s="192"/>
    </row>
    <row r="30" spans="1:26">
      <c r="A30" s="86"/>
      <c r="B30" s="90"/>
      <c r="C30" s="91"/>
      <c r="D30" s="91"/>
      <c r="E30" s="90"/>
      <c r="F30" s="90"/>
      <c r="G30" s="90"/>
      <c r="H30" s="90"/>
      <c r="I30" s="90"/>
      <c r="J30" s="90"/>
      <c r="K30" s="90"/>
      <c r="L30" s="90"/>
      <c r="M30" s="90"/>
      <c r="N30" s="92"/>
      <c r="O30" s="219">
        <f t="shared" si="6"/>
        <v>0</v>
      </c>
      <c r="P30" s="219">
        <f t="shared" si="7"/>
        <v>0</v>
      </c>
      <c r="Q30" s="219">
        <f t="shared" si="8"/>
        <v>0</v>
      </c>
      <c r="R30" s="183">
        <f t="shared" si="9"/>
        <v>0</v>
      </c>
      <c r="S30" s="190"/>
      <c r="T30" s="190"/>
      <c r="U30" s="191">
        <f t="shared" si="10"/>
        <v>0</v>
      </c>
      <c r="V30" s="190"/>
      <c r="W30" s="190"/>
      <c r="X30" s="183">
        <f t="shared" si="11"/>
        <v>0</v>
      </c>
      <c r="Y30" s="190"/>
      <c r="Z30" s="192"/>
    </row>
    <row r="31" spans="1:26">
      <c r="A31" s="93"/>
      <c r="B31" s="94"/>
      <c r="C31" s="95">
        <f>SUM(B32:B42)</f>
        <v>1037</v>
      </c>
      <c r="D31" s="95"/>
      <c r="E31" s="94"/>
      <c r="F31" s="94"/>
      <c r="G31" s="94"/>
      <c r="H31" s="94"/>
      <c r="I31" s="94"/>
      <c r="J31" s="94"/>
      <c r="K31" s="94"/>
      <c r="L31" s="94"/>
      <c r="M31" s="94"/>
      <c r="N31" s="96"/>
      <c r="O31" s="220"/>
      <c r="P31" s="220"/>
      <c r="Q31" s="220"/>
      <c r="R31" s="193"/>
      <c r="S31" s="194">
        <f>SUM(R32:R42)</f>
        <v>-23767.259999999991</v>
      </c>
      <c r="T31" s="194"/>
      <c r="U31" s="194"/>
      <c r="V31" s="194">
        <f>SUM(U32:U42)</f>
        <v>0</v>
      </c>
      <c r="W31" s="194"/>
      <c r="X31" s="193"/>
      <c r="Y31" s="194">
        <f>SUM(X32:X42)</f>
        <v>-23767.259999999991</v>
      </c>
      <c r="Z31" s="195"/>
    </row>
    <row r="32" spans="1:26">
      <c r="A32" s="82" t="s">
        <v>67</v>
      </c>
      <c r="B32" s="83">
        <v>224</v>
      </c>
      <c r="C32" s="84"/>
      <c r="D32" s="84"/>
      <c r="E32" s="83">
        <v>110</v>
      </c>
      <c r="F32" s="83">
        <v>0.4</v>
      </c>
      <c r="G32" s="83">
        <f>123-15</f>
        <v>108</v>
      </c>
      <c r="H32" s="83">
        <v>0.18</v>
      </c>
      <c r="I32" s="83">
        <v>0.1</v>
      </c>
      <c r="J32" s="83">
        <v>0.1</v>
      </c>
      <c r="K32" s="83"/>
      <c r="L32" s="83"/>
      <c r="M32" s="83"/>
      <c r="N32" s="85"/>
      <c r="O32" s="219">
        <f t="shared" ref="O32:O42" si="12">E32-F32</f>
        <v>109.6</v>
      </c>
      <c r="P32" s="219">
        <f t="shared" ref="P32:P42" si="13">G32-SUM(H32:N32)</f>
        <v>107.62</v>
      </c>
      <c r="Q32" s="219">
        <f t="shared" ref="Q32:Q42" si="14">P32-O32</f>
        <v>-1.9799999999999898</v>
      </c>
      <c r="R32" s="183">
        <f t="shared" ref="R32:R42" si="15">IF(Q32&lt;0,Q32*B32,)</f>
        <v>-443.51999999999771</v>
      </c>
      <c r="S32" s="184"/>
      <c r="T32" s="184"/>
      <c r="U32" s="185">
        <f t="shared" ref="U32:U42" si="16">IF(Q32&gt;0,Q32*B32,)</f>
        <v>0</v>
      </c>
      <c r="V32" s="184"/>
      <c r="W32" s="184"/>
      <c r="X32" s="183">
        <f t="shared" ref="X32:X42" si="17">R32+U32</f>
        <v>-443.51999999999771</v>
      </c>
      <c r="Y32" s="184"/>
      <c r="Z32" s="186"/>
    </row>
    <row r="33" spans="1:26">
      <c r="A33" s="86" t="s">
        <v>68</v>
      </c>
      <c r="B33" s="87">
        <v>185</v>
      </c>
      <c r="C33" s="88"/>
      <c r="D33" s="88"/>
      <c r="E33" s="87">
        <v>145</v>
      </c>
      <c r="F33" s="87">
        <v>0.4</v>
      </c>
      <c r="G33" s="87">
        <f t="shared" ref="G33:G37" si="18">123-15</f>
        <v>108</v>
      </c>
      <c r="H33" s="87">
        <v>0.18</v>
      </c>
      <c r="I33" s="87">
        <v>0.1</v>
      </c>
      <c r="J33" s="87">
        <v>0.1</v>
      </c>
      <c r="K33" s="87"/>
      <c r="L33" s="87"/>
      <c r="M33" s="87"/>
      <c r="N33" s="89"/>
      <c r="O33" s="219">
        <f t="shared" si="12"/>
        <v>144.6</v>
      </c>
      <c r="P33" s="219">
        <f t="shared" si="13"/>
        <v>107.62</v>
      </c>
      <c r="Q33" s="219">
        <f t="shared" si="14"/>
        <v>-36.97999999999999</v>
      </c>
      <c r="R33" s="183">
        <f t="shared" si="15"/>
        <v>-6841.2999999999984</v>
      </c>
      <c r="S33" s="187"/>
      <c r="T33" s="187"/>
      <c r="U33" s="188">
        <f t="shared" si="16"/>
        <v>0</v>
      </c>
      <c r="V33" s="187"/>
      <c r="W33" s="187"/>
      <c r="X33" s="183">
        <f t="shared" si="17"/>
        <v>-6841.2999999999984</v>
      </c>
      <c r="Y33" s="187"/>
      <c r="Z33" s="189"/>
    </row>
    <row r="34" spans="1:26">
      <c r="A34" s="82" t="s">
        <v>75</v>
      </c>
      <c r="B34" s="87">
        <v>138</v>
      </c>
      <c r="C34" s="88"/>
      <c r="D34" s="88"/>
      <c r="E34" s="87">
        <v>124</v>
      </c>
      <c r="F34" s="87">
        <v>0.4</v>
      </c>
      <c r="G34" s="87">
        <f t="shared" si="18"/>
        <v>108</v>
      </c>
      <c r="H34" s="87">
        <v>0.18</v>
      </c>
      <c r="I34" s="87">
        <v>0.1</v>
      </c>
      <c r="J34" s="87">
        <v>0.1</v>
      </c>
      <c r="K34" s="87"/>
      <c r="L34" s="87"/>
      <c r="M34" s="87"/>
      <c r="N34" s="89"/>
      <c r="O34" s="219">
        <f t="shared" si="12"/>
        <v>123.6</v>
      </c>
      <c r="P34" s="219">
        <f t="shared" si="13"/>
        <v>107.62</v>
      </c>
      <c r="Q34" s="219">
        <f t="shared" si="14"/>
        <v>-15.97999999999999</v>
      </c>
      <c r="R34" s="183">
        <f t="shared" si="15"/>
        <v>-2205.2399999999984</v>
      </c>
      <c r="S34" s="187"/>
      <c r="T34" s="187"/>
      <c r="U34" s="188">
        <f t="shared" si="16"/>
        <v>0</v>
      </c>
      <c r="V34" s="187"/>
      <c r="W34" s="187"/>
      <c r="X34" s="183">
        <f t="shared" si="17"/>
        <v>-2205.2399999999984</v>
      </c>
      <c r="Y34" s="187"/>
      <c r="Z34" s="189"/>
    </row>
    <row r="35" spans="1:26">
      <c r="A35" s="86" t="s">
        <v>76</v>
      </c>
      <c r="B35" s="87">
        <v>253</v>
      </c>
      <c r="C35" s="88"/>
      <c r="D35" s="88"/>
      <c r="E35" s="87">
        <v>145</v>
      </c>
      <c r="F35" s="87">
        <v>0.4</v>
      </c>
      <c r="G35" s="87">
        <f t="shared" si="18"/>
        <v>108</v>
      </c>
      <c r="H35" s="87">
        <v>0.18</v>
      </c>
      <c r="I35" s="87">
        <v>0.1</v>
      </c>
      <c r="J35" s="87">
        <v>0.1</v>
      </c>
      <c r="K35" s="87"/>
      <c r="L35" s="87"/>
      <c r="M35" s="87"/>
      <c r="N35" s="89"/>
      <c r="O35" s="219">
        <f t="shared" si="12"/>
        <v>144.6</v>
      </c>
      <c r="P35" s="219">
        <f t="shared" si="13"/>
        <v>107.62</v>
      </c>
      <c r="Q35" s="219">
        <f t="shared" si="14"/>
        <v>-36.97999999999999</v>
      </c>
      <c r="R35" s="183">
        <f t="shared" si="15"/>
        <v>-9355.9399999999969</v>
      </c>
      <c r="S35" s="187"/>
      <c r="T35" s="187"/>
      <c r="U35" s="188">
        <f t="shared" si="16"/>
        <v>0</v>
      </c>
      <c r="V35" s="187"/>
      <c r="W35" s="187"/>
      <c r="X35" s="183">
        <f t="shared" si="17"/>
        <v>-9355.9399999999969</v>
      </c>
      <c r="Y35" s="187"/>
      <c r="Z35" s="189"/>
    </row>
    <row r="36" spans="1:26">
      <c r="A36" s="82" t="s">
        <v>77</v>
      </c>
      <c r="B36" s="87">
        <v>126</v>
      </c>
      <c r="C36" s="88"/>
      <c r="D36" s="88"/>
      <c r="E36" s="87">
        <v>133</v>
      </c>
      <c r="F36" s="87">
        <v>0.4</v>
      </c>
      <c r="G36" s="87">
        <f t="shared" si="18"/>
        <v>108</v>
      </c>
      <c r="H36" s="87">
        <v>0.18</v>
      </c>
      <c r="I36" s="87">
        <v>0.1</v>
      </c>
      <c r="J36" s="87">
        <v>0.1</v>
      </c>
      <c r="K36" s="87"/>
      <c r="L36" s="87"/>
      <c r="M36" s="87"/>
      <c r="N36" s="89"/>
      <c r="O36" s="219">
        <f t="shared" si="12"/>
        <v>132.6</v>
      </c>
      <c r="P36" s="219">
        <f t="shared" si="13"/>
        <v>107.62</v>
      </c>
      <c r="Q36" s="219">
        <f t="shared" si="14"/>
        <v>-24.97999999999999</v>
      </c>
      <c r="R36" s="183">
        <f t="shared" si="15"/>
        <v>-3147.4799999999987</v>
      </c>
      <c r="S36" s="187"/>
      <c r="T36" s="187"/>
      <c r="U36" s="188">
        <f t="shared" si="16"/>
        <v>0</v>
      </c>
      <c r="V36" s="187"/>
      <c r="W36" s="187"/>
      <c r="X36" s="183">
        <f t="shared" si="17"/>
        <v>-3147.4799999999987</v>
      </c>
      <c r="Y36" s="187"/>
      <c r="Z36" s="189"/>
    </row>
    <row r="37" spans="1:26">
      <c r="A37" s="86" t="s">
        <v>78</v>
      </c>
      <c r="B37" s="87">
        <v>111</v>
      </c>
      <c r="C37" s="88"/>
      <c r="D37" s="88"/>
      <c r="E37" s="87">
        <v>124</v>
      </c>
      <c r="F37" s="87">
        <v>0.4</v>
      </c>
      <c r="G37" s="87">
        <f t="shared" si="18"/>
        <v>108</v>
      </c>
      <c r="H37" s="87">
        <v>0.18</v>
      </c>
      <c r="I37" s="87">
        <v>0.1</v>
      </c>
      <c r="J37" s="87">
        <v>0.1</v>
      </c>
      <c r="K37" s="87"/>
      <c r="L37" s="87"/>
      <c r="M37" s="87"/>
      <c r="N37" s="89"/>
      <c r="O37" s="219">
        <f t="shared" si="12"/>
        <v>123.6</v>
      </c>
      <c r="P37" s="219">
        <f t="shared" si="13"/>
        <v>107.62</v>
      </c>
      <c r="Q37" s="219">
        <f t="shared" si="14"/>
        <v>-15.97999999999999</v>
      </c>
      <c r="R37" s="183">
        <f t="shared" si="15"/>
        <v>-1773.7799999999988</v>
      </c>
      <c r="S37" s="187"/>
      <c r="T37" s="187"/>
      <c r="U37" s="188">
        <f t="shared" si="16"/>
        <v>0</v>
      </c>
      <c r="V37" s="187"/>
      <c r="W37" s="187"/>
      <c r="X37" s="183">
        <f t="shared" si="17"/>
        <v>-1773.7799999999988</v>
      </c>
      <c r="Y37" s="187"/>
      <c r="Z37" s="189"/>
    </row>
    <row r="38" spans="1:26">
      <c r="A38" s="82"/>
      <c r="B38" s="90"/>
      <c r="C38" s="91"/>
      <c r="D38" s="91"/>
      <c r="E38" s="90"/>
      <c r="F38" s="90"/>
      <c r="G38" s="90"/>
      <c r="H38" s="90"/>
      <c r="I38" s="90"/>
      <c r="J38" s="90"/>
      <c r="K38" s="90"/>
      <c r="L38" s="90"/>
      <c r="M38" s="90"/>
      <c r="N38" s="92"/>
      <c r="O38" s="219">
        <f t="shared" si="12"/>
        <v>0</v>
      </c>
      <c r="P38" s="219">
        <f t="shared" si="13"/>
        <v>0</v>
      </c>
      <c r="Q38" s="219">
        <f t="shared" si="14"/>
        <v>0</v>
      </c>
      <c r="R38" s="183">
        <f t="shared" si="15"/>
        <v>0</v>
      </c>
      <c r="S38" s="190"/>
      <c r="T38" s="190"/>
      <c r="U38" s="191">
        <f t="shared" si="16"/>
        <v>0</v>
      </c>
      <c r="V38" s="190"/>
      <c r="W38" s="190"/>
      <c r="X38" s="183">
        <f t="shared" si="17"/>
        <v>0</v>
      </c>
      <c r="Y38" s="190"/>
      <c r="Z38" s="192"/>
    </row>
    <row r="39" spans="1:26">
      <c r="A39" s="86"/>
      <c r="B39" s="90"/>
      <c r="C39" s="91"/>
      <c r="D39" s="91"/>
      <c r="E39" s="90"/>
      <c r="F39" s="90"/>
      <c r="G39" s="90"/>
      <c r="H39" s="90"/>
      <c r="I39" s="90"/>
      <c r="J39" s="90"/>
      <c r="K39" s="90"/>
      <c r="L39" s="90"/>
      <c r="M39" s="90"/>
      <c r="N39" s="92"/>
      <c r="O39" s="219">
        <f t="shared" si="12"/>
        <v>0</v>
      </c>
      <c r="P39" s="219">
        <f t="shared" si="13"/>
        <v>0</v>
      </c>
      <c r="Q39" s="219">
        <f t="shared" si="14"/>
        <v>0</v>
      </c>
      <c r="R39" s="183">
        <f t="shared" si="15"/>
        <v>0</v>
      </c>
      <c r="S39" s="190"/>
      <c r="T39" s="190"/>
      <c r="U39" s="191">
        <f t="shared" si="16"/>
        <v>0</v>
      </c>
      <c r="V39" s="190"/>
      <c r="W39" s="190"/>
      <c r="X39" s="183">
        <f t="shared" si="17"/>
        <v>0</v>
      </c>
      <c r="Y39" s="190"/>
      <c r="Z39" s="192"/>
    </row>
    <row r="40" spans="1:26">
      <c r="A40" s="82"/>
      <c r="B40" s="90"/>
      <c r="C40" s="91"/>
      <c r="D40" s="91"/>
      <c r="E40" s="90"/>
      <c r="F40" s="90"/>
      <c r="G40" s="90"/>
      <c r="H40" s="90"/>
      <c r="I40" s="90"/>
      <c r="J40" s="90"/>
      <c r="K40" s="90"/>
      <c r="L40" s="90"/>
      <c r="M40" s="90"/>
      <c r="N40" s="92"/>
      <c r="O40" s="219">
        <f t="shared" si="12"/>
        <v>0</v>
      </c>
      <c r="P40" s="219">
        <f t="shared" si="13"/>
        <v>0</v>
      </c>
      <c r="Q40" s="219">
        <f t="shared" si="14"/>
        <v>0</v>
      </c>
      <c r="R40" s="183">
        <f t="shared" si="15"/>
        <v>0</v>
      </c>
      <c r="S40" s="190"/>
      <c r="T40" s="190"/>
      <c r="U40" s="191">
        <f t="shared" si="16"/>
        <v>0</v>
      </c>
      <c r="V40" s="190"/>
      <c r="W40" s="190"/>
      <c r="X40" s="183">
        <f t="shared" si="17"/>
        <v>0</v>
      </c>
      <c r="Y40" s="190"/>
      <c r="Z40" s="192"/>
    </row>
    <row r="41" spans="1:26">
      <c r="A41" s="86"/>
      <c r="B41" s="90"/>
      <c r="C41" s="91"/>
      <c r="D41" s="91"/>
      <c r="E41" s="90"/>
      <c r="F41" s="90"/>
      <c r="G41" s="90"/>
      <c r="H41" s="90"/>
      <c r="I41" s="90"/>
      <c r="J41" s="90"/>
      <c r="K41" s="90"/>
      <c r="L41" s="90"/>
      <c r="M41" s="90"/>
      <c r="N41" s="92"/>
      <c r="O41" s="219">
        <f t="shared" si="12"/>
        <v>0</v>
      </c>
      <c r="P41" s="219">
        <f t="shared" si="13"/>
        <v>0</v>
      </c>
      <c r="Q41" s="219">
        <f t="shared" si="14"/>
        <v>0</v>
      </c>
      <c r="R41" s="183">
        <f t="shared" si="15"/>
        <v>0</v>
      </c>
      <c r="S41" s="190"/>
      <c r="T41" s="190"/>
      <c r="U41" s="191">
        <f t="shared" si="16"/>
        <v>0</v>
      </c>
      <c r="V41" s="190"/>
      <c r="W41" s="190"/>
      <c r="X41" s="183">
        <f t="shared" si="17"/>
        <v>0</v>
      </c>
      <c r="Y41" s="190"/>
      <c r="Z41" s="192"/>
    </row>
    <row r="42" spans="1:26">
      <c r="A42" s="82"/>
      <c r="B42" s="90"/>
      <c r="C42" s="91"/>
      <c r="D42" s="91"/>
      <c r="E42" s="90"/>
      <c r="F42" s="90"/>
      <c r="G42" s="90"/>
      <c r="H42" s="90"/>
      <c r="I42" s="90"/>
      <c r="J42" s="90"/>
      <c r="K42" s="90"/>
      <c r="L42" s="90"/>
      <c r="M42" s="90"/>
      <c r="N42" s="92"/>
      <c r="O42" s="219">
        <f t="shared" si="12"/>
        <v>0</v>
      </c>
      <c r="P42" s="219">
        <f t="shared" si="13"/>
        <v>0</v>
      </c>
      <c r="Q42" s="219">
        <f t="shared" si="14"/>
        <v>0</v>
      </c>
      <c r="R42" s="183">
        <f t="shared" si="15"/>
        <v>0</v>
      </c>
      <c r="S42" s="190"/>
      <c r="T42" s="190"/>
      <c r="U42" s="191">
        <f t="shared" si="16"/>
        <v>0</v>
      </c>
      <c r="V42" s="190"/>
      <c r="W42" s="190"/>
      <c r="X42" s="183">
        <f t="shared" si="17"/>
        <v>0</v>
      </c>
      <c r="Y42" s="190"/>
      <c r="Z42" s="192"/>
    </row>
    <row r="43" spans="1:26">
      <c r="A43" s="93"/>
      <c r="B43" s="94"/>
      <c r="C43" s="95">
        <f>SUM(B44:B54)</f>
        <v>1037</v>
      </c>
      <c r="D43" s="95"/>
      <c r="E43" s="94"/>
      <c r="F43" s="94"/>
      <c r="G43" s="94"/>
      <c r="H43" s="94"/>
      <c r="I43" s="94"/>
      <c r="J43" s="94"/>
      <c r="K43" s="94"/>
      <c r="L43" s="94"/>
      <c r="M43" s="94"/>
      <c r="N43" s="96"/>
      <c r="O43" s="220"/>
      <c r="P43" s="220"/>
      <c r="Q43" s="220"/>
      <c r="R43" s="193"/>
      <c r="S43" s="194">
        <f>SUM(R44:R54)</f>
        <v>-6936.7199999999939</v>
      </c>
      <c r="T43" s="194"/>
      <c r="U43" s="194"/>
      <c r="V43" s="194">
        <f>SUM(U44:U54)</f>
        <v>5983.4600000000046</v>
      </c>
      <c r="W43" s="194"/>
      <c r="X43" s="193"/>
      <c r="Y43" s="194">
        <f>SUM(X44:X54)</f>
        <v>-953.25999999998885</v>
      </c>
      <c r="Z43" s="195"/>
    </row>
    <row r="44" spans="1:26">
      <c r="A44" s="82" t="s">
        <v>69</v>
      </c>
      <c r="B44" s="83">
        <v>224</v>
      </c>
      <c r="C44" s="84"/>
      <c r="D44" s="84"/>
      <c r="E44" s="83">
        <v>110</v>
      </c>
      <c r="F44" s="83">
        <v>0.4</v>
      </c>
      <c r="G44" s="83">
        <f>123+7</f>
        <v>130</v>
      </c>
      <c r="H44" s="83">
        <v>0.18</v>
      </c>
      <c r="I44" s="83">
        <v>0.1</v>
      </c>
      <c r="J44" s="83">
        <v>0.1</v>
      </c>
      <c r="K44" s="83"/>
      <c r="L44" s="83"/>
      <c r="M44" s="83"/>
      <c r="N44" s="85"/>
      <c r="O44" s="219">
        <f t="shared" ref="O44:O54" si="19">E44-F44</f>
        <v>109.6</v>
      </c>
      <c r="P44" s="219">
        <f t="shared" ref="P44:P54" si="20">G44-SUM(H44:N44)</f>
        <v>129.62</v>
      </c>
      <c r="Q44" s="219">
        <f t="shared" ref="Q44:Q54" si="21">P44-O44</f>
        <v>20.02000000000001</v>
      </c>
      <c r="R44" s="183">
        <f t="shared" ref="R44:R54" si="22">IF(Q44&lt;0,Q44*B44,)</f>
        <v>0</v>
      </c>
      <c r="S44" s="184"/>
      <c r="T44" s="184"/>
      <c r="U44" s="185">
        <f t="shared" ref="U44:U54" si="23">IF(Q44&gt;0,Q44*B44,)</f>
        <v>4484.4800000000023</v>
      </c>
      <c r="V44" s="184"/>
      <c r="W44" s="184"/>
      <c r="X44" s="183">
        <f t="shared" ref="X44:X54" si="24">R44+U44</f>
        <v>4484.4800000000023</v>
      </c>
      <c r="Y44" s="184"/>
      <c r="Z44" s="186"/>
    </row>
    <row r="45" spans="1:26">
      <c r="A45" s="86" t="s">
        <v>70</v>
      </c>
      <c r="B45" s="87">
        <v>185</v>
      </c>
      <c r="C45" s="88"/>
      <c r="D45" s="88"/>
      <c r="E45" s="87">
        <v>145</v>
      </c>
      <c r="F45" s="87">
        <v>0.4</v>
      </c>
      <c r="G45" s="87">
        <f t="shared" ref="G45:G49" si="25">123+7</f>
        <v>130</v>
      </c>
      <c r="H45" s="87">
        <v>0.18</v>
      </c>
      <c r="I45" s="87">
        <v>0.1</v>
      </c>
      <c r="J45" s="87">
        <v>0.1</v>
      </c>
      <c r="K45" s="87"/>
      <c r="L45" s="87"/>
      <c r="M45" s="87"/>
      <c r="N45" s="89"/>
      <c r="O45" s="219">
        <f t="shared" si="19"/>
        <v>144.6</v>
      </c>
      <c r="P45" s="219">
        <f t="shared" si="20"/>
        <v>129.62</v>
      </c>
      <c r="Q45" s="219">
        <f t="shared" si="21"/>
        <v>-14.97999999999999</v>
      </c>
      <c r="R45" s="183">
        <f t="shared" si="22"/>
        <v>-2771.2999999999979</v>
      </c>
      <c r="S45" s="187"/>
      <c r="T45" s="187"/>
      <c r="U45" s="188">
        <f t="shared" si="23"/>
        <v>0</v>
      </c>
      <c r="V45" s="187"/>
      <c r="W45" s="187"/>
      <c r="X45" s="183">
        <f t="shared" si="24"/>
        <v>-2771.2999999999979</v>
      </c>
      <c r="Y45" s="187"/>
      <c r="Z45" s="189"/>
    </row>
    <row r="46" spans="1:26">
      <c r="A46" s="82" t="s">
        <v>71</v>
      </c>
      <c r="B46" s="87">
        <v>138</v>
      </c>
      <c r="C46" s="88"/>
      <c r="D46" s="88"/>
      <c r="E46" s="87">
        <v>124</v>
      </c>
      <c r="F46" s="87">
        <v>0.4</v>
      </c>
      <c r="G46" s="87">
        <f t="shared" si="25"/>
        <v>130</v>
      </c>
      <c r="H46" s="87">
        <v>0.18</v>
      </c>
      <c r="I46" s="87">
        <v>0.1</v>
      </c>
      <c r="J46" s="87">
        <v>0.1</v>
      </c>
      <c r="K46" s="87"/>
      <c r="L46" s="87"/>
      <c r="M46" s="87"/>
      <c r="N46" s="89"/>
      <c r="O46" s="219">
        <f t="shared" si="19"/>
        <v>123.6</v>
      </c>
      <c r="P46" s="219">
        <f t="shared" si="20"/>
        <v>129.62</v>
      </c>
      <c r="Q46" s="219">
        <f t="shared" si="21"/>
        <v>6.0200000000000102</v>
      </c>
      <c r="R46" s="183">
        <f t="shared" si="22"/>
        <v>0</v>
      </c>
      <c r="S46" s="187"/>
      <c r="T46" s="187"/>
      <c r="U46" s="188">
        <f t="shared" si="23"/>
        <v>830.76000000000136</v>
      </c>
      <c r="V46" s="187"/>
      <c r="W46" s="187"/>
      <c r="X46" s="183">
        <f t="shared" si="24"/>
        <v>830.76000000000136</v>
      </c>
      <c r="Y46" s="187"/>
      <c r="Z46" s="189"/>
    </row>
    <row r="47" spans="1:26">
      <c r="A47" s="86" t="s">
        <v>72</v>
      </c>
      <c r="B47" s="87">
        <v>253</v>
      </c>
      <c r="C47" s="88"/>
      <c r="D47" s="88"/>
      <c r="E47" s="87">
        <v>145</v>
      </c>
      <c r="F47" s="87">
        <v>0.4</v>
      </c>
      <c r="G47" s="87">
        <f t="shared" si="25"/>
        <v>130</v>
      </c>
      <c r="H47" s="87">
        <v>0.18</v>
      </c>
      <c r="I47" s="87">
        <v>0.1</v>
      </c>
      <c r="J47" s="87">
        <v>0.1</v>
      </c>
      <c r="K47" s="87"/>
      <c r="L47" s="87"/>
      <c r="M47" s="87"/>
      <c r="N47" s="89"/>
      <c r="O47" s="219">
        <f t="shared" si="19"/>
        <v>144.6</v>
      </c>
      <c r="P47" s="219">
        <f t="shared" si="20"/>
        <v>129.62</v>
      </c>
      <c r="Q47" s="219">
        <f t="shared" si="21"/>
        <v>-14.97999999999999</v>
      </c>
      <c r="R47" s="183">
        <f t="shared" si="22"/>
        <v>-3789.9399999999973</v>
      </c>
      <c r="S47" s="187"/>
      <c r="T47" s="187"/>
      <c r="U47" s="188">
        <f t="shared" si="23"/>
        <v>0</v>
      </c>
      <c r="V47" s="187"/>
      <c r="W47" s="187"/>
      <c r="X47" s="183">
        <f t="shared" si="24"/>
        <v>-3789.9399999999973</v>
      </c>
      <c r="Y47" s="187"/>
      <c r="Z47" s="189"/>
    </row>
    <row r="48" spans="1:26">
      <c r="A48" s="82" t="s">
        <v>73</v>
      </c>
      <c r="B48" s="87">
        <v>126</v>
      </c>
      <c r="C48" s="88"/>
      <c r="D48" s="88"/>
      <c r="E48" s="87">
        <v>133</v>
      </c>
      <c r="F48" s="87">
        <v>0.4</v>
      </c>
      <c r="G48" s="87">
        <f t="shared" si="25"/>
        <v>130</v>
      </c>
      <c r="H48" s="87">
        <v>0.18</v>
      </c>
      <c r="I48" s="87">
        <v>0.1</v>
      </c>
      <c r="J48" s="87">
        <v>0.1</v>
      </c>
      <c r="K48" s="87"/>
      <c r="L48" s="87"/>
      <c r="M48" s="87"/>
      <c r="N48" s="89"/>
      <c r="O48" s="219">
        <f t="shared" si="19"/>
        <v>132.6</v>
      </c>
      <c r="P48" s="219">
        <f t="shared" si="20"/>
        <v>129.62</v>
      </c>
      <c r="Q48" s="219">
        <f t="shared" si="21"/>
        <v>-2.9799999999999898</v>
      </c>
      <c r="R48" s="183">
        <f t="shared" si="22"/>
        <v>-375.47999999999871</v>
      </c>
      <c r="S48" s="187"/>
      <c r="T48" s="187"/>
      <c r="U48" s="188">
        <f t="shared" si="23"/>
        <v>0</v>
      </c>
      <c r="V48" s="187"/>
      <c r="W48" s="187"/>
      <c r="X48" s="183">
        <f t="shared" si="24"/>
        <v>-375.47999999999871</v>
      </c>
      <c r="Y48" s="187"/>
      <c r="Z48" s="189"/>
    </row>
    <row r="49" spans="1:26">
      <c r="A49" s="86" t="s">
        <v>74</v>
      </c>
      <c r="B49" s="87">
        <v>111</v>
      </c>
      <c r="C49" s="88"/>
      <c r="D49" s="88"/>
      <c r="E49" s="87">
        <v>124</v>
      </c>
      <c r="F49" s="87">
        <v>0.4</v>
      </c>
      <c r="G49" s="87">
        <f t="shared" si="25"/>
        <v>130</v>
      </c>
      <c r="H49" s="87">
        <v>0.18</v>
      </c>
      <c r="I49" s="87">
        <v>0.1</v>
      </c>
      <c r="J49" s="87">
        <v>0.1</v>
      </c>
      <c r="K49" s="87"/>
      <c r="L49" s="87"/>
      <c r="M49" s="87"/>
      <c r="N49" s="89"/>
      <c r="O49" s="219">
        <f t="shared" si="19"/>
        <v>123.6</v>
      </c>
      <c r="P49" s="219">
        <f t="shared" si="20"/>
        <v>129.62</v>
      </c>
      <c r="Q49" s="219">
        <f t="shared" si="21"/>
        <v>6.0200000000000102</v>
      </c>
      <c r="R49" s="183">
        <f t="shared" si="22"/>
        <v>0</v>
      </c>
      <c r="S49" s="187"/>
      <c r="T49" s="187"/>
      <c r="U49" s="188">
        <f t="shared" si="23"/>
        <v>668.22000000000116</v>
      </c>
      <c r="V49" s="187"/>
      <c r="W49" s="187"/>
      <c r="X49" s="183">
        <f t="shared" si="24"/>
        <v>668.22000000000116</v>
      </c>
      <c r="Y49" s="187"/>
      <c r="Z49" s="189"/>
    </row>
    <row r="50" spans="1:26">
      <c r="A50" s="82"/>
      <c r="B50" s="90"/>
      <c r="C50" s="91"/>
      <c r="D50" s="91"/>
      <c r="E50" s="90"/>
      <c r="F50" s="90"/>
      <c r="G50" s="90"/>
      <c r="H50" s="90"/>
      <c r="I50" s="90"/>
      <c r="J50" s="90"/>
      <c r="K50" s="90"/>
      <c r="L50" s="90"/>
      <c r="M50" s="90"/>
      <c r="N50" s="92"/>
      <c r="O50" s="219">
        <f t="shared" si="19"/>
        <v>0</v>
      </c>
      <c r="P50" s="219">
        <f t="shared" si="20"/>
        <v>0</v>
      </c>
      <c r="Q50" s="219">
        <f t="shared" si="21"/>
        <v>0</v>
      </c>
      <c r="R50" s="183">
        <f t="shared" si="22"/>
        <v>0</v>
      </c>
      <c r="S50" s="190"/>
      <c r="T50" s="190"/>
      <c r="U50" s="191">
        <f t="shared" si="23"/>
        <v>0</v>
      </c>
      <c r="V50" s="190"/>
      <c r="W50" s="190"/>
      <c r="X50" s="183">
        <f t="shared" si="24"/>
        <v>0</v>
      </c>
      <c r="Y50" s="190"/>
      <c r="Z50" s="192"/>
    </row>
    <row r="51" spans="1:26">
      <c r="A51" s="86"/>
      <c r="B51" s="90"/>
      <c r="C51" s="91"/>
      <c r="D51" s="91"/>
      <c r="E51" s="90"/>
      <c r="F51" s="90"/>
      <c r="G51" s="90"/>
      <c r="H51" s="90"/>
      <c r="I51" s="90"/>
      <c r="J51" s="90"/>
      <c r="K51" s="90"/>
      <c r="L51" s="90"/>
      <c r="M51" s="90"/>
      <c r="N51" s="92"/>
      <c r="O51" s="219">
        <f t="shared" si="19"/>
        <v>0</v>
      </c>
      <c r="P51" s="219">
        <f t="shared" si="20"/>
        <v>0</v>
      </c>
      <c r="Q51" s="219">
        <f t="shared" si="21"/>
        <v>0</v>
      </c>
      <c r="R51" s="183">
        <f t="shared" si="22"/>
        <v>0</v>
      </c>
      <c r="S51" s="190"/>
      <c r="T51" s="190"/>
      <c r="U51" s="191">
        <f t="shared" si="23"/>
        <v>0</v>
      </c>
      <c r="V51" s="190"/>
      <c r="W51" s="190"/>
      <c r="X51" s="183">
        <f t="shared" si="24"/>
        <v>0</v>
      </c>
      <c r="Y51" s="190"/>
      <c r="Z51" s="192"/>
    </row>
    <row r="52" spans="1:26">
      <c r="A52" s="82"/>
      <c r="B52" s="90"/>
      <c r="C52" s="91"/>
      <c r="D52" s="91"/>
      <c r="E52" s="90"/>
      <c r="F52" s="90"/>
      <c r="G52" s="90"/>
      <c r="H52" s="90"/>
      <c r="I52" s="90"/>
      <c r="J52" s="90"/>
      <c r="K52" s="90"/>
      <c r="L52" s="90"/>
      <c r="M52" s="90"/>
      <c r="N52" s="92"/>
      <c r="O52" s="219">
        <f t="shared" si="19"/>
        <v>0</v>
      </c>
      <c r="P52" s="219">
        <f t="shared" si="20"/>
        <v>0</v>
      </c>
      <c r="Q52" s="219">
        <f t="shared" si="21"/>
        <v>0</v>
      </c>
      <c r="R52" s="183">
        <f t="shared" si="22"/>
        <v>0</v>
      </c>
      <c r="S52" s="190"/>
      <c r="T52" s="190"/>
      <c r="U52" s="191">
        <f t="shared" si="23"/>
        <v>0</v>
      </c>
      <c r="V52" s="190"/>
      <c r="W52" s="190"/>
      <c r="X52" s="183">
        <f t="shared" si="24"/>
        <v>0</v>
      </c>
      <c r="Y52" s="190"/>
      <c r="Z52" s="192"/>
    </row>
    <row r="53" spans="1:26">
      <c r="A53" s="86"/>
      <c r="B53" s="90"/>
      <c r="C53" s="91"/>
      <c r="D53" s="91"/>
      <c r="E53" s="90"/>
      <c r="F53" s="90"/>
      <c r="G53" s="90"/>
      <c r="H53" s="90"/>
      <c r="I53" s="90"/>
      <c r="J53" s="90"/>
      <c r="K53" s="90"/>
      <c r="L53" s="90"/>
      <c r="M53" s="90"/>
      <c r="N53" s="92"/>
      <c r="O53" s="219">
        <f t="shared" si="19"/>
        <v>0</v>
      </c>
      <c r="P53" s="219">
        <f t="shared" si="20"/>
        <v>0</v>
      </c>
      <c r="Q53" s="219">
        <f t="shared" si="21"/>
        <v>0</v>
      </c>
      <c r="R53" s="183">
        <f t="shared" si="22"/>
        <v>0</v>
      </c>
      <c r="S53" s="190"/>
      <c r="T53" s="190"/>
      <c r="U53" s="191">
        <f t="shared" si="23"/>
        <v>0</v>
      </c>
      <c r="V53" s="190"/>
      <c r="W53" s="190"/>
      <c r="X53" s="183">
        <f t="shared" si="24"/>
        <v>0</v>
      </c>
      <c r="Y53" s="190"/>
      <c r="Z53" s="192"/>
    </row>
    <row r="54" spans="1:26">
      <c r="A54" s="86"/>
      <c r="B54" s="87"/>
      <c r="C54" s="88"/>
      <c r="D54" s="88"/>
      <c r="E54" s="87"/>
      <c r="F54" s="87"/>
      <c r="G54" s="87"/>
      <c r="H54" s="87"/>
      <c r="I54" s="87"/>
      <c r="J54" s="87"/>
      <c r="K54" s="87"/>
      <c r="L54" s="87"/>
      <c r="M54" s="87"/>
      <c r="N54" s="89"/>
      <c r="O54" s="219">
        <f t="shared" si="19"/>
        <v>0</v>
      </c>
      <c r="P54" s="219">
        <f t="shared" si="20"/>
        <v>0</v>
      </c>
      <c r="Q54" s="219">
        <f t="shared" si="21"/>
        <v>0</v>
      </c>
      <c r="R54" s="183">
        <f t="shared" si="22"/>
        <v>0</v>
      </c>
      <c r="S54" s="187"/>
      <c r="T54" s="187"/>
      <c r="U54" s="188">
        <f t="shared" si="23"/>
        <v>0</v>
      </c>
      <c r="V54" s="187"/>
      <c r="W54" s="187"/>
      <c r="X54" s="183">
        <f t="shared" si="24"/>
        <v>0</v>
      </c>
      <c r="Y54" s="187"/>
      <c r="Z54" s="189"/>
    </row>
  </sheetData>
  <mergeCells count="20">
    <mergeCell ref="X3:Z4"/>
    <mergeCell ref="X5:Z5"/>
    <mergeCell ref="O2:Z2"/>
    <mergeCell ref="O3:O4"/>
    <mergeCell ref="P3:P4"/>
    <mergeCell ref="Q3:Q4"/>
    <mergeCell ref="R3:T4"/>
    <mergeCell ref="R5:T5"/>
    <mergeCell ref="U3:W4"/>
    <mergeCell ref="U5:W5"/>
    <mergeCell ref="A1:Z1"/>
    <mergeCell ref="A2:N2"/>
    <mergeCell ref="C3:C4"/>
    <mergeCell ref="D3:D4"/>
    <mergeCell ref="A3:A4"/>
    <mergeCell ref="B3:B4"/>
    <mergeCell ref="E3:E4"/>
    <mergeCell ref="F3:F4"/>
    <mergeCell ref="G3:G4"/>
    <mergeCell ref="H3:N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32"/>
  <sheetViews>
    <sheetView workbookViewId="0">
      <pane xSplit="3" topLeftCell="D1" activePane="topRight" state="frozen"/>
      <selection activeCell="A4" sqref="A4"/>
      <selection pane="topRight" activeCell="E40" sqref="E40"/>
    </sheetView>
  </sheetViews>
  <sheetFormatPr defaultColWidth="8.75" defaultRowHeight="14.25"/>
  <cols>
    <col min="1" max="1" width="5.25" style="43" bestFit="1" customWidth="1"/>
    <col min="2" max="2" width="3.125" style="43" bestFit="1" customWidth="1"/>
    <col min="3" max="3" width="26.25" style="44" customWidth="1"/>
    <col min="4" max="4" width="7.375" style="44" bestFit="1" customWidth="1"/>
    <col min="5" max="5" width="7.25" style="44" bestFit="1" customWidth="1"/>
    <col min="6" max="11" width="7.25" style="43" bestFit="1" customWidth="1"/>
    <col min="12" max="14" width="4.875" style="43" bestFit="1" customWidth="1"/>
    <col min="15" max="15" width="5" style="43" bestFit="1" customWidth="1"/>
    <col min="16" max="16" width="7.25" style="107" bestFit="1" customWidth="1"/>
    <col min="17" max="22" width="7.25" style="43" bestFit="1" customWidth="1"/>
    <col min="23" max="25" width="4.875" style="43" bestFit="1" customWidth="1"/>
    <col min="26" max="28" width="5" style="43" bestFit="1" customWidth="1"/>
    <col min="29" max="29" width="7.25" style="107" bestFit="1" customWidth="1"/>
    <col min="30" max="35" width="7.25" style="43" bestFit="1" customWidth="1"/>
    <col min="36" max="38" width="4.875" style="43" bestFit="1" customWidth="1"/>
    <col min="39" max="40" width="5" style="43" bestFit="1" customWidth="1"/>
    <col min="41" max="41" width="6.375" style="107" bestFit="1" customWidth="1"/>
    <col min="42" max="47" width="7.25" style="43" bestFit="1" customWidth="1"/>
    <col min="48" max="50" width="4.875" style="43" bestFit="1" customWidth="1"/>
    <col min="51" max="52" width="5" style="43" bestFit="1" customWidth="1"/>
    <col min="53" max="16384" width="8.75" style="43"/>
  </cols>
  <sheetData>
    <row r="1" spans="1:53" s="68" customFormat="1" ht="15" thickTop="1">
      <c r="A1" s="175" t="s">
        <v>86</v>
      </c>
      <c r="B1" s="154" t="s">
        <v>18</v>
      </c>
      <c r="C1" s="169" t="s">
        <v>21</v>
      </c>
      <c r="D1" s="97"/>
      <c r="E1" s="98"/>
      <c r="F1" s="108" t="s">
        <v>55</v>
      </c>
      <c r="G1" s="108" t="s">
        <v>56</v>
      </c>
      <c r="H1" s="108" t="s">
        <v>57</v>
      </c>
      <c r="I1" s="108" t="s">
        <v>58</v>
      </c>
      <c r="J1" s="108" t="s">
        <v>59</v>
      </c>
      <c r="K1" s="108" t="s">
        <v>60</v>
      </c>
      <c r="L1" s="108"/>
      <c r="M1" s="108"/>
      <c r="N1" s="108"/>
      <c r="O1" s="108"/>
      <c r="P1" s="98"/>
      <c r="Q1" s="108" t="s">
        <v>61</v>
      </c>
      <c r="R1" s="108" t="s">
        <v>62</v>
      </c>
      <c r="S1" s="108" t="s">
        <v>63</v>
      </c>
      <c r="T1" s="108" t="s">
        <v>64</v>
      </c>
      <c r="U1" s="108" t="s">
        <v>65</v>
      </c>
      <c r="V1" s="108" t="s">
        <v>66</v>
      </c>
      <c r="W1" s="108"/>
      <c r="X1" s="108"/>
      <c r="Y1" s="108"/>
      <c r="Z1" s="108"/>
      <c r="AA1" s="108"/>
      <c r="AB1" s="108"/>
      <c r="AC1" s="98"/>
      <c r="AD1" s="108" t="s">
        <v>67</v>
      </c>
      <c r="AE1" s="108" t="s">
        <v>68</v>
      </c>
      <c r="AF1" s="108" t="s">
        <v>75</v>
      </c>
      <c r="AG1" s="108" t="s">
        <v>76</v>
      </c>
      <c r="AH1" s="108" t="s">
        <v>77</v>
      </c>
      <c r="AI1" s="108" t="s">
        <v>78</v>
      </c>
      <c r="AJ1" s="108"/>
      <c r="AK1" s="108"/>
      <c r="AL1" s="108"/>
      <c r="AM1" s="108"/>
      <c r="AN1" s="108"/>
      <c r="AO1" s="98"/>
      <c r="AP1" s="108" t="s">
        <v>69</v>
      </c>
      <c r="AQ1" s="108" t="s">
        <v>70</v>
      </c>
      <c r="AR1" s="108" t="s">
        <v>71</v>
      </c>
      <c r="AS1" s="108" t="s">
        <v>72</v>
      </c>
      <c r="AT1" s="108" t="s">
        <v>73</v>
      </c>
      <c r="AU1" s="108" t="s">
        <v>74</v>
      </c>
      <c r="AV1" s="108"/>
      <c r="AW1" s="108"/>
      <c r="AX1" s="108"/>
      <c r="AY1" s="108"/>
      <c r="AZ1" s="108"/>
      <c r="BA1" s="109"/>
    </row>
    <row r="2" spans="1:53" s="69" customFormat="1">
      <c r="A2" s="176"/>
      <c r="B2" s="155"/>
      <c r="C2" s="170" t="s">
        <v>41</v>
      </c>
      <c r="D2" s="99"/>
      <c r="E2" s="100"/>
      <c r="F2" s="110">
        <v>224</v>
      </c>
      <c r="G2" s="110">
        <v>185</v>
      </c>
      <c r="H2" s="110">
        <v>138</v>
      </c>
      <c r="I2" s="110">
        <v>253</v>
      </c>
      <c r="J2" s="110">
        <v>126</v>
      </c>
      <c r="K2" s="110">
        <v>111</v>
      </c>
      <c r="L2" s="110"/>
      <c r="M2" s="110"/>
      <c r="N2" s="110"/>
      <c r="O2" s="110"/>
      <c r="P2" s="100"/>
      <c r="Q2" s="110">
        <v>224</v>
      </c>
      <c r="R2" s="110">
        <v>185</v>
      </c>
      <c r="S2" s="110">
        <v>138</v>
      </c>
      <c r="T2" s="110">
        <v>253</v>
      </c>
      <c r="U2" s="110">
        <v>126</v>
      </c>
      <c r="V2" s="110">
        <v>111</v>
      </c>
      <c r="W2" s="110"/>
      <c r="X2" s="110"/>
      <c r="Y2" s="110"/>
      <c r="Z2" s="110"/>
      <c r="AA2" s="110"/>
      <c r="AB2" s="110"/>
      <c r="AC2" s="100"/>
      <c r="AD2" s="110">
        <v>224</v>
      </c>
      <c r="AE2" s="110">
        <v>185</v>
      </c>
      <c r="AF2" s="110">
        <v>138</v>
      </c>
      <c r="AG2" s="110">
        <v>253</v>
      </c>
      <c r="AH2" s="110">
        <v>126</v>
      </c>
      <c r="AI2" s="110">
        <v>111</v>
      </c>
      <c r="AJ2" s="110"/>
      <c r="AK2" s="110"/>
      <c r="AL2" s="110"/>
      <c r="AM2" s="110"/>
      <c r="AN2" s="110"/>
      <c r="AO2" s="100"/>
      <c r="AP2" s="110">
        <v>224</v>
      </c>
      <c r="AQ2" s="110">
        <v>185</v>
      </c>
      <c r="AR2" s="110">
        <v>138</v>
      </c>
      <c r="AS2" s="110">
        <v>253</v>
      </c>
      <c r="AT2" s="110">
        <v>126</v>
      </c>
      <c r="AU2" s="110">
        <v>111</v>
      </c>
      <c r="AV2" s="110"/>
      <c r="AW2" s="110"/>
      <c r="AX2" s="110"/>
      <c r="AY2" s="110"/>
      <c r="AZ2" s="110"/>
      <c r="BA2" s="111"/>
    </row>
    <row r="3" spans="1:53" s="69" customFormat="1">
      <c r="A3" s="176"/>
      <c r="B3" s="155"/>
      <c r="C3" s="170" t="s">
        <v>41</v>
      </c>
      <c r="D3" s="99"/>
      <c r="E3" s="100">
        <f>SUM(F2:O2)</f>
        <v>1037</v>
      </c>
      <c r="F3" s="112"/>
      <c r="G3" s="112"/>
      <c r="H3" s="112"/>
      <c r="I3" s="112"/>
      <c r="J3" s="112"/>
      <c r="K3" s="112"/>
      <c r="L3" s="112"/>
      <c r="M3" s="110"/>
      <c r="N3" s="110"/>
      <c r="O3" s="110"/>
      <c r="P3" s="100">
        <f>SUM(Q2:AB2)</f>
        <v>1037</v>
      </c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00">
        <f>SUM(AD2:AN2)</f>
        <v>1037</v>
      </c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00">
        <f>SUM(AP2:AZ2)</f>
        <v>1037</v>
      </c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1"/>
    </row>
    <row r="4" spans="1:53" s="69" customFormat="1">
      <c r="A4" s="176"/>
      <c r="B4" s="155"/>
      <c r="C4" s="170" t="s">
        <v>41</v>
      </c>
      <c r="D4" s="99">
        <f>SUM(D3:AZ3)</f>
        <v>4148</v>
      </c>
      <c r="E4" s="100"/>
      <c r="F4" s="112"/>
      <c r="G4" s="112"/>
      <c r="H4" s="112"/>
      <c r="I4" s="112"/>
      <c r="J4" s="112"/>
      <c r="K4" s="112"/>
      <c r="L4" s="112"/>
      <c r="M4" s="110"/>
      <c r="N4" s="110"/>
      <c r="O4" s="110"/>
      <c r="P4" s="10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0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0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1"/>
    </row>
    <row r="5" spans="1:53" s="69" customFormat="1">
      <c r="A5" s="176"/>
      <c r="B5" s="155"/>
      <c r="C5" s="170" t="s">
        <v>23</v>
      </c>
      <c r="D5" s="99"/>
      <c r="E5" s="100"/>
      <c r="F5" s="110">
        <v>110</v>
      </c>
      <c r="G5" s="110">
        <v>145</v>
      </c>
      <c r="H5" s="110">
        <v>124</v>
      </c>
      <c r="I5" s="110">
        <v>145</v>
      </c>
      <c r="J5" s="110">
        <v>133</v>
      </c>
      <c r="K5" s="110">
        <v>124</v>
      </c>
      <c r="L5" s="110"/>
      <c r="M5" s="110"/>
      <c r="N5" s="110"/>
      <c r="O5" s="110"/>
      <c r="P5" s="100"/>
      <c r="Q5" s="110">
        <v>110</v>
      </c>
      <c r="R5" s="110">
        <v>145</v>
      </c>
      <c r="S5" s="110">
        <v>124</v>
      </c>
      <c r="T5" s="110">
        <v>145</v>
      </c>
      <c r="U5" s="110">
        <v>133</v>
      </c>
      <c r="V5" s="110">
        <v>124</v>
      </c>
      <c r="W5" s="110"/>
      <c r="X5" s="110"/>
      <c r="Y5" s="110"/>
      <c r="Z5" s="110"/>
      <c r="AA5" s="110"/>
      <c r="AB5" s="110"/>
      <c r="AC5" s="100"/>
      <c r="AD5" s="110">
        <v>110</v>
      </c>
      <c r="AE5" s="110">
        <v>145</v>
      </c>
      <c r="AF5" s="110">
        <v>124</v>
      </c>
      <c r="AG5" s="110">
        <v>145</v>
      </c>
      <c r="AH5" s="110">
        <v>133</v>
      </c>
      <c r="AI5" s="110">
        <v>124</v>
      </c>
      <c r="AJ5" s="110"/>
      <c r="AK5" s="110"/>
      <c r="AL5" s="110"/>
      <c r="AM5" s="110"/>
      <c r="AN5" s="110"/>
      <c r="AO5" s="100"/>
      <c r="AP5" s="110">
        <v>110</v>
      </c>
      <c r="AQ5" s="110">
        <v>145</v>
      </c>
      <c r="AR5" s="110">
        <v>124</v>
      </c>
      <c r="AS5" s="110">
        <v>145</v>
      </c>
      <c r="AT5" s="110">
        <v>133</v>
      </c>
      <c r="AU5" s="110">
        <v>124</v>
      </c>
      <c r="AV5" s="110"/>
      <c r="AW5" s="110"/>
      <c r="AX5" s="110"/>
      <c r="AY5" s="110"/>
      <c r="AZ5" s="110"/>
      <c r="BA5" s="111"/>
    </row>
    <row r="6" spans="1:53" s="69" customFormat="1">
      <c r="A6" s="176"/>
      <c r="B6" s="155"/>
      <c r="C6" s="170" t="s">
        <v>22</v>
      </c>
      <c r="D6" s="99"/>
      <c r="E6" s="100"/>
      <c r="F6" s="110">
        <v>0.4</v>
      </c>
      <c r="G6" s="110">
        <v>0.4</v>
      </c>
      <c r="H6" s="110">
        <v>0.4</v>
      </c>
      <c r="I6" s="110">
        <v>0.4</v>
      </c>
      <c r="J6" s="110">
        <v>0.4</v>
      </c>
      <c r="K6" s="110">
        <v>0.4</v>
      </c>
      <c r="L6" s="110"/>
      <c r="M6" s="110"/>
      <c r="N6" s="110"/>
      <c r="O6" s="110"/>
      <c r="P6" s="100"/>
      <c r="Q6" s="110">
        <v>0.4</v>
      </c>
      <c r="R6" s="110">
        <v>0.4</v>
      </c>
      <c r="S6" s="110">
        <v>0.4</v>
      </c>
      <c r="T6" s="110">
        <v>0.4</v>
      </c>
      <c r="U6" s="110">
        <v>0.4</v>
      </c>
      <c r="V6" s="110">
        <v>0.4</v>
      </c>
      <c r="W6" s="110"/>
      <c r="X6" s="110"/>
      <c r="Y6" s="110"/>
      <c r="Z6" s="110"/>
      <c r="AA6" s="110"/>
      <c r="AB6" s="110"/>
      <c r="AC6" s="100"/>
      <c r="AD6" s="110">
        <v>0.4</v>
      </c>
      <c r="AE6" s="110">
        <v>0.4</v>
      </c>
      <c r="AF6" s="110">
        <v>0.4</v>
      </c>
      <c r="AG6" s="110">
        <v>0.4</v>
      </c>
      <c r="AH6" s="110">
        <v>0.4</v>
      </c>
      <c r="AI6" s="110">
        <v>0.4</v>
      </c>
      <c r="AJ6" s="110"/>
      <c r="AK6" s="110"/>
      <c r="AL6" s="110"/>
      <c r="AM6" s="110"/>
      <c r="AN6" s="110"/>
      <c r="AO6" s="100"/>
      <c r="AP6" s="110">
        <v>0.4</v>
      </c>
      <c r="AQ6" s="110">
        <v>0.4</v>
      </c>
      <c r="AR6" s="110">
        <v>0.4</v>
      </c>
      <c r="AS6" s="110">
        <v>0.4</v>
      </c>
      <c r="AT6" s="110">
        <v>0.4</v>
      </c>
      <c r="AU6" s="110">
        <v>0.4</v>
      </c>
      <c r="AV6" s="110"/>
      <c r="AW6" s="110"/>
      <c r="AX6" s="110"/>
      <c r="AY6" s="110"/>
      <c r="AZ6" s="110"/>
      <c r="BA6" s="111"/>
    </row>
    <row r="7" spans="1:53" s="70" customFormat="1">
      <c r="A7" s="176"/>
      <c r="B7" s="155"/>
      <c r="C7" s="171" t="s">
        <v>36</v>
      </c>
      <c r="D7" s="99"/>
      <c r="E7" s="100"/>
      <c r="F7" s="110">
        <v>123</v>
      </c>
      <c r="G7" s="110">
        <v>123</v>
      </c>
      <c r="H7" s="110">
        <v>123</v>
      </c>
      <c r="I7" s="110">
        <v>123</v>
      </c>
      <c r="J7" s="110">
        <v>123</v>
      </c>
      <c r="K7" s="110">
        <v>123</v>
      </c>
      <c r="L7" s="110"/>
      <c r="M7" s="110"/>
      <c r="N7" s="110"/>
      <c r="O7" s="110"/>
      <c r="P7" s="100"/>
      <c r="Q7" s="110">
        <v>123</v>
      </c>
      <c r="R7" s="110">
        <v>123</v>
      </c>
      <c r="S7" s="110">
        <v>123</v>
      </c>
      <c r="T7" s="110">
        <v>123</v>
      </c>
      <c r="U7" s="110">
        <v>123</v>
      </c>
      <c r="V7" s="110">
        <v>123</v>
      </c>
      <c r="W7" s="110"/>
      <c r="X7" s="110"/>
      <c r="Y7" s="110"/>
      <c r="Z7" s="110"/>
      <c r="AA7" s="110"/>
      <c r="AB7" s="110"/>
      <c r="AC7" s="100"/>
      <c r="AD7" s="110">
        <f t="shared" ref="AD7:AI7" si="0">123-15</f>
        <v>108</v>
      </c>
      <c r="AE7" s="110">
        <f t="shared" si="0"/>
        <v>108</v>
      </c>
      <c r="AF7" s="110">
        <f t="shared" si="0"/>
        <v>108</v>
      </c>
      <c r="AG7" s="110">
        <f t="shared" si="0"/>
        <v>108</v>
      </c>
      <c r="AH7" s="110">
        <f t="shared" si="0"/>
        <v>108</v>
      </c>
      <c r="AI7" s="110">
        <f t="shared" si="0"/>
        <v>108</v>
      </c>
      <c r="AJ7" s="110"/>
      <c r="AK7" s="110"/>
      <c r="AL7" s="110"/>
      <c r="AM7" s="110"/>
      <c r="AN7" s="110"/>
      <c r="AO7" s="100"/>
      <c r="AP7" s="110">
        <f t="shared" ref="AP7:AU7" si="1">123+7</f>
        <v>130</v>
      </c>
      <c r="AQ7" s="110">
        <f t="shared" si="1"/>
        <v>130</v>
      </c>
      <c r="AR7" s="110">
        <f t="shared" si="1"/>
        <v>130</v>
      </c>
      <c r="AS7" s="110">
        <f t="shared" si="1"/>
        <v>130</v>
      </c>
      <c r="AT7" s="110">
        <f t="shared" si="1"/>
        <v>130</v>
      </c>
      <c r="AU7" s="110">
        <f t="shared" si="1"/>
        <v>130</v>
      </c>
      <c r="AV7" s="110"/>
      <c r="AW7" s="110"/>
      <c r="AX7" s="110"/>
      <c r="AY7" s="110"/>
      <c r="AZ7" s="110"/>
      <c r="BA7" s="113"/>
    </row>
    <row r="8" spans="1:53" s="70" customFormat="1" ht="28.5">
      <c r="A8" s="176"/>
      <c r="B8" s="155"/>
      <c r="C8" s="171" t="s">
        <v>32</v>
      </c>
      <c r="D8" s="99"/>
      <c r="E8" s="10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0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0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0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3"/>
    </row>
    <row r="9" spans="1:53" s="70" customFormat="1">
      <c r="A9" s="176"/>
      <c r="B9" s="155"/>
      <c r="C9" s="172" t="s">
        <v>33</v>
      </c>
      <c r="D9" s="101"/>
      <c r="E9" s="102"/>
      <c r="F9" s="110">
        <v>0.18</v>
      </c>
      <c r="G9" s="110">
        <v>0.18</v>
      </c>
      <c r="H9" s="110">
        <v>0.18</v>
      </c>
      <c r="I9" s="110">
        <v>0.18</v>
      </c>
      <c r="J9" s="110">
        <v>0.18</v>
      </c>
      <c r="K9" s="110">
        <v>0.18</v>
      </c>
      <c r="L9" s="110"/>
      <c r="M9" s="110"/>
      <c r="N9" s="110"/>
      <c r="O9" s="110"/>
      <c r="P9" s="102"/>
      <c r="Q9" s="110">
        <v>0.18</v>
      </c>
      <c r="R9" s="110">
        <v>0.18</v>
      </c>
      <c r="S9" s="110">
        <v>0.18</v>
      </c>
      <c r="T9" s="110">
        <v>0.18</v>
      </c>
      <c r="U9" s="110">
        <v>0.18</v>
      </c>
      <c r="V9" s="110">
        <v>0.18</v>
      </c>
      <c r="W9" s="110"/>
      <c r="X9" s="110"/>
      <c r="Y9" s="110"/>
      <c r="Z9" s="110"/>
      <c r="AA9" s="110"/>
      <c r="AB9" s="110"/>
      <c r="AC9" s="102"/>
      <c r="AD9" s="110">
        <v>0.18</v>
      </c>
      <c r="AE9" s="110">
        <v>0.18</v>
      </c>
      <c r="AF9" s="110">
        <v>0.18</v>
      </c>
      <c r="AG9" s="110">
        <v>0.18</v>
      </c>
      <c r="AH9" s="110">
        <v>0.18</v>
      </c>
      <c r="AI9" s="110">
        <v>0.18</v>
      </c>
      <c r="AJ9" s="110"/>
      <c r="AK9" s="110"/>
      <c r="AL9" s="110"/>
      <c r="AM9" s="110"/>
      <c r="AN9" s="110"/>
      <c r="AO9" s="102"/>
      <c r="AP9" s="110">
        <v>0.18</v>
      </c>
      <c r="AQ9" s="110">
        <v>0.18</v>
      </c>
      <c r="AR9" s="110">
        <v>0.18</v>
      </c>
      <c r="AS9" s="110">
        <v>0.18</v>
      </c>
      <c r="AT9" s="110">
        <v>0.18</v>
      </c>
      <c r="AU9" s="110">
        <v>0.18</v>
      </c>
      <c r="AV9" s="110"/>
      <c r="AW9" s="110"/>
      <c r="AX9" s="110"/>
      <c r="AY9" s="110"/>
      <c r="AZ9" s="110"/>
      <c r="BA9" s="113"/>
    </row>
    <row r="10" spans="1:53" s="70" customFormat="1">
      <c r="A10" s="176"/>
      <c r="B10" s="155"/>
      <c r="C10" s="172" t="s">
        <v>34</v>
      </c>
      <c r="D10" s="101"/>
      <c r="E10" s="102"/>
      <c r="F10" s="110">
        <v>0.1</v>
      </c>
      <c r="G10" s="110">
        <v>0.1</v>
      </c>
      <c r="H10" s="110">
        <v>0.1</v>
      </c>
      <c r="I10" s="110">
        <v>0.1</v>
      </c>
      <c r="J10" s="110">
        <v>0.1</v>
      </c>
      <c r="K10" s="110">
        <v>0.1</v>
      </c>
      <c r="L10" s="110"/>
      <c r="M10" s="110"/>
      <c r="N10" s="110"/>
      <c r="O10" s="110"/>
      <c r="P10" s="102"/>
      <c r="Q10" s="110">
        <v>0.1</v>
      </c>
      <c r="R10" s="110">
        <v>0.1</v>
      </c>
      <c r="S10" s="110">
        <v>0.1</v>
      </c>
      <c r="T10" s="110">
        <v>0.1</v>
      </c>
      <c r="U10" s="110">
        <v>0.1</v>
      </c>
      <c r="V10" s="110">
        <v>0.1</v>
      </c>
      <c r="W10" s="110"/>
      <c r="X10" s="110"/>
      <c r="Y10" s="110"/>
      <c r="Z10" s="110"/>
      <c r="AA10" s="110"/>
      <c r="AB10" s="110"/>
      <c r="AC10" s="102"/>
      <c r="AD10" s="110">
        <v>0.1</v>
      </c>
      <c r="AE10" s="110">
        <v>0.1</v>
      </c>
      <c r="AF10" s="110">
        <v>0.1</v>
      </c>
      <c r="AG10" s="110">
        <v>0.1</v>
      </c>
      <c r="AH10" s="110">
        <v>0.1</v>
      </c>
      <c r="AI10" s="110">
        <v>0.1</v>
      </c>
      <c r="AJ10" s="110"/>
      <c r="AK10" s="110"/>
      <c r="AL10" s="110"/>
      <c r="AM10" s="110"/>
      <c r="AN10" s="110"/>
      <c r="AO10" s="102"/>
      <c r="AP10" s="110">
        <v>0.1</v>
      </c>
      <c r="AQ10" s="110">
        <v>0.1</v>
      </c>
      <c r="AR10" s="110">
        <v>0.1</v>
      </c>
      <c r="AS10" s="110">
        <v>0.1</v>
      </c>
      <c r="AT10" s="110">
        <v>0.1</v>
      </c>
      <c r="AU10" s="110">
        <v>0.1</v>
      </c>
      <c r="AV10" s="110"/>
      <c r="AW10" s="110"/>
      <c r="AX10" s="110"/>
      <c r="AY10" s="110"/>
      <c r="AZ10" s="110"/>
      <c r="BA10" s="113"/>
    </row>
    <row r="11" spans="1:53" s="70" customFormat="1">
      <c r="A11" s="176"/>
      <c r="B11" s="155"/>
      <c r="C11" s="172" t="s">
        <v>35</v>
      </c>
      <c r="D11" s="101"/>
      <c r="E11" s="102"/>
      <c r="F11" s="110">
        <v>0.1</v>
      </c>
      <c r="G11" s="110">
        <v>0.1</v>
      </c>
      <c r="H11" s="110">
        <v>0.1</v>
      </c>
      <c r="I11" s="110">
        <v>0.1</v>
      </c>
      <c r="J11" s="110">
        <v>0.1</v>
      </c>
      <c r="K11" s="110">
        <v>0.1</v>
      </c>
      <c r="L11" s="110"/>
      <c r="M11" s="110"/>
      <c r="N11" s="110"/>
      <c r="O11" s="110"/>
      <c r="P11" s="102"/>
      <c r="Q11" s="110">
        <v>2</v>
      </c>
      <c r="R11" s="110">
        <v>2</v>
      </c>
      <c r="S11" s="110">
        <v>2</v>
      </c>
      <c r="T11" s="110">
        <v>2</v>
      </c>
      <c r="U11" s="110">
        <v>2</v>
      </c>
      <c r="V11" s="110">
        <v>2</v>
      </c>
      <c r="W11" s="110"/>
      <c r="X11" s="110"/>
      <c r="Y11" s="110"/>
      <c r="Z11" s="110"/>
      <c r="AA11" s="110"/>
      <c r="AB11" s="110"/>
      <c r="AC11" s="102"/>
      <c r="AD11" s="110">
        <v>0.1</v>
      </c>
      <c r="AE11" s="110">
        <v>0.1</v>
      </c>
      <c r="AF11" s="110">
        <v>0.1</v>
      </c>
      <c r="AG11" s="110">
        <v>0.1</v>
      </c>
      <c r="AH11" s="110">
        <v>0.1</v>
      </c>
      <c r="AI11" s="110">
        <v>0.1</v>
      </c>
      <c r="AJ11" s="110"/>
      <c r="AK11" s="110"/>
      <c r="AL11" s="110"/>
      <c r="AM11" s="110"/>
      <c r="AN11" s="110"/>
      <c r="AO11" s="102"/>
      <c r="AP11" s="110">
        <v>0.1</v>
      </c>
      <c r="AQ11" s="110">
        <v>0.1</v>
      </c>
      <c r="AR11" s="110">
        <v>0.1</v>
      </c>
      <c r="AS11" s="110">
        <v>0.1</v>
      </c>
      <c r="AT11" s="110">
        <v>0.1</v>
      </c>
      <c r="AU11" s="110">
        <v>0.1</v>
      </c>
      <c r="AV11" s="110"/>
      <c r="AW11" s="110"/>
      <c r="AX11" s="110"/>
      <c r="AY11" s="110"/>
      <c r="AZ11" s="110"/>
      <c r="BA11" s="113"/>
    </row>
    <row r="12" spans="1:53" s="70" customFormat="1">
      <c r="A12" s="176"/>
      <c r="B12" s="155"/>
      <c r="C12" s="172" t="s">
        <v>25</v>
      </c>
      <c r="D12" s="101"/>
      <c r="E12" s="10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02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02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02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3"/>
    </row>
    <row r="13" spans="1:53" s="70" customFormat="1">
      <c r="A13" s="176"/>
      <c r="B13" s="155"/>
      <c r="C13" s="172" t="s">
        <v>26</v>
      </c>
      <c r="D13" s="101"/>
      <c r="E13" s="102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02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02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02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3"/>
    </row>
    <row r="14" spans="1:53" s="70" customFormat="1">
      <c r="A14" s="176"/>
      <c r="B14" s="155"/>
      <c r="C14" s="172" t="s">
        <v>27</v>
      </c>
      <c r="D14" s="101"/>
      <c r="E14" s="102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02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02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02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3"/>
    </row>
    <row r="15" spans="1:53" s="70" customFormat="1">
      <c r="A15" s="176"/>
      <c r="B15" s="155"/>
      <c r="C15" s="172" t="s">
        <v>28</v>
      </c>
      <c r="D15" s="101"/>
      <c r="E15" s="102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02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02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02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3"/>
    </row>
    <row r="16" spans="1:53" s="70" customFormat="1">
      <c r="A16" s="176"/>
      <c r="B16" s="155"/>
      <c r="C16" s="172" t="s">
        <v>29</v>
      </c>
      <c r="D16" s="101"/>
      <c r="E16" s="102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02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02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02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3"/>
    </row>
    <row r="17" spans="1:54" s="70" customFormat="1">
      <c r="A17" s="176"/>
      <c r="B17" s="155"/>
      <c r="C17" s="172" t="s">
        <v>30</v>
      </c>
      <c r="D17" s="101"/>
      <c r="E17" s="102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02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02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02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3"/>
    </row>
    <row r="18" spans="1:54" s="70" customFormat="1">
      <c r="A18" s="176"/>
      <c r="B18" s="155"/>
      <c r="C18" s="172" t="s">
        <v>31</v>
      </c>
      <c r="D18" s="101"/>
      <c r="E18" s="102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02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02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02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3"/>
    </row>
    <row r="19" spans="1:54" s="66" customFormat="1" ht="15" thickBot="1">
      <c r="A19" s="176"/>
      <c r="B19" s="155"/>
      <c r="C19" s="173" t="s">
        <v>38</v>
      </c>
      <c r="D19" s="103"/>
      <c r="E19" s="104"/>
      <c r="F19" s="114">
        <f>SUM(F8:F18)</f>
        <v>0.38</v>
      </c>
      <c r="G19" s="114">
        <f t="shared" ref="G19:V19" si="2">SUM(G8:G18)</f>
        <v>0.38</v>
      </c>
      <c r="H19" s="114">
        <f t="shared" si="2"/>
        <v>0.38</v>
      </c>
      <c r="I19" s="114">
        <f t="shared" si="2"/>
        <v>0.38</v>
      </c>
      <c r="J19" s="114">
        <f t="shared" si="2"/>
        <v>0.38</v>
      </c>
      <c r="K19" s="114">
        <f t="shared" si="2"/>
        <v>0.38</v>
      </c>
      <c r="L19" s="114">
        <f t="shared" ref="L19" si="3">SUM(L8:L18)</f>
        <v>0</v>
      </c>
      <c r="M19" s="114">
        <f t="shared" ref="M19" si="4">SUM(M8:M18)</f>
        <v>0</v>
      </c>
      <c r="N19" s="114">
        <f t="shared" ref="N19" si="5">SUM(N8:N18)</f>
        <v>0</v>
      </c>
      <c r="O19" s="114">
        <f t="shared" ref="O19" si="6">SUM(O8:O18)</f>
        <v>0</v>
      </c>
      <c r="P19" s="104"/>
      <c r="Q19" s="114">
        <f t="shared" si="2"/>
        <v>2.2800000000000002</v>
      </c>
      <c r="R19" s="114">
        <f t="shared" si="2"/>
        <v>2.2800000000000002</v>
      </c>
      <c r="S19" s="114">
        <f t="shared" si="2"/>
        <v>2.2800000000000002</v>
      </c>
      <c r="T19" s="114">
        <f t="shared" si="2"/>
        <v>2.2800000000000002</v>
      </c>
      <c r="U19" s="114">
        <f t="shared" si="2"/>
        <v>2.2800000000000002</v>
      </c>
      <c r="V19" s="114">
        <f t="shared" si="2"/>
        <v>2.2800000000000002</v>
      </c>
      <c r="W19" s="114">
        <f t="shared" ref="W19" si="7">SUM(W8:W18)</f>
        <v>0</v>
      </c>
      <c r="X19" s="114">
        <f t="shared" ref="X19" si="8">SUM(X8:X18)</f>
        <v>0</v>
      </c>
      <c r="Y19" s="114">
        <f t="shared" ref="Y19" si="9">SUM(Y8:Y18)</f>
        <v>0</v>
      </c>
      <c r="Z19" s="114">
        <f t="shared" ref="Z19" si="10">SUM(Z8:Z18)</f>
        <v>0</v>
      </c>
      <c r="AA19" s="114">
        <f t="shared" ref="AA19" si="11">SUM(AA8:AA18)</f>
        <v>0</v>
      </c>
      <c r="AB19" s="114">
        <f t="shared" ref="AB19" si="12">SUM(AB8:AB18)</f>
        <v>0</v>
      </c>
      <c r="AC19" s="104"/>
      <c r="AD19" s="114">
        <f t="shared" ref="AD19" si="13">SUM(AD8:AD18)</f>
        <v>0.38</v>
      </c>
      <c r="AE19" s="114">
        <f t="shared" ref="AE19" si="14">SUM(AE8:AE18)</f>
        <v>0.38</v>
      </c>
      <c r="AF19" s="114">
        <f t="shared" ref="AF19" si="15">SUM(AF8:AF18)</f>
        <v>0.38</v>
      </c>
      <c r="AG19" s="114">
        <f t="shared" ref="AG19" si="16">SUM(AG8:AG18)</f>
        <v>0.38</v>
      </c>
      <c r="AH19" s="114">
        <f t="shared" ref="AH19" si="17">SUM(AH8:AH18)</f>
        <v>0.38</v>
      </c>
      <c r="AI19" s="114">
        <f t="shared" ref="AI19" si="18">SUM(AI8:AI18)</f>
        <v>0.38</v>
      </c>
      <c r="AJ19" s="114">
        <f t="shared" ref="AJ19" si="19">SUM(AJ8:AJ18)</f>
        <v>0</v>
      </c>
      <c r="AK19" s="114">
        <f t="shared" ref="AK19" si="20">SUM(AK8:AK18)</f>
        <v>0</v>
      </c>
      <c r="AL19" s="114">
        <f t="shared" ref="AL19" si="21">SUM(AL8:AL18)</f>
        <v>0</v>
      </c>
      <c r="AM19" s="114">
        <f t="shared" ref="AM19" si="22">SUM(AM8:AM18)</f>
        <v>0</v>
      </c>
      <c r="AN19" s="114">
        <f t="shared" ref="AN19" si="23">SUM(AN8:AN18)</f>
        <v>0</v>
      </c>
      <c r="AO19" s="104"/>
      <c r="AP19" s="114">
        <f t="shared" ref="AP19" si="24">SUM(AP8:AP18)</f>
        <v>0.38</v>
      </c>
      <c r="AQ19" s="114">
        <f t="shared" ref="AQ19" si="25">SUM(AQ8:AQ18)</f>
        <v>0.38</v>
      </c>
      <c r="AR19" s="114">
        <f t="shared" ref="AR19" si="26">SUM(AR8:AR18)</f>
        <v>0.38</v>
      </c>
      <c r="AS19" s="114">
        <f t="shared" ref="AS19" si="27">SUM(AS8:AS18)</f>
        <v>0.38</v>
      </c>
      <c r="AT19" s="114">
        <f t="shared" ref="AT19" si="28">SUM(AT8:AT18)</f>
        <v>0.38</v>
      </c>
      <c r="AU19" s="114">
        <f t="shared" ref="AU19" si="29">SUM(AU8:AU18)</f>
        <v>0.38</v>
      </c>
      <c r="AV19" s="114">
        <f t="shared" ref="AV19" si="30">SUM(AV8:AV18)</f>
        <v>0</v>
      </c>
      <c r="AW19" s="114">
        <f t="shared" ref="AW19" si="31">SUM(AW8:AW18)</f>
        <v>0</v>
      </c>
      <c r="AX19" s="114">
        <f t="shared" ref="AX19" si="32">SUM(AX8:AX18)</f>
        <v>0</v>
      </c>
      <c r="AY19" s="114">
        <f t="shared" ref="AY19" si="33">SUM(AY8:AY18)</f>
        <v>0</v>
      </c>
      <c r="AZ19" s="114">
        <f t="shared" ref="AZ19" si="34">SUM(AZ8:AZ18)</f>
        <v>0</v>
      </c>
      <c r="BA19" s="115"/>
    </row>
    <row r="20" spans="1:54" s="67" customFormat="1" ht="29.25" thickTop="1">
      <c r="A20" s="176"/>
      <c r="B20" s="156" t="s">
        <v>19</v>
      </c>
      <c r="C20" s="174" t="s">
        <v>24</v>
      </c>
      <c r="D20" s="105"/>
      <c r="E20" s="106"/>
      <c r="F20" s="116">
        <f>F5-F6</f>
        <v>109.6</v>
      </c>
      <c r="G20" s="116">
        <f t="shared" ref="G20:W20" si="35">G5-G6</f>
        <v>144.6</v>
      </c>
      <c r="H20" s="116">
        <f t="shared" si="35"/>
        <v>123.6</v>
      </c>
      <c r="I20" s="116">
        <f t="shared" si="35"/>
        <v>144.6</v>
      </c>
      <c r="J20" s="116">
        <f t="shared" si="35"/>
        <v>132.6</v>
      </c>
      <c r="K20" s="116">
        <f t="shared" si="35"/>
        <v>123.6</v>
      </c>
      <c r="L20" s="116">
        <f t="shared" si="35"/>
        <v>0</v>
      </c>
      <c r="M20" s="116">
        <f t="shared" si="35"/>
        <v>0</v>
      </c>
      <c r="N20" s="116">
        <f t="shared" si="35"/>
        <v>0</v>
      </c>
      <c r="O20" s="116">
        <f t="shared" si="35"/>
        <v>0</v>
      </c>
      <c r="P20" s="106"/>
      <c r="Q20" s="116">
        <f t="shared" si="35"/>
        <v>109.6</v>
      </c>
      <c r="R20" s="116">
        <f t="shared" si="35"/>
        <v>144.6</v>
      </c>
      <c r="S20" s="116">
        <f t="shared" si="35"/>
        <v>123.6</v>
      </c>
      <c r="T20" s="116">
        <f t="shared" si="35"/>
        <v>144.6</v>
      </c>
      <c r="U20" s="116">
        <f t="shared" si="35"/>
        <v>132.6</v>
      </c>
      <c r="V20" s="116">
        <f t="shared" si="35"/>
        <v>123.6</v>
      </c>
      <c r="W20" s="116">
        <f t="shared" si="35"/>
        <v>0</v>
      </c>
      <c r="X20" s="116">
        <f t="shared" ref="X20" si="36">X5-X6</f>
        <v>0</v>
      </c>
      <c r="Y20" s="116">
        <f t="shared" ref="Y20" si="37">Y5-Y6</f>
        <v>0</v>
      </c>
      <c r="Z20" s="116">
        <f t="shared" ref="Z20" si="38">Z5-Z6</f>
        <v>0</v>
      </c>
      <c r="AA20" s="116">
        <f t="shared" ref="AA20" si="39">AA5-AA6</f>
        <v>0</v>
      </c>
      <c r="AB20" s="116">
        <f t="shared" ref="AB20" si="40">AB5-AB6</f>
        <v>0</v>
      </c>
      <c r="AC20" s="106"/>
      <c r="AD20" s="116">
        <f t="shared" ref="AD20" si="41">AD5-AD6</f>
        <v>109.6</v>
      </c>
      <c r="AE20" s="116">
        <f t="shared" ref="AE20" si="42">AE5-AE6</f>
        <v>144.6</v>
      </c>
      <c r="AF20" s="116">
        <f t="shared" ref="AF20" si="43">AF5-AF6</f>
        <v>123.6</v>
      </c>
      <c r="AG20" s="116">
        <f t="shared" ref="AG20" si="44">AG5-AG6</f>
        <v>144.6</v>
      </c>
      <c r="AH20" s="116">
        <f t="shared" ref="AH20" si="45">AH5-AH6</f>
        <v>132.6</v>
      </c>
      <c r="AI20" s="116">
        <f t="shared" ref="AI20" si="46">AI5-AI6</f>
        <v>123.6</v>
      </c>
      <c r="AJ20" s="116">
        <f t="shared" ref="AJ20" si="47">AJ5-AJ6</f>
        <v>0</v>
      </c>
      <c r="AK20" s="116">
        <f t="shared" ref="AK20" si="48">AK5-AK6</f>
        <v>0</v>
      </c>
      <c r="AL20" s="116">
        <f t="shared" ref="AL20" si="49">AL5-AL6</f>
        <v>0</v>
      </c>
      <c r="AM20" s="116">
        <f t="shared" ref="AM20" si="50">AM5-AM6</f>
        <v>0</v>
      </c>
      <c r="AN20" s="116">
        <f t="shared" ref="AN20" si="51">AN5-AN6</f>
        <v>0</v>
      </c>
      <c r="AO20" s="106"/>
      <c r="AP20" s="116">
        <f t="shared" ref="AP20" si="52">AP5-AP6</f>
        <v>109.6</v>
      </c>
      <c r="AQ20" s="116">
        <f t="shared" ref="AQ20" si="53">AQ5-AQ6</f>
        <v>144.6</v>
      </c>
      <c r="AR20" s="116">
        <f t="shared" ref="AR20" si="54">AR5-AR6</f>
        <v>123.6</v>
      </c>
      <c r="AS20" s="116">
        <f t="shared" ref="AS20" si="55">AS5-AS6</f>
        <v>144.6</v>
      </c>
      <c r="AT20" s="116">
        <f t="shared" ref="AT20" si="56">AT5-AT6</f>
        <v>132.6</v>
      </c>
      <c r="AU20" s="116">
        <f t="shared" ref="AU20" si="57">AU5-AU6</f>
        <v>123.6</v>
      </c>
      <c r="AV20" s="116">
        <f t="shared" ref="AV20" si="58">AV5-AV6</f>
        <v>0</v>
      </c>
      <c r="AW20" s="116">
        <f t="shared" ref="AW20" si="59">AW5-AW6</f>
        <v>0</v>
      </c>
      <c r="AX20" s="116">
        <f t="shared" ref="AX20" si="60">AX5-AX6</f>
        <v>0</v>
      </c>
      <c r="AY20" s="116">
        <f t="shared" ref="AY20" si="61">AY5-AY6</f>
        <v>0</v>
      </c>
      <c r="AZ20" s="116">
        <f t="shared" ref="AZ20" si="62">AZ5-AZ6</f>
        <v>0</v>
      </c>
      <c r="BA20" s="117"/>
    </row>
    <row r="21" spans="1:54" s="65" customFormat="1">
      <c r="A21" s="176"/>
      <c r="B21" s="157"/>
      <c r="C21" s="171" t="s">
        <v>37</v>
      </c>
      <c r="D21" s="99"/>
      <c r="E21" s="100"/>
      <c r="F21" s="118">
        <f t="shared" ref="F21:O21" si="63">F7-F19</f>
        <v>122.62</v>
      </c>
      <c r="G21" s="118">
        <f t="shared" si="63"/>
        <v>122.62</v>
      </c>
      <c r="H21" s="118">
        <f t="shared" si="63"/>
        <v>122.62</v>
      </c>
      <c r="I21" s="118">
        <f t="shared" si="63"/>
        <v>122.62</v>
      </c>
      <c r="J21" s="118">
        <f t="shared" si="63"/>
        <v>122.62</v>
      </c>
      <c r="K21" s="118">
        <f t="shared" si="63"/>
        <v>122.62</v>
      </c>
      <c r="L21" s="118">
        <f t="shared" si="63"/>
        <v>0</v>
      </c>
      <c r="M21" s="118">
        <f t="shared" si="63"/>
        <v>0</v>
      </c>
      <c r="N21" s="118">
        <f t="shared" si="63"/>
        <v>0</v>
      </c>
      <c r="O21" s="118">
        <f t="shared" si="63"/>
        <v>0</v>
      </c>
      <c r="P21" s="100"/>
      <c r="Q21" s="118">
        <f t="shared" ref="Q21:W21" si="64">Q7-Q19</f>
        <v>120.72</v>
      </c>
      <c r="R21" s="118">
        <f t="shared" si="64"/>
        <v>120.72</v>
      </c>
      <c r="S21" s="118">
        <f t="shared" si="64"/>
        <v>120.72</v>
      </c>
      <c r="T21" s="118">
        <f t="shared" si="64"/>
        <v>120.72</v>
      </c>
      <c r="U21" s="118">
        <f t="shared" si="64"/>
        <v>120.72</v>
      </c>
      <c r="V21" s="118">
        <f t="shared" si="64"/>
        <v>120.72</v>
      </c>
      <c r="W21" s="118">
        <f t="shared" si="64"/>
        <v>0</v>
      </c>
      <c r="X21" s="118">
        <f t="shared" ref="X21:AB21" si="65">X7-X19</f>
        <v>0</v>
      </c>
      <c r="Y21" s="118">
        <f t="shared" si="65"/>
        <v>0</v>
      </c>
      <c r="Z21" s="118">
        <f t="shared" si="65"/>
        <v>0</v>
      </c>
      <c r="AA21" s="118">
        <f t="shared" si="65"/>
        <v>0</v>
      </c>
      <c r="AB21" s="118">
        <f t="shared" si="65"/>
        <v>0</v>
      </c>
      <c r="AC21" s="100"/>
      <c r="AD21" s="118">
        <f t="shared" ref="AD21:AN21" si="66">AD7-AD19</f>
        <v>107.62</v>
      </c>
      <c r="AE21" s="118">
        <f t="shared" si="66"/>
        <v>107.62</v>
      </c>
      <c r="AF21" s="118">
        <f t="shared" si="66"/>
        <v>107.62</v>
      </c>
      <c r="AG21" s="118">
        <f t="shared" si="66"/>
        <v>107.62</v>
      </c>
      <c r="AH21" s="118">
        <f t="shared" si="66"/>
        <v>107.62</v>
      </c>
      <c r="AI21" s="118">
        <f t="shared" si="66"/>
        <v>107.62</v>
      </c>
      <c r="AJ21" s="118">
        <f t="shared" si="66"/>
        <v>0</v>
      </c>
      <c r="AK21" s="118">
        <f t="shared" si="66"/>
        <v>0</v>
      </c>
      <c r="AL21" s="118">
        <f t="shared" si="66"/>
        <v>0</v>
      </c>
      <c r="AM21" s="118">
        <f t="shared" si="66"/>
        <v>0</v>
      </c>
      <c r="AN21" s="118">
        <f t="shared" si="66"/>
        <v>0</v>
      </c>
      <c r="AO21" s="100"/>
      <c r="AP21" s="118">
        <f t="shared" ref="AP21:AZ21" si="67">AP7-AP19</f>
        <v>129.62</v>
      </c>
      <c r="AQ21" s="118">
        <f t="shared" si="67"/>
        <v>129.62</v>
      </c>
      <c r="AR21" s="118">
        <f t="shared" si="67"/>
        <v>129.62</v>
      </c>
      <c r="AS21" s="118">
        <f t="shared" si="67"/>
        <v>129.62</v>
      </c>
      <c r="AT21" s="118">
        <f t="shared" si="67"/>
        <v>129.62</v>
      </c>
      <c r="AU21" s="118">
        <f t="shared" si="67"/>
        <v>129.62</v>
      </c>
      <c r="AV21" s="118">
        <f t="shared" si="67"/>
        <v>0</v>
      </c>
      <c r="AW21" s="118">
        <f t="shared" si="67"/>
        <v>0</v>
      </c>
      <c r="AX21" s="118">
        <f t="shared" si="67"/>
        <v>0</v>
      </c>
      <c r="AY21" s="118">
        <f t="shared" si="67"/>
        <v>0</v>
      </c>
      <c r="AZ21" s="118">
        <f t="shared" si="67"/>
        <v>0</v>
      </c>
      <c r="BA21" s="119"/>
    </row>
    <row r="22" spans="1:54" s="65" customFormat="1">
      <c r="A22" s="176"/>
      <c r="B22" s="157"/>
      <c r="C22" s="171" t="s">
        <v>81</v>
      </c>
      <c r="D22" s="159"/>
      <c r="E22" s="160"/>
      <c r="F22" s="161">
        <f t="shared" ref="F22:O22" si="68">F21-F20</f>
        <v>13.02000000000001</v>
      </c>
      <c r="G22" s="161">
        <f t="shared" si="68"/>
        <v>-21.97999999999999</v>
      </c>
      <c r="H22" s="161">
        <f t="shared" si="68"/>
        <v>-0.97999999999998977</v>
      </c>
      <c r="I22" s="161">
        <f t="shared" si="68"/>
        <v>-21.97999999999999</v>
      </c>
      <c r="J22" s="161">
        <f t="shared" si="68"/>
        <v>-9.9799999999999898</v>
      </c>
      <c r="K22" s="161">
        <f t="shared" si="68"/>
        <v>-0.97999999999998977</v>
      </c>
      <c r="L22" s="161">
        <f t="shared" si="68"/>
        <v>0</v>
      </c>
      <c r="M22" s="161">
        <f t="shared" si="68"/>
        <v>0</v>
      </c>
      <c r="N22" s="161">
        <f t="shared" si="68"/>
        <v>0</v>
      </c>
      <c r="O22" s="161">
        <f t="shared" si="68"/>
        <v>0</v>
      </c>
      <c r="P22" s="160"/>
      <c r="Q22" s="161">
        <f t="shared" ref="Q22:W22" si="69">Q21-Q20</f>
        <v>11.120000000000005</v>
      </c>
      <c r="R22" s="161">
        <f t="shared" si="69"/>
        <v>-23.879999999999995</v>
      </c>
      <c r="S22" s="161">
        <f t="shared" si="69"/>
        <v>-2.8799999999999955</v>
      </c>
      <c r="T22" s="161">
        <f t="shared" si="69"/>
        <v>-23.879999999999995</v>
      </c>
      <c r="U22" s="161">
        <f t="shared" si="69"/>
        <v>-11.879999999999995</v>
      </c>
      <c r="V22" s="161">
        <f t="shared" si="69"/>
        <v>-2.8799999999999955</v>
      </c>
      <c r="W22" s="161">
        <f t="shared" si="69"/>
        <v>0</v>
      </c>
      <c r="X22" s="161">
        <f t="shared" ref="X22:AB22" si="70">X21-X20</f>
        <v>0</v>
      </c>
      <c r="Y22" s="161">
        <f t="shared" si="70"/>
        <v>0</v>
      </c>
      <c r="Z22" s="161">
        <f t="shared" si="70"/>
        <v>0</v>
      </c>
      <c r="AA22" s="161">
        <f t="shared" si="70"/>
        <v>0</v>
      </c>
      <c r="AB22" s="161">
        <f t="shared" si="70"/>
        <v>0</v>
      </c>
      <c r="AC22" s="160"/>
      <c r="AD22" s="161">
        <f t="shared" ref="AD22" si="71">AD21-AD20</f>
        <v>-1.9799999999999898</v>
      </c>
      <c r="AE22" s="161">
        <f t="shared" ref="AE22" si="72">AE21-AE20</f>
        <v>-36.97999999999999</v>
      </c>
      <c r="AF22" s="161">
        <f t="shared" ref="AF22" si="73">AF21-AF20</f>
        <v>-15.97999999999999</v>
      </c>
      <c r="AG22" s="161">
        <f t="shared" ref="AG22" si="74">AG21-AG20</f>
        <v>-36.97999999999999</v>
      </c>
      <c r="AH22" s="161">
        <f t="shared" ref="AH22" si="75">AH21-AH20</f>
        <v>-24.97999999999999</v>
      </c>
      <c r="AI22" s="161">
        <f t="shared" ref="AI22" si="76">AI21-AI20</f>
        <v>-15.97999999999999</v>
      </c>
      <c r="AJ22" s="161">
        <f t="shared" ref="AJ22" si="77">AJ21-AJ20</f>
        <v>0</v>
      </c>
      <c r="AK22" s="161">
        <f t="shared" ref="AK22" si="78">AK21-AK20</f>
        <v>0</v>
      </c>
      <c r="AL22" s="161">
        <f t="shared" ref="AL22" si="79">AL21-AL20</f>
        <v>0</v>
      </c>
      <c r="AM22" s="161">
        <f t="shared" ref="AM22" si="80">AM21-AM20</f>
        <v>0</v>
      </c>
      <c r="AN22" s="161">
        <f t="shared" ref="AN22" si="81">AN21-AN20</f>
        <v>0</v>
      </c>
      <c r="AO22" s="160"/>
      <c r="AP22" s="161">
        <f t="shared" ref="AP22" si="82">AP21-AP20</f>
        <v>20.02000000000001</v>
      </c>
      <c r="AQ22" s="161">
        <f t="shared" ref="AQ22" si="83">AQ21-AQ20</f>
        <v>-14.97999999999999</v>
      </c>
      <c r="AR22" s="161">
        <f t="shared" ref="AR22" si="84">AR21-AR20</f>
        <v>6.0200000000000102</v>
      </c>
      <c r="AS22" s="161">
        <f t="shared" ref="AS22" si="85">AS21-AS20</f>
        <v>-14.97999999999999</v>
      </c>
      <c r="AT22" s="161">
        <f t="shared" ref="AT22" si="86">AT21-AT20</f>
        <v>-2.9799999999999898</v>
      </c>
      <c r="AU22" s="161">
        <f t="shared" ref="AU22" si="87">AU21-AU20</f>
        <v>6.0200000000000102</v>
      </c>
      <c r="AV22" s="161">
        <f t="shared" ref="AV22" si="88">AV21-AV20</f>
        <v>0</v>
      </c>
      <c r="AW22" s="161">
        <f t="shared" ref="AW22" si="89">AW21-AW20</f>
        <v>0</v>
      </c>
      <c r="AX22" s="161">
        <f t="shared" ref="AX22" si="90">AX21-AX20</f>
        <v>0</v>
      </c>
      <c r="AY22" s="161">
        <f t="shared" ref="AY22" si="91">AY21-AY20</f>
        <v>0</v>
      </c>
      <c r="AZ22" s="161">
        <f t="shared" ref="AZ22" si="92">AZ21-AZ20</f>
        <v>0</v>
      </c>
      <c r="BA22" s="162"/>
    </row>
    <row r="23" spans="1:54" s="65" customFormat="1">
      <c r="A23" s="176"/>
      <c r="B23" s="157"/>
      <c r="C23" s="208" t="s">
        <v>39</v>
      </c>
      <c r="D23" s="166"/>
      <c r="E23" s="167"/>
      <c r="F23" s="168">
        <f>IF(F22&lt;0,F22*F2,)</f>
        <v>0</v>
      </c>
      <c r="G23" s="168">
        <f t="shared" ref="G23:O23" si="93">IF(G22&lt;0,G22*G2,)</f>
        <v>-4066.2999999999979</v>
      </c>
      <c r="H23" s="168">
        <f t="shared" si="93"/>
        <v>-135.23999999999859</v>
      </c>
      <c r="I23" s="168">
        <f t="shared" si="93"/>
        <v>-5560.9399999999978</v>
      </c>
      <c r="J23" s="168">
        <f t="shared" si="93"/>
        <v>-1257.4799999999987</v>
      </c>
      <c r="K23" s="168">
        <f t="shared" si="93"/>
        <v>-108.77999999999886</v>
      </c>
      <c r="L23" s="168">
        <f t="shared" si="93"/>
        <v>0</v>
      </c>
      <c r="M23" s="168">
        <f t="shared" si="93"/>
        <v>0</v>
      </c>
      <c r="N23" s="168">
        <f t="shared" si="93"/>
        <v>0</v>
      </c>
      <c r="O23" s="168">
        <f t="shared" si="93"/>
        <v>0</v>
      </c>
      <c r="P23" s="167"/>
      <c r="Q23" s="168">
        <f t="shared" ref="Q23:AB23" si="94">IF(Q22&lt;0,Q22*Q2,)</f>
        <v>0</v>
      </c>
      <c r="R23" s="168">
        <f t="shared" si="94"/>
        <v>-4417.7999999999993</v>
      </c>
      <c r="S23" s="168">
        <f t="shared" si="94"/>
        <v>-397.43999999999937</v>
      </c>
      <c r="T23" s="168">
        <f t="shared" si="94"/>
        <v>-6041.6399999999985</v>
      </c>
      <c r="U23" s="168">
        <f t="shared" si="94"/>
        <v>-1496.8799999999994</v>
      </c>
      <c r="V23" s="168">
        <f t="shared" si="94"/>
        <v>-319.6799999999995</v>
      </c>
      <c r="W23" s="168">
        <f t="shared" si="94"/>
        <v>0</v>
      </c>
      <c r="X23" s="168">
        <f t="shared" si="94"/>
        <v>0</v>
      </c>
      <c r="Y23" s="168">
        <f t="shared" si="94"/>
        <v>0</v>
      </c>
      <c r="Z23" s="168">
        <f t="shared" si="94"/>
        <v>0</v>
      </c>
      <c r="AA23" s="168">
        <f t="shared" si="94"/>
        <v>0</v>
      </c>
      <c r="AB23" s="168">
        <f t="shared" si="94"/>
        <v>0</v>
      </c>
      <c r="AC23" s="167"/>
      <c r="AD23" s="168">
        <f t="shared" ref="AD23:AN23" si="95">IF(AD22&lt;0,AD22*AD2,)</f>
        <v>-443.51999999999771</v>
      </c>
      <c r="AE23" s="168">
        <f t="shared" si="95"/>
        <v>-6841.2999999999984</v>
      </c>
      <c r="AF23" s="168">
        <f t="shared" si="95"/>
        <v>-2205.2399999999984</v>
      </c>
      <c r="AG23" s="168">
        <f t="shared" si="95"/>
        <v>-9355.9399999999969</v>
      </c>
      <c r="AH23" s="168">
        <f t="shared" si="95"/>
        <v>-3147.4799999999987</v>
      </c>
      <c r="AI23" s="168">
        <f t="shared" si="95"/>
        <v>-1773.7799999999988</v>
      </c>
      <c r="AJ23" s="168">
        <f t="shared" si="95"/>
        <v>0</v>
      </c>
      <c r="AK23" s="168">
        <f t="shared" si="95"/>
        <v>0</v>
      </c>
      <c r="AL23" s="168">
        <f t="shared" si="95"/>
        <v>0</v>
      </c>
      <c r="AM23" s="168">
        <f t="shared" si="95"/>
        <v>0</v>
      </c>
      <c r="AN23" s="168">
        <f t="shared" si="95"/>
        <v>0</v>
      </c>
      <c r="AO23" s="167"/>
      <c r="AP23" s="168">
        <f t="shared" ref="AP23:AZ23" si="96">IF(AP22&lt;0,AP22*AP2,)</f>
        <v>0</v>
      </c>
      <c r="AQ23" s="168">
        <f t="shared" si="96"/>
        <v>-2771.2999999999979</v>
      </c>
      <c r="AR23" s="168">
        <f t="shared" si="96"/>
        <v>0</v>
      </c>
      <c r="AS23" s="168">
        <f t="shared" si="96"/>
        <v>-3789.9399999999973</v>
      </c>
      <c r="AT23" s="168">
        <f t="shared" si="96"/>
        <v>-375.47999999999871</v>
      </c>
      <c r="AU23" s="168">
        <f t="shared" si="96"/>
        <v>0</v>
      </c>
      <c r="AV23" s="168">
        <f t="shared" si="96"/>
        <v>0</v>
      </c>
      <c r="AW23" s="168">
        <f t="shared" si="96"/>
        <v>0</v>
      </c>
      <c r="AX23" s="168">
        <f t="shared" si="96"/>
        <v>0</v>
      </c>
      <c r="AY23" s="168">
        <f t="shared" si="96"/>
        <v>0</v>
      </c>
      <c r="AZ23" s="168">
        <f t="shared" si="96"/>
        <v>0</v>
      </c>
      <c r="BA23" s="121"/>
      <c r="BB23" s="122"/>
    </row>
    <row r="24" spans="1:54" s="65" customFormat="1">
      <c r="A24" s="176"/>
      <c r="B24" s="157"/>
      <c r="C24" s="209"/>
      <c r="D24" s="166"/>
      <c r="E24" s="167">
        <f>SUM(F23:O23)</f>
        <v>-11128.739999999991</v>
      </c>
      <c r="F24" s="178"/>
      <c r="G24" s="178"/>
      <c r="H24" s="178"/>
      <c r="I24" s="178"/>
      <c r="J24" s="178"/>
      <c r="K24" s="178"/>
      <c r="L24" s="178"/>
      <c r="M24" s="179"/>
      <c r="N24" s="179"/>
      <c r="O24" s="179"/>
      <c r="P24" s="167">
        <f>SUM(Q23:AB23)</f>
        <v>-12673.439999999997</v>
      </c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67">
        <f>SUM(AD23:AN23)</f>
        <v>-23767.259999999991</v>
      </c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67">
        <f>SUM(AP23:AZ23)</f>
        <v>-6936.7199999999939</v>
      </c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21"/>
      <c r="BB24" s="122"/>
    </row>
    <row r="25" spans="1:54" s="65" customFormat="1">
      <c r="A25" s="176"/>
      <c r="B25" s="157"/>
      <c r="C25" s="210"/>
      <c r="D25" s="166">
        <f>SUM(D24:AZ24)</f>
        <v>-54506.159999999967</v>
      </c>
      <c r="E25" s="167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7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7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7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21"/>
      <c r="BB25" s="122"/>
    </row>
    <row r="26" spans="1:54" s="65" customFormat="1">
      <c r="A26" s="176"/>
      <c r="B26" s="157"/>
      <c r="C26" s="208" t="s">
        <v>40</v>
      </c>
      <c r="D26" s="99"/>
      <c r="E26" s="100"/>
      <c r="F26" s="120">
        <f t="shared" ref="F26:O26" si="97">IF(F22&gt;0,F22*F2,)</f>
        <v>2916.4800000000023</v>
      </c>
      <c r="G26" s="120">
        <f t="shared" si="97"/>
        <v>0</v>
      </c>
      <c r="H26" s="120">
        <f t="shared" si="97"/>
        <v>0</v>
      </c>
      <c r="I26" s="120">
        <f t="shared" si="97"/>
        <v>0</v>
      </c>
      <c r="J26" s="120">
        <f t="shared" si="97"/>
        <v>0</v>
      </c>
      <c r="K26" s="120">
        <f t="shared" si="97"/>
        <v>0</v>
      </c>
      <c r="L26" s="120">
        <f t="shared" si="97"/>
        <v>0</v>
      </c>
      <c r="M26" s="120">
        <f t="shared" si="97"/>
        <v>0</v>
      </c>
      <c r="N26" s="120">
        <f t="shared" si="97"/>
        <v>0</v>
      </c>
      <c r="O26" s="120">
        <f t="shared" si="97"/>
        <v>0</v>
      </c>
      <c r="P26" s="100"/>
      <c r="Q26" s="120">
        <f t="shared" ref="Q26:W26" si="98">IF(Q22&gt;0,Q22*Q2,)</f>
        <v>2490.880000000001</v>
      </c>
      <c r="R26" s="120">
        <f t="shared" si="98"/>
        <v>0</v>
      </c>
      <c r="S26" s="120">
        <f t="shared" si="98"/>
        <v>0</v>
      </c>
      <c r="T26" s="120">
        <f t="shared" si="98"/>
        <v>0</v>
      </c>
      <c r="U26" s="120">
        <f t="shared" si="98"/>
        <v>0</v>
      </c>
      <c r="V26" s="120">
        <f t="shared" si="98"/>
        <v>0</v>
      </c>
      <c r="W26" s="120">
        <f t="shared" si="98"/>
        <v>0</v>
      </c>
      <c r="X26" s="120">
        <f t="shared" ref="X26:AB26" si="99">IF(X22&gt;0,X22*X2,)</f>
        <v>0</v>
      </c>
      <c r="Y26" s="120">
        <f t="shared" si="99"/>
        <v>0</v>
      </c>
      <c r="Z26" s="120">
        <f t="shared" si="99"/>
        <v>0</v>
      </c>
      <c r="AA26" s="120">
        <f t="shared" si="99"/>
        <v>0</v>
      </c>
      <c r="AB26" s="120">
        <f t="shared" si="99"/>
        <v>0</v>
      </c>
      <c r="AC26" s="100"/>
      <c r="AD26" s="120">
        <f t="shared" ref="AD26:AN26" si="100">IF(AD22&gt;0,AD22*AD2,)</f>
        <v>0</v>
      </c>
      <c r="AE26" s="120">
        <f t="shared" si="100"/>
        <v>0</v>
      </c>
      <c r="AF26" s="120">
        <f t="shared" si="100"/>
        <v>0</v>
      </c>
      <c r="AG26" s="120">
        <f t="shared" si="100"/>
        <v>0</v>
      </c>
      <c r="AH26" s="120">
        <f t="shared" si="100"/>
        <v>0</v>
      </c>
      <c r="AI26" s="120">
        <f t="shared" si="100"/>
        <v>0</v>
      </c>
      <c r="AJ26" s="120">
        <f t="shared" si="100"/>
        <v>0</v>
      </c>
      <c r="AK26" s="120">
        <f t="shared" si="100"/>
        <v>0</v>
      </c>
      <c r="AL26" s="120">
        <f t="shared" si="100"/>
        <v>0</v>
      </c>
      <c r="AM26" s="120">
        <f t="shared" si="100"/>
        <v>0</v>
      </c>
      <c r="AN26" s="120">
        <f t="shared" si="100"/>
        <v>0</v>
      </c>
      <c r="AO26" s="100"/>
      <c r="AP26" s="120">
        <f t="shared" ref="AP26:AZ26" si="101">IF(AP22&gt;0,AP22*AP2,)</f>
        <v>4484.4800000000023</v>
      </c>
      <c r="AQ26" s="120">
        <f t="shared" si="101"/>
        <v>0</v>
      </c>
      <c r="AR26" s="120">
        <f t="shared" si="101"/>
        <v>830.76000000000136</v>
      </c>
      <c r="AS26" s="120">
        <f t="shared" si="101"/>
        <v>0</v>
      </c>
      <c r="AT26" s="120">
        <f t="shared" si="101"/>
        <v>0</v>
      </c>
      <c r="AU26" s="120">
        <f t="shared" si="101"/>
        <v>668.22000000000116</v>
      </c>
      <c r="AV26" s="120">
        <f t="shared" si="101"/>
        <v>0</v>
      </c>
      <c r="AW26" s="120">
        <f t="shared" si="101"/>
        <v>0</v>
      </c>
      <c r="AX26" s="120">
        <f t="shared" si="101"/>
        <v>0</v>
      </c>
      <c r="AY26" s="120">
        <f t="shared" si="101"/>
        <v>0</v>
      </c>
      <c r="AZ26" s="120">
        <f t="shared" si="101"/>
        <v>0</v>
      </c>
      <c r="BA26" s="121"/>
      <c r="BB26" s="122"/>
    </row>
    <row r="27" spans="1:54" s="65" customFormat="1">
      <c r="A27" s="176"/>
      <c r="B27" s="157"/>
      <c r="C27" s="209"/>
      <c r="D27" s="99"/>
      <c r="E27" s="100">
        <f>SUM(F26:O26)</f>
        <v>2916.4800000000023</v>
      </c>
      <c r="F27" s="123"/>
      <c r="G27" s="123"/>
      <c r="H27" s="123"/>
      <c r="I27" s="123"/>
      <c r="J27" s="123"/>
      <c r="K27" s="123"/>
      <c r="L27" s="123"/>
      <c r="M27" s="124"/>
      <c r="N27" s="124"/>
      <c r="O27" s="124"/>
      <c r="P27" s="100">
        <f>SUM(Q26:AB26)</f>
        <v>2490.880000000001</v>
      </c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00">
        <f>SUM(AD26:AN26)</f>
        <v>0</v>
      </c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00">
        <f>SUM(AP26:AZ26)</f>
        <v>5983.4600000000046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1"/>
      <c r="BB27" s="122"/>
    </row>
    <row r="28" spans="1:54" s="65" customFormat="1">
      <c r="A28" s="176"/>
      <c r="B28" s="157"/>
      <c r="C28" s="210"/>
      <c r="D28" s="99">
        <f>SUM(D27:AZ27)</f>
        <v>11390.820000000007</v>
      </c>
      <c r="E28" s="10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0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0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0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1"/>
      <c r="BB28" s="122"/>
    </row>
    <row r="29" spans="1:54" s="65" customFormat="1">
      <c r="A29" s="176"/>
      <c r="B29" s="157"/>
      <c r="C29" s="208" t="s">
        <v>83</v>
      </c>
      <c r="D29" s="166"/>
      <c r="E29" s="167"/>
      <c r="F29" s="168">
        <f>F26+F23</f>
        <v>2916.4800000000023</v>
      </c>
      <c r="G29" s="168">
        <f t="shared" ref="G29:O29" si="102">G26+G23</f>
        <v>-4066.2999999999979</v>
      </c>
      <c r="H29" s="168">
        <f t="shared" si="102"/>
        <v>-135.23999999999859</v>
      </c>
      <c r="I29" s="168">
        <f t="shared" si="102"/>
        <v>-5560.9399999999978</v>
      </c>
      <c r="J29" s="168">
        <f t="shared" si="102"/>
        <v>-1257.4799999999987</v>
      </c>
      <c r="K29" s="168">
        <f t="shared" si="102"/>
        <v>-108.77999999999886</v>
      </c>
      <c r="L29" s="168">
        <f t="shared" si="102"/>
        <v>0</v>
      </c>
      <c r="M29" s="168">
        <f t="shared" si="102"/>
        <v>0</v>
      </c>
      <c r="N29" s="168">
        <f t="shared" si="102"/>
        <v>0</v>
      </c>
      <c r="O29" s="168">
        <f t="shared" si="102"/>
        <v>0</v>
      </c>
      <c r="P29" s="167"/>
      <c r="Q29" s="168">
        <f t="shared" ref="Q29:AB29" si="103">Q26+Q23</f>
        <v>2490.880000000001</v>
      </c>
      <c r="R29" s="168">
        <f t="shared" si="103"/>
        <v>-4417.7999999999993</v>
      </c>
      <c r="S29" s="168">
        <f t="shared" si="103"/>
        <v>-397.43999999999937</v>
      </c>
      <c r="T29" s="168">
        <f t="shared" si="103"/>
        <v>-6041.6399999999985</v>
      </c>
      <c r="U29" s="168">
        <f t="shared" si="103"/>
        <v>-1496.8799999999994</v>
      </c>
      <c r="V29" s="168">
        <f t="shared" si="103"/>
        <v>-319.6799999999995</v>
      </c>
      <c r="W29" s="168">
        <f t="shared" si="103"/>
        <v>0</v>
      </c>
      <c r="X29" s="168">
        <f t="shared" si="103"/>
        <v>0</v>
      </c>
      <c r="Y29" s="168">
        <f t="shared" si="103"/>
        <v>0</v>
      </c>
      <c r="Z29" s="168">
        <f t="shared" si="103"/>
        <v>0</v>
      </c>
      <c r="AA29" s="168">
        <f t="shared" si="103"/>
        <v>0</v>
      </c>
      <c r="AB29" s="168">
        <f t="shared" si="103"/>
        <v>0</v>
      </c>
      <c r="AC29" s="167"/>
      <c r="AD29" s="168">
        <f t="shared" ref="AD29:AZ29" si="104">AD26+AD23</f>
        <v>-443.51999999999771</v>
      </c>
      <c r="AE29" s="168">
        <f t="shared" si="104"/>
        <v>-6841.2999999999984</v>
      </c>
      <c r="AF29" s="168">
        <f t="shared" si="104"/>
        <v>-2205.2399999999984</v>
      </c>
      <c r="AG29" s="168">
        <f t="shared" si="104"/>
        <v>-9355.9399999999969</v>
      </c>
      <c r="AH29" s="168">
        <f t="shared" si="104"/>
        <v>-3147.4799999999987</v>
      </c>
      <c r="AI29" s="168">
        <f t="shared" si="104"/>
        <v>-1773.7799999999988</v>
      </c>
      <c r="AJ29" s="168">
        <f t="shared" si="104"/>
        <v>0</v>
      </c>
      <c r="AK29" s="168">
        <f t="shared" si="104"/>
        <v>0</v>
      </c>
      <c r="AL29" s="168">
        <f t="shared" si="104"/>
        <v>0</v>
      </c>
      <c r="AM29" s="168">
        <f t="shared" si="104"/>
        <v>0</v>
      </c>
      <c r="AN29" s="168">
        <f t="shared" si="104"/>
        <v>0</v>
      </c>
      <c r="AO29" s="167"/>
      <c r="AP29" s="168">
        <f t="shared" si="104"/>
        <v>4484.4800000000023</v>
      </c>
      <c r="AQ29" s="168">
        <f t="shared" si="104"/>
        <v>-2771.2999999999979</v>
      </c>
      <c r="AR29" s="168">
        <f t="shared" si="104"/>
        <v>830.76000000000136</v>
      </c>
      <c r="AS29" s="168">
        <f t="shared" si="104"/>
        <v>-3789.9399999999973</v>
      </c>
      <c r="AT29" s="168">
        <f t="shared" si="104"/>
        <v>-375.47999999999871</v>
      </c>
      <c r="AU29" s="168">
        <f t="shared" si="104"/>
        <v>668.22000000000116</v>
      </c>
      <c r="AV29" s="168">
        <f t="shared" si="104"/>
        <v>0</v>
      </c>
      <c r="AW29" s="168">
        <f t="shared" si="104"/>
        <v>0</v>
      </c>
      <c r="AX29" s="168">
        <f t="shared" si="104"/>
        <v>0</v>
      </c>
      <c r="AY29" s="168">
        <f t="shared" si="104"/>
        <v>0</v>
      </c>
      <c r="AZ29" s="168">
        <f t="shared" si="104"/>
        <v>0</v>
      </c>
      <c r="BA29" s="121"/>
      <c r="BB29" s="122"/>
    </row>
    <row r="30" spans="1:54" s="65" customFormat="1">
      <c r="A30" s="176"/>
      <c r="B30" s="157"/>
      <c r="C30" s="209"/>
      <c r="D30" s="166"/>
      <c r="E30" s="167">
        <f>SUM(F29:O29)</f>
        <v>-8212.2599999999893</v>
      </c>
      <c r="F30" s="178"/>
      <c r="G30" s="178"/>
      <c r="H30" s="178"/>
      <c r="I30" s="178"/>
      <c r="J30" s="178"/>
      <c r="K30" s="178"/>
      <c r="L30" s="178"/>
      <c r="M30" s="179"/>
      <c r="N30" s="179"/>
      <c r="O30" s="179"/>
      <c r="P30" s="167">
        <f>SUM(Q29:AB29)</f>
        <v>-10182.559999999996</v>
      </c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67">
        <f>SUM(AD29:AN29)</f>
        <v>-23767.259999999991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7">
        <f>SUM(AP29:AZ29)</f>
        <v>-953.25999999998885</v>
      </c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21"/>
      <c r="BB30" s="122"/>
    </row>
    <row r="31" spans="1:54" s="66" customFormat="1" ht="15" thickBot="1">
      <c r="A31" s="177"/>
      <c r="B31" s="158"/>
      <c r="C31" s="211"/>
      <c r="D31" s="163">
        <f>SUM(D30:AZ30)</f>
        <v>-43115.33999999996</v>
      </c>
      <c r="E31" s="164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4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4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4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25"/>
      <c r="BB31" s="126"/>
    </row>
    <row r="32" spans="1:54" ht="15" thickTop="1"/>
  </sheetData>
  <mergeCells count="6">
    <mergeCell ref="C23:C25"/>
    <mergeCell ref="C26:C28"/>
    <mergeCell ref="C29:C31"/>
    <mergeCell ref="B1:B19"/>
    <mergeCell ref="A1:A31"/>
    <mergeCell ref="B20:B3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BMZ rew.0</vt:lpstr>
      <vt:lpstr>BMZ rew.1</vt:lpstr>
      <vt:lpstr>BMZ rew.2</vt:lpstr>
      <vt:lpstr>BMZ rew.2.1</vt:lpstr>
      <vt:lpstr>'BMZ rew.2.1'!Tytuły_wydruku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g.r.krawczyk@wp.pl</cp:lastModifiedBy>
  <dcterms:created xsi:type="dcterms:W3CDTF">2016-09-15T20:15:18Z</dcterms:created>
  <dcterms:modified xsi:type="dcterms:W3CDTF">2023-08-26T20:07:34Z</dcterms:modified>
</cp:coreProperties>
</file>