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3830E0E0-E022-4B8C-95AB-C4F807F3B610}" xr6:coauthVersionLast="47" xr6:coauthVersionMax="47" xr10:uidLastSave="{00000000-0000-0000-0000-000000000000}"/>
  <bookViews>
    <workbookView xWindow="-108" yWindow="-108" windowWidth="30936" windowHeight="18696" activeTab="2" xr2:uid="{E759E1F6-1C1B-4BE3-821A-721E9C2E8930}"/>
  </bookViews>
  <sheets>
    <sheet name="Battery" sheetId="1" r:id="rId1"/>
    <sheet name="Load" sheetId="2" r:id="rId2"/>
    <sheet name="Model" sheetId="3" r:id="rId3"/>
    <sheet name="Regula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B41" i="1"/>
  <c r="B2" i="1"/>
  <c r="D3" i="3"/>
  <c r="E3" i="3" s="1" a="1"/>
  <c r="E3" i="3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  <c r="F3" i="3" l="1"/>
  <c r="H3" i="3" s="1"/>
  <c r="G3" i="3" l="1"/>
  <c r="I3" i="3"/>
  <c r="C4" i="3" s="1"/>
  <c r="B4" i="3" l="1"/>
  <c r="D4" i="3" s="1"/>
  <c r="E4" i="3" s="1" a="1"/>
  <c r="E4" i="3" s="1"/>
  <c r="F4" i="3" s="1"/>
  <c r="H4" i="3" s="1"/>
  <c r="G4" i="3" l="1"/>
  <c r="I4" i="3" s="1"/>
  <c r="C5" i="3" s="1"/>
  <c r="B5" i="3" s="1"/>
  <c r="D5" i="3" s="1"/>
  <c r="E5" i="3" s="1" a="1"/>
  <c r="E5" i="3" s="1"/>
  <c r="F5" i="3" s="1"/>
  <c r="H5" i="3" s="1"/>
  <c r="G5" i="3" l="1"/>
  <c r="I5" i="3" s="1"/>
  <c r="C6" i="3" s="1"/>
  <c r="B6" i="3" s="1"/>
  <c r="D6" i="3" s="1"/>
  <c r="E6" i="3" s="1" a="1"/>
  <c r="E6" i="3" s="1"/>
  <c r="F6" i="3" s="1"/>
  <c r="H6" i="3" s="1"/>
  <c r="G6" i="3" l="1"/>
  <c r="I6" i="3" s="1"/>
  <c r="C7" i="3" s="1"/>
  <c r="B7" i="3" s="1"/>
  <c r="D7" i="3" s="1"/>
  <c r="E7" i="3" s="1" a="1"/>
  <c r="E7" i="3" s="1"/>
  <c r="F7" i="3" s="1"/>
  <c r="H7" i="3" s="1"/>
  <c r="G7" i="3" l="1"/>
  <c r="I7" i="3" s="1"/>
  <c r="C8" i="3" s="1"/>
  <c r="B8" i="3" s="1"/>
  <c r="D8" i="3" s="1"/>
  <c r="E8" i="3" s="1" a="1"/>
  <c r="E8" i="3" s="1"/>
  <c r="F8" i="3" s="1"/>
  <c r="H8" i="3" s="1"/>
  <c r="G8" i="3" l="1"/>
  <c r="I8" i="3" s="1"/>
  <c r="C9" i="3" s="1"/>
  <c r="B9" i="3" s="1"/>
  <c r="D9" i="3" s="1"/>
  <c r="E9" i="3" s="1" a="1"/>
  <c r="E9" i="3" s="1"/>
  <c r="F9" i="3" s="1"/>
  <c r="H9" i="3" s="1"/>
  <c r="G9" i="3" l="1"/>
  <c r="I9" i="3" s="1"/>
  <c r="C10" i="3" s="1"/>
  <c r="B10" i="3" s="1"/>
  <c r="D10" i="3" s="1"/>
  <c r="E10" i="3" s="1" a="1"/>
  <c r="E10" i="3" s="1"/>
  <c r="F10" i="3" l="1"/>
  <c r="H10" i="3" s="1"/>
  <c r="G10" i="3" l="1"/>
  <c r="I10" i="3" l="1"/>
  <c r="C11" i="3" s="1"/>
  <c r="B11" i="3" s="1"/>
  <c r="D11" i="3" s="1"/>
  <c r="E11" i="3" s="1" a="1"/>
  <c r="E11" i="3" s="1"/>
  <c r="F11" i="3" s="1"/>
  <c r="H11" i="3" s="1"/>
  <c r="G11" i="3" l="1"/>
  <c r="I11" i="3"/>
  <c r="C12" i="3" s="1"/>
  <c r="B12" i="3" s="1"/>
  <c r="D12" i="3" s="1"/>
  <c r="E12" i="3" s="1" a="1"/>
  <c r="E12" i="3" s="1"/>
  <c r="F12" i="3" s="1"/>
  <c r="H12" i="3" s="1"/>
  <c r="G12" i="3" l="1"/>
  <c r="I12" i="3" s="1"/>
  <c r="C13" i="3" s="1"/>
  <c r="B13" i="3" s="1"/>
  <c r="D13" i="3" s="1"/>
  <c r="E13" i="3" s="1" a="1"/>
  <c r="E13" i="3" s="1"/>
  <c r="F13" i="3" s="1"/>
  <c r="H13" i="3" s="1"/>
  <c r="G13" i="3" l="1"/>
  <c r="I13" i="3" s="1"/>
  <c r="C14" i="3" s="1"/>
  <c r="B14" i="3" s="1"/>
  <c r="D14" i="3" s="1"/>
  <c r="E14" i="3" s="1" a="1"/>
  <c r="E14" i="3" s="1"/>
  <c r="F14" i="3" s="1"/>
  <c r="H14" i="3" s="1"/>
  <c r="G14" i="3" l="1"/>
  <c r="I14" i="3" s="1"/>
  <c r="C15" i="3" s="1"/>
  <c r="B15" i="3" s="1"/>
  <c r="D15" i="3" s="1"/>
  <c r="E15" i="3" s="1" a="1"/>
  <c r="E15" i="3" s="1"/>
  <c r="F15" i="3" s="1"/>
  <c r="H15" i="3" s="1"/>
  <c r="G15" i="3" l="1"/>
  <c r="I15" i="3" s="1"/>
  <c r="C16" i="3" s="1"/>
  <c r="B16" i="3" s="1"/>
  <c r="D16" i="3" s="1"/>
  <c r="E16" i="3" s="1" a="1"/>
  <c r="E16" i="3" s="1"/>
  <c r="F16" i="3" s="1"/>
  <c r="H16" i="3" s="1"/>
  <c r="G16" i="3" l="1"/>
  <c r="I16" i="3" s="1"/>
  <c r="C17" i="3" s="1"/>
  <c r="B17" i="3" s="1"/>
  <c r="D17" i="3" s="1"/>
  <c r="E17" i="3" s="1" a="1"/>
  <c r="E17" i="3" s="1"/>
  <c r="F17" i="3" s="1"/>
  <c r="H17" i="3" s="1"/>
  <c r="G17" i="3" l="1"/>
  <c r="I17" i="3" s="1"/>
  <c r="C18" i="3" s="1"/>
  <c r="B18" i="3" s="1"/>
  <c r="D18" i="3" s="1"/>
  <c r="E18" i="3" s="1" a="1"/>
  <c r="E18" i="3" s="1"/>
  <c r="F18" i="3" s="1"/>
  <c r="H18" i="3" s="1"/>
  <c r="G18" i="3" l="1"/>
  <c r="I18" i="3" s="1"/>
  <c r="C19" i="3" s="1"/>
  <c r="B19" i="3" s="1"/>
  <c r="D19" i="3" s="1"/>
  <c r="E19" i="3" s="1" a="1"/>
  <c r="E19" i="3" s="1"/>
  <c r="F19" i="3" s="1"/>
  <c r="H19" i="3" s="1"/>
  <c r="G19" i="3" l="1"/>
  <c r="I19" i="3" s="1"/>
  <c r="C20" i="3" s="1"/>
  <c r="B20" i="3" s="1"/>
  <c r="D20" i="3" s="1"/>
  <c r="E20" i="3" s="1" a="1"/>
  <c r="E20" i="3" s="1"/>
  <c r="F20" i="3" s="1"/>
  <c r="H20" i="3" s="1"/>
  <c r="G20" i="3" l="1"/>
  <c r="I20" i="3" s="1"/>
  <c r="C21" i="3" s="1"/>
  <c r="B21" i="3" s="1"/>
  <c r="D21" i="3" s="1"/>
  <c r="E21" i="3" s="1" a="1"/>
  <c r="E21" i="3" s="1"/>
  <c r="F21" i="3" s="1"/>
  <c r="H21" i="3" s="1"/>
  <c r="G21" i="3" l="1"/>
  <c r="I21" i="3" s="1"/>
  <c r="C22" i="3" s="1"/>
  <c r="B22" i="3" s="1"/>
  <c r="D22" i="3" s="1"/>
  <c r="E22" i="3" s="1" a="1"/>
  <c r="E22" i="3" s="1"/>
  <c r="F22" i="3" s="1"/>
  <c r="H22" i="3" s="1"/>
  <c r="G22" i="3" l="1"/>
  <c r="I22" i="3" s="1"/>
  <c r="C23" i="3" s="1"/>
  <c r="B23" i="3" s="1"/>
  <c r="D23" i="3" s="1"/>
  <c r="E23" i="3" s="1" a="1"/>
  <c r="E23" i="3" s="1"/>
  <c r="F23" i="3" s="1"/>
  <c r="H23" i="3" s="1"/>
  <c r="G23" i="3" l="1"/>
  <c r="I23" i="3" s="1"/>
  <c r="C24" i="3" s="1"/>
  <c r="B24" i="3" s="1"/>
  <c r="D24" i="3" s="1"/>
  <c r="E24" i="3" s="1" a="1"/>
  <c r="E24" i="3" s="1"/>
  <c r="F24" i="3" s="1"/>
  <c r="H24" i="3" s="1"/>
  <c r="G24" i="3" l="1"/>
  <c r="I24" i="3" s="1"/>
  <c r="C25" i="3" s="1"/>
  <c r="B25" i="3" s="1"/>
  <c r="D25" i="3" s="1"/>
  <c r="E25" i="3" s="1" a="1"/>
  <c r="E25" i="3" s="1"/>
  <c r="F25" i="3" s="1"/>
  <c r="H25" i="3" s="1"/>
  <c r="G25" i="3" l="1"/>
  <c r="I25" i="3" l="1"/>
  <c r="C26" i="3" s="1"/>
  <c r="B26" i="3" s="1"/>
  <c r="D26" i="3" s="1"/>
  <c r="E26" i="3" s="1" a="1"/>
  <c r="E26" i="3" s="1"/>
  <c r="F26" i="3" s="1"/>
  <c r="H26" i="3" s="1"/>
  <c r="G26" i="3" l="1"/>
  <c r="I26" i="3" s="1"/>
  <c r="C27" i="3" s="1"/>
  <c r="B27" i="3" s="1"/>
  <c r="D27" i="3" s="1"/>
  <c r="E27" i="3" s="1" a="1"/>
  <c r="E27" i="3" s="1"/>
  <c r="F27" i="3" s="1"/>
  <c r="H27" i="3" s="1"/>
  <c r="G27" i="3" l="1"/>
  <c r="I27" i="3" s="1"/>
  <c r="C28" i="3" s="1"/>
  <c r="B28" i="3" s="1"/>
  <c r="D28" i="3" s="1"/>
  <c r="E28" i="3" s="1" a="1"/>
  <c r="E28" i="3" s="1"/>
  <c r="F28" i="3" s="1"/>
  <c r="H28" i="3" s="1"/>
  <c r="G28" i="3" l="1"/>
  <c r="I28" i="3" s="1"/>
  <c r="C29" i="3" s="1"/>
  <c r="B29" i="3" s="1"/>
  <c r="D29" i="3" s="1"/>
  <c r="E29" i="3" s="1" a="1"/>
  <c r="E29" i="3" s="1"/>
  <c r="F29" i="3" s="1"/>
  <c r="H29" i="3" s="1"/>
  <c r="G29" i="3" l="1"/>
  <c r="I29" i="3" l="1"/>
  <c r="C30" i="3" s="1"/>
  <c r="B30" i="3" s="1"/>
  <c r="D30" i="3" s="1"/>
  <c r="E30" i="3" s="1" a="1"/>
  <c r="E30" i="3" s="1"/>
  <c r="F30" i="3" s="1"/>
  <c r="H30" i="3" s="1"/>
  <c r="G30" i="3" l="1"/>
  <c r="I30" i="3" s="1"/>
  <c r="C31" i="3" s="1"/>
  <c r="B31" i="3" s="1"/>
  <c r="D31" i="3" s="1"/>
  <c r="E31" i="3" s="1" a="1"/>
  <c r="E31" i="3" s="1"/>
  <c r="F31" i="3" s="1"/>
  <c r="H31" i="3" s="1"/>
  <c r="G31" i="3" l="1"/>
  <c r="I31" i="3" s="1"/>
  <c r="C32" i="3" s="1"/>
  <c r="B32" i="3" s="1"/>
  <c r="D32" i="3" s="1"/>
  <c r="E32" i="3" s="1" a="1"/>
  <c r="E32" i="3" s="1"/>
  <c r="F32" i="3" s="1"/>
  <c r="H32" i="3" s="1"/>
  <c r="G32" i="3" l="1"/>
  <c r="I32" i="3" s="1"/>
  <c r="C33" i="3" s="1"/>
  <c r="B33" i="3" s="1"/>
  <c r="D33" i="3" s="1"/>
  <c r="E33" i="3" s="1" a="1"/>
  <c r="E33" i="3" s="1"/>
  <c r="F33" i="3" s="1"/>
  <c r="H33" i="3" s="1"/>
  <c r="G33" i="3" l="1"/>
  <c r="I33" i="3" s="1"/>
  <c r="C34" i="3" s="1"/>
  <c r="B34" i="3" s="1"/>
  <c r="D34" i="3" s="1"/>
  <c r="E34" i="3" s="1" a="1"/>
  <c r="E34" i="3" s="1"/>
  <c r="F34" i="3" s="1"/>
  <c r="H34" i="3" s="1"/>
  <c r="G34" i="3" l="1"/>
  <c r="I34" i="3" s="1"/>
  <c r="C35" i="3" s="1"/>
  <c r="B35" i="3" s="1"/>
  <c r="D35" i="3" s="1"/>
  <c r="E35" i="3" s="1" a="1"/>
  <c r="E35" i="3" s="1"/>
  <c r="F35" i="3" s="1"/>
  <c r="H35" i="3" s="1"/>
  <c r="G35" i="3" l="1"/>
  <c r="I35" i="3" s="1"/>
  <c r="C36" i="3" s="1"/>
  <c r="B36" i="3" s="1"/>
  <c r="D36" i="3" s="1"/>
  <c r="E36" i="3" s="1" a="1"/>
  <c r="E36" i="3" s="1"/>
  <c r="F36" i="3" s="1"/>
  <c r="H36" i="3" s="1"/>
  <c r="G36" i="3" l="1"/>
  <c r="I36" i="3" s="1"/>
  <c r="C37" i="3" s="1"/>
  <c r="B37" i="3" s="1"/>
  <c r="D37" i="3" s="1"/>
  <c r="E37" i="3" s="1" a="1"/>
  <c r="E37" i="3" s="1"/>
  <c r="F37" i="3" s="1"/>
  <c r="H37" i="3" s="1"/>
  <c r="G37" i="3" l="1"/>
  <c r="I37" i="3" s="1"/>
  <c r="C38" i="3" s="1"/>
  <c r="B38" i="3" s="1"/>
  <c r="D38" i="3" s="1"/>
  <c r="E38" i="3" s="1" a="1"/>
  <c r="E38" i="3" s="1"/>
  <c r="F38" i="3" s="1"/>
  <c r="H38" i="3" s="1"/>
  <c r="G38" i="3" l="1"/>
  <c r="I38" i="3" s="1"/>
  <c r="C39" i="3" s="1"/>
  <c r="B39" i="3" s="1"/>
  <c r="D39" i="3" s="1"/>
  <c r="E39" i="3" s="1" a="1"/>
  <c r="E39" i="3" s="1"/>
  <c r="F39" i="3" s="1"/>
  <c r="H39" i="3" s="1"/>
  <c r="G39" i="3" l="1"/>
  <c r="I39" i="3" s="1"/>
  <c r="C40" i="3" s="1"/>
  <c r="B40" i="3" s="1"/>
  <c r="D40" i="3" s="1"/>
  <c r="E40" i="3" s="1" a="1"/>
  <c r="E40" i="3" s="1"/>
  <c r="F40" i="3" s="1"/>
  <c r="H40" i="3" s="1"/>
  <c r="G40" i="3" l="1"/>
  <c r="I40" i="3" s="1"/>
  <c r="C41" i="3" s="1"/>
  <c r="B41" i="3" s="1"/>
  <c r="D41" i="3" s="1"/>
  <c r="E41" i="3" s="1" a="1"/>
  <c r="E41" i="3" s="1"/>
  <c r="F41" i="3" s="1"/>
  <c r="H41" i="3" s="1"/>
  <c r="G41" i="3" l="1"/>
  <c r="I41" i="3" s="1"/>
  <c r="C42" i="3" s="1"/>
  <c r="B42" i="3" s="1"/>
  <c r="D42" i="3" s="1"/>
  <c r="E42" i="3" s="1" a="1"/>
  <c r="E42" i="3" s="1"/>
  <c r="F42" i="3" s="1"/>
  <c r="H42" i="3" s="1"/>
  <c r="G42" i="3" l="1"/>
  <c r="I42" i="3" l="1"/>
  <c r="C43" i="3" s="1"/>
  <c r="B43" i="3" s="1"/>
  <c r="D43" i="3" s="1"/>
  <c r="E43" i="3" s="1" a="1"/>
  <c r="E43" i="3" s="1"/>
  <c r="F43" i="3" s="1"/>
  <c r="H43" i="3" s="1"/>
  <c r="G43" i="3" l="1"/>
  <c r="I43" i="3" s="1"/>
  <c r="C44" i="3" s="1"/>
  <c r="B44" i="3" s="1"/>
  <c r="D44" i="3" s="1"/>
  <c r="E44" i="3" s="1" a="1"/>
  <c r="E44" i="3" s="1"/>
  <c r="F44" i="3" s="1"/>
  <c r="H44" i="3" s="1"/>
  <c r="G44" i="3" l="1"/>
  <c r="I44" i="3" s="1"/>
  <c r="C45" i="3" s="1"/>
  <c r="B45" i="3" s="1"/>
  <c r="D45" i="3" s="1"/>
  <c r="E45" i="3" s="1" a="1"/>
  <c r="E45" i="3" s="1"/>
  <c r="F45" i="3" s="1"/>
  <c r="H45" i="3" s="1"/>
  <c r="G45" i="3" l="1"/>
  <c r="I45" i="3" s="1"/>
  <c r="C46" i="3" s="1"/>
  <c r="B46" i="3" s="1"/>
  <c r="D46" i="3" s="1"/>
  <c r="E46" i="3" s="1" a="1"/>
  <c r="E46" i="3" s="1"/>
  <c r="F46" i="3" s="1"/>
  <c r="H46" i="3" s="1"/>
  <c r="G46" i="3" l="1"/>
  <c r="I46" i="3" s="1"/>
  <c r="C47" i="3" s="1"/>
  <c r="B47" i="3" s="1"/>
  <c r="D47" i="3" s="1"/>
  <c r="E47" i="3" s="1" a="1"/>
  <c r="E47" i="3" s="1"/>
  <c r="F47" i="3" s="1"/>
  <c r="H47" i="3" s="1"/>
  <c r="G47" i="3" l="1"/>
  <c r="I47" i="3" s="1"/>
  <c r="C48" i="3" s="1"/>
  <c r="B48" i="3" s="1"/>
  <c r="D48" i="3" s="1"/>
  <c r="E48" i="3" s="1" a="1"/>
  <c r="E48" i="3" s="1"/>
  <c r="F48" i="3" s="1"/>
  <c r="H48" i="3" s="1"/>
  <c r="G48" i="3" l="1"/>
  <c r="I48" i="3" s="1"/>
  <c r="C49" i="3" s="1"/>
  <c r="B49" i="3" s="1"/>
  <c r="D49" i="3" s="1"/>
  <c r="E49" i="3" s="1" a="1"/>
  <c r="E49" i="3" s="1"/>
  <c r="F49" i="3" s="1"/>
  <c r="H49" i="3" s="1"/>
  <c r="G49" i="3" l="1"/>
  <c r="I49" i="3" s="1"/>
  <c r="C50" i="3" s="1"/>
  <c r="B50" i="3" s="1"/>
  <c r="D50" i="3" s="1"/>
  <c r="E50" i="3" s="1" a="1"/>
  <c r="E50" i="3" s="1"/>
  <c r="F50" i="3" s="1"/>
  <c r="H50" i="3" s="1"/>
  <c r="G50" i="3" l="1"/>
  <c r="I50" i="3" s="1"/>
  <c r="C51" i="3" s="1"/>
  <c r="B51" i="3" s="1"/>
  <c r="D51" i="3" s="1"/>
  <c r="E51" i="3" s="1" a="1"/>
  <c r="E51" i="3" s="1"/>
  <c r="F51" i="3" s="1"/>
  <c r="H51" i="3" s="1"/>
  <c r="G51" i="3" l="1"/>
  <c r="I51" i="3"/>
  <c r="C52" i="3" s="1"/>
  <c r="B52" i="3" s="1"/>
  <c r="D52" i="3" s="1"/>
  <c r="E52" i="3" s="1" a="1"/>
  <c r="E52" i="3" s="1"/>
  <c r="F52" i="3" s="1"/>
  <c r="H52" i="3" s="1"/>
  <c r="G52" i="3" l="1"/>
  <c r="I52" i="3" s="1"/>
  <c r="C53" i="3" s="1"/>
  <c r="B53" i="3" s="1"/>
  <c r="D53" i="3" s="1"/>
  <c r="E53" i="3" s="1" a="1"/>
  <c r="E53" i="3" s="1"/>
  <c r="F53" i="3" s="1"/>
  <c r="H53" i="3" s="1"/>
  <c r="G53" i="3" l="1"/>
  <c r="I53" i="3" s="1"/>
  <c r="C54" i="3" s="1"/>
  <c r="B54" i="3" s="1"/>
  <c r="D54" i="3" s="1"/>
  <c r="E54" i="3" s="1" a="1"/>
  <c r="E54" i="3" s="1"/>
  <c r="F54" i="3" s="1"/>
  <c r="H54" i="3" s="1"/>
  <c r="G54" i="3" l="1"/>
  <c r="I54" i="3" s="1"/>
  <c r="C55" i="3" s="1"/>
  <c r="B55" i="3" s="1"/>
  <c r="D55" i="3" s="1"/>
  <c r="E55" i="3" s="1" a="1"/>
  <c r="E55" i="3" s="1"/>
  <c r="F55" i="3" s="1"/>
  <c r="H55" i="3" s="1"/>
  <c r="G55" i="3" l="1"/>
  <c r="I55" i="3" s="1"/>
  <c r="C56" i="3" s="1"/>
  <c r="B56" i="3" s="1"/>
  <c r="D56" i="3" s="1"/>
  <c r="E56" i="3" s="1" a="1"/>
  <c r="E56" i="3" s="1"/>
  <c r="F56" i="3" s="1"/>
  <c r="H56" i="3" s="1"/>
  <c r="G56" i="3" l="1"/>
  <c r="I56" i="3" s="1"/>
  <c r="C57" i="3" s="1"/>
  <c r="B57" i="3" s="1"/>
  <c r="D57" i="3" s="1"/>
  <c r="E57" i="3" s="1" a="1"/>
  <c r="E57" i="3" s="1"/>
  <c r="F57" i="3" s="1"/>
  <c r="H57" i="3" s="1"/>
  <c r="G57" i="3" l="1"/>
  <c r="I57" i="3" s="1"/>
  <c r="C58" i="3" s="1"/>
  <c r="B58" i="3" s="1"/>
  <c r="D58" i="3" s="1"/>
  <c r="E58" i="3" s="1" a="1"/>
  <c r="E58" i="3" s="1"/>
  <c r="F58" i="3" s="1"/>
  <c r="H58" i="3" s="1"/>
  <c r="G58" i="3" l="1"/>
  <c r="I58" i="3" s="1"/>
  <c r="C59" i="3" s="1"/>
  <c r="B59" i="3" s="1"/>
  <c r="D59" i="3" s="1"/>
  <c r="E59" i="3" s="1" a="1"/>
  <c r="E59" i="3" s="1"/>
  <c r="F59" i="3" s="1"/>
  <c r="H59" i="3" s="1"/>
  <c r="G59" i="3" l="1"/>
  <c r="I59" i="3" s="1"/>
  <c r="C60" i="3" s="1"/>
  <c r="B60" i="3" s="1"/>
  <c r="D60" i="3" s="1"/>
  <c r="E60" i="3" s="1" a="1"/>
  <c r="E60" i="3" s="1"/>
  <c r="F60" i="3" s="1"/>
  <c r="H60" i="3" s="1"/>
  <c r="G60" i="3" l="1"/>
  <c r="I60" i="3"/>
  <c r="C61" i="3" s="1"/>
  <c r="B61" i="3" s="1"/>
  <c r="D61" i="3" s="1"/>
  <c r="E61" i="3" s="1" a="1"/>
  <c r="E61" i="3" s="1"/>
  <c r="F61" i="3" s="1"/>
  <c r="H61" i="3" s="1"/>
  <c r="G61" i="3" l="1"/>
  <c r="I61" i="3" s="1"/>
  <c r="C62" i="3" s="1"/>
  <c r="B62" i="3" s="1"/>
  <c r="D62" i="3" s="1"/>
  <c r="E62" i="3" s="1" a="1"/>
  <c r="E62" i="3" s="1"/>
  <c r="F62" i="3" s="1"/>
  <c r="H62" i="3" s="1"/>
  <c r="G62" i="3" l="1"/>
  <c r="I62" i="3" s="1"/>
  <c r="C63" i="3" s="1"/>
  <c r="B63" i="3" s="1"/>
  <c r="D63" i="3" s="1"/>
  <c r="E63" i="3" s="1" a="1"/>
  <c r="E63" i="3" s="1"/>
  <c r="F63" i="3" s="1"/>
  <c r="H63" i="3" s="1"/>
  <c r="G63" i="3" l="1"/>
  <c r="I63" i="3" s="1"/>
  <c r="C64" i="3" s="1"/>
  <c r="B64" i="3" s="1"/>
  <c r="D64" i="3" s="1"/>
  <c r="E64" i="3" s="1" a="1"/>
  <c r="E64" i="3" s="1"/>
  <c r="F64" i="3" s="1"/>
  <c r="H64" i="3" s="1"/>
  <c r="G64" i="3" l="1"/>
  <c r="I64" i="3" s="1"/>
  <c r="C65" i="3" s="1"/>
  <c r="B65" i="3" s="1"/>
  <c r="D65" i="3" s="1"/>
  <c r="E65" i="3" s="1" a="1"/>
  <c r="E65" i="3" s="1"/>
  <c r="F65" i="3" s="1"/>
  <c r="H65" i="3" s="1"/>
  <c r="G65" i="3" l="1"/>
  <c r="I65" i="3" s="1"/>
  <c r="C66" i="3" s="1"/>
  <c r="B66" i="3" s="1"/>
  <c r="D66" i="3" s="1"/>
  <c r="E66" i="3" s="1" a="1"/>
  <c r="E66" i="3" s="1"/>
  <c r="F66" i="3" s="1"/>
  <c r="H66" i="3" s="1"/>
  <c r="G66" i="3" l="1"/>
  <c r="I66" i="3" s="1"/>
  <c r="C67" i="3" s="1"/>
  <c r="B67" i="3" s="1"/>
  <c r="D67" i="3" s="1"/>
  <c r="E67" i="3" s="1" a="1"/>
  <c r="E67" i="3" s="1"/>
  <c r="F67" i="3" s="1"/>
  <c r="H67" i="3" s="1"/>
  <c r="G67" i="3" l="1"/>
  <c r="I67" i="3" s="1"/>
  <c r="C68" i="3" s="1"/>
  <c r="B68" i="3" s="1"/>
  <c r="D68" i="3" s="1"/>
  <c r="E68" i="3" s="1" a="1"/>
  <c r="E68" i="3" s="1"/>
  <c r="F68" i="3" s="1"/>
  <c r="H68" i="3" s="1"/>
  <c r="G68" i="3" l="1"/>
  <c r="I68" i="3" s="1"/>
  <c r="C69" i="3" s="1"/>
  <c r="B69" i="3" s="1"/>
  <c r="D69" i="3" s="1"/>
  <c r="E69" i="3" s="1" a="1"/>
  <c r="E69" i="3" s="1"/>
  <c r="F69" i="3" s="1"/>
  <c r="H69" i="3" s="1"/>
  <c r="G69" i="3" l="1"/>
  <c r="I69" i="3" s="1"/>
  <c r="C70" i="3" s="1"/>
  <c r="B70" i="3" s="1"/>
  <c r="D70" i="3" s="1"/>
  <c r="E70" i="3" s="1" a="1"/>
  <c r="E70" i="3" s="1"/>
  <c r="F70" i="3" s="1"/>
  <c r="H70" i="3" s="1"/>
  <c r="G70" i="3" l="1"/>
  <c r="I70" i="3" s="1"/>
  <c r="C71" i="3" s="1"/>
  <c r="B71" i="3" s="1"/>
  <c r="D71" i="3" s="1"/>
  <c r="E71" i="3" s="1" a="1"/>
  <c r="E71" i="3" s="1"/>
  <c r="F71" i="3" s="1"/>
  <c r="H71" i="3" s="1"/>
  <c r="G71" i="3" l="1"/>
  <c r="I71" i="3" s="1"/>
  <c r="C72" i="3" s="1"/>
  <c r="B72" i="3" s="1"/>
  <c r="D72" i="3" s="1"/>
  <c r="E72" i="3" s="1" a="1"/>
  <c r="E72" i="3" s="1"/>
  <c r="F72" i="3" s="1"/>
  <c r="H72" i="3" s="1"/>
  <c r="G72" i="3" l="1"/>
  <c r="I72" i="3" s="1"/>
  <c r="C73" i="3" s="1"/>
  <c r="B73" i="3" s="1"/>
  <c r="D73" i="3" s="1"/>
  <c r="E73" i="3" s="1" a="1"/>
  <c r="E73" i="3" s="1"/>
  <c r="F73" i="3" s="1"/>
  <c r="H73" i="3" s="1"/>
  <c r="G73" i="3" l="1"/>
  <c r="I73" i="3" s="1"/>
  <c r="C74" i="3" s="1"/>
  <c r="B74" i="3" s="1"/>
  <c r="D74" i="3" s="1"/>
  <c r="E74" i="3" s="1" a="1"/>
  <c r="E74" i="3" s="1"/>
  <c r="F74" i="3" s="1"/>
  <c r="H74" i="3" s="1"/>
  <c r="G74" i="3" l="1"/>
  <c r="I74" i="3" s="1"/>
  <c r="C75" i="3" s="1"/>
  <c r="B75" i="3" s="1"/>
  <c r="D75" i="3" s="1"/>
  <c r="E75" i="3" s="1" a="1"/>
  <c r="E75" i="3" s="1"/>
  <c r="F75" i="3" s="1"/>
  <c r="H75" i="3" s="1"/>
  <c r="G75" i="3" l="1"/>
  <c r="I75" i="3" s="1"/>
  <c r="C76" i="3" s="1"/>
  <c r="B76" i="3" s="1"/>
  <c r="D76" i="3" s="1"/>
  <c r="E76" i="3" s="1" a="1"/>
  <c r="E76" i="3" s="1"/>
  <c r="F76" i="3" s="1"/>
  <c r="H76" i="3" s="1"/>
  <c r="G76" i="3" l="1"/>
  <c r="I76" i="3" s="1"/>
  <c r="C77" i="3" s="1"/>
  <c r="B77" i="3" s="1"/>
  <c r="D77" i="3" s="1"/>
  <c r="E77" i="3" s="1" a="1"/>
  <c r="E77" i="3" s="1"/>
  <c r="F77" i="3" s="1"/>
  <c r="H77" i="3" s="1"/>
  <c r="G77" i="3" l="1"/>
  <c r="I77" i="3" s="1"/>
  <c r="C78" i="3" s="1"/>
  <c r="B78" i="3" s="1"/>
  <c r="D78" i="3" s="1"/>
  <c r="E78" i="3" s="1" a="1"/>
  <c r="E78" i="3" s="1"/>
  <c r="F78" i="3" s="1"/>
  <c r="H78" i="3" s="1"/>
  <c r="G78" i="3" l="1"/>
  <c r="I78" i="3" s="1"/>
  <c r="C79" i="3" s="1"/>
  <c r="B79" i="3" s="1"/>
  <c r="D79" i="3" s="1"/>
  <c r="E79" i="3" s="1" a="1"/>
  <c r="E79" i="3" s="1"/>
  <c r="F79" i="3" s="1"/>
  <c r="H79" i="3" s="1"/>
  <c r="G79" i="3" l="1"/>
  <c r="I79" i="3" s="1"/>
  <c r="C80" i="3" s="1"/>
  <c r="B80" i="3" s="1"/>
  <c r="D80" i="3" s="1"/>
  <c r="E80" i="3" s="1" a="1"/>
  <c r="E80" i="3" s="1"/>
  <c r="F80" i="3" s="1"/>
  <c r="H80" i="3" s="1"/>
  <c r="G80" i="3" l="1"/>
  <c r="I80" i="3" s="1"/>
  <c r="C81" i="3" s="1"/>
  <c r="B81" i="3" s="1"/>
  <c r="D81" i="3" s="1"/>
  <c r="E81" i="3" s="1" a="1"/>
  <c r="E81" i="3" s="1"/>
  <c r="F81" i="3" s="1"/>
  <c r="H81" i="3" s="1"/>
  <c r="G81" i="3" l="1"/>
  <c r="I81" i="3" s="1"/>
  <c r="C82" i="3" s="1"/>
  <c r="B82" i="3" s="1"/>
  <c r="D82" i="3" s="1"/>
  <c r="E82" i="3" s="1" a="1"/>
  <c r="E82" i="3" s="1"/>
  <c r="F82" i="3" s="1"/>
  <c r="H82" i="3" s="1"/>
  <c r="G82" i="3" l="1"/>
  <c r="I82" i="3" s="1"/>
  <c r="C83" i="3" s="1"/>
  <c r="B83" i="3" s="1"/>
  <c r="D83" i="3" s="1"/>
  <c r="E83" i="3" s="1" a="1"/>
  <c r="E83" i="3" s="1"/>
  <c r="F83" i="3" s="1"/>
  <c r="H83" i="3" s="1"/>
  <c r="G83" i="3" l="1"/>
  <c r="I83" i="3" s="1"/>
  <c r="C84" i="3" s="1"/>
  <c r="B84" i="3" s="1"/>
  <c r="D84" i="3" s="1"/>
  <c r="E84" i="3" s="1" a="1"/>
  <c r="E84" i="3" s="1"/>
  <c r="F84" i="3" s="1"/>
  <c r="H84" i="3" s="1"/>
  <c r="G84" i="3" l="1"/>
  <c r="I84" i="3" s="1"/>
  <c r="C85" i="3" s="1"/>
  <c r="B85" i="3" s="1"/>
  <c r="D85" i="3" s="1"/>
  <c r="E85" i="3" s="1" a="1"/>
  <c r="E85" i="3" s="1"/>
  <c r="F85" i="3" s="1"/>
  <c r="H85" i="3" s="1"/>
  <c r="G85" i="3" l="1"/>
  <c r="I85" i="3" s="1"/>
  <c r="C86" i="3" s="1"/>
  <c r="B86" i="3" s="1"/>
  <c r="D86" i="3" s="1"/>
  <c r="E86" i="3" s="1" a="1"/>
  <c r="E86" i="3" s="1"/>
  <c r="F86" i="3" s="1"/>
  <c r="H86" i="3" s="1"/>
  <c r="G86" i="3" l="1"/>
  <c r="I86" i="3" s="1"/>
  <c r="C87" i="3" s="1"/>
  <c r="B87" i="3" s="1"/>
  <c r="D87" i="3" s="1"/>
  <c r="E87" i="3" s="1" a="1"/>
  <c r="E87" i="3" s="1"/>
  <c r="F87" i="3" s="1"/>
  <c r="H87" i="3" s="1"/>
  <c r="G87" i="3" l="1"/>
  <c r="I87" i="3" s="1"/>
  <c r="C88" i="3" s="1"/>
  <c r="B88" i="3" s="1"/>
  <c r="D88" i="3" s="1"/>
  <c r="E88" i="3" s="1" a="1"/>
  <c r="E88" i="3" s="1"/>
  <c r="F88" i="3" s="1"/>
  <c r="H88" i="3" s="1"/>
  <c r="G88" i="3" l="1"/>
  <c r="I88" i="3" s="1"/>
  <c r="C89" i="3" s="1"/>
  <c r="B89" i="3" s="1"/>
  <c r="D89" i="3" s="1"/>
  <c r="E89" i="3" s="1" a="1"/>
  <c r="E89" i="3" s="1"/>
  <c r="F89" i="3" s="1"/>
  <c r="H89" i="3" s="1"/>
  <c r="G89" i="3" l="1"/>
  <c r="I89" i="3" s="1"/>
  <c r="C90" i="3" s="1"/>
  <c r="B90" i="3" s="1"/>
  <c r="D90" i="3" s="1"/>
  <c r="E90" i="3" s="1" a="1"/>
  <c r="E90" i="3" s="1"/>
  <c r="F90" i="3" s="1"/>
  <c r="H90" i="3" s="1"/>
  <c r="G90" i="3" l="1"/>
  <c r="I90" i="3" s="1"/>
  <c r="C91" i="3" s="1"/>
  <c r="B91" i="3" s="1"/>
  <c r="D91" i="3" s="1"/>
  <c r="E91" i="3" s="1" a="1"/>
  <c r="E91" i="3" s="1"/>
  <c r="F91" i="3" s="1"/>
  <c r="H91" i="3" s="1"/>
  <c r="G91" i="3" l="1"/>
  <c r="I91" i="3" s="1"/>
  <c r="C92" i="3" s="1"/>
  <c r="B92" i="3" s="1"/>
  <c r="D92" i="3" s="1"/>
  <c r="E92" i="3" s="1" a="1"/>
  <c r="E92" i="3" s="1"/>
  <c r="F92" i="3" s="1"/>
  <c r="H92" i="3" s="1"/>
  <c r="G92" i="3" l="1"/>
  <c r="I92" i="3" s="1"/>
  <c r="C93" i="3" s="1"/>
  <c r="B93" i="3" s="1"/>
  <c r="D93" i="3" s="1"/>
  <c r="E93" i="3" s="1" a="1"/>
  <c r="E93" i="3" s="1"/>
  <c r="F93" i="3" s="1"/>
  <c r="H93" i="3" s="1"/>
  <c r="G93" i="3" l="1"/>
  <c r="I93" i="3" s="1"/>
  <c r="C94" i="3" s="1"/>
  <c r="B94" i="3" s="1"/>
  <c r="D94" i="3" s="1"/>
  <c r="E94" i="3" s="1" a="1"/>
  <c r="E94" i="3" s="1"/>
  <c r="F94" i="3" s="1"/>
  <c r="H94" i="3" s="1"/>
  <c r="G94" i="3" l="1"/>
  <c r="I94" i="3" s="1"/>
  <c r="C95" i="3" s="1"/>
  <c r="B95" i="3" s="1"/>
  <c r="D95" i="3" s="1"/>
  <c r="E95" i="3" s="1" a="1"/>
  <c r="E95" i="3" s="1"/>
  <c r="F95" i="3" s="1"/>
  <c r="H95" i="3" s="1"/>
  <c r="G95" i="3" l="1"/>
  <c r="I95" i="3" s="1"/>
  <c r="C96" i="3" s="1"/>
  <c r="B96" i="3" s="1"/>
  <c r="D96" i="3" s="1"/>
  <c r="E96" i="3" s="1" a="1"/>
  <c r="E96" i="3" s="1"/>
  <c r="F96" i="3" s="1"/>
  <c r="H96" i="3" s="1"/>
  <c r="G96" i="3" l="1"/>
  <c r="I96" i="3"/>
  <c r="C97" i="3" s="1"/>
  <c r="B97" i="3" s="1"/>
  <c r="D97" i="3" s="1"/>
  <c r="E97" i="3" s="1" a="1"/>
  <c r="E97" i="3" s="1"/>
  <c r="F97" i="3" s="1"/>
  <c r="H97" i="3" s="1"/>
  <c r="G97" i="3" l="1"/>
  <c r="I97" i="3" s="1"/>
  <c r="C98" i="3" s="1"/>
  <c r="B98" i="3" s="1"/>
  <c r="D98" i="3" s="1"/>
  <c r="E98" i="3" s="1" a="1"/>
  <c r="E98" i="3" s="1"/>
  <c r="F98" i="3" s="1"/>
  <c r="H98" i="3" s="1"/>
  <c r="G98" i="3" l="1"/>
  <c r="I98" i="3" s="1"/>
  <c r="C99" i="3" s="1"/>
  <c r="B99" i="3" s="1"/>
  <c r="D99" i="3" s="1"/>
  <c r="E99" i="3" s="1" a="1"/>
  <c r="E99" i="3" s="1"/>
  <c r="F99" i="3" s="1"/>
  <c r="H99" i="3" s="1"/>
  <c r="G99" i="3" l="1"/>
  <c r="I99" i="3" s="1"/>
  <c r="C100" i="3" s="1"/>
  <c r="B100" i="3" s="1"/>
  <c r="D100" i="3" s="1"/>
  <c r="E100" i="3" s="1" a="1"/>
  <c r="E100" i="3" s="1"/>
  <c r="F100" i="3" s="1"/>
  <c r="H100" i="3" s="1"/>
  <c r="G100" i="3" l="1"/>
  <c r="I100" i="3" s="1"/>
  <c r="C101" i="3" s="1"/>
  <c r="B101" i="3" s="1"/>
  <c r="D101" i="3" s="1"/>
  <c r="E101" i="3" s="1" a="1"/>
  <c r="E101" i="3" s="1"/>
  <c r="F101" i="3" s="1"/>
  <c r="H101" i="3" s="1"/>
  <c r="G101" i="3" l="1"/>
  <c r="I101" i="3" s="1"/>
  <c r="C102" i="3" s="1"/>
  <c r="B102" i="3" s="1"/>
  <c r="D102" i="3" s="1"/>
  <c r="E102" i="3" s="1" a="1"/>
  <c r="E102" i="3" s="1"/>
  <c r="F102" i="3" s="1"/>
  <c r="H102" i="3" s="1"/>
  <c r="G102" i="3" l="1"/>
  <c r="I102" i="3" l="1"/>
  <c r="C103" i="3" s="1"/>
  <c r="B103" i="3" s="1"/>
  <c r="D103" i="3" s="1"/>
  <c r="E103" i="3" s="1" a="1"/>
  <c r="E103" i="3" s="1"/>
  <c r="F103" i="3" s="1"/>
  <c r="H103" i="3" s="1"/>
  <c r="G103" i="3" l="1"/>
  <c r="I103" i="3" s="1"/>
  <c r="C104" i="3" s="1"/>
  <c r="B104" i="3" s="1"/>
  <c r="D104" i="3" s="1"/>
  <c r="E104" i="3" s="1" a="1"/>
  <c r="E104" i="3" s="1"/>
  <c r="F104" i="3" s="1"/>
  <c r="H104" i="3" s="1"/>
  <c r="G104" i="3" l="1"/>
  <c r="I104" i="3" s="1"/>
  <c r="C105" i="3" s="1"/>
  <c r="B105" i="3" s="1"/>
  <c r="D105" i="3" s="1"/>
  <c r="E105" i="3" s="1" a="1"/>
  <c r="E105" i="3" s="1"/>
  <c r="F105" i="3" s="1"/>
  <c r="H105" i="3" s="1"/>
  <c r="G105" i="3" l="1"/>
  <c r="I105" i="3"/>
  <c r="C106" i="3" s="1"/>
  <c r="B106" i="3" s="1"/>
  <c r="D106" i="3" s="1"/>
  <c r="E106" i="3" s="1" a="1"/>
  <c r="E106" i="3" s="1"/>
  <c r="F106" i="3" s="1"/>
  <c r="H106" i="3" s="1"/>
  <c r="G106" i="3" l="1"/>
  <c r="I106" i="3" s="1"/>
  <c r="C107" i="3" s="1"/>
  <c r="B107" i="3" s="1"/>
  <c r="D107" i="3" s="1"/>
  <c r="E107" i="3" s="1" a="1"/>
  <c r="E107" i="3" s="1"/>
  <c r="F107" i="3" s="1"/>
  <c r="H107" i="3" s="1"/>
  <c r="G107" i="3" l="1"/>
  <c r="I107" i="3" s="1"/>
  <c r="C108" i="3" s="1"/>
  <c r="B108" i="3" s="1"/>
  <c r="D108" i="3" s="1"/>
  <c r="E108" i="3" s="1" a="1"/>
  <c r="E108" i="3" s="1"/>
  <c r="F108" i="3" s="1"/>
  <c r="H108" i="3" s="1"/>
  <c r="G108" i="3" l="1"/>
  <c r="I108" i="3" s="1"/>
  <c r="C109" i="3" s="1"/>
  <c r="B109" i="3" s="1"/>
  <c r="D109" i="3" s="1"/>
  <c r="E109" i="3" s="1" a="1"/>
  <c r="E109" i="3" s="1"/>
  <c r="F109" i="3" s="1"/>
  <c r="H109" i="3" s="1"/>
  <c r="G109" i="3" l="1"/>
  <c r="I109" i="3" l="1"/>
  <c r="C110" i="3" s="1"/>
  <c r="B110" i="3" s="1"/>
  <c r="D110" i="3" s="1"/>
  <c r="E110" i="3" s="1" a="1"/>
  <c r="E110" i="3" s="1"/>
  <c r="F110" i="3" s="1"/>
  <c r="H110" i="3" s="1"/>
  <c r="G110" i="3" l="1"/>
  <c r="I110" i="3" s="1"/>
  <c r="C111" i="3" s="1"/>
  <c r="B111" i="3" s="1"/>
  <c r="D111" i="3" s="1"/>
  <c r="E111" i="3" s="1" a="1"/>
  <c r="E111" i="3" s="1"/>
  <c r="F111" i="3" s="1"/>
  <c r="H111" i="3" s="1"/>
  <c r="G111" i="3" l="1"/>
  <c r="I111" i="3" s="1"/>
  <c r="C112" i="3" s="1"/>
  <c r="B112" i="3" s="1"/>
  <c r="D112" i="3" s="1"/>
  <c r="E112" i="3" s="1" a="1"/>
  <c r="E112" i="3" s="1"/>
  <c r="F112" i="3" s="1"/>
  <c r="H112" i="3" s="1"/>
  <c r="G112" i="3" l="1"/>
  <c r="I112" i="3" s="1"/>
  <c r="C113" i="3" s="1"/>
  <c r="B113" i="3" s="1"/>
  <c r="D113" i="3" s="1"/>
  <c r="E113" i="3" s="1" a="1"/>
  <c r="E113" i="3" s="1"/>
  <c r="F113" i="3" s="1"/>
  <c r="H113" i="3" s="1"/>
  <c r="G113" i="3" l="1"/>
  <c r="I113" i="3" s="1"/>
  <c r="C114" i="3" s="1"/>
  <c r="B114" i="3" s="1"/>
  <c r="D114" i="3" s="1"/>
  <c r="E114" i="3" s="1" a="1"/>
  <c r="E114" i="3" s="1"/>
  <c r="F114" i="3" s="1"/>
  <c r="H114" i="3" s="1"/>
  <c r="G114" i="3" l="1"/>
  <c r="I114" i="3"/>
  <c r="C115" i="3" s="1"/>
  <c r="B115" i="3" s="1"/>
  <c r="D115" i="3" s="1"/>
  <c r="E115" i="3" s="1" a="1"/>
  <c r="E115" i="3" s="1"/>
  <c r="F115" i="3" s="1"/>
  <c r="H115" i="3" s="1"/>
  <c r="G115" i="3" l="1"/>
  <c r="I115" i="3" s="1"/>
  <c r="C116" i="3" s="1"/>
  <c r="B116" i="3" s="1"/>
  <c r="D116" i="3" s="1"/>
  <c r="E116" i="3" s="1" a="1"/>
  <c r="E116" i="3" s="1"/>
  <c r="F116" i="3" s="1"/>
  <c r="H116" i="3" s="1"/>
  <c r="G116" i="3" l="1"/>
  <c r="I116" i="3" s="1"/>
  <c r="C117" i="3" s="1"/>
  <c r="B117" i="3" s="1"/>
  <c r="D117" i="3" s="1"/>
  <c r="E117" i="3" s="1" a="1"/>
  <c r="E117" i="3" s="1"/>
  <c r="F117" i="3" s="1"/>
  <c r="H117" i="3" s="1"/>
  <c r="G117" i="3" l="1"/>
  <c r="I117" i="3" s="1"/>
  <c r="C118" i="3" s="1"/>
  <c r="B118" i="3" s="1"/>
  <c r="D118" i="3" s="1"/>
  <c r="E118" i="3" s="1" a="1"/>
  <c r="E118" i="3" s="1"/>
  <c r="F118" i="3" s="1"/>
  <c r="H118" i="3" s="1"/>
  <c r="G118" i="3" l="1"/>
  <c r="I118" i="3"/>
  <c r="C119" i="3" s="1"/>
  <c r="B119" i="3" s="1"/>
  <c r="D119" i="3" s="1"/>
  <c r="E119" i="3" s="1" a="1"/>
  <c r="E119" i="3" s="1"/>
  <c r="F119" i="3" s="1"/>
  <c r="H119" i="3" s="1"/>
  <c r="G119" i="3" l="1"/>
  <c r="I119" i="3" s="1"/>
  <c r="C120" i="3" s="1"/>
  <c r="B120" i="3" s="1"/>
  <c r="D120" i="3" s="1"/>
  <c r="E120" i="3" s="1" a="1"/>
  <c r="E120" i="3" s="1"/>
  <c r="F120" i="3" s="1"/>
  <c r="H120" i="3" s="1"/>
  <c r="G120" i="3" l="1"/>
  <c r="I120" i="3" s="1"/>
  <c r="C121" i="3" s="1"/>
  <c r="B121" i="3" s="1"/>
  <c r="D121" i="3" s="1"/>
  <c r="E121" i="3" s="1" a="1"/>
  <c r="E121" i="3" s="1"/>
  <c r="F121" i="3" s="1"/>
  <c r="H121" i="3" s="1"/>
  <c r="G121" i="3" l="1"/>
  <c r="I121" i="3" s="1"/>
  <c r="C122" i="3" s="1"/>
  <c r="B122" i="3" s="1"/>
  <c r="D122" i="3" s="1"/>
  <c r="E122" i="3" s="1" a="1"/>
  <c r="E122" i="3" s="1"/>
  <c r="F122" i="3" s="1"/>
  <c r="H122" i="3" s="1"/>
  <c r="G122" i="3" l="1"/>
  <c r="I122" i="3" s="1"/>
  <c r="C123" i="3" s="1"/>
  <c r="B123" i="3" l="1"/>
  <c r="D123" i="3" s="1"/>
  <c r="E123" i="3" s="1" a="1"/>
  <c r="E123" i="3" s="1"/>
  <c r="F123" i="3" s="1"/>
  <c r="H123" i="3" s="1"/>
  <c r="G123" i="3" l="1"/>
  <c r="I123" i="3" s="1"/>
  <c r="C124" i="3" s="1"/>
  <c r="B124" i="3" s="1"/>
  <c r="D124" i="3" s="1"/>
  <c r="E124" i="3" s="1" a="1"/>
  <c r="E124" i="3" s="1"/>
  <c r="F124" i="3" s="1"/>
  <c r="H124" i="3" s="1"/>
  <c r="G124" i="3" l="1"/>
  <c r="I124" i="3"/>
  <c r="C125" i="3" s="1"/>
  <c r="B125" i="3" s="1"/>
  <c r="D125" i="3" s="1"/>
  <c r="E125" i="3" s="1" a="1"/>
  <c r="E125" i="3" s="1"/>
  <c r="F125" i="3" s="1"/>
  <c r="H125" i="3" s="1"/>
  <c r="I125" i="3" l="1"/>
  <c r="C126" i="3" s="1"/>
  <c r="B126" i="3" s="1"/>
  <c r="D126" i="3" s="1"/>
  <c r="E126" i="3" s="1" a="1"/>
  <c r="E126" i="3" s="1"/>
  <c r="F126" i="3" s="1"/>
  <c r="H126" i="3" s="1"/>
  <c r="G125" i="3"/>
  <c r="G126" i="3" l="1"/>
  <c r="I126" i="3"/>
  <c r="C127" i="3" s="1"/>
  <c r="B127" i="3" s="1"/>
  <c r="D127" i="3" s="1"/>
  <c r="E127" i="3" s="1" a="1"/>
  <c r="E127" i="3" s="1"/>
  <c r="F127" i="3" s="1"/>
  <c r="H127" i="3" s="1"/>
  <c r="G127" i="3" l="1"/>
  <c r="I127" i="3"/>
  <c r="C128" i="3" s="1"/>
  <c r="B128" i="3" s="1"/>
  <c r="D128" i="3" s="1"/>
  <c r="E128" i="3" s="1" a="1"/>
  <c r="E128" i="3" s="1"/>
  <c r="F128" i="3" s="1"/>
  <c r="H128" i="3" s="1"/>
  <c r="I128" i="3" l="1"/>
  <c r="C129" i="3" s="1"/>
  <c r="B129" i="3" s="1"/>
  <c r="D129" i="3" s="1"/>
  <c r="E129" i="3" s="1" a="1"/>
  <c r="E129" i="3" s="1"/>
  <c r="F129" i="3" s="1"/>
  <c r="H129" i="3" s="1"/>
  <c r="G128" i="3"/>
  <c r="G129" i="3" l="1"/>
  <c r="I129" i="3"/>
  <c r="C130" i="3" s="1"/>
  <c r="B130" i="3" s="1"/>
  <c r="D130" i="3" s="1"/>
  <c r="E130" i="3" s="1" a="1"/>
  <c r="E130" i="3" s="1"/>
  <c r="F130" i="3" s="1"/>
  <c r="H130" i="3" s="1"/>
  <c r="I130" i="3" l="1"/>
  <c r="C131" i="3" s="1"/>
  <c r="B131" i="3" s="1"/>
  <c r="D131" i="3" s="1"/>
  <c r="E131" i="3" s="1" a="1"/>
  <c r="E131" i="3" s="1"/>
  <c r="F131" i="3" s="1"/>
  <c r="H131" i="3" s="1"/>
  <c r="G130" i="3"/>
  <c r="G131" i="3" l="1"/>
  <c r="I131" i="3"/>
  <c r="C132" i="3" s="1"/>
  <c r="B132" i="3" s="1"/>
  <c r="D132" i="3" s="1"/>
  <c r="E132" i="3" s="1" a="1"/>
  <c r="E132" i="3" s="1"/>
  <c r="F132" i="3" s="1"/>
  <c r="H132" i="3" s="1"/>
  <c r="G132" i="3" l="1"/>
  <c r="I132" i="3"/>
  <c r="C133" i="3" s="1"/>
  <c r="B133" i="3" s="1"/>
  <c r="D133" i="3" s="1"/>
  <c r="E133" i="3" s="1" a="1"/>
  <c r="E133" i="3" s="1"/>
  <c r="F133" i="3" s="1"/>
  <c r="H133" i="3" s="1"/>
  <c r="G133" i="3" l="1"/>
  <c r="I133" i="3"/>
  <c r="C134" i="3" s="1"/>
  <c r="B134" i="3" s="1"/>
  <c r="D134" i="3" s="1"/>
  <c r="E134" i="3" s="1" a="1"/>
  <c r="E134" i="3" s="1"/>
  <c r="F134" i="3" s="1"/>
  <c r="H134" i="3" s="1"/>
  <c r="G134" i="3" l="1"/>
  <c r="I134" i="3"/>
  <c r="C135" i="3" s="1"/>
  <c r="B135" i="3" s="1"/>
  <c r="D135" i="3" s="1"/>
  <c r="E135" i="3" s="1" a="1"/>
  <c r="E135" i="3" s="1"/>
  <c r="F135" i="3" s="1"/>
  <c r="H135" i="3" s="1"/>
  <c r="G135" i="3" l="1"/>
  <c r="I135" i="3"/>
  <c r="C136" i="3" s="1"/>
  <c r="B136" i="3" s="1"/>
  <c r="D136" i="3" s="1"/>
  <c r="E136" i="3" s="1" a="1"/>
  <c r="E136" i="3" s="1"/>
  <c r="F136" i="3" s="1"/>
  <c r="H136" i="3" s="1"/>
  <c r="G136" i="3" l="1"/>
  <c r="I136" i="3"/>
  <c r="C137" i="3" s="1"/>
  <c r="B137" i="3" s="1"/>
  <c r="D137" i="3" s="1"/>
  <c r="E137" i="3" s="1" a="1"/>
  <c r="E137" i="3" s="1"/>
  <c r="F137" i="3" s="1"/>
  <c r="H137" i="3" s="1"/>
  <c r="G137" i="3" l="1"/>
  <c r="I137" i="3"/>
  <c r="C138" i="3" s="1"/>
  <c r="B138" i="3" s="1"/>
  <c r="D138" i="3" s="1"/>
  <c r="E138" i="3" s="1" a="1"/>
  <c r="E138" i="3" s="1"/>
  <c r="F138" i="3" s="1"/>
  <c r="H138" i="3" s="1"/>
  <c r="G138" i="3" l="1"/>
  <c r="I138" i="3"/>
  <c r="C139" i="3" s="1"/>
  <c r="B139" i="3" s="1"/>
  <c r="D139" i="3" s="1"/>
  <c r="E139" i="3" s="1" a="1"/>
  <c r="E139" i="3" s="1"/>
  <c r="F139" i="3" s="1"/>
  <c r="H139" i="3" s="1"/>
  <c r="I139" i="3" l="1"/>
  <c r="C140" i="3" s="1"/>
  <c r="B140" i="3" s="1"/>
  <c r="D140" i="3" s="1"/>
  <c r="E140" i="3" s="1" a="1"/>
  <c r="E140" i="3" s="1"/>
  <c r="F140" i="3" s="1"/>
  <c r="H140" i="3" s="1"/>
  <c r="G139" i="3"/>
  <c r="G140" i="3" l="1"/>
  <c r="I140" i="3"/>
  <c r="C141" i="3" s="1"/>
  <c r="B141" i="3" s="1"/>
  <c r="D141" i="3" s="1"/>
  <c r="E141" i="3" s="1" a="1"/>
  <c r="E141" i="3" s="1"/>
  <c r="F141" i="3" s="1"/>
  <c r="H141" i="3" s="1"/>
  <c r="I141" i="3" l="1"/>
  <c r="C142" i="3" s="1"/>
  <c r="B142" i="3" s="1"/>
  <c r="D142" i="3" s="1"/>
  <c r="E142" i="3" s="1" a="1"/>
  <c r="E142" i="3" s="1"/>
  <c r="F142" i="3" s="1"/>
  <c r="H142" i="3" s="1"/>
  <c r="G141" i="3"/>
  <c r="G142" i="3" l="1"/>
  <c r="I142" i="3"/>
  <c r="C143" i="3" s="1"/>
  <c r="B143" i="3" s="1"/>
  <c r="D143" i="3" s="1"/>
  <c r="E143" i="3" s="1" a="1"/>
  <c r="E143" i="3" s="1"/>
  <c r="F143" i="3" s="1"/>
  <c r="H143" i="3" s="1"/>
  <c r="G143" i="3" l="1"/>
  <c r="I143" i="3"/>
  <c r="C144" i="3" s="1"/>
  <c r="B144" i="3" s="1"/>
  <c r="D144" i="3" s="1"/>
  <c r="E144" i="3" s="1" a="1"/>
  <c r="E144" i="3" s="1"/>
  <c r="F144" i="3" s="1"/>
  <c r="H144" i="3" s="1"/>
  <c r="I144" i="3" l="1"/>
  <c r="C145" i="3" s="1"/>
  <c r="B145" i="3" s="1"/>
  <c r="D145" i="3" s="1"/>
  <c r="E145" i="3" s="1" a="1"/>
  <c r="E145" i="3" s="1"/>
  <c r="F145" i="3" s="1"/>
  <c r="H145" i="3" s="1"/>
  <c r="G144" i="3"/>
  <c r="G145" i="3" l="1"/>
  <c r="I145" i="3"/>
  <c r="C146" i="3" s="1"/>
  <c r="B146" i="3" s="1"/>
  <c r="D146" i="3" s="1"/>
  <c r="E146" i="3" s="1" a="1"/>
  <c r="E146" i="3" s="1"/>
  <c r="F146" i="3" s="1"/>
  <c r="H146" i="3" s="1"/>
  <c r="I146" i="3" l="1"/>
  <c r="C147" i="3" s="1"/>
  <c r="B147" i="3" s="1"/>
  <c r="D147" i="3" s="1"/>
  <c r="E147" i="3" s="1" a="1"/>
  <c r="E147" i="3" s="1"/>
  <c r="F147" i="3" s="1"/>
  <c r="H147" i="3" s="1"/>
  <c r="G146" i="3"/>
  <c r="G147" i="3" l="1"/>
  <c r="I147" i="3"/>
  <c r="C148" i="3" s="1"/>
  <c r="B148" i="3" s="1"/>
  <c r="D148" i="3" s="1"/>
  <c r="E148" i="3" s="1" a="1"/>
  <c r="E148" i="3" s="1"/>
  <c r="F148" i="3" s="1"/>
  <c r="H148" i="3" s="1"/>
  <c r="I148" i="3" l="1"/>
  <c r="C149" i="3" s="1"/>
  <c r="B149" i="3" s="1"/>
  <c r="D149" i="3" s="1"/>
  <c r="E149" i="3" s="1" a="1"/>
  <c r="E149" i="3" s="1"/>
  <c r="F149" i="3" s="1"/>
  <c r="H149" i="3" s="1"/>
  <c r="G148" i="3"/>
  <c r="G149" i="3" l="1"/>
  <c r="I149" i="3"/>
  <c r="C150" i="3" s="1"/>
  <c r="B150" i="3" s="1"/>
  <c r="D150" i="3" s="1"/>
  <c r="E150" i="3" s="1" a="1"/>
  <c r="E150" i="3" s="1"/>
  <c r="F150" i="3" s="1"/>
  <c r="H150" i="3" s="1"/>
  <c r="G150" i="3" l="1"/>
  <c r="I150" i="3"/>
  <c r="C151" i="3" s="1"/>
  <c r="B151" i="3" s="1"/>
  <c r="D151" i="3" s="1"/>
  <c r="E151" i="3" s="1" a="1"/>
  <c r="E151" i="3" s="1"/>
  <c r="F151" i="3" s="1"/>
  <c r="H151" i="3" s="1"/>
  <c r="G151" i="3" l="1"/>
  <c r="I151" i="3"/>
  <c r="C152" i="3" s="1"/>
  <c r="B152" i="3" s="1"/>
  <c r="D152" i="3" s="1"/>
  <c r="E152" i="3" s="1" a="1"/>
  <c r="E152" i="3" s="1"/>
  <c r="F152" i="3" s="1"/>
  <c r="H152" i="3" s="1"/>
  <c r="G152" i="3" l="1"/>
  <c r="I152" i="3"/>
  <c r="C153" i="3" s="1"/>
  <c r="B153" i="3" s="1"/>
  <c r="D153" i="3" s="1"/>
  <c r="E153" i="3" s="1" a="1"/>
  <c r="E153" i="3" s="1"/>
  <c r="F153" i="3" s="1"/>
  <c r="H153" i="3" s="1"/>
  <c r="G153" i="3" l="1"/>
  <c r="I153" i="3"/>
  <c r="C154" i="3" s="1"/>
  <c r="B154" i="3" s="1"/>
  <c r="D154" i="3" s="1"/>
  <c r="E154" i="3" s="1" a="1"/>
  <c r="E154" i="3" s="1"/>
  <c r="F154" i="3" s="1"/>
  <c r="H154" i="3" s="1"/>
  <c r="G154" i="3" l="1"/>
  <c r="I154" i="3"/>
  <c r="C155" i="3" s="1"/>
  <c r="B155" i="3" s="1"/>
  <c r="D155" i="3" s="1"/>
  <c r="E155" i="3" s="1" a="1"/>
  <c r="E155" i="3" s="1"/>
  <c r="F155" i="3" s="1"/>
  <c r="H155" i="3" s="1"/>
  <c r="G155" i="3" l="1"/>
  <c r="I155" i="3"/>
  <c r="C156" i="3" s="1"/>
  <c r="B156" i="3" s="1"/>
  <c r="D156" i="3" s="1"/>
  <c r="E156" i="3" s="1" a="1"/>
  <c r="E156" i="3" s="1"/>
  <c r="F156" i="3" s="1"/>
  <c r="H156" i="3" s="1"/>
  <c r="G156" i="3" l="1"/>
  <c r="I156" i="3"/>
  <c r="C157" i="3" s="1"/>
  <c r="B157" i="3" s="1"/>
  <c r="D157" i="3" s="1"/>
  <c r="E157" i="3" s="1" a="1"/>
  <c r="E157" i="3" s="1"/>
  <c r="F157" i="3" s="1"/>
  <c r="H157" i="3" s="1"/>
  <c r="I157" i="3" l="1"/>
  <c r="C158" i="3" s="1"/>
  <c r="B158" i="3" s="1"/>
  <c r="D158" i="3" s="1"/>
  <c r="E158" i="3" s="1" a="1"/>
  <c r="E158" i="3" s="1"/>
  <c r="F158" i="3" s="1"/>
  <c r="H158" i="3" s="1"/>
  <c r="G157" i="3"/>
  <c r="G158" i="3" l="1"/>
  <c r="I158" i="3"/>
  <c r="C159" i="3" s="1"/>
  <c r="B159" i="3" s="1"/>
  <c r="D159" i="3" s="1"/>
  <c r="E159" i="3" s="1" a="1"/>
  <c r="E159" i="3" s="1"/>
  <c r="F159" i="3" s="1"/>
  <c r="H159" i="3" s="1"/>
  <c r="G159" i="3" l="1"/>
  <c r="I159" i="3"/>
  <c r="C160" i="3" s="1"/>
  <c r="B160" i="3" s="1"/>
  <c r="D160" i="3" s="1"/>
  <c r="E160" i="3" s="1" a="1"/>
  <c r="E160" i="3" s="1"/>
  <c r="F160" i="3" s="1"/>
  <c r="H160" i="3" s="1"/>
  <c r="I160" i="3" l="1"/>
  <c r="C161" i="3" s="1"/>
  <c r="B161" i="3" s="1"/>
  <c r="D161" i="3" s="1"/>
  <c r="E161" i="3" s="1" a="1"/>
  <c r="E161" i="3" s="1"/>
  <c r="F161" i="3" s="1"/>
  <c r="H161" i="3" s="1"/>
  <c r="G160" i="3"/>
  <c r="G161" i="3" l="1"/>
  <c r="I161" i="3"/>
  <c r="C162" i="3" s="1"/>
  <c r="B162" i="3" s="1"/>
  <c r="D162" i="3" s="1"/>
  <c r="E162" i="3" s="1" a="1"/>
  <c r="E162" i="3" s="1"/>
  <c r="F162" i="3" s="1"/>
  <c r="H162" i="3" s="1"/>
  <c r="G162" i="3" l="1"/>
  <c r="I162" i="3"/>
  <c r="C163" i="3" s="1"/>
  <c r="B163" i="3" s="1"/>
  <c r="D163" i="3" s="1"/>
  <c r="E163" i="3" s="1" a="1"/>
  <c r="E163" i="3" s="1"/>
  <c r="F163" i="3" s="1"/>
  <c r="H163" i="3" s="1"/>
  <c r="G163" i="3" l="1"/>
  <c r="I163" i="3"/>
  <c r="C164" i="3" s="1"/>
  <c r="B164" i="3" s="1"/>
  <c r="D164" i="3" s="1"/>
  <c r="E164" i="3" s="1" a="1"/>
  <c r="E164" i="3" s="1"/>
  <c r="F164" i="3" s="1"/>
  <c r="H164" i="3" s="1"/>
  <c r="G164" i="3" l="1"/>
  <c r="I164" i="3"/>
  <c r="C165" i="3" s="1"/>
  <c r="B165" i="3" s="1"/>
  <c r="D165" i="3" s="1"/>
  <c r="E165" i="3" s="1" a="1"/>
  <c r="E165" i="3" s="1"/>
  <c r="F165" i="3" s="1"/>
  <c r="H165" i="3" s="1"/>
  <c r="G165" i="3" l="1"/>
  <c r="I165" i="3"/>
  <c r="C166" i="3" s="1"/>
  <c r="B166" i="3" s="1"/>
  <c r="D166" i="3" s="1"/>
  <c r="E166" i="3" s="1" a="1"/>
  <c r="E166" i="3" s="1"/>
  <c r="F166" i="3" s="1"/>
  <c r="H166" i="3" s="1"/>
  <c r="G166" i="3" l="1"/>
  <c r="I166" i="3"/>
  <c r="C167" i="3" s="1"/>
  <c r="B167" i="3" s="1"/>
  <c r="D167" i="3" s="1"/>
  <c r="E167" i="3" s="1" a="1"/>
  <c r="E167" i="3" s="1"/>
  <c r="F167" i="3" s="1"/>
  <c r="H167" i="3" s="1"/>
  <c r="G167" i="3" l="1"/>
  <c r="I167" i="3"/>
  <c r="C168" i="3" s="1"/>
  <c r="B168" i="3" s="1"/>
  <c r="D168" i="3" s="1"/>
  <c r="E168" i="3" s="1" a="1"/>
  <c r="E168" i="3" s="1"/>
  <c r="F168" i="3" s="1"/>
  <c r="H168" i="3" s="1"/>
  <c r="G168" i="3" l="1"/>
  <c r="I168" i="3"/>
  <c r="C169" i="3" s="1"/>
  <c r="B169" i="3" s="1"/>
  <c r="D169" i="3" s="1"/>
  <c r="E169" i="3" s="1" a="1"/>
  <c r="E169" i="3" s="1"/>
  <c r="F169" i="3" s="1"/>
  <c r="H169" i="3" s="1"/>
  <c r="G169" i="3" l="1"/>
  <c r="I169" i="3"/>
  <c r="C170" i="3" s="1"/>
  <c r="B170" i="3" s="1"/>
  <c r="D170" i="3" s="1"/>
  <c r="E170" i="3" s="1" a="1"/>
  <c r="E170" i="3" s="1"/>
  <c r="F170" i="3" s="1"/>
  <c r="H170" i="3" s="1"/>
  <c r="G170" i="3" l="1"/>
  <c r="I170" i="3"/>
  <c r="C171" i="3" s="1"/>
  <c r="B171" i="3" s="1"/>
  <c r="D171" i="3" s="1"/>
  <c r="E171" i="3" s="1" a="1"/>
  <c r="E171" i="3" s="1"/>
  <c r="F171" i="3" s="1"/>
  <c r="H171" i="3" s="1"/>
  <c r="G171" i="3" l="1"/>
  <c r="I171" i="3"/>
  <c r="C172" i="3" s="1"/>
  <c r="B172" i="3" s="1"/>
  <c r="D172" i="3" s="1"/>
  <c r="E172" i="3" s="1" a="1"/>
  <c r="E172" i="3" s="1"/>
  <c r="F172" i="3" s="1"/>
  <c r="H172" i="3" s="1"/>
  <c r="G172" i="3" l="1"/>
  <c r="I172" i="3"/>
  <c r="C173" i="3" s="1"/>
  <c r="B173" i="3" s="1"/>
  <c r="D173" i="3" s="1"/>
  <c r="E173" i="3" s="1" a="1"/>
  <c r="E173" i="3" s="1"/>
  <c r="F173" i="3" s="1"/>
  <c r="H173" i="3" s="1"/>
  <c r="I173" i="3" l="1"/>
  <c r="C174" i="3" s="1"/>
  <c r="B174" i="3" s="1"/>
  <c r="D174" i="3" s="1"/>
  <c r="E174" i="3" s="1" a="1"/>
  <c r="E174" i="3" s="1"/>
  <c r="F174" i="3" s="1"/>
  <c r="H174" i="3" s="1"/>
  <c r="G173" i="3"/>
  <c r="I174" i="3" l="1"/>
  <c r="C175" i="3" s="1"/>
  <c r="B175" i="3" s="1"/>
  <c r="D175" i="3" s="1"/>
  <c r="E175" i="3" s="1" a="1"/>
  <c r="E175" i="3" s="1"/>
  <c r="F175" i="3" s="1"/>
  <c r="H175" i="3" s="1"/>
  <c r="G174" i="3"/>
  <c r="G175" i="3" l="1"/>
  <c r="I175" i="3"/>
  <c r="C176" i="3" s="1"/>
  <c r="B176" i="3" s="1"/>
  <c r="D176" i="3" s="1"/>
  <c r="E176" i="3" s="1" a="1"/>
  <c r="E176" i="3" s="1"/>
  <c r="F176" i="3" s="1"/>
  <c r="H176" i="3" s="1"/>
  <c r="I176" i="3" l="1"/>
  <c r="C177" i="3" s="1"/>
  <c r="B177" i="3" s="1"/>
  <c r="D177" i="3" s="1"/>
  <c r="E177" i="3" s="1" a="1"/>
  <c r="E177" i="3" s="1"/>
  <c r="F177" i="3" s="1"/>
  <c r="H177" i="3" s="1"/>
  <c r="G176" i="3"/>
  <c r="G177" i="3" l="1"/>
  <c r="I177" i="3"/>
  <c r="C178" i="3" s="1"/>
  <c r="B178" i="3" s="1"/>
  <c r="D178" i="3" s="1"/>
  <c r="E178" i="3" s="1" a="1"/>
  <c r="E178" i="3" s="1"/>
  <c r="F178" i="3" s="1"/>
  <c r="H178" i="3" s="1"/>
  <c r="G178" i="3" l="1"/>
  <c r="I178" i="3"/>
  <c r="C179" i="3" s="1"/>
  <c r="B179" i="3" s="1"/>
  <c r="D179" i="3" s="1"/>
  <c r="E179" i="3" s="1" a="1"/>
  <c r="E179" i="3" s="1"/>
  <c r="F179" i="3" s="1"/>
  <c r="H179" i="3" s="1"/>
  <c r="G179" i="3" l="1"/>
  <c r="I179" i="3"/>
  <c r="C180" i="3" s="1"/>
  <c r="B180" i="3" s="1"/>
  <c r="D180" i="3" s="1"/>
  <c r="E180" i="3" s="1" a="1"/>
  <c r="E180" i="3" s="1"/>
  <c r="F180" i="3" s="1"/>
  <c r="H180" i="3" s="1"/>
  <c r="I180" i="3" l="1"/>
  <c r="C181" i="3" s="1"/>
  <c r="B181" i="3" s="1"/>
  <c r="D181" i="3" s="1"/>
  <c r="E181" i="3" s="1" a="1"/>
  <c r="E181" i="3" s="1"/>
  <c r="F181" i="3" s="1"/>
  <c r="H181" i="3" s="1"/>
  <c r="G180" i="3"/>
  <c r="G181" i="3" l="1"/>
  <c r="I181" i="3"/>
  <c r="C182" i="3" s="1"/>
  <c r="B182" i="3" s="1"/>
  <c r="D182" i="3" s="1"/>
  <c r="E182" i="3" s="1" a="1"/>
  <c r="E182" i="3" s="1"/>
  <c r="F182" i="3" s="1"/>
  <c r="H182" i="3" s="1"/>
  <c r="G182" i="3" l="1"/>
  <c r="I182" i="3"/>
  <c r="C183" i="3" s="1"/>
  <c r="B183" i="3" s="1"/>
  <c r="D183" i="3" s="1"/>
  <c r="E183" i="3" s="1" a="1"/>
  <c r="E183" i="3" s="1"/>
  <c r="F183" i="3" s="1"/>
  <c r="H183" i="3" s="1"/>
  <c r="G183" i="3" l="1"/>
  <c r="I1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<sst xmlns="http://schemas.openxmlformats.org/spreadsheetml/2006/main" count="42" uniqueCount="28">
  <si>
    <t>Capacity</t>
  </si>
  <si>
    <t>Voltage</t>
  </si>
  <si>
    <t>Current</t>
  </si>
  <si>
    <t>Current (0.)</t>
  </si>
  <si>
    <t>Current(all digits)</t>
  </si>
  <si>
    <t>No display</t>
  </si>
  <si>
    <t>Low batt</t>
  </si>
  <si>
    <t>Time</t>
  </si>
  <si>
    <t>Battery Capacity</t>
  </si>
  <si>
    <t>%</t>
  </si>
  <si>
    <t>mAh</t>
  </si>
  <si>
    <t>h</t>
  </si>
  <si>
    <t>Load current</t>
  </si>
  <si>
    <t>Battery Voltage</t>
  </si>
  <si>
    <t>V</t>
  </si>
  <si>
    <t>Discharge</t>
  </si>
  <si>
    <t>BatRow</t>
  </si>
  <si>
    <t>Regulated Voltage</t>
  </si>
  <si>
    <t>mA</t>
  </si>
  <si>
    <t>Loadrow</t>
  </si>
  <si>
    <t>Consumption</t>
  </si>
  <si>
    <t>Vreg</t>
  </si>
  <si>
    <t>Dropout Voltage</t>
  </si>
  <si>
    <t>mV</t>
  </si>
  <si>
    <t>Vdo</t>
  </si>
  <si>
    <t>NONE</t>
  </si>
  <si>
    <t>T(0.)</t>
  </si>
  <si>
    <t>T(all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</si>
</sst>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Battery!$C$1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Battery!$B$2:$B$41</c:f>
              <c:numCache>
                <c:formatCode>General</c:formatCode>
                <c:ptCount val="40"/>
                <c:pt idx="0">
                  <c:v>100</c:v>
                </c:pt>
                <c:pt idx="1">
                  <c:v>99.9</c:v>
                </c:pt>
                <c:pt idx="2">
                  <c:v>99.636363626275184</c:v>
                </c:pt>
                <c:pt idx="3">
                  <c:v>98.909090878825538</c:v>
                </c:pt>
                <c:pt idx="4">
                  <c:v>98.036363027020911</c:v>
                </c:pt>
                <c:pt idx="5">
                  <c:v>97.309090279571265</c:v>
                </c:pt>
                <c:pt idx="6">
                  <c:v>96.363636262751811</c:v>
                </c:pt>
                <c:pt idx="7">
                  <c:v>94.763635663497524</c:v>
                </c:pt>
                <c:pt idx="8">
                  <c:v>90.763635552524519</c:v>
                </c:pt>
                <c:pt idx="9">
                  <c:v>87.345455858971505</c:v>
                </c:pt>
                <c:pt idx="10">
                  <c:v>83.709092121723401</c:v>
                </c:pt>
                <c:pt idx="11">
                  <c:v>79.999996670809594</c:v>
                </c:pt>
                <c:pt idx="12">
                  <c:v>75.636360186111801</c:v>
                </c:pt>
                <c:pt idx="13">
                  <c:v>71.345455415079499</c:v>
                </c:pt>
                <c:pt idx="14">
                  <c:v>66.545450842991301</c:v>
                </c:pt>
                <c:pt idx="15">
                  <c:v>61.309089280814199</c:v>
                </c:pt>
                <c:pt idx="16">
                  <c:v>55.636359631246698</c:v>
                </c:pt>
                <c:pt idx="17">
                  <c:v>50.254545739039997</c:v>
                </c:pt>
                <c:pt idx="18">
                  <c:v>43.709085463342497</c:v>
                </c:pt>
                <c:pt idx="19">
                  <c:v>36.799994362570899</c:v>
                </c:pt>
                <c:pt idx="20">
                  <c:v>31.345448756698602</c:v>
                </c:pt>
                <c:pt idx="21">
                  <c:v>26.036355480855903</c:v>
                </c:pt>
                <c:pt idx="22">
                  <c:v>20.945446248708507</c:v>
                </c:pt>
                <c:pt idx="23">
                  <c:v>16.727273191341695</c:v>
                </c:pt>
                <c:pt idx="24">
                  <c:v>14.036355147936902</c:v>
                </c:pt>
                <c:pt idx="25">
                  <c:v>11.490900531863204</c:v>
                </c:pt>
                <c:pt idx="26">
                  <c:v>11.490900531863204</c:v>
                </c:pt>
                <c:pt idx="27">
                  <c:v>9.0909093431205008</c:v>
                </c:pt>
                <c:pt idx="28">
                  <c:v>6.9818117171356988</c:v>
                </c:pt>
                <c:pt idx="29">
                  <c:v>5.818181979597199</c:v>
                </c:pt>
                <c:pt idx="30">
                  <c:v>4.5818094310915995</c:v>
                </c:pt>
                <c:pt idx="31">
                  <c:v>3.6363637372482032</c:v>
                </c:pt>
                <c:pt idx="32">
                  <c:v>2.7636275624675051</c:v>
                </c:pt>
                <c:pt idx="33">
                  <c:v>2.1818182423489958</c:v>
                </c:pt>
                <c:pt idx="34">
                  <c:v>1.5499999999999972</c:v>
                </c:pt>
                <c:pt idx="35">
                  <c:v>0.94544569384339638</c:v>
                </c:pt>
                <c:pt idx="36">
                  <c:v>0.58180932011859454</c:v>
                </c:pt>
                <c:pt idx="37">
                  <c:v>0.21817294639380691</c:v>
                </c:pt>
                <c:pt idx="38">
                  <c:v>0</c:v>
                </c:pt>
                <c:pt idx="39">
                  <c:v>-9.9999999999994316E-2</c:v>
                </c:pt>
              </c:numCache>
            </c:numRef>
          </c:xVal>
          <c:yVal>
            <c:numRef>
              <c:f>Battery!$C$2:$C$41</c:f>
              <c:numCache>
                <c:formatCode>General</c:formatCode>
                <c:ptCount val="40"/>
                <c:pt idx="0">
                  <c:v>4.2</c:v>
                </c:pt>
                <c:pt idx="1">
                  <c:v>4.1900000000000004</c:v>
                </c:pt>
                <c:pt idx="2">
                  <c:v>4.1577653828300001</c:v>
                </c:pt>
                <c:pt idx="3">
                  <c:v>4.1389943623039001</c:v>
                </c:pt>
                <c:pt idx="4">
                  <c:v>4.1233519048700602</c:v>
                </c:pt>
                <c:pt idx="5">
                  <c:v>4.1155306761531403</c:v>
                </c:pt>
                <c:pt idx="6">
                  <c:v>4.1030167818115499</c:v>
                </c:pt>
                <c:pt idx="7">
                  <c:v>4.0842457612854597</c:v>
                </c:pt>
                <c:pt idx="8">
                  <c:v>4.0420112037867</c:v>
                </c:pt>
                <c:pt idx="9">
                  <c:v>4.0107262889190203</c:v>
                </c:pt>
                <c:pt idx="10">
                  <c:v>3.9747485890841898</c:v>
                </c:pt>
                <c:pt idx="11">
                  <c:v>3.9434636742165101</c:v>
                </c:pt>
                <c:pt idx="12">
                  <c:v>3.91217875934883</c:v>
                </c:pt>
                <c:pt idx="13">
                  <c:v>3.8762011191852399</c:v>
                </c:pt>
                <c:pt idx="14">
                  <c:v>3.8464804858636898</c:v>
                </c:pt>
                <c:pt idx="15">
                  <c:v>3.8183240147457802</c:v>
                </c:pt>
                <c:pt idx="16">
                  <c:v>3.7917318848452402</c:v>
                </c:pt>
                <c:pt idx="17">
                  <c:v>3.7713966424442602</c:v>
                </c:pt>
                <c:pt idx="18">
                  <c:v>3.75106145971451</c:v>
                </c:pt>
                <c:pt idx="19">
                  <c:v>3.7354190022806701</c:v>
                </c:pt>
                <c:pt idx="20">
                  <c:v>3.7213408263929599</c:v>
                </c:pt>
                <c:pt idx="21">
                  <c:v>3.70413408741299</c:v>
                </c:pt>
                <c:pt idx="22">
                  <c:v>3.6806704012622302</c:v>
                </c:pt>
                <c:pt idx="23">
                  <c:v>3.6540782116904502</c:v>
                </c:pt>
                <c:pt idx="24">
                  <c:v>3.63061452553969</c:v>
                </c:pt>
                <c:pt idx="25">
                  <c:v>3.6071508393889302</c:v>
                </c:pt>
                <c:pt idx="26">
                  <c:v>3.6071508393889302</c:v>
                </c:pt>
                <c:pt idx="27">
                  <c:v>3.57586598419249</c:v>
                </c:pt>
                <c:pt idx="28">
                  <c:v>3.5367598406078899</c:v>
                </c:pt>
                <c:pt idx="29">
                  <c:v>3.5023463626479501</c:v>
                </c:pt>
                <c:pt idx="30">
                  <c:v>3.4554189903464199</c:v>
                </c:pt>
                <c:pt idx="31">
                  <c:v>3.4037989524202401</c:v>
                </c:pt>
                <c:pt idx="32">
                  <c:v>3.34905035140179</c:v>
                </c:pt>
                <c:pt idx="33">
                  <c:v>3.29899441600802</c:v>
                </c:pt>
                <c:pt idx="34">
                  <c:v>3.2395531493649101</c:v>
                </c:pt>
                <c:pt idx="35">
                  <c:v>3.1801117633793199</c:v>
                </c:pt>
                <c:pt idx="36">
                  <c:v>3.1222347186111001</c:v>
                </c:pt>
                <c:pt idx="37">
                  <c:v>3.0643575545004</c:v>
                </c:pt>
                <c:pt idx="38">
                  <c:v>3</c:v>
                </c:pt>
                <c:pt idx="39">
                  <c:v>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4A-4F20-A79C-D5B909119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684208"/>
        <c:axId val="1936410480"/>
      </c:scatterChart>
      <c:valAx>
        <c:axId val="6186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0480"/>
        <c:crosses val="autoZero"/>
        <c:crossBetween val="midCat"/>
      </c:valAx>
      <c:valAx>
        <c:axId val="19364104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Load!$G$1</c:f>
              <c:strCache>
                <c:ptCount val="1"/>
                <c:pt idx="0">
                  <c:v>Current(all digits)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03324584426947E-3"/>
                  <c:y val="0.138311825605132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Load!$F$2:$F$10</c:f>
              <c:numCache>
                <c:formatCode>General</c:formatCode>
                <c:ptCount val="9"/>
                <c:pt idx="0">
                  <c:v>3.51</c:v>
                </c:pt>
                <c:pt idx="1">
                  <c:v>3.56</c:v>
                </c:pt>
                <c:pt idx="2">
                  <c:v>3.66</c:v>
                </c:pt>
                <c:pt idx="3">
                  <c:v>3.76</c:v>
                </c:pt>
                <c:pt idx="4">
                  <c:v>3.85</c:v>
                </c:pt>
                <c:pt idx="5">
                  <c:v>3.95</c:v>
                </c:pt>
                <c:pt idx="6">
                  <c:v>4.04</c:v>
                </c:pt>
                <c:pt idx="7">
                  <c:v>4.1399999999999997</c:v>
                </c:pt>
                <c:pt idx="8">
                  <c:v>4.21</c:v>
                </c:pt>
              </c:numCache>
            </c:numRef>
          </c:xVal>
          <c:yVal>
            <c:numRef>
              <c:f>Load!$G$2:$G$10</c:f>
              <c:numCache>
                <c:formatCode>General</c:formatCode>
                <c:ptCount val="9"/>
                <c:pt idx="0">
                  <c:v>117.8</c:v>
                </c:pt>
                <c:pt idx="1">
                  <c:v>119.8</c:v>
                </c:pt>
                <c:pt idx="2">
                  <c:v>123.3</c:v>
                </c:pt>
                <c:pt idx="3">
                  <c:v>126.6</c:v>
                </c:pt>
                <c:pt idx="4">
                  <c:v>130</c:v>
                </c:pt>
                <c:pt idx="5">
                  <c:v>133.4</c:v>
                </c:pt>
                <c:pt idx="6">
                  <c:v>136.69999999999999</c:v>
                </c:pt>
                <c:pt idx="7">
                  <c:v>140.1</c:v>
                </c:pt>
                <c:pt idx="8">
                  <c:v>142.30000000000001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1-4500-A2F3-F771A73A9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69872"/>
        <c:axId val="27867552"/>
      </c:scatterChart>
      <c:valAx>
        <c:axId val="2656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7552"/>
        <c:crosses val="autoZero"/>
        <c:crossBetween val="midCat"/>
      </c:valAx>
      <c:valAx>
        <c:axId val="27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Load!$A$2:$A$14</c:f>
              <c:numCache>
                <c:formatCode>General</c:formatCode>
                <c:ptCount val="13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  <c:pt idx="9">
                  <c:v>3.46</c:v>
                </c:pt>
                <c:pt idx="10">
                  <c:v>3.41</c:v>
                </c:pt>
                <c:pt idx="11">
                  <c:v>3.31</c:v>
                </c:pt>
                <c:pt idx="12">
                  <c:v>3.22</c:v>
                </c:pt>
              </c:numCache>
            </c:numRef>
          </c:xVal>
          <c:yVal>
            <c:numRef>
              <c:f>Load!$B$2:$B$14</c:f>
              <c:numCache>
                <c:formatCode>General</c:formatCode>
                <c:ptCount val="13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  <c:pt idx="9">
                  <c:v>86.4</c:v>
                </c:pt>
                <c:pt idx="10">
                  <c:v>85.3</c:v>
                </c:pt>
                <c:pt idx="11">
                  <c:v>83</c:v>
                </c:pt>
                <c:pt idx="12">
                  <c:v>75.7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26-406A-9E2A-BFBCE1A2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83392"/>
        <c:axId val="1075593648"/>
      </c:scatterChart>
      <c:valAx>
        <c:axId val="128883392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593648"/>
        <c:crosses val="autoZero"/>
        <c:crossBetween val="midCat"/>
      </c:valAx>
      <c:valAx>
        <c:axId val="10755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603893263342079E-2"/>
                  <c:y val="0.16770268299795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Load!$A$2:$A$10</c:f>
              <c:numCache>
                <c:formatCode>General</c:formatCode>
                <c:ptCount val="9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</c:numCache>
            </c:numRef>
          </c:xVal>
          <c:yVal>
            <c:numRef>
              <c:f>Load!$B$2:$B$10</c:f>
              <c:numCache>
                <c:formatCode>General</c:formatCode>
                <c:ptCount val="9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1-4385-A1F2-211B3D80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Model!$B$1:$B$2</c:f>
              <c:strCache>
                <c:ptCount val="2"/>
                <c:pt idx="0">
                  <c:v>Battery Capacity</c:v>
                </c:pt>
                <c:pt idx="1">
                  <c:v>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Model!$A$3:$A$243</c:f>
              <c:numCache>
                <c:formatCode>General</c:formatCode>
                <c:ptCount val="2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Model!$B$3:$B$243</c:f>
              <c:numCache>
                <c:formatCode>General</c:formatCode>
                <c:ptCount val="241"/>
                <c:pt idx="0">
                  <c:v>100</c:v>
                </c:pt>
                <c:pt idx="1">
                  <c:v>99.420464666666675</c:v>
                </c:pt>
                <c:pt idx="2">
                  <c:v>98.840929333333349</c:v>
                </c:pt>
                <c:pt idx="3">
                  <c:v>98.26139400000001</c:v>
                </c:pt>
                <c:pt idx="4">
                  <c:v>97.681858666666685</c:v>
                </c:pt>
                <c:pt idx="5">
                  <c:v>97.102323333333359</c:v>
                </c:pt>
                <c:pt idx="6">
                  <c:v>96.522788000000034</c:v>
                </c:pt>
                <c:pt idx="7">
                  <c:v>95.943252666666709</c:v>
                </c:pt>
                <c:pt idx="8">
                  <c:v>95.363717333333383</c:v>
                </c:pt>
                <c:pt idx="9">
                  <c:v>94.784182000000044</c:v>
                </c:pt>
                <c:pt idx="10">
                  <c:v>94.204646666666719</c:v>
                </c:pt>
                <c:pt idx="11">
                  <c:v>93.625111333333393</c:v>
                </c:pt>
                <c:pt idx="12">
                  <c:v>93.045576000000068</c:v>
                </c:pt>
                <c:pt idx="13">
                  <c:v>92.466040666666743</c:v>
                </c:pt>
                <c:pt idx="14">
                  <c:v>91.886505333333417</c:v>
                </c:pt>
                <c:pt idx="15">
                  <c:v>91.306970000000092</c:v>
                </c:pt>
                <c:pt idx="16">
                  <c:v>90.727434666666767</c:v>
                </c:pt>
                <c:pt idx="17">
                  <c:v>90.147899333333442</c:v>
                </c:pt>
                <c:pt idx="18">
                  <c:v>89.568364000000116</c:v>
                </c:pt>
                <c:pt idx="19">
                  <c:v>88.988828666666791</c:v>
                </c:pt>
                <c:pt idx="20">
                  <c:v>88.409293333333466</c:v>
                </c:pt>
                <c:pt idx="21">
                  <c:v>87.829758000000126</c:v>
                </c:pt>
                <c:pt idx="22">
                  <c:v>87.250222666666801</c:v>
                </c:pt>
                <c:pt idx="23">
                  <c:v>86.670687333333476</c:v>
                </c:pt>
                <c:pt idx="24">
                  <c:v>86.09115200000015</c:v>
                </c:pt>
                <c:pt idx="25">
                  <c:v>85.511616666666825</c:v>
                </c:pt>
                <c:pt idx="26">
                  <c:v>84.9320813333335</c:v>
                </c:pt>
                <c:pt idx="27">
                  <c:v>84.35254600000016</c:v>
                </c:pt>
                <c:pt idx="28">
                  <c:v>83.773010666666835</c:v>
                </c:pt>
                <c:pt idx="29">
                  <c:v>83.19347533333351</c:v>
                </c:pt>
                <c:pt idx="30">
                  <c:v>82.613940000000184</c:v>
                </c:pt>
                <c:pt idx="31">
                  <c:v>82.034404666666859</c:v>
                </c:pt>
                <c:pt idx="32">
                  <c:v>81.454869333333534</c:v>
                </c:pt>
                <c:pt idx="33">
                  <c:v>80.875334000000194</c:v>
                </c:pt>
                <c:pt idx="34">
                  <c:v>80.295798666666869</c:v>
                </c:pt>
                <c:pt idx="35">
                  <c:v>79.716263333333544</c:v>
                </c:pt>
                <c:pt idx="36">
                  <c:v>79.136728000000218</c:v>
                </c:pt>
                <c:pt idx="37">
                  <c:v>78.557192666666893</c:v>
                </c:pt>
                <c:pt idx="38">
                  <c:v>77.977657333333568</c:v>
                </c:pt>
                <c:pt idx="39">
                  <c:v>77.398122000000242</c:v>
                </c:pt>
                <c:pt idx="40">
                  <c:v>76.818586666666917</c:v>
                </c:pt>
                <c:pt idx="41">
                  <c:v>76.239051333333592</c:v>
                </c:pt>
                <c:pt idx="42">
                  <c:v>75.659516000000238</c:v>
                </c:pt>
                <c:pt idx="43">
                  <c:v>75.079980666666913</c:v>
                </c:pt>
                <c:pt idx="44">
                  <c:v>74.500445333333573</c:v>
                </c:pt>
                <c:pt idx="45">
                  <c:v>73.920910000000248</c:v>
                </c:pt>
                <c:pt idx="46">
                  <c:v>73.341374666666908</c:v>
                </c:pt>
                <c:pt idx="47">
                  <c:v>72.761839333333583</c:v>
                </c:pt>
                <c:pt idx="48">
                  <c:v>72.182304000000258</c:v>
                </c:pt>
                <c:pt idx="49">
                  <c:v>71.602768666666904</c:v>
                </c:pt>
                <c:pt idx="50">
                  <c:v>71.023233333333579</c:v>
                </c:pt>
                <c:pt idx="51">
                  <c:v>70.443698000000254</c:v>
                </c:pt>
                <c:pt idx="52">
                  <c:v>69.864162666666914</c:v>
                </c:pt>
                <c:pt idx="53">
                  <c:v>69.284627333333589</c:v>
                </c:pt>
                <c:pt idx="54">
                  <c:v>68.705092000000249</c:v>
                </c:pt>
                <c:pt idx="55">
                  <c:v>68.12555666666691</c:v>
                </c:pt>
                <c:pt idx="56">
                  <c:v>67.54602133333357</c:v>
                </c:pt>
                <c:pt idx="57">
                  <c:v>66.966486000000231</c:v>
                </c:pt>
                <c:pt idx="58">
                  <c:v>66.386950666666905</c:v>
                </c:pt>
                <c:pt idx="59">
                  <c:v>65.807415333333566</c:v>
                </c:pt>
                <c:pt idx="60">
                  <c:v>65.227880000000226</c:v>
                </c:pt>
                <c:pt idx="61">
                  <c:v>64.648344666666901</c:v>
                </c:pt>
                <c:pt idx="62">
                  <c:v>64.068809333333562</c:v>
                </c:pt>
                <c:pt idx="63">
                  <c:v>63.489274000000229</c:v>
                </c:pt>
                <c:pt idx="64">
                  <c:v>62.90973866666689</c:v>
                </c:pt>
                <c:pt idx="65">
                  <c:v>62.330203333333557</c:v>
                </c:pt>
                <c:pt idx="66">
                  <c:v>61.750668000000218</c:v>
                </c:pt>
                <c:pt idx="67">
                  <c:v>61.171132666666885</c:v>
                </c:pt>
                <c:pt idx="68">
                  <c:v>60.59159733333356</c:v>
                </c:pt>
                <c:pt idx="69">
                  <c:v>60.012062000000221</c:v>
                </c:pt>
                <c:pt idx="70">
                  <c:v>59.432526666666888</c:v>
                </c:pt>
                <c:pt idx="71">
                  <c:v>58.852991333333549</c:v>
                </c:pt>
                <c:pt idx="72">
                  <c:v>58.273456000000209</c:v>
                </c:pt>
                <c:pt idx="73">
                  <c:v>57.693920666666877</c:v>
                </c:pt>
                <c:pt idx="74">
                  <c:v>57.114385333333551</c:v>
                </c:pt>
                <c:pt idx="75">
                  <c:v>56.534850000000212</c:v>
                </c:pt>
                <c:pt idx="76">
                  <c:v>55.955314666666879</c:v>
                </c:pt>
                <c:pt idx="77">
                  <c:v>55.37577933333354</c:v>
                </c:pt>
                <c:pt idx="78">
                  <c:v>54.796244000000208</c:v>
                </c:pt>
                <c:pt idx="79">
                  <c:v>54.216708666666868</c:v>
                </c:pt>
                <c:pt idx="80">
                  <c:v>53.637173333333536</c:v>
                </c:pt>
                <c:pt idx="81">
                  <c:v>53.05763800000021</c:v>
                </c:pt>
                <c:pt idx="82">
                  <c:v>52.478102666666871</c:v>
                </c:pt>
                <c:pt idx="83">
                  <c:v>51.898567333333524</c:v>
                </c:pt>
                <c:pt idx="84">
                  <c:v>51.319032000000185</c:v>
                </c:pt>
                <c:pt idx="85">
                  <c:v>50.739496666666852</c:v>
                </c:pt>
                <c:pt idx="86">
                  <c:v>50.159961333333527</c:v>
                </c:pt>
                <c:pt idx="87">
                  <c:v>49.58042600000018</c:v>
                </c:pt>
                <c:pt idx="88">
                  <c:v>49.000890666666841</c:v>
                </c:pt>
                <c:pt idx="89">
                  <c:v>48.421355333333508</c:v>
                </c:pt>
                <c:pt idx="90">
                  <c:v>47.841820000000176</c:v>
                </c:pt>
                <c:pt idx="91">
                  <c:v>47.262284666666837</c:v>
                </c:pt>
                <c:pt idx="92">
                  <c:v>46.682749333333504</c:v>
                </c:pt>
                <c:pt idx="93">
                  <c:v>46.103214000000165</c:v>
                </c:pt>
                <c:pt idx="94">
                  <c:v>45.523678666666825</c:v>
                </c:pt>
                <c:pt idx="95">
                  <c:v>44.944143333333493</c:v>
                </c:pt>
                <c:pt idx="96">
                  <c:v>44.364608000000153</c:v>
                </c:pt>
                <c:pt idx="97">
                  <c:v>43.785072666666821</c:v>
                </c:pt>
                <c:pt idx="98">
                  <c:v>43.205537333333481</c:v>
                </c:pt>
                <c:pt idx="99">
                  <c:v>42.626002000000149</c:v>
                </c:pt>
                <c:pt idx="100">
                  <c:v>42.046466666666809</c:v>
                </c:pt>
                <c:pt idx="101">
                  <c:v>41.466931333333477</c:v>
                </c:pt>
                <c:pt idx="102">
                  <c:v>40.887396000000145</c:v>
                </c:pt>
                <c:pt idx="103">
                  <c:v>40.307860666666798</c:v>
                </c:pt>
                <c:pt idx="104">
                  <c:v>39.728325333333466</c:v>
                </c:pt>
                <c:pt idx="105">
                  <c:v>39.148790000000126</c:v>
                </c:pt>
                <c:pt idx="106">
                  <c:v>38.569254666666794</c:v>
                </c:pt>
                <c:pt idx="107">
                  <c:v>37.989719333333461</c:v>
                </c:pt>
                <c:pt idx="108">
                  <c:v>37.410184000000122</c:v>
                </c:pt>
                <c:pt idx="109">
                  <c:v>36.830648666666782</c:v>
                </c:pt>
                <c:pt idx="110">
                  <c:v>36.251113333333443</c:v>
                </c:pt>
                <c:pt idx="111">
                  <c:v>35.671578000000117</c:v>
                </c:pt>
                <c:pt idx="112">
                  <c:v>35.092042666666778</c:v>
                </c:pt>
                <c:pt idx="113">
                  <c:v>34.512507333333438</c:v>
                </c:pt>
                <c:pt idx="114">
                  <c:v>33.932972000000106</c:v>
                </c:pt>
                <c:pt idx="115">
                  <c:v>33.353436666666774</c:v>
                </c:pt>
                <c:pt idx="116">
                  <c:v>32.773901333333441</c:v>
                </c:pt>
                <c:pt idx="117">
                  <c:v>32.194366000000116</c:v>
                </c:pt>
                <c:pt idx="118">
                  <c:v>31.614830666666769</c:v>
                </c:pt>
                <c:pt idx="119">
                  <c:v>31.03529533333344</c:v>
                </c:pt>
                <c:pt idx="120">
                  <c:v>30.455760000000108</c:v>
                </c:pt>
                <c:pt idx="121">
                  <c:v>29.876224666666779</c:v>
                </c:pt>
                <c:pt idx="122">
                  <c:v>29.296689333333447</c:v>
                </c:pt>
                <c:pt idx="123">
                  <c:v>28.717154000000107</c:v>
                </c:pt>
                <c:pt idx="124">
                  <c:v>28.137618666666775</c:v>
                </c:pt>
                <c:pt idx="125">
                  <c:v>27.558083333333443</c:v>
                </c:pt>
                <c:pt idx="126">
                  <c:v>26.978548000000114</c:v>
                </c:pt>
                <c:pt idx="127">
                  <c:v>26.399012666666781</c:v>
                </c:pt>
                <c:pt idx="128">
                  <c:v>25.819477333333435</c:v>
                </c:pt>
                <c:pt idx="129">
                  <c:v>25.239942000000106</c:v>
                </c:pt>
                <c:pt idx="130">
                  <c:v>24.660406666666777</c:v>
                </c:pt>
                <c:pt idx="131">
                  <c:v>24.080871333333445</c:v>
                </c:pt>
                <c:pt idx="132">
                  <c:v>23.501336000000116</c:v>
                </c:pt>
                <c:pt idx="133">
                  <c:v>22.921800666666773</c:v>
                </c:pt>
                <c:pt idx="134">
                  <c:v>22.34226533333344</c:v>
                </c:pt>
                <c:pt idx="135">
                  <c:v>21.762730000000108</c:v>
                </c:pt>
                <c:pt idx="136">
                  <c:v>21.183194666666775</c:v>
                </c:pt>
                <c:pt idx="137">
                  <c:v>20.603659333333447</c:v>
                </c:pt>
                <c:pt idx="138">
                  <c:v>20.024124000000104</c:v>
                </c:pt>
                <c:pt idx="139">
                  <c:v>19.444588666666775</c:v>
                </c:pt>
                <c:pt idx="140">
                  <c:v>18.865053333333442</c:v>
                </c:pt>
                <c:pt idx="141">
                  <c:v>18.28551800000011</c:v>
                </c:pt>
                <c:pt idx="142">
                  <c:v>17.705982666666781</c:v>
                </c:pt>
                <c:pt idx="143">
                  <c:v>17.126447333333438</c:v>
                </c:pt>
                <c:pt idx="144">
                  <c:v>16.546912000000109</c:v>
                </c:pt>
                <c:pt idx="145">
                  <c:v>15.967376666666777</c:v>
                </c:pt>
                <c:pt idx="146">
                  <c:v>15.387841333333446</c:v>
                </c:pt>
                <c:pt idx="147">
                  <c:v>14.808306000000115</c:v>
                </c:pt>
                <c:pt idx="148">
                  <c:v>14.228770666666774</c:v>
                </c:pt>
                <c:pt idx="149">
                  <c:v>13.64923533333344</c:v>
                </c:pt>
                <c:pt idx="150">
                  <c:v>13.069742587338547</c:v>
                </c:pt>
                <c:pt idx="151">
                  <c:v>12.490452190650876</c:v>
                </c:pt>
                <c:pt idx="152">
                  <c:v>11.911365745842142</c:v>
                </c:pt>
                <c:pt idx="153">
                  <c:v>11.332484449562644</c:v>
                </c:pt>
                <c:pt idx="154">
                  <c:v>10.756491070161024</c:v>
                </c:pt>
                <c:pt idx="155">
                  <c:v>10.180861127205837</c:v>
                </c:pt>
                <c:pt idx="156">
                  <c:v>9.6055939138462403</c:v>
                </c:pt>
                <c:pt idx="157">
                  <c:v>9.0306941911027767</c:v>
                </c:pt>
                <c:pt idx="158">
                  <c:v>8.4593853197101812</c:v>
                </c:pt>
                <c:pt idx="159">
                  <c:v>7.8887493745584045</c:v>
                </c:pt>
                <c:pt idx="160">
                  <c:v>7.3187902950587249</c:v>
                </c:pt>
                <c:pt idx="161">
                  <c:v>6.7495044847737367</c:v>
                </c:pt>
                <c:pt idx="162">
                  <c:v>6.1844375680225196</c:v>
                </c:pt>
                <c:pt idx="163">
                  <c:v>5.6203928300409816</c:v>
                </c:pt>
                <c:pt idx="164">
                  <c:v>5.0609157696823015</c:v>
                </c:pt>
                <c:pt idx="165">
                  <c:v>4.5037727022689911</c:v>
                </c:pt>
                <c:pt idx="166">
                  <c:v>3.9519115122577926</c:v>
                </c:pt>
                <c:pt idx="167">
                  <c:v>3.410232715784129</c:v>
                </c:pt>
                <c:pt idx="168">
                  <c:v>2.8612008542003307</c:v>
                </c:pt>
                <c:pt idx="169">
                  <c:v>2.3041970993287331</c:v>
                </c:pt>
                <c:pt idx="170">
                  <c:v>1.7645623335273304</c:v>
                </c:pt>
                <c:pt idx="171">
                  <c:v>1.2330469069776184</c:v>
                </c:pt>
                <c:pt idx="172">
                  <c:v>0.71126773696689705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D-4198-8290-2F75C4A70354}"/>
            </c:ext>
          </c:extLst>
        </c:ser>
        <c:ser>
          <c:idx val="2"/>
          <c:order val="2"/>
          <c:tx>
            <c:strRef>
              <c:f>Model!$H$1:$H$2</c:f>
              <c:strCache>
                <c:ptCount val="2"/>
                <c:pt idx="0">
                  <c:v>Load current</c:v>
                </c:pt>
                <c:pt idx="1">
                  <c:v>mA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Model!$A$3:$A$243</c:f>
              <c:numCache>
                <c:formatCode>General</c:formatCode>
                <c:ptCount val="2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Model!$H$3:$H$243</c:f>
              <c:numCache>
                <c:formatCode>General</c:formatCode>
                <c:ptCount val="241"/>
                <c:pt idx="0">
                  <c:v>86.930300000000017</c:v>
                </c:pt>
                <c:pt idx="1">
                  <c:v>86.930300000000017</c:v>
                </c:pt>
                <c:pt idx="2">
                  <c:v>86.930300000000017</c:v>
                </c:pt>
                <c:pt idx="3">
                  <c:v>86.930300000000017</c:v>
                </c:pt>
                <c:pt idx="4">
                  <c:v>86.930300000000017</c:v>
                </c:pt>
                <c:pt idx="5">
                  <c:v>86.930300000000017</c:v>
                </c:pt>
                <c:pt idx="6">
                  <c:v>86.930300000000017</c:v>
                </c:pt>
                <c:pt idx="7">
                  <c:v>86.930300000000017</c:v>
                </c:pt>
                <c:pt idx="8">
                  <c:v>86.930300000000017</c:v>
                </c:pt>
                <c:pt idx="9">
                  <c:v>86.930300000000017</c:v>
                </c:pt>
                <c:pt idx="10">
                  <c:v>86.930300000000017</c:v>
                </c:pt>
                <c:pt idx="11">
                  <c:v>86.930300000000017</c:v>
                </c:pt>
                <c:pt idx="12">
                  <c:v>86.930300000000017</c:v>
                </c:pt>
                <c:pt idx="13">
                  <c:v>86.930300000000017</c:v>
                </c:pt>
                <c:pt idx="14">
                  <c:v>86.930300000000017</c:v>
                </c:pt>
                <c:pt idx="15">
                  <c:v>86.930300000000017</c:v>
                </c:pt>
                <c:pt idx="16">
                  <c:v>86.930300000000017</c:v>
                </c:pt>
                <c:pt idx="17">
                  <c:v>86.930300000000017</c:v>
                </c:pt>
                <c:pt idx="18">
                  <c:v>86.930300000000017</c:v>
                </c:pt>
                <c:pt idx="19">
                  <c:v>86.930300000000017</c:v>
                </c:pt>
                <c:pt idx="20">
                  <c:v>86.930300000000017</c:v>
                </c:pt>
                <c:pt idx="21">
                  <c:v>86.930300000000017</c:v>
                </c:pt>
                <c:pt idx="22">
                  <c:v>86.930300000000017</c:v>
                </c:pt>
                <c:pt idx="23">
                  <c:v>86.930300000000017</c:v>
                </c:pt>
                <c:pt idx="24">
                  <c:v>86.930300000000017</c:v>
                </c:pt>
                <c:pt idx="25">
                  <c:v>86.930300000000017</c:v>
                </c:pt>
                <c:pt idx="26">
                  <c:v>86.930300000000017</c:v>
                </c:pt>
                <c:pt idx="27">
                  <c:v>86.930300000000017</c:v>
                </c:pt>
                <c:pt idx="28">
                  <c:v>86.930300000000017</c:v>
                </c:pt>
                <c:pt idx="29">
                  <c:v>86.930300000000017</c:v>
                </c:pt>
                <c:pt idx="30">
                  <c:v>86.930300000000017</c:v>
                </c:pt>
                <c:pt idx="31">
                  <c:v>86.930300000000017</c:v>
                </c:pt>
                <c:pt idx="32">
                  <c:v>86.930300000000017</c:v>
                </c:pt>
                <c:pt idx="33">
                  <c:v>86.930300000000017</c:v>
                </c:pt>
                <c:pt idx="34">
                  <c:v>86.930300000000017</c:v>
                </c:pt>
                <c:pt idx="35">
                  <c:v>86.930300000000017</c:v>
                </c:pt>
                <c:pt idx="36">
                  <c:v>86.930300000000017</c:v>
                </c:pt>
                <c:pt idx="37">
                  <c:v>86.930300000000017</c:v>
                </c:pt>
                <c:pt idx="38">
                  <c:v>86.930300000000017</c:v>
                </c:pt>
                <c:pt idx="39">
                  <c:v>86.930300000000017</c:v>
                </c:pt>
                <c:pt idx="40">
                  <c:v>86.930300000000017</c:v>
                </c:pt>
                <c:pt idx="41">
                  <c:v>86.930300000000017</c:v>
                </c:pt>
                <c:pt idx="42">
                  <c:v>86.930300000000017</c:v>
                </c:pt>
                <c:pt idx="43">
                  <c:v>86.930300000000017</c:v>
                </c:pt>
                <c:pt idx="44">
                  <c:v>86.930300000000017</c:v>
                </c:pt>
                <c:pt idx="45">
                  <c:v>86.930300000000017</c:v>
                </c:pt>
                <c:pt idx="46">
                  <c:v>86.930300000000017</c:v>
                </c:pt>
                <c:pt idx="47">
                  <c:v>86.930300000000017</c:v>
                </c:pt>
                <c:pt idx="48">
                  <c:v>86.930300000000017</c:v>
                </c:pt>
                <c:pt idx="49">
                  <c:v>86.930300000000017</c:v>
                </c:pt>
                <c:pt idx="50">
                  <c:v>86.930300000000017</c:v>
                </c:pt>
                <c:pt idx="51">
                  <c:v>86.930300000000017</c:v>
                </c:pt>
                <c:pt idx="52">
                  <c:v>86.930300000000017</c:v>
                </c:pt>
                <c:pt idx="53">
                  <c:v>86.930300000000017</c:v>
                </c:pt>
                <c:pt idx="54">
                  <c:v>86.930300000000017</c:v>
                </c:pt>
                <c:pt idx="55">
                  <c:v>86.930300000000017</c:v>
                </c:pt>
                <c:pt idx="56">
                  <c:v>86.930300000000017</c:v>
                </c:pt>
                <c:pt idx="57">
                  <c:v>86.930300000000017</c:v>
                </c:pt>
                <c:pt idx="58">
                  <c:v>86.930300000000017</c:v>
                </c:pt>
                <c:pt idx="59">
                  <c:v>86.930300000000017</c:v>
                </c:pt>
                <c:pt idx="60">
                  <c:v>86.930300000000017</c:v>
                </c:pt>
                <c:pt idx="61">
                  <c:v>86.930300000000017</c:v>
                </c:pt>
                <c:pt idx="62">
                  <c:v>86.930300000000017</c:v>
                </c:pt>
                <c:pt idx="63">
                  <c:v>86.930300000000017</c:v>
                </c:pt>
                <c:pt idx="64">
                  <c:v>86.930300000000017</c:v>
                </c:pt>
                <c:pt idx="65">
                  <c:v>86.930300000000017</c:v>
                </c:pt>
                <c:pt idx="66">
                  <c:v>86.930300000000017</c:v>
                </c:pt>
                <c:pt idx="67">
                  <c:v>86.930300000000017</c:v>
                </c:pt>
                <c:pt idx="68">
                  <c:v>86.930300000000017</c:v>
                </c:pt>
                <c:pt idx="69">
                  <c:v>86.930300000000017</c:v>
                </c:pt>
                <c:pt idx="70">
                  <c:v>86.930300000000017</c:v>
                </c:pt>
                <c:pt idx="71">
                  <c:v>86.930300000000017</c:v>
                </c:pt>
                <c:pt idx="72">
                  <c:v>86.930300000000017</c:v>
                </c:pt>
                <c:pt idx="73">
                  <c:v>86.930300000000017</c:v>
                </c:pt>
                <c:pt idx="74">
                  <c:v>86.930300000000017</c:v>
                </c:pt>
                <c:pt idx="75">
                  <c:v>86.930300000000017</c:v>
                </c:pt>
                <c:pt idx="76">
                  <c:v>86.930300000000017</c:v>
                </c:pt>
                <c:pt idx="77">
                  <c:v>86.930300000000017</c:v>
                </c:pt>
                <c:pt idx="78">
                  <c:v>86.930300000000017</c:v>
                </c:pt>
                <c:pt idx="79">
                  <c:v>86.930300000000017</c:v>
                </c:pt>
                <c:pt idx="80">
                  <c:v>86.930300000000017</c:v>
                </c:pt>
                <c:pt idx="81">
                  <c:v>86.930300000000017</c:v>
                </c:pt>
                <c:pt idx="82">
                  <c:v>86.930300000000017</c:v>
                </c:pt>
                <c:pt idx="83">
                  <c:v>86.930300000000017</c:v>
                </c:pt>
                <c:pt idx="84">
                  <c:v>86.930300000000017</c:v>
                </c:pt>
                <c:pt idx="85">
                  <c:v>86.930300000000017</c:v>
                </c:pt>
                <c:pt idx="86">
                  <c:v>86.930300000000017</c:v>
                </c:pt>
                <c:pt idx="87">
                  <c:v>86.930300000000017</c:v>
                </c:pt>
                <c:pt idx="88">
                  <c:v>86.930300000000017</c:v>
                </c:pt>
                <c:pt idx="89">
                  <c:v>86.930300000000017</c:v>
                </c:pt>
                <c:pt idx="90">
                  <c:v>86.930300000000017</c:v>
                </c:pt>
                <c:pt idx="91">
                  <c:v>86.930300000000017</c:v>
                </c:pt>
                <c:pt idx="92">
                  <c:v>86.930300000000017</c:v>
                </c:pt>
                <c:pt idx="93">
                  <c:v>86.930300000000017</c:v>
                </c:pt>
                <c:pt idx="94">
                  <c:v>86.930300000000017</c:v>
                </c:pt>
                <c:pt idx="95">
                  <c:v>86.930300000000017</c:v>
                </c:pt>
                <c:pt idx="96">
                  <c:v>86.930300000000017</c:v>
                </c:pt>
                <c:pt idx="97">
                  <c:v>86.930300000000017</c:v>
                </c:pt>
                <c:pt idx="98">
                  <c:v>86.930300000000017</c:v>
                </c:pt>
                <c:pt idx="99">
                  <c:v>86.930300000000017</c:v>
                </c:pt>
                <c:pt idx="100">
                  <c:v>86.930300000000017</c:v>
                </c:pt>
                <c:pt idx="101">
                  <c:v>86.930300000000017</c:v>
                </c:pt>
                <c:pt idx="102">
                  <c:v>86.930300000000017</c:v>
                </c:pt>
                <c:pt idx="103">
                  <c:v>86.930300000000017</c:v>
                </c:pt>
                <c:pt idx="104">
                  <c:v>86.930300000000017</c:v>
                </c:pt>
                <c:pt idx="105">
                  <c:v>86.930300000000017</c:v>
                </c:pt>
                <c:pt idx="106">
                  <c:v>86.930300000000017</c:v>
                </c:pt>
                <c:pt idx="107">
                  <c:v>86.930300000000017</c:v>
                </c:pt>
                <c:pt idx="108">
                  <c:v>86.930300000000017</c:v>
                </c:pt>
                <c:pt idx="109">
                  <c:v>86.930300000000017</c:v>
                </c:pt>
                <c:pt idx="110">
                  <c:v>86.930300000000017</c:v>
                </c:pt>
                <c:pt idx="111">
                  <c:v>86.930300000000017</c:v>
                </c:pt>
                <c:pt idx="112">
                  <c:v>86.930300000000017</c:v>
                </c:pt>
                <c:pt idx="113">
                  <c:v>86.930300000000017</c:v>
                </c:pt>
                <c:pt idx="114">
                  <c:v>86.930300000000017</c:v>
                </c:pt>
                <c:pt idx="115">
                  <c:v>86.930300000000017</c:v>
                </c:pt>
                <c:pt idx="116">
                  <c:v>86.930300000000017</c:v>
                </c:pt>
                <c:pt idx="117">
                  <c:v>86.930300000000017</c:v>
                </c:pt>
                <c:pt idx="118">
                  <c:v>86.930300000000017</c:v>
                </c:pt>
                <c:pt idx="119">
                  <c:v>86.930300000000017</c:v>
                </c:pt>
                <c:pt idx="120">
                  <c:v>86.930300000000017</c:v>
                </c:pt>
                <c:pt idx="121">
                  <c:v>86.930300000000017</c:v>
                </c:pt>
                <c:pt idx="122">
                  <c:v>86.930300000000017</c:v>
                </c:pt>
                <c:pt idx="123">
                  <c:v>86.930300000000017</c:v>
                </c:pt>
                <c:pt idx="124">
                  <c:v>86.930300000000017</c:v>
                </c:pt>
                <c:pt idx="125">
                  <c:v>86.930300000000017</c:v>
                </c:pt>
                <c:pt idx="126">
                  <c:v>86.930300000000017</c:v>
                </c:pt>
                <c:pt idx="127">
                  <c:v>86.930300000000017</c:v>
                </c:pt>
                <c:pt idx="128">
                  <c:v>86.930300000000017</c:v>
                </c:pt>
                <c:pt idx="129">
                  <c:v>86.930300000000017</c:v>
                </c:pt>
                <c:pt idx="130">
                  <c:v>86.930300000000017</c:v>
                </c:pt>
                <c:pt idx="131">
                  <c:v>86.930300000000017</c:v>
                </c:pt>
                <c:pt idx="132">
                  <c:v>86.930300000000017</c:v>
                </c:pt>
                <c:pt idx="133">
                  <c:v>86.930300000000017</c:v>
                </c:pt>
                <c:pt idx="134">
                  <c:v>86.930300000000017</c:v>
                </c:pt>
                <c:pt idx="135">
                  <c:v>86.930300000000017</c:v>
                </c:pt>
                <c:pt idx="136">
                  <c:v>86.930300000000017</c:v>
                </c:pt>
                <c:pt idx="137">
                  <c:v>86.930300000000017</c:v>
                </c:pt>
                <c:pt idx="138">
                  <c:v>86.930300000000017</c:v>
                </c:pt>
                <c:pt idx="139">
                  <c:v>86.930300000000017</c:v>
                </c:pt>
                <c:pt idx="140">
                  <c:v>86.930300000000017</c:v>
                </c:pt>
                <c:pt idx="141">
                  <c:v>86.930300000000017</c:v>
                </c:pt>
                <c:pt idx="142">
                  <c:v>86.930300000000017</c:v>
                </c:pt>
                <c:pt idx="143">
                  <c:v>86.930300000000017</c:v>
                </c:pt>
                <c:pt idx="144">
                  <c:v>86.930300000000017</c:v>
                </c:pt>
                <c:pt idx="145">
                  <c:v>86.930300000000017</c:v>
                </c:pt>
                <c:pt idx="146">
                  <c:v>86.930300000000017</c:v>
                </c:pt>
                <c:pt idx="147">
                  <c:v>86.930300000000017</c:v>
                </c:pt>
                <c:pt idx="148">
                  <c:v>86.930300000000017</c:v>
                </c:pt>
                <c:pt idx="149">
                  <c:v>86.923911899234255</c:v>
                </c:pt>
                <c:pt idx="150">
                  <c:v>86.893559503151124</c:v>
                </c:pt>
                <c:pt idx="151">
                  <c:v>86.862966721310428</c:v>
                </c:pt>
                <c:pt idx="152">
                  <c:v>86.832194441923363</c:v>
                </c:pt>
                <c:pt idx="153">
                  <c:v>86.399006910243159</c:v>
                </c:pt>
                <c:pt idx="154">
                  <c:v>86.344491443278372</c:v>
                </c:pt>
                <c:pt idx="155">
                  <c:v>86.29008200393983</c:v>
                </c:pt>
                <c:pt idx="156">
                  <c:v>86.234958411519955</c:v>
                </c:pt>
                <c:pt idx="157">
                  <c:v>85.696330708887885</c:v>
                </c:pt>
                <c:pt idx="158">
                  <c:v>85.595391772767044</c:v>
                </c:pt>
                <c:pt idx="159">
                  <c:v>85.493861924952157</c:v>
                </c:pt>
                <c:pt idx="160">
                  <c:v>85.392871542746789</c:v>
                </c:pt>
                <c:pt idx="161">
                  <c:v>84.760037512684391</c:v>
                </c:pt>
                <c:pt idx="162">
                  <c:v>84.606710697229531</c:v>
                </c:pt>
                <c:pt idx="163">
                  <c:v>83.921559053803733</c:v>
                </c:pt>
                <c:pt idx="164">
                  <c:v>83.571460111995364</c:v>
                </c:pt>
                <c:pt idx="165">
                  <c:v>82.779178501678601</c:v>
                </c:pt>
                <c:pt idx="166">
                  <c:v>81.251819471051277</c:v>
                </c:pt>
                <c:pt idx="167">
                  <c:v>82.354779237568579</c:v>
                </c:pt>
                <c:pt idx="168">
                  <c:v>83.550563230741375</c:v>
                </c:pt>
                <c:pt idx="169">
                  <c:v>80.945214870209227</c:v>
                </c:pt>
                <c:pt idx="170">
                  <c:v>79.727313982455684</c:v>
                </c:pt>
                <c:pt idx="171">
                  <c:v>78.266875501609903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5D-4198-8290-2F75C4A70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0240"/>
        <c:axId val="1878198880"/>
      </c:scatterChart>
      <c:scatterChart>
        <c:scatterStyle val="lineMarker"/>
        <c:varyColors val="0"/>
        <c:ser>
          <c:idx val="1"/>
          <c:order val="1"/>
          <c:tx>
            <c:strRef>
              <c:f>Model!$E$1:$E$2</c:f>
              <c:strCache>
                <c:ptCount val="2"/>
                <c:pt idx="0">
                  <c:v>Battery Voltage</c:v>
                </c:pt>
                <c:pt idx="1">
                  <c:v>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Model!$A$3:$A$243</c:f>
              <c:numCache>
                <c:formatCode>General</c:formatCode>
                <c:ptCount val="2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Model!$E$3:$E$243</c:f>
              <c:numCache>
                <c:formatCode>General</c:formatCode>
                <c:ptCount val="241"/>
                <c:pt idx="0">
                  <c:v>4.2</c:v>
                </c:pt>
                <c:pt idx="1">
                  <c:v>4.1577247084852642</c:v>
                </c:pt>
                <c:pt idx="2">
                  <c:v>4.1389835825660164</c:v>
                </c:pt>
                <c:pt idx="3">
                  <c:v>4.1388919291426305</c:v>
                </c:pt>
                <c:pt idx="4">
                  <c:v>4.123323622918365</c:v>
                </c:pt>
                <c:pt idx="5">
                  <c:v>4.1155040860400156</c:v>
                </c:pt>
                <c:pt idx="6">
                  <c:v>4.1154295581217326</c:v>
                </c:pt>
                <c:pt idx="7">
                  <c:v>4.1029348937735204</c:v>
                </c:pt>
                <c:pt idx="8">
                  <c:v>4.1028220039941443</c:v>
                </c:pt>
                <c:pt idx="9">
                  <c:v>4.1027091142147682</c:v>
                </c:pt>
                <c:pt idx="10">
                  <c:v>4.0839966292976193</c:v>
                </c:pt>
                <c:pt idx="11">
                  <c:v>4.0837383401534044</c:v>
                </c:pt>
                <c:pt idx="12">
                  <c:v>4.0834800510091895</c:v>
                </c:pt>
                <c:pt idx="13">
                  <c:v>4.0832217618649747</c:v>
                </c:pt>
                <c:pt idx="14">
                  <c:v>4.0829634727207589</c:v>
                </c:pt>
                <c:pt idx="15">
                  <c:v>4.082705183576544</c:v>
                </c:pt>
                <c:pt idx="16">
                  <c:v>4.0419987258639578</c:v>
                </c:pt>
                <c:pt idx="17">
                  <c:v>4.0417989684010074</c:v>
                </c:pt>
                <c:pt idx="18">
                  <c:v>4.041599210938057</c:v>
                </c:pt>
                <c:pt idx="19">
                  <c:v>4.0413994534751065</c:v>
                </c:pt>
                <c:pt idx="20">
                  <c:v>4.0411996960121561</c:v>
                </c:pt>
                <c:pt idx="21">
                  <c:v>4.0409999385492048</c:v>
                </c:pt>
                <c:pt idx="22">
                  <c:v>4.0106870622509199</c:v>
                </c:pt>
                <c:pt idx="23">
                  <c:v>4.0104483509400533</c:v>
                </c:pt>
                <c:pt idx="24">
                  <c:v>4.0102096396291866</c:v>
                </c:pt>
                <c:pt idx="25">
                  <c:v>4.00997092831832</c:v>
                </c:pt>
                <c:pt idx="26">
                  <c:v>4.0097322170074534</c:v>
                </c:pt>
                <c:pt idx="27">
                  <c:v>4.0094935056965868</c:v>
                </c:pt>
                <c:pt idx="28">
                  <c:v>4.0092547943857193</c:v>
                </c:pt>
                <c:pt idx="29">
                  <c:v>3.9745558856762293</c:v>
                </c:pt>
                <c:pt idx="30">
                  <c:v>3.9743392937492761</c:v>
                </c:pt>
                <c:pt idx="31">
                  <c:v>3.9741227018223233</c:v>
                </c:pt>
                <c:pt idx="32">
                  <c:v>3.9739061098953701</c:v>
                </c:pt>
                <c:pt idx="33">
                  <c:v>3.9736895179684169</c:v>
                </c:pt>
                <c:pt idx="34">
                  <c:v>3.9734729260414636</c:v>
                </c:pt>
                <c:pt idx="35">
                  <c:v>3.943352717045542</c:v>
                </c:pt>
                <c:pt idx="36">
                  <c:v>3.9431260831165336</c:v>
                </c:pt>
                <c:pt idx="37">
                  <c:v>3.9428994491875256</c:v>
                </c:pt>
                <c:pt idx="38">
                  <c:v>3.9426728152585175</c:v>
                </c:pt>
                <c:pt idx="39">
                  <c:v>3.9424461813295091</c:v>
                </c:pt>
                <c:pt idx="40">
                  <c:v>3.9422195474005011</c:v>
                </c:pt>
                <c:pt idx="41">
                  <c:v>3.9419929134714931</c:v>
                </c:pt>
                <c:pt idx="42">
                  <c:v>3.9417662795424846</c:v>
                </c:pt>
                <c:pt idx="43">
                  <c:v>3.9119141085632063</c:v>
                </c:pt>
                <c:pt idx="44">
                  <c:v>3.9116384433456646</c:v>
                </c:pt>
                <c:pt idx="45">
                  <c:v>3.9113627781281233</c:v>
                </c:pt>
                <c:pt idx="46">
                  <c:v>3.9110871129105815</c:v>
                </c:pt>
                <c:pt idx="47">
                  <c:v>3.9108114476930402</c:v>
                </c:pt>
                <c:pt idx="48">
                  <c:v>3.9105357824754985</c:v>
                </c:pt>
                <c:pt idx="49">
                  <c:v>3.9102601172579572</c:v>
                </c:pt>
                <c:pt idx="50">
                  <c:v>3.8760668899721251</c:v>
                </c:pt>
                <c:pt idx="51">
                  <c:v>3.8758254708510518</c:v>
                </c:pt>
                <c:pt idx="52">
                  <c:v>3.8755840517299784</c:v>
                </c:pt>
                <c:pt idx="53">
                  <c:v>3.8753426326089051</c:v>
                </c:pt>
                <c:pt idx="54">
                  <c:v>3.8751012134878322</c:v>
                </c:pt>
                <c:pt idx="55">
                  <c:v>3.8748597943667589</c:v>
                </c:pt>
                <c:pt idx="56">
                  <c:v>3.8746183752456855</c:v>
                </c:pt>
                <c:pt idx="57">
                  <c:v>3.8743769561246122</c:v>
                </c:pt>
                <c:pt idx="58">
                  <c:v>3.8464134218408255</c:v>
                </c:pt>
                <c:pt idx="59">
                  <c:v>3.8461682109410855</c:v>
                </c:pt>
                <c:pt idx="60">
                  <c:v>3.8459230000413456</c:v>
                </c:pt>
                <c:pt idx="61">
                  <c:v>3.8456777891416056</c:v>
                </c:pt>
                <c:pt idx="62">
                  <c:v>3.8454325782418657</c:v>
                </c:pt>
                <c:pt idx="63">
                  <c:v>3.8451873673421257</c:v>
                </c:pt>
                <c:pt idx="64">
                  <c:v>3.8449421564423858</c:v>
                </c:pt>
                <c:pt idx="65">
                  <c:v>3.8446969455426458</c:v>
                </c:pt>
                <c:pt idx="66">
                  <c:v>3.8444517346429059</c:v>
                </c:pt>
                <c:pt idx="67">
                  <c:v>3.8182641776115629</c:v>
                </c:pt>
                <c:pt idx="68">
                  <c:v>3.8180128106601576</c:v>
                </c:pt>
                <c:pt idx="69">
                  <c:v>3.8177614437087524</c:v>
                </c:pt>
                <c:pt idx="70">
                  <c:v>3.8175100767573471</c:v>
                </c:pt>
                <c:pt idx="71">
                  <c:v>3.8172587098059418</c:v>
                </c:pt>
                <c:pt idx="72">
                  <c:v>3.8170073428545361</c:v>
                </c:pt>
                <c:pt idx="73">
                  <c:v>3.8167559759031309</c:v>
                </c:pt>
                <c:pt idx="74">
                  <c:v>3.8165046089517256</c:v>
                </c:pt>
                <c:pt idx="75">
                  <c:v>3.8162532420003203</c:v>
                </c:pt>
                <c:pt idx="76">
                  <c:v>3.8160018750489151</c:v>
                </c:pt>
                <c:pt idx="77">
                  <c:v>3.7916366420299643</c:v>
                </c:pt>
                <c:pt idx="78">
                  <c:v>3.7914248202723693</c:v>
                </c:pt>
                <c:pt idx="79">
                  <c:v>3.7912129985147747</c:v>
                </c:pt>
                <c:pt idx="80">
                  <c:v>3.7910011767571801</c:v>
                </c:pt>
                <c:pt idx="81">
                  <c:v>3.790789354999585</c:v>
                </c:pt>
                <c:pt idx="82">
                  <c:v>3.7905775332419904</c:v>
                </c:pt>
                <c:pt idx="83">
                  <c:v>3.7903657114843954</c:v>
                </c:pt>
                <c:pt idx="84">
                  <c:v>3.7901538897268008</c:v>
                </c:pt>
                <c:pt idx="85">
                  <c:v>3.7899420679692062</c:v>
                </c:pt>
                <c:pt idx="86">
                  <c:v>3.7713583694652661</c:v>
                </c:pt>
                <c:pt idx="87">
                  <c:v>3.7711238641736875</c:v>
                </c:pt>
                <c:pt idx="88">
                  <c:v>3.7708893588821093</c:v>
                </c:pt>
                <c:pt idx="89">
                  <c:v>3.7706548535905307</c:v>
                </c:pt>
                <c:pt idx="90">
                  <c:v>3.770420348298952</c:v>
                </c:pt>
                <c:pt idx="91">
                  <c:v>3.7701858430073734</c:v>
                </c:pt>
                <c:pt idx="92">
                  <c:v>3.7699513377157952</c:v>
                </c:pt>
                <c:pt idx="93">
                  <c:v>3.7697168324242165</c:v>
                </c:pt>
                <c:pt idx="94">
                  <c:v>3.7694823271326379</c:v>
                </c:pt>
                <c:pt idx="95">
                  <c:v>3.7692478218410592</c:v>
                </c:pt>
                <c:pt idx="96">
                  <c:v>3.769013316549481</c:v>
                </c:pt>
                <c:pt idx="97">
                  <c:v>3.7687788112579024</c:v>
                </c:pt>
                <c:pt idx="98">
                  <c:v>3.7508812516386363</c:v>
                </c:pt>
                <c:pt idx="99">
                  <c:v>3.7506738495233329</c:v>
                </c:pt>
                <c:pt idx="100">
                  <c:v>3.7504664474080296</c:v>
                </c:pt>
                <c:pt idx="101">
                  <c:v>3.7502590452927258</c:v>
                </c:pt>
                <c:pt idx="102">
                  <c:v>3.7499774924097538</c:v>
                </c:pt>
                <c:pt idx="103">
                  <c:v>3.7497548607695799</c:v>
                </c:pt>
                <c:pt idx="104">
                  <c:v>3.7495318534809319</c:v>
                </c:pt>
                <c:pt idx="105">
                  <c:v>3.7493091671523175</c:v>
                </c:pt>
                <c:pt idx="106">
                  <c:v>3.7490833536084867</c:v>
                </c:pt>
                <c:pt idx="107">
                  <c:v>3.748857175824639</c:v>
                </c:pt>
                <c:pt idx="108">
                  <c:v>3.7486338188354482</c:v>
                </c:pt>
                <c:pt idx="109">
                  <c:v>3.748406676112046</c:v>
                </c:pt>
                <c:pt idx="110">
                  <c:v>3.7351891607977845</c:v>
                </c:pt>
                <c:pt idx="111">
                  <c:v>3.734945646047779</c:v>
                </c:pt>
                <c:pt idx="112">
                  <c:v>3.7347025383870669</c:v>
                </c:pt>
                <c:pt idx="113">
                  <c:v>3.7344577281458733</c:v>
                </c:pt>
                <c:pt idx="114">
                  <c:v>3.7342123862556997</c:v>
                </c:pt>
                <c:pt idx="115">
                  <c:v>3.7339684828144968</c:v>
                </c:pt>
                <c:pt idx="116">
                  <c:v>3.7337218015932931</c:v>
                </c:pt>
                <c:pt idx="117">
                  <c:v>3.733477498304981</c:v>
                </c:pt>
                <c:pt idx="118">
                  <c:v>3.7332298112142781</c:v>
                </c:pt>
                <c:pt idx="119">
                  <c:v>3.7211494774039378</c:v>
                </c:pt>
                <c:pt idx="120">
                  <c:v>3.7207910082730797</c:v>
                </c:pt>
                <c:pt idx="121">
                  <c:v>3.7204317380322487</c:v>
                </c:pt>
                <c:pt idx="122">
                  <c:v>3.7200731481957976</c:v>
                </c:pt>
                <c:pt idx="123">
                  <c:v>3.7197122681891361</c:v>
                </c:pt>
                <c:pt idx="124">
                  <c:v>3.7193531733733431</c:v>
                </c:pt>
                <c:pt idx="125">
                  <c:v>3.718991431759739</c:v>
                </c:pt>
                <c:pt idx="126">
                  <c:v>3.7186319319360632</c:v>
                </c:pt>
                <c:pt idx="127">
                  <c:v>3.7182724321123879</c:v>
                </c:pt>
                <c:pt idx="128">
                  <c:v>3.703906968800998</c:v>
                </c:pt>
                <c:pt idx="129">
                  <c:v>3.7033000692031792</c:v>
                </c:pt>
                <c:pt idx="130">
                  <c:v>3.70269165906902</c:v>
                </c:pt>
                <c:pt idx="131">
                  <c:v>3.7020841232490009</c:v>
                </c:pt>
                <c:pt idx="132">
                  <c:v>3.7014734263206059</c:v>
                </c:pt>
                <c:pt idx="133">
                  <c:v>3.7008617332941594</c:v>
                </c:pt>
                <c:pt idx="134">
                  <c:v>3.7002528357315279</c:v>
                </c:pt>
                <c:pt idx="135">
                  <c:v>3.6996404758890273</c:v>
                </c:pt>
                <c:pt idx="136">
                  <c:v>3.6990311088155492</c:v>
                </c:pt>
                <c:pt idx="137">
                  <c:v>3.6801422869067637</c:v>
                </c:pt>
                <c:pt idx="138">
                  <c:v>3.6792468139811909</c:v>
                </c:pt>
                <c:pt idx="139">
                  <c:v>3.6783492313086854</c:v>
                </c:pt>
                <c:pt idx="140">
                  <c:v>3.6774491340563138</c:v>
                </c:pt>
                <c:pt idx="141">
                  <c:v>3.6765517852189187</c:v>
                </c:pt>
                <c:pt idx="142">
                  <c:v>3.6756484900972639</c:v>
                </c:pt>
                <c:pt idx="143">
                  <c:v>3.6747500774782447</c:v>
                </c:pt>
                <c:pt idx="144">
                  <c:v>3.6537503818780062</c:v>
                </c:pt>
                <c:pt idx="145">
                  <c:v>3.6526939821659394</c:v>
                </c:pt>
                <c:pt idx="146">
                  <c:v>3.6516382990658749</c:v>
                </c:pt>
                <c:pt idx="147">
                  <c:v>3.6505745317127465</c:v>
                </c:pt>
                <c:pt idx="148">
                  <c:v>3.6495164071377491</c:v>
                </c:pt>
                <c:pt idx="149">
                  <c:v>3.6297173406740812</c:v>
                </c:pt>
                <c:pt idx="150">
                  <c:v>3.6283743142987217</c:v>
                </c:pt>
                <c:pt idx="151">
                  <c:v>3.6270206513854166</c:v>
                </c:pt>
                <c:pt idx="152">
                  <c:v>3.6256590461028031</c:v>
                </c:pt>
                <c:pt idx="153">
                  <c:v>3.6064914562054486</c:v>
                </c:pt>
                <c:pt idx="154">
                  <c:v>3.6040792674016973</c:v>
                </c:pt>
                <c:pt idx="155">
                  <c:v>3.6016717700858325</c:v>
                </c:pt>
                <c:pt idx="156">
                  <c:v>3.5992326730761035</c:v>
                </c:pt>
                <c:pt idx="157">
                  <c:v>3.5753995888888439</c:v>
                </c:pt>
                <c:pt idx="158">
                  <c:v>3.5709332642817273</c:v>
                </c:pt>
                <c:pt idx="159">
                  <c:v>3.5664407931394755</c:v>
                </c:pt>
                <c:pt idx="160">
                  <c:v>3.5619721921569369</c:v>
                </c:pt>
                <c:pt idx="161">
                  <c:v>3.5339706864019638</c:v>
                </c:pt>
                <c:pt idx="162">
                  <c:v>3.5271863140367041</c:v>
                </c:pt>
                <c:pt idx="163">
                  <c:v>3.4968698696373326</c:v>
                </c:pt>
                <c:pt idx="164">
                  <c:v>3.4813787660174937</c:v>
                </c:pt>
                <c:pt idx="165">
                  <c:v>3.4463220575963978</c:v>
                </c:pt>
                <c:pt idx="166">
                  <c:v>3.3787397996040385</c:v>
                </c:pt>
                <c:pt idx="167">
                  <c:v>3.427543329095954</c:v>
                </c:pt>
                <c:pt idx="168">
                  <c:v>3.4804541252540426</c:v>
                </c:pt>
                <c:pt idx="169">
                  <c:v>3.3651732243455403</c:v>
                </c:pt>
                <c:pt idx="170">
                  <c:v>3.3112838045334367</c:v>
                </c:pt>
                <c:pt idx="171">
                  <c:v>3.2466626328145969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5D-4198-8290-2F75C4A70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260752"/>
        <c:axId val="1942259312"/>
      </c:scatterChart>
      <c:valAx>
        <c:axId val="248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98880"/>
        <c:crosses val="autoZero"/>
        <c:crossBetween val="midCat"/>
      </c:valAx>
      <c:valAx>
        <c:axId val="18781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30240"/>
        <c:crosses val="autoZero"/>
        <c:crossBetween val="midCat"/>
      </c:valAx>
      <c:valAx>
        <c:axId val="1942259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260752"/>
        <c:crosses val="max"/>
        <c:crossBetween val="midCat"/>
      </c:valAx>
      <c:valAx>
        <c:axId val="1942260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4225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Regulator!$A$11:$A$20</c:f>
              <c:numCache>
                <c:formatCode>General</c:formatCode>
                <c:ptCount val="10"/>
                <c:pt idx="0">
                  <c:v>39.3962327923877</c:v>
                </c:pt>
                <c:pt idx="1">
                  <c:v>44.679251280064697</c:v>
                </c:pt>
                <c:pt idx="2">
                  <c:v>50.716986694552801</c:v>
                </c:pt>
                <c:pt idx="3">
                  <c:v>59.773589816284897</c:v>
                </c:pt>
                <c:pt idx="4">
                  <c:v>67.018865404030706</c:v>
                </c:pt>
                <c:pt idx="5">
                  <c:v>74.113199909627596</c:v>
                </c:pt>
                <c:pt idx="6">
                  <c:v>82.716991300979302</c:v>
                </c:pt>
                <c:pt idx="7">
                  <c:v>88.150939354738895</c:v>
                </c:pt>
                <c:pt idx="8">
                  <c:v>94.188674769227006</c:v>
                </c:pt>
                <c:pt idx="9">
                  <c:v>101.283009274823</c:v>
                </c:pt>
              </c:numCache>
            </c:numRef>
          </c:xVal>
          <c:yVal>
            <c:numRef>
              <c:f>Regulator!$B$11:$B$20</c:f>
              <c:numCache>
                <c:formatCode>General</c:formatCode>
                <c:ptCount val="10"/>
                <c:pt idx="0">
                  <c:v>102.037722029775</c:v>
                </c:pt>
                <c:pt idx="1">
                  <c:v>106.566023916568</c:v>
                </c:pt>
                <c:pt idx="2">
                  <c:v>111.999995393573</c:v>
                </c:pt>
                <c:pt idx="3">
                  <c:v>121.660363539209</c:v>
                </c:pt>
                <c:pt idx="4">
                  <c:v>129.20753335053001</c:v>
                </c:pt>
                <c:pt idx="5">
                  <c:v>136.150938789799</c:v>
                </c:pt>
                <c:pt idx="6">
                  <c:v>144.30187297317201</c:v>
                </c:pt>
                <c:pt idx="7">
                  <c:v>148.83017485996399</c:v>
                </c:pt>
                <c:pt idx="8">
                  <c:v>154.26414633696899</c:v>
                </c:pt>
                <c:pt idx="9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2-4542-A2A6-55C5E72D3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78288"/>
        <c:axId val="29124736"/>
      </c:scatterChart>
      <c:valAx>
        <c:axId val="12887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24736"/>
        <c:crosses val="autoZero"/>
        <c:crossBetween val="midCat"/>
      </c:valAx>
      <c:valAx>
        <c:axId val="291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239076</xdr:colOff>
      <xdr:row>1</xdr:row>
      <xdr:rowOff>105726</xdr:rowOff>
    </xdr:from>
    <xdr:to>
      <xdr:col>23</xdr:col>
      <xdr:colOff>133349</xdr:colOff>
      <xdr:row>29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FE032-2DC3-B1D7-9E6C-E2DD879FD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11430</xdr:rowOff>
    </xdr:from>
    <xdr:to>
      <xdr:col>16</xdr:col>
      <xdr:colOff>381000</xdr:colOff>
      <xdr:row>29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C48F5-415F-0BF6-1D90-F43FFCE7A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434340</xdr:colOff>
      <xdr:row>20</xdr:row>
      <xdr:rowOff>41910</xdr:rowOff>
    </xdr:from>
    <xdr:to>
      <xdr:col>9</xdr:col>
      <xdr:colOff>0</xdr:colOff>
      <xdr:row>35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8EA75-572E-A781-7CF8-C9544C783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60960</xdr:colOff>
      <xdr:row>5</xdr:row>
      <xdr:rowOff>133350</xdr:rowOff>
    </xdr:from>
    <xdr:to>
      <xdr:col>25</xdr:col>
      <xdr:colOff>365760</xdr:colOff>
      <xdr:row>20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01E07-2132-8755-E99F-51498CED9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14</xdr:row>
      <xdr:rowOff>7620</xdr:rowOff>
    </xdr:from>
    <xdr:to>
      <xdr:col>22</xdr:col>
      <xdr:colOff>190500</xdr:colOff>
      <xdr:row>35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3980A-5B3C-596B-CEB1-EF1192F8D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14</xdr:row>
      <xdr:rowOff>11430</xdr:rowOff>
    </xdr:from>
    <xdr:to>
      <xdr:col>16</xdr:col>
      <xdr:colOff>209550</xdr:colOff>
      <xdr:row>29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72FC4-0FFC-1C92-2D11-E237741A5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CBCC-BEF9-4872-8A10-204FA50D3118}">
  <dimension ref="A1:C41"/>
  <sheetViews>
    <sheetView workbookViewId="0">
      <selection activeCell="A37" sqref="A37"/>
    </sheetView>
  </sheetViews>
  <sheetFormatPr defaultRowHeight="14.4" x14ac:dyDescent="0.3"/>
  <sheetData>
    <row r="1" spans="1:3" x14ac:dyDescent="0.3">
      <c r="A1" t="s">
        <v>15</v>
      </c>
      <c r="B1" t="s">
        <v>0</v>
      </c>
      <c r="C1" t="s">
        <v>1</v>
      </c>
    </row>
    <row r="2" spans="1:3" x14ac:dyDescent="0.3">
      <c r="A2">
        <v>0</v>
      </c>
      <c r="B2">
        <f t="shared" ref="B2:B41" si="0">100-A2</f>
        <v>100</v>
      </c>
      <c r="C2">
        <v>4.2</v>
      </c>
    </row>
    <row r="3" spans="1:3" x14ac:dyDescent="0.3">
      <c r="A3">
        <v>0.1</v>
      </c>
      <c r="B3">
        <f t="shared" si="0"/>
        <v>99.9</v>
      </c>
      <c r="C3">
        <v>4.1900000000000004</v>
      </c>
    </row>
    <row r="4" spans="1:3" x14ac:dyDescent="0.3">
      <c r="A4">
        <v>0.363636373724819</v>
      </c>
      <c r="B4">
        <f t="shared" si="0"/>
        <v>99.636363626275184</v>
      </c>
      <c r="C4">
        <v>4.1577653828300001</v>
      </c>
    </row>
    <row r="5" spans="1:3" x14ac:dyDescent="0.3">
      <c r="A5">
        <v>1.0909091211744599</v>
      </c>
      <c r="B5">
        <f t="shared" si="0"/>
        <v>98.909090878825538</v>
      </c>
      <c r="C5">
        <v>4.1389943623039001</v>
      </c>
    </row>
    <row r="6" spans="1:3" x14ac:dyDescent="0.3">
      <c r="A6">
        <v>1.9636369729790899</v>
      </c>
      <c r="B6">
        <f t="shared" si="0"/>
        <v>98.036363027020911</v>
      </c>
      <c r="C6">
        <v>4.1233519048700602</v>
      </c>
    </row>
    <row r="7" spans="1:3" x14ac:dyDescent="0.3">
      <c r="A7">
        <v>2.69090972042873</v>
      </c>
      <c r="B7">
        <f t="shared" si="0"/>
        <v>97.309090279571265</v>
      </c>
      <c r="C7">
        <v>4.1155306761531403</v>
      </c>
    </row>
    <row r="8" spans="1:3" x14ac:dyDescent="0.3">
      <c r="A8">
        <v>3.6363637372481898</v>
      </c>
      <c r="B8">
        <f t="shared" si="0"/>
        <v>96.363636262751811</v>
      </c>
      <c r="C8">
        <v>4.1030167818115499</v>
      </c>
    </row>
    <row r="9" spans="1:3" x14ac:dyDescent="0.3">
      <c r="A9">
        <v>5.2363643365024704</v>
      </c>
      <c r="B9">
        <f t="shared" si="0"/>
        <v>94.763635663497524</v>
      </c>
      <c r="C9">
        <v>4.0842457612854597</v>
      </c>
    </row>
    <row r="10" spans="1:3" x14ac:dyDescent="0.3">
      <c r="A10">
        <v>9.2363644474754807</v>
      </c>
      <c r="B10">
        <f t="shared" si="0"/>
        <v>90.763635552524519</v>
      </c>
      <c r="C10">
        <v>4.0420112037867</v>
      </c>
    </row>
    <row r="11" spans="1:3" x14ac:dyDescent="0.3">
      <c r="A11">
        <v>12.6545441410285</v>
      </c>
      <c r="B11">
        <f t="shared" si="0"/>
        <v>87.345455858971505</v>
      </c>
      <c r="C11">
        <v>4.0107262889190203</v>
      </c>
    </row>
    <row r="12" spans="1:3" x14ac:dyDescent="0.3">
      <c r="A12">
        <v>16.290907878276599</v>
      </c>
      <c r="B12">
        <f t="shared" si="0"/>
        <v>83.709092121723401</v>
      </c>
      <c r="C12">
        <v>3.9747485890841898</v>
      </c>
    </row>
    <row r="13" spans="1:3" x14ac:dyDescent="0.3">
      <c r="A13">
        <v>20.000003329190399</v>
      </c>
      <c r="B13">
        <f t="shared" si="0"/>
        <v>79.999996670809594</v>
      </c>
      <c r="C13">
        <v>3.9434636742165101</v>
      </c>
    </row>
    <row r="14" spans="1:3" x14ac:dyDescent="0.3">
      <c r="A14">
        <v>24.363639813888199</v>
      </c>
      <c r="B14">
        <f t="shared" si="0"/>
        <v>75.636360186111801</v>
      </c>
      <c r="C14">
        <v>3.91217875934883</v>
      </c>
    </row>
    <row r="15" spans="1:3" x14ac:dyDescent="0.3">
      <c r="A15">
        <v>28.654544584920501</v>
      </c>
      <c r="B15">
        <f t="shared" si="0"/>
        <v>71.345455415079499</v>
      </c>
      <c r="C15">
        <v>3.8762011191852399</v>
      </c>
    </row>
    <row r="16" spans="1:3" x14ac:dyDescent="0.3">
      <c r="A16">
        <v>33.454549157008699</v>
      </c>
      <c r="B16">
        <f t="shared" si="0"/>
        <v>66.545450842991301</v>
      </c>
      <c r="C16">
        <v>3.8464804858636898</v>
      </c>
    </row>
    <row r="17" spans="1:3" x14ac:dyDescent="0.3">
      <c r="A17">
        <v>38.690910719185801</v>
      </c>
      <c r="B17">
        <f t="shared" si="0"/>
        <v>61.309089280814199</v>
      </c>
      <c r="C17">
        <v>3.8183240147457802</v>
      </c>
    </row>
    <row r="18" spans="1:3" x14ac:dyDescent="0.3">
      <c r="A18">
        <v>44.363640368753302</v>
      </c>
      <c r="B18">
        <f t="shared" si="0"/>
        <v>55.636359631246698</v>
      </c>
      <c r="C18">
        <v>3.7917318848452402</v>
      </c>
    </row>
    <row r="19" spans="1:3" x14ac:dyDescent="0.3">
      <c r="A19">
        <v>49.745454260960003</v>
      </c>
      <c r="B19">
        <f t="shared" si="0"/>
        <v>50.254545739039997</v>
      </c>
      <c r="C19">
        <v>3.7713966424442602</v>
      </c>
    </row>
    <row r="20" spans="1:3" x14ac:dyDescent="0.3">
      <c r="A20">
        <v>56.290914536657503</v>
      </c>
      <c r="B20">
        <f t="shared" si="0"/>
        <v>43.709085463342497</v>
      </c>
      <c r="C20">
        <v>3.75106145971451</v>
      </c>
    </row>
    <row r="21" spans="1:3" x14ac:dyDescent="0.3">
      <c r="A21">
        <v>63.200005637429101</v>
      </c>
      <c r="B21">
        <f t="shared" si="0"/>
        <v>36.799994362570899</v>
      </c>
      <c r="C21">
        <v>3.7354190022806701</v>
      </c>
    </row>
    <row r="22" spans="1:3" x14ac:dyDescent="0.3">
      <c r="A22">
        <v>68.654551243301398</v>
      </c>
      <c r="B22">
        <f t="shared" si="0"/>
        <v>31.345448756698602</v>
      </c>
      <c r="C22">
        <v>3.7213408263929599</v>
      </c>
    </row>
    <row r="23" spans="1:3" x14ac:dyDescent="0.3">
      <c r="A23">
        <v>73.963644519144097</v>
      </c>
      <c r="B23">
        <f t="shared" si="0"/>
        <v>26.036355480855903</v>
      </c>
      <c r="C23">
        <v>3.70413408741299</v>
      </c>
    </row>
    <row r="24" spans="1:3" x14ac:dyDescent="0.3">
      <c r="A24">
        <v>79.054553751291493</v>
      </c>
      <c r="B24">
        <f t="shared" si="0"/>
        <v>20.945446248708507</v>
      </c>
      <c r="C24">
        <v>3.6806704012622302</v>
      </c>
    </row>
    <row r="25" spans="1:3" x14ac:dyDescent="0.3">
      <c r="A25">
        <v>83.272726808658305</v>
      </c>
      <c r="B25">
        <f t="shared" si="0"/>
        <v>16.727273191341695</v>
      </c>
      <c r="C25">
        <v>3.6540782116904502</v>
      </c>
    </row>
    <row r="26" spans="1:3" x14ac:dyDescent="0.3">
      <c r="A26">
        <v>85.963644852063098</v>
      </c>
      <c r="B26">
        <f t="shared" si="0"/>
        <v>14.036355147936902</v>
      </c>
      <c r="C26">
        <v>3.63061452553969</v>
      </c>
    </row>
    <row r="27" spans="1:3" x14ac:dyDescent="0.3">
      <c r="A27">
        <v>88.509099468136796</v>
      </c>
      <c r="B27">
        <f t="shared" si="0"/>
        <v>11.490900531863204</v>
      </c>
      <c r="C27">
        <v>3.6071508393889302</v>
      </c>
    </row>
    <row r="28" spans="1:3" x14ac:dyDescent="0.3">
      <c r="A28">
        <v>88.509099468136796</v>
      </c>
      <c r="B28">
        <f t="shared" si="0"/>
        <v>11.490900531863204</v>
      </c>
      <c r="C28">
        <v>3.6071508393889302</v>
      </c>
    </row>
    <row r="29" spans="1:3" x14ac:dyDescent="0.3">
      <c r="A29">
        <v>90.909090656879499</v>
      </c>
      <c r="B29">
        <f t="shared" si="0"/>
        <v>9.0909093431205008</v>
      </c>
      <c r="C29">
        <v>3.57586598419249</v>
      </c>
    </row>
    <row r="30" spans="1:3" x14ac:dyDescent="0.3">
      <c r="A30">
        <v>93.018188282864301</v>
      </c>
      <c r="B30">
        <f t="shared" si="0"/>
        <v>6.9818117171356988</v>
      </c>
      <c r="C30">
        <v>3.5367598406078899</v>
      </c>
    </row>
    <row r="31" spans="1:3" x14ac:dyDescent="0.3">
      <c r="A31">
        <v>94.181818020402801</v>
      </c>
      <c r="B31">
        <f t="shared" si="0"/>
        <v>5.818181979597199</v>
      </c>
      <c r="C31">
        <v>3.5023463626479501</v>
      </c>
    </row>
    <row r="32" spans="1:3" x14ac:dyDescent="0.3">
      <c r="A32">
        <v>95.4181905689084</v>
      </c>
      <c r="B32">
        <f t="shared" si="0"/>
        <v>4.5818094310915995</v>
      </c>
      <c r="C32">
        <v>3.4554189903464199</v>
      </c>
    </row>
    <row r="33" spans="1:3" x14ac:dyDescent="0.3">
      <c r="A33">
        <v>96.363636262751797</v>
      </c>
      <c r="B33">
        <f t="shared" si="0"/>
        <v>3.6363637372482032</v>
      </c>
      <c r="C33">
        <v>3.4037989524202401</v>
      </c>
    </row>
    <row r="34" spans="1:3" x14ac:dyDescent="0.3">
      <c r="A34">
        <v>97.236372437532495</v>
      </c>
      <c r="B34">
        <f t="shared" si="0"/>
        <v>2.7636275624675051</v>
      </c>
      <c r="C34">
        <v>3.34905035140179</v>
      </c>
    </row>
    <row r="35" spans="1:3" x14ac:dyDescent="0.3">
      <c r="A35">
        <v>97.818181757651004</v>
      </c>
      <c r="B35">
        <f t="shared" si="0"/>
        <v>2.1818182423489958</v>
      </c>
      <c r="C35">
        <v>3.29899441600802</v>
      </c>
    </row>
    <row r="36" spans="1:3" x14ac:dyDescent="0.3">
      <c r="A36">
        <v>98.45</v>
      </c>
      <c r="B36">
        <f t="shared" si="0"/>
        <v>1.5499999999999972</v>
      </c>
      <c r="C36">
        <v>3.2395531493649101</v>
      </c>
    </row>
    <row r="37" spans="1:3" x14ac:dyDescent="0.3">
      <c r="A37">
        <v>99.054554306156604</v>
      </c>
      <c r="B37">
        <f t="shared" si="0"/>
        <v>0.94544569384339638</v>
      </c>
      <c r="C37">
        <v>3.1801117633793199</v>
      </c>
    </row>
    <row r="38" spans="1:3" x14ac:dyDescent="0.3">
      <c r="A38">
        <v>99.418190679881405</v>
      </c>
      <c r="B38">
        <f t="shared" si="0"/>
        <v>0.58180932011859454</v>
      </c>
      <c r="C38">
        <v>3.1222347186111001</v>
      </c>
    </row>
    <row r="39" spans="1:3" x14ac:dyDescent="0.3">
      <c r="A39">
        <v>99.781827053606193</v>
      </c>
      <c r="B39">
        <f t="shared" si="0"/>
        <v>0.21817294639380691</v>
      </c>
      <c r="C39">
        <v>3.0643575545004</v>
      </c>
    </row>
    <row r="40" spans="1:3" x14ac:dyDescent="0.3">
      <c r="A40">
        <v>100</v>
      </c>
      <c r="B40">
        <f t="shared" si="0"/>
        <v>0</v>
      </c>
      <c r="C40">
        <v>3</v>
      </c>
    </row>
    <row r="41" spans="1:3" x14ac:dyDescent="0.3">
      <c r="A41">
        <v>100.1</v>
      </c>
      <c r="B41">
        <f t="shared" si="0"/>
        <v>-9.9999999999994316E-2</v>
      </c>
      <c r="C41">
        <v>2.99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9D7C-AB0B-42E1-9C57-1473A51BA20E}">
  <dimension ref="A1:G14"/>
  <sheetViews>
    <sheetView workbookViewId="0">
      <selection activeCell="H9" sqref="H9"/>
    </sheetView>
  </sheetViews>
  <sheetFormatPr defaultRowHeight="14.4" x14ac:dyDescent="0.3"/>
  <cols>
    <col min="2" max="2" width="10.77734375" bestFit="1" customWidth="1"/>
  </cols>
  <sheetData>
    <row r="1" spans="1:7" s="1" customFormat="1" x14ac:dyDescent="0.3">
      <c r="A1" s="1" t="s">
        <v>1</v>
      </c>
      <c r="B1" s="1" t="s">
        <v>3</v>
      </c>
      <c r="F1" s="1" t="s">
        <v>1</v>
      </c>
      <c r="G1" s="1" t="s">
        <v>4</v>
      </c>
    </row>
    <row r="2" spans="1:7" x14ac:dyDescent="0.3">
      <c r="A2">
        <v>4.29</v>
      </c>
      <c r="B2">
        <v>102.3</v>
      </c>
      <c r="F2">
        <v>3.51</v>
      </c>
      <c r="G2">
        <v>117.8</v>
      </c>
    </row>
    <row r="3" spans="1:7" x14ac:dyDescent="0.3">
      <c r="A3">
        <v>4.1900000000000004</v>
      </c>
      <c r="B3">
        <v>100.3</v>
      </c>
      <c r="F3">
        <v>3.56</v>
      </c>
      <c r="G3">
        <v>119.8</v>
      </c>
    </row>
    <row r="4" spans="1:7" x14ac:dyDescent="0.3">
      <c r="A4">
        <v>4.09</v>
      </c>
      <c r="B4">
        <v>98.2</v>
      </c>
      <c r="F4">
        <v>3.66</v>
      </c>
      <c r="G4">
        <v>123.3</v>
      </c>
    </row>
    <row r="5" spans="1:7" x14ac:dyDescent="0.3">
      <c r="A5">
        <v>3.99</v>
      </c>
      <c r="B5">
        <v>95.9</v>
      </c>
      <c r="F5">
        <v>3.76</v>
      </c>
      <c r="G5">
        <v>126.6</v>
      </c>
    </row>
    <row r="6" spans="1:7" x14ac:dyDescent="0.3">
      <c r="A6">
        <v>3.9</v>
      </c>
      <c r="B6">
        <v>93.6</v>
      </c>
      <c r="F6">
        <v>3.85</v>
      </c>
      <c r="G6">
        <v>130</v>
      </c>
    </row>
    <row r="7" spans="1:7" x14ac:dyDescent="0.3">
      <c r="A7">
        <v>3.8</v>
      </c>
      <c r="B7">
        <v>91.3</v>
      </c>
      <c r="F7">
        <v>3.95</v>
      </c>
      <c r="G7">
        <v>133.4</v>
      </c>
    </row>
    <row r="8" spans="1:7" x14ac:dyDescent="0.3">
      <c r="A8">
        <v>3.7</v>
      </c>
      <c r="B8">
        <v>89.1</v>
      </c>
      <c r="F8">
        <v>4.04</v>
      </c>
      <c r="G8">
        <v>136.69999999999999</v>
      </c>
    </row>
    <row r="9" spans="1:7" x14ac:dyDescent="0.3">
      <c r="A9">
        <v>3.6</v>
      </c>
      <c r="B9">
        <v>87.6</v>
      </c>
      <c r="F9">
        <v>4.1399999999999997</v>
      </c>
      <c r="G9">
        <v>140.1</v>
      </c>
    </row>
    <row r="10" spans="1:7" x14ac:dyDescent="0.3">
      <c r="A10">
        <v>3.51</v>
      </c>
      <c r="B10">
        <v>84.4</v>
      </c>
      <c r="F10">
        <v>4.21</v>
      </c>
      <c r="G10">
        <v>142.30000000000001</v>
      </c>
    </row>
    <row r="11" spans="1:7" x14ac:dyDescent="0.3">
      <c r="A11">
        <v>3.46</v>
      </c>
      <c r="B11">
        <v>86.4</v>
      </c>
      <c r="C11" t="s">
        <v>6</v>
      </c>
    </row>
    <row r="12" spans="1:7" x14ac:dyDescent="0.3">
      <c r="A12">
        <v>3.41</v>
      </c>
      <c r="B12">
        <v>85.3</v>
      </c>
      <c r="C12" t="s">
        <v>6</v>
      </c>
    </row>
    <row r="13" spans="1:7" x14ac:dyDescent="0.3">
      <c r="A13">
        <v>3.31</v>
      </c>
      <c r="B13">
        <v>83</v>
      </c>
      <c r="C13" t="s">
        <v>6</v>
      </c>
    </row>
    <row r="14" spans="1:7" x14ac:dyDescent="0.3">
      <c r="A14">
        <v>3.22</v>
      </c>
      <c r="B14">
        <v>75.7</v>
      </c>
      <c r="C14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017-8F3D-49BF-858B-83C2E3B2EE12}">
  <dimension ref="A1:R183"/>
  <sheetViews>
    <sheetView tabSelected="1" workbookViewId="0">
      <selection activeCell="Q11" sqref="Q11"/>
    </sheetView>
  </sheetViews>
  <sheetFormatPr defaultRowHeight="14.4" x14ac:dyDescent="0.3"/>
  <cols>
    <col min="2" max="3" width="15" bestFit="1" customWidth="1"/>
    <col min="5" max="5" width="15.109375" bestFit="1" customWidth="1"/>
    <col min="6" max="6" width="17.77734375" customWidth="1"/>
    <col min="8" max="8" width="13.88671875" customWidth="1"/>
    <col min="9" max="9" width="13.109375" customWidth="1"/>
  </cols>
  <sheetData>
    <row r="1" spans="1:18" s="1" customFormat="1" x14ac:dyDescent="0.3">
      <c r="A1" s="1" t="s">
        <v>7</v>
      </c>
      <c r="B1" s="1" t="s">
        <v>8</v>
      </c>
      <c r="C1" s="1" t="s">
        <v>8</v>
      </c>
      <c r="D1" s="1" t="s">
        <v>16</v>
      </c>
      <c r="E1" s="1" t="s">
        <v>13</v>
      </c>
      <c r="F1" s="1" t="s">
        <v>17</v>
      </c>
      <c r="G1" s="1" t="s">
        <v>19</v>
      </c>
      <c r="H1" s="1" t="s">
        <v>12</v>
      </c>
      <c r="I1" s="1" t="s">
        <v>20</v>
      </c>
      <c r="L1" s="1" t="s">
        <v>21</v>
      </c>
      <c r="M1" s="1" t="s">
        <v>24</v>
      </c>
      <c r="P1" s="1" t="s">
        <v>21</v>
      </c>
      <c r="Q1" s="1" t="s">
        <v>26</v>
      </c>
      <c r="R1" s="1" t="s">
        <v>27</v>
      </c>
    </row>
    <row r="2" spans="1:18" s="1" customFormat="1" x14ac:dyDescent="0.3">
      <c r="A2" s="1" t="s">
        <v>11</v>
      </c>
      <c r="B2" s="1" t="s">
        <v>9</v>
      </c>
      <c r="C2" s="1" t="s">
        <v>10</v>
      </c>
      <c r="E2" s="1" t="s">
        <v>14</v>
      </c>
      <c r="F2" s="1" t="s">
        <v>14</v>
      </c>
      <c r="H2" s="1" t="s">
        <v>18</v>
      </c>
      <c r="I2" s="1" t="s">
        <v>10</v>
      </c>
      <c r="L2" s="1" t="s">
        <v>14</v>
      </c>
      <c r="M2" s="1" t="s">
        <v>14</v>
      </c>
      <c r="P2" s="1" t="s">
        <v>14</v>
      </c>
      <c r="Q2" s="1" t="s">
        <v>11</v>
      </c>
      <c r="R2" s="1" t="s">
        <v>11</v>
      </c>
    </row>
    <row r="3" spans="1:18" x14ac:dyDescent="0.3">
      <c r="A3">
        <v>0</v>
      </c>
      <c r="B3">
        <v>100</v>
      </c>
      <c r="C3">
        <f>B3*1500/100</f>
        <v>1500</v>
      </c>
      <c r="D3">
        <f>MATCH(B3,Battery!B:B,-1)</f>
        <v>2</v>
      </c>
      <c r="E3" cm="1">
        <f t="array" ref="E3">INDEX(Battery!C:C,D3+1)+(INDEX(Battery!C:C,D3)-INDEX(Battery!C:C,D3+1))/(INDEX(Battery!B:B,D3)-INDEX(Battery!C:C,B3+1))*(B3-INDEX(Battery!C:C,B3+1))</f>
        <v>4.2</v>
      </c>
      <c r="F3">
        <f>MIN($L$3,E3-$M$3)</f>
        <v>3.6</v>
      </c>
      <c r="G3">
        <f>MATCH(F3,Load!A:A,-1)</f>
        <v>9</v>
      </c>
      <c r="H3">
        <f xml:space="preserve"> 22.6*F3 + 5.5703</f>
        <v>86.930300000000017</v>
      </c>
      <c r="I3">
        <f t="shared" ref="I3:I34" si="0">H3*(A4-A3)</f>
        <v>8.693030000000002</v>
      </c>
      <c r="L3">
        <v>3.6</v>
      </c>
      <c r="M3">
        <v>0.03</v>
      </c>
      <c r="P3">
        <v>4</v>
      </c>
      <c r="Q3">
        <v>15.2</v>
      </c>
    </row>
    <row r="4" spans="1:18" x14ac:dyDescent="0.3">
      <c r="A4">
        <v>0.1</v>
      </c>
      <c r="B4">
        <f>C4/C$3*100</f>
        <v>99.420464666666675</v>
      </c>
      <c r="C4">
        <f t="shared" ref="C4:C35" si="1">C3-I3</f>
        <v>1491.3069700000001</v>
      </c>
      <c r="D4">
        <f>MATCH(B4,Battery!B:B,-1)</f>
        <v>4</v>
      </c>
      <c r="E4" cm="1">
        <f t="array" ref="E4">INDEX(Battery!C:C,D4+1)+(INDEX(Battery!C:C,D4)-INDEX(Battery!C:C,D4+1))/(INDEX(Battery!B:B,D4)-INDEX(Battery!C:C,B4+1))*(B4-INDEX(Battery!C:C,B4+1))</f>
        <v>4.1577247084852642</v>
      </c>
      <c r="F4">
        <f t="shared" ref="F4:F67" si="2">MIN($L$3,E4-$M$3)</f>
        <v>3.6</v>
      </c>
      <c r="G4">
        <f>MATCH(F4,Load!A:A,-1)</f>
        <v>9</v>
      </c>
      <c r="H4">
        <f t="shared" ref="H4:H67" si="3" xml:space="preserve"> 22.6*F4 + 5.5703</f>
        <v>86.930300000000017</v>
      </c>
      <c r="I4">
        <f t="shared" si="0"/>
        <v>8.693030000000002</v>
      </c>
      <c r="P4">
        <v>3.95</v>
      </c>
      <c r="Q4">
        <v>15.4</v>
      </c>
    </row>
    <row r="5" spans="1:18" x14ac:dyDescent="0.3">
      <c r="A5">
        <v>0.2</v>
      </c>
      <c r="B5">
        <f t="shared" ref="B5:B183" si="4">C5/C$3*100</f>
        <v>98.840929333333349</v>
      </c>
      <c r="C5">
        <f t="shared" si="1"/>
        <v>1482.6139400000002</v>
      </c>
      <c r="D5">
        <f>MATCH(B5,Battery!B:B,-1)</f>
        <v>5</v>
      </c>
      <c r="E5" cm="1">
        <f t="array" ref="E5">INDEX(Battery!C:C,D5+1)+(INDEX(Battery!C:C,D5)-INDEX(Battery!C:C,D5+1))/(INDEX(Battery!B:B,D5)-INDEX(Battery!C:C,B5+1))*(B5-INDEX(Battery!C:C,B5+1))</f>
        <v>4.1389835825660164</v>
      </c>
      <c r="F5">
        <f t="shared" si="2"/>
        <v>3.6</v>
      </c>
      <c r="G5">
        <f>MATCH(F5,Load!A:A,-1)</f>
        <v>9</v>
      </c>
      <c r="H5">
        <f t="shared" si="3"/>
        <v>86.930300000000017</v>
      </c>
      <c r="I5">
        <f t="shared" si="0"/>
        <v>8.6930300000000003</v>
      </c>
      <c r="P5">
        <v>3.9</v>
      </c>
      <c r="Q5">
        <v>15.4</v>
      </c>
    </row>
    <row r="6" spans="1:18" x14ac:dyDescent="0.3">
      <c r="A6">
        <v>0.3</v>
      </c>
      <c r="B6">
        <f t="shared" si="4"/>
        <v>98.26139400000001</v>
      </c>
      <c r="C6">
        <f t="shared" si="1"/>
        <v>1473.9209100000003</v>
      </c>
      <c r="D6">
        <f>MATCH(B6,Battery!B:B,-1)</f>
        <v>5</v>
      </c>
      <c r="E6" cm="1">
        <f t="array" ref="E6">INDEX(Battery!C:C,D6+1)+(INDEX(Battery!C:C,D6)-INDEX(Battery!C:C,D6+1))/(INDEX(Battery!B:B,D6)-INDEX(Battery!C:C,B6+1))*(B6-INDEX(Battery!C:C,B6+1))</f>
        <v>4.1388919291426305</v>
      </c>
      <c r="F6">
        <f t="shared" si="2"/>
        <v>3.6</v>
      </c>
      <c r="G6">
        <f>MATCH(F6,Load!A:A,-1)</f>
        <v>9</v>
      </c>
      <c r="H6">
        <f t="shared" si="3"/>
        <v>86.930300000000017</v>
      </c>
      <c r="I6">
        <f t="shared" si="0"/>
        <v>8.6930300000000038</v>
      </c>
      <c r="P6">
        <v>3.85</v>
      </c>
      <c r="Q6">
        <v>15.4</v>
      </c>
      <c r="R6">
        <v>10.8</v>
      </c>
    </row>
    <row r="7" spans="1:18" x14ac:dyDescent="0.3">
      <c r="A7">
        <v>0.4</v>
      </c>
      <c r="B7">
        <f t="shared" si="4"/>
        <v>97.681858666666685</v>
      </c>
      <c r="C7">
        <f t="shared" si="1"/>
        <v>1465.2278800000004</v>
      </c>
      <c r="D7">
        <f>MATCH(B7,Battery!B:B,-1)</f>
        <v>6</v>
      </c>
      <c r="E7" cm="1">
        <f t="array" ref="E7">INDEX(Battery!C:C,D7+1)+(INDEX(Battery!C:C,D7)-INDEX(Battery!C:C,D7+1))/(INDEX(Battery!B:B,D7)-INDEX(Battery!C:C,B7+1))*(B7-INDEX(Battery!C:C,B7+1))</f>
        <v>4.123323622918365</v>
      </c>
      <c r="F7">
        <f t="shared" si="2"/>
        <v>3.6</v>
      </c>
      <c r="G7">
        <f>MATCH(F7,Load!A:A,-1)</f>
        <v>9</v>
      </c>
      <c r="H7">
        <f t="shared" si="3"/>
        <v>86.930300000000017</v>
      </c>
      <c r="I7">
        <f t="shared" si="0"/>
        <v>8.6930300000000003</v>
      </c>
      <c r="P7">
        <v>3.8</v>
      </c>
      <c r="Q7">
        <v>15.4</v>
      </c>
      <c r="R7">
        <v>11</v>
      </c>
    </row>
    <row r="8" spans="1:18" x14ac:dyDescent="0.3">
      <c r="A8">
        <v>0.5</v>
      </c>
      <c r="B8">
        <f t="shared" si="4"/>
        <v>97.102323333333359</v>
      </c>
      <c r="C8">
        <f t="shared" si="1"/>
        <v>1456.5348500000005</v>
      </c>
      <c r="D8">
        <f>MATCH(B8,Battery!B:B,-1)</f>
        <v>7</v>
      </c>
      <c r="E8" cm="1">
        <f t="array" ref="E8">INDEX(Battery!C:C,D8+1)+(INDEX(Battery!C:C,D8)-INDEX(Battery!C:C,D8+1))/(INDEX(Battery!B:B,D8)-INDEX(Battery!C:C,B8+1))*(B8-INDEX(Battery!C:C,B8+1))</f>
        <v>4.1155040860400156</v>
      </c>
      <c r="F8">
        <f t="shared" si="2"/>
        <v>3.6</v>
      </c>
      <c r="G8">
        <f>MATCH(F8,Load!A:A,-1)</f>
        <v>9</v>
      </c>
      <c r="H8">
        <f t="shared" si="3"/>
        <v>86.930300000000017</v>
      </c>
      <c r="I8">
        <f t="shared" si="0"/>
        <v>8.6930300000000003</v>
      </c>
      <c r="P8">
        <v>3.75</v>
      </c>
      <c r="Q8">
        <v>15.6</v>
      </c>
      <c r="R8">
        <v>11</v>
      </c>
    </row>
    <row r="9" spans="1:18" x14ac:dyDescent="0.3">
      <c r="A9">
        <v>0.6</v>
      </c>
      <c r="B9">
        <f t="shared" si="4"/>
        <v>96.522788000000034</v>
      </c>
      <c r="C9">
        <f t="shared" si="1"/>
        <v>1447.8418200000006</v>
      </c>
      <c r="D9">
        <f>MATCH(B9,Battery!B:B,-1)</f>
        <v>7</v>
      </c>
      <c r="E9" cm="1">
        <f t="array" ref="E9">INDEX(Battery!C:C,D9+1)+(INDEX(Battery!C:C,D9)-INDEX(Battery!C:C,D9+1))/(INDEX(Battery!B:B,D9)-INDEX(Battery!C:C,B9+1))*(B9-INDEX(Battery!C:C,B9+1))</f>
        <v>4.1154295581217326</v>
      </c>
      <c r="F9">
        <f t="shared" si="2"/>
        <v>3.6</v>
      </c>
      <c r="G9">
        <f>MATCH(F9,Load!A:A,-1)</f>
        <v>9</v>
      </c>
      <c r="H9">
        <f t="shared" si="3"/>
        <v>86.930300000000017</v>
      </c>
      <c r="I9">
        <f t="shared" si="0"/>
        <v>8.6930300000000003</v>
      </c>
      <c r="P9">
        <v>3.7</v>
      </c>
      <c r="Q9">
        <v>15.8</v>
      </c>
      <c r="R9">
        <v>11.2</v>
      </c>
    </row>
    <row r="10" spans="1:18" x14ac:dyDescent="0.3">
      <c r="A10">
        <v>0.7</v>
      </c>
      <c r="B10">
        <f t="shared" si="4"/>
        <v>95.943252666666709</v>
      </c>
      <c r="C10">
        <f t="shared" si="1"/>
        <v>1439.1487900000006</v>
      </c>
      <c r="D10">
        <f>MATCH(B10,Battery!B:B,-1)</f>
        <v>8</v>
      </c>
      <c r="E10" cm="1">
        <f t="array" ref="E10">INDEX(Battery!C:C,D10+1)+(INDEX(Battery!C:C,D10)-INDEX(Battery!C:C,D10+1))/(INDEX(Battery!B:B,D10)-INDEX(Battery!C:C,B10+1))*(B10-INDEX(Battery!C:C,B10+1))</f>
        <v>4.1029348937735204</v>
      </c>
      <c r="F10">
        <f t="shared" si="2"/>
        <v>3.6</v>
      </c>
      <c r="G10">
        <f>MATCH(F10,Load!A:A,-1)</f>
        <v>9</v>
      </c>
      <c r="H10">
        <f t="shared" si="3"/>
        <v>86.930300000000017</v>
      </c>
      <c r="I10">
        <f t="shared" si="0"/>
        <v>8.6930300000000091</v>
      </c>
      <c r="P10">
        <v>3.65</v>
      </c>
      <c r="Q10">
        <v>15.8</v>
      </c>
      <c r="R10">
        <v>11.4</v>
      </c>
    </row>
    <row r="11" spans="1:18" x14ac:dyDescent="0.3">
      <c r="A11">
        <v>0.8</v>
      </c>
      <c r="B11">
        <f t="shared" si="4"/>
        <v>95.363717333333383</v>
      </c>
      <c r="C11">
        <f t="shared" si="1"/>
        <v>1430.4557600000007</v>
      </c>
      <c r="D11">
        <f>MATCH(B11,Battery!B:B,-1)</f>
        <v>8</v>
      </c>
      <c r="E11" cm="1">
        <f t="array" ref="E11">INDEX(Battery!C:C,D11+1)+(INDEX(Battery!C:C,D11)-INDEX(Battery!C:C,D11+1))/(INDEX(Battery!B:B,D11)-INDEX(Battery!C:C,B11+1))*(B11-INDEX(Battery!C:C,B11+1))</f>
        <v>4.1028220039941443</v>
      </c>
      <c r="F11">
        <f t="shared" si="2"/>
        <v>3.6</v>
      </c>
      <c r="G11">
        <f>MATCH(F11,Load!A:A,-1)</f>
        <v>9</v>
      </c>
      <c r="H11">
        <f t="shared" si="3"/>
        <v>86.930300000000017</v>
      </c>
      <c r="I11">
        <f t="shared" si="0"/>
        <v>8.6930300000000003</v>
      </c>
      <c r="P11" s="1">
        <v>3.6</v>
      </c>
      <c r="Q11" s="1">
        <v>16</v>
      </c>
      <c r="R11" s="1">
        <v>11.4</v>
      </c>
    </row>
    <row r="12" spans="1:18" x14ac:dyDescent="0.3">
      <c r="A12">
        <v>0.9</v>
      </c>
      <c r="B12">
        <f t="shared" si="4"/>
        <v>94.784182000000044</v>
      </c>
      <c r="C12">
        <f t="shared" si="1"/>
        <v>1421.7627300000008</v>
      </c>
      <c r="D12">
        <f>MATCH(B12,Battery!B:B,-1)</f>
        <v>8</v>
      </c>
      <c r="E12" cm="1">
        <f t="array" ref="E12">INDEX(Battery!C:C,D12+1)+(INDEX(Battery!C:C,D12)-INDEX(Battery!C:C,D12+1))/(INDEX(Battery!B:B,D12)-INDEX(Battery!C:C,B12+1))*(B12-INDEX(Battery!C:C,B12+1))</f>
        <v>4.1027091142147682</v>
      </c>
      <c r="F12">
        <f t="shared" si="2"/>
        <v>3.6</v>
      </c>
      <c r="G12">
        <f>MATCH(F12,Load!A:A,-1)</f>
        <v>9</v>
      </c>
      <c r="H12">
        <f t="shared" si="3"/>
        <v>86.930300000000017</v>
      </c>
      <c r="I12">
        <f t="shared" si="0"/>
        <v>8.6930300000000003</v>
      </c>
      <c r="P12">
        <v>3.55</v>
      </c>
      <c r="Q12">
        <v>16.2</v>
      </c>
      <c r="R12">
        <v>11.6</v>
      </c>
    </row>
    <row r="13" spans="1:18" x14ac:dyDescent="0.3">
      <c r="A13">
        <v>1</v>
      </c>
      <c r="B13">
        <f t="shared" si="4"/>
        <v>94.204646666666719</v>
      </c>
      <c r="C13">
        <f t="shared" si="1"/>
        <v>1413.0697000000009</v>
      </c>
      <c r="D13">
        <f>MATCH(B13,Battery!B:B,-1)</f>
        <v>9</v>
      </c>
      <c r="E13" cm="1">
        <f t="array" ref="E13">INDEX(Battery!C:C,D13+1)+(INDEX(Battery!C:C,D13)-INDEX(Battery!C:C,D13+1))/(INDEX(Battery!B:B,D13)-INDEX(Battery!C:C,B13+1))*(B13-INDEX(Battery!C:C,B13+1))</f>
        <v>4.0839966292976193</v>
      </c>
      <c r="F13">
        <f t="shared" si="2"/>
        <v>3.6</v>
      </c>
      <c r="G13">
        <f>MATCH(F13,Load!A:A,-1)</f>
        <v>9</v>
      </c>
      <c r="H13">
        <f t="shared" si="3"/>
        <v>86.930300000000017</v>
      </c>
      <c r="I13">
        <f t="shared" si="0"/>
        <v>8.6930300000000091</v>
      </c>
      <c r="P13" t="s">
        <v>25</v>
      </c>
      <c r="Q13">
        <v>15.2</v>
      </c>
      <c r="R13">
        <v>10.8</v>
      </c>
    </row>
    <row r="14" spans="1:18" x14ac:dyDescent="0.3">
      <c r="A14">
        <v>1.1000000000000001</v>
      </c>
      <c r="B14">
        <f t="shared" si="4"/>
        <v>93.625111333333393</v>
      </c>
      <c r="C14">
        <f t="shared" si="1"/>
        <v>1404.376670000001</v>
      </c>
      <c r="D14">
        <f>MATCH(B14,Battery!B:B,-1)</f>
        <v>9</v>
      </c>
      <c r="E14" cm="1">
        <f t="array" ref="E14">INDEX(Battery!C:C,D14+1)+(INDEX(Battery!C:C,D14)-INDEX(Battery!C:C,D14+1))/(INDEX(Battery!B:B,D14)-INDEX(Battery!C:C,B14+1))*(B14-INDEX(Battery!C:C,B14+1))</f>
        <v>4.0837383401534044</v>
      </c>
      <c r="F14">
        <f t="shared" si="2"/>
        <v>3.6</v>
      </c>
      <c r="G14">
        <f>MATCH(F14,Load!A:A,-1)</f>
        <v>9</v>
      </c>
      <c r="H14">
        <f t="shared" si="3"/>
        <v>86.930300000000017</v>
      </c>
      <c r="I14">
        <f t="shared" si="0"/>
        <v>8.6930299999999896</v>
      </c>
    </row>
    <row r="15" spans="1:18" x14ac:dyDescent="0.3">
      <c r="A15">
        <v>1.2</v>
      </c>
      <c r="B15">
        <f t="shared" si="4"/>
        <v>93.045576000000068</v>
      </c>
      <c r="C15">
        <f t="shared" si="1"/>
        <v>1395.6836400000011</v>
      </c>
      <c r="D15">
        <f>MATCH(B15,Battery!B:B,-1)</f>
        <v>9</v>
      </c>
      <c r="E15" cm="1">
        <f t="array" ref="E15">INDEX(Battery!C:C,D15+1)+(INDEX(Battery!C:C,D15)-INDEX(Battery!C:C,D15+1))/(INDEX(Battery!B:B,D15)-INDEX(Battery!C:C,B15+1))*(B15-INDEX(Battery!C:C,B15+1))</f>
        <v>4.0834800510091895</v>
      </c>
      <c r="F15">
        <f t="shared" si="2"/>
        <v>3.6</v>
      </c>
      <c r="G15">
        <f>MATCH(F15,Load!A:A,-1)</f>
        <v>9</v>
      </c>
      <c r="H15">
        <f t="shared" si="3"/>
        <v>86.930300000000017</v>
      </c>
      <c r="I15">
        <f t="shared" si="0"/>
        <v>8.6930300000000091</v>
      </c>
    </row>
    <row r="16" spans="1:18" x14ac:dyDescent="0.3">
      <c r="A16">
        <v>1.3</v>
      </c>
      <c r="B16">
        <f t="shared" si="4"/>
        <v>92.466040666666743</v>
      </c>
      <c r="C16">
        <f t="shared" si="1"/>
        <v>1386.9906100000012</v>
      </c>
      <c r="D16">
        <f>MATCH(B16,Battery!B:B,-1)</f>
        <v>9</v>
      </c>
      <c r="E16" cm="1">
        <f t="array" ref="E16">INDEX(Battery!C:C,D16+1)+(INDEX(Battery!C:C,D16)-INDEX(Battery!C:C,D16+1))/(INDEX(Battery!B:B,D16)-INDEX(Battery!C:C,B16+1))*(B16-INDEX(Battery!C:C,B16+1))</f>
        <v>4.0832217618649747</v>
      </c>
      <c r="F16">
        <f t="shared" si="2"/>
        <v>3.6</v>
      </c>
      <c r="G16">
        <f>MATCH(F16,Load!A:A,-1)</f>
        <v>9</v>
      </c>
      <c r="H16">
        <f t="shared" si="3"/>
        <v>86.930300000000017</v>
      </c>
      <c r="I16">
        <f t="shared" si="0"/>
        <v>8.6930299999999896</v>
      </c>
    </row>
    <row r="17" spans="1:9" x14ac:dyDescent="0.3">
      <c r="A17">
        <v>1.4</v>
      </c>
      <c r="B17">
        <f t="shared" si="4"/>
        <v>91.886505333333417</v>
      </c>
      <c r="C17">
        <f t="shared" si="1"/>
        <v>1378.2975800000013</v>
      </c>
      <c r="D17">
        <f>MATCH(B17,Battery!B:B,-1)</f>
        <v>9</v>
      </c>
      <c r="E17" cm="1">
        <f t="array" ref="E17">INDEX(Battery!C:C,D17+1)+(INDEX(Battery!C:C,D17)-INDEX(Battery!C:C,D17+1))/(INDEX(Battery!B:B,D17)-INDEX(Battery!C:C,B17+1))*(B17-INDEX(Battery!C:C,B17+1))</f>
        <v>4.0829634727207589</v>
      </c>
      <c r="F17">
        <f t="shared" si="2"/>
        <v>3.6</v>
      </c>
      <c r="G17">
        <f>MATCH(F17,Load!A:A,-1)</f>
        <v>9</v>
      </c>
      <c r="H17">
        <f t="shared" si="3"/>
        <v>86.930300000000017</v>
      </c>
      <c r="I17">
        <f t="shared" si="0"/>
        <v>8.6930300000000091</v>
      </c>
    </row>
    <row r="18" spans="1:9" x14ac:dyDescent="0.3">
      <c r="A18">
        <v>1.5</v>
      </c>
      <c r="B18">
        <f t="shared" si="4"/>
        <v>91.306970000000092</v>
      </c>
      <c r="C18">
        <f t="shared" si="1"/>
        <v>1369.6045500000014</v>
      </c>
      <c r="D18">
        <f>MATCH(B18,Battery!B:B,-1)</f>
        <v>9</v>
      </c>
      <c r="E18" cm="1">
        <f t="array" ref="E18">INDEX(Battery!C:C,D18+1)+(INDEX(Battery!C:C,D18)-INDEX(Battery!C:C,D18+1))/(INDEX(Battery!B:B,D18)-INDEX(Battery!C:C,B18+1))*(B18-INDEX(Battery!C:C,B18+1))</f>
        <v>4.082705183576544</v>
      </c>
      <c r="F18">
        <f t="shared" si="2"/>
        <v>3.6</v>
      </c>
      <c r="G18">
        <f>MATCH(F18,Load!A:A,-1)</f>
        <v>9</v>
      </c>
      <c r="H18">
        <f t="shared" si="3"/>
        <v>86.930300000000017</v>
      </c>
      <c r="I18">
        <f t="shared" si="0"/>
        <v>8.6930300000000091</v>
      </c>
    </row>
    <row r="19" spans="1:9" x14ac:dyDescent="0.3">
      <c r="A19">
        <v>1.6</v>
      </c>
      <c r="B19">
        <f t="shared" si="4"/>
        <v>90.727434666666767</v>
      </c>
      <c r="C19">
        <f t="shared" si="1"/>
        <v>1360.9115200000015</v>
      </c>
      <c r="D19">
        <f>MATCH(B19,Battery!B:B,-1)</f>
        <v>10</v>
      </c>
      <c r="E19" cm="1">
        <f t="array" ref="E19">INDEX(Battery!C:C,D19+1)+(INDEX(Battery!C:C,D19)-INDEX(Battery!C:C,D19+1))/(INDEX(Battery!B:B,D19)-INDEX(Battery!C:C,B19+1))*(B19-INDEX(Battery!C:C,B19+1))</f>
        <v>4.0419987258639578</v>
      </c>
      <c r="F19">
        <f t="shared" si="2"/>
        <v>3.6</v>
      </c>
      <c r="G19">
        <f>MATCH(F19,Load!A:A,-1)</f>
        <v>9</v>
      </c>
      <c r="H19">
        <f t="shared" si="3"/>
        <v>86.930300000000017</v>
      </c>
      <c r="I19">
        <f t="shared" si="0"/>
        <v>8.6930299999999896</v>
      </c>
    </row>
    <row r="20" spans="1:9" x14ac:dyDescent="0.3">
      <c r="A20">
        <v>1.7</v>
      </c>
      <c r="B20">
        <f t="shared" si="4"/>
        <v>90.147899333333442</v>
      </c>
      <c r="C20">
        <f t="shared" si="1"/>
        <v>1352.2184900000016</v>
      </c>
      <c r="D20">
        <f>MATCH(B20,Battery!B:B,-1)</f>
        <v>10</v>
      </c>
      <c r="E20" cm="1">
        <f t="array" ref="E20">INDEX(Battery!C:C,D20+1)+(INDEX(Battery!C:C,D20)-INDEX(Battery!C:C,D20+1))/(INDEX(Battery!B:B,D20)-INDEX(Battery!C:C,B20+1))*(B20-INDEX(Battery!C:C,B20+1))</f>
        <v>4.0417989684010074</v>
      </c>
      <c r="F20">
        <f t="shared" si="2"/>
        <v>3.6</v>
      </c>
      <c r="G20">
        <f>MATCH(F20,Load!A:A,-1)</f>
        <v>9</v>
      </c>
      <c r="H20">
        <f t="shared" si="3"/>
        <v>86.930300000000017</v>
      </c>
      <c r="I20">
        <f t="shared" si="0"/>
        <v>8.6930300000000091</v>
      </c>
    </row>
    <row r="21" spans="1:9" x14ac:dyDescent="0.3">
      <c r="A21">
        <v>1.8</v>
      </c>
      <c r="B21">
        <f t="shared" si="4"/>
        <v>89.568364000000116</v>
      </c>
      <c r="C21">
        <f t="shared" si="1"/>
        <v>1343.5254600000017</v>
      </c>
      <c r="D21">
        <f>MATCH(B21,Battery!B:B,-1)</f>
        <v>10</v>
      </c>
      <c r="E21" cm="1">
        <f t="array" ref="E21">INDEX(Battery!C:C,D21+1)+(INDEX(Battery!C:C,D21)-INDEX(Battery!C:C,D21+1))/(INDEX(Battery!B:B,D21)-INDEX(Battery!C:C,B21+1))*(B21-INDEX(Battery!C:C,B21+1))</f>
        <v>4.041599210938057</v>
      </c>
      <c r="F21">
        <f t="shared" si="2"/>
        <v>3.6</v>
      </c>
      <c r="G21">
        <f>MATCH(F21,Load!A:A,-1)</f>
        <v>9</v>
      </c>
      <c r="H21">
        <f t="shared" si="3"/>
        <v>86.930300000000017</v>
      </c>
      <c r="I21">
        <f t="shared" si="0"/>
        <v>8.6930299999999896</v>
      </c>
    </row>
    <row r="22" spans="1:9" x14ac:dyDescent="0.3">
      <c r="A22">
        <v>1.9</v>
      </c>
      <c r="B22">
        <f t="shared" si="4"/>
        <v>88.988828666666791</v>
      </c>
      <c r="C22">
        <f t="shared" si="1"/>
        <v>1334.8324300000018</v>
      </c>
      <c r="D22">
        <f>MATCH(B22,Battery!B:B,-1)</f>
        <v>10</v>
      </c>
      <c r="E22" cm="1">
        <f t="array" ref="E22">INDEX(Battery!C:C,D22+1)+(INDEX(Battery!C:C,D22)-INDEX(Battery!C:C,D22+1))/(INDEX(Battery!B:B,D22)-INDEX(Battery!C:C,B22+1))*(B22-INDEX(Battery!C:C,B22+1))</f>
        <v>4.0413994534751065</v>
      </c>
      <c r="F22">
        <f t="shared" si="2"/>
        <v>3.6</v>
      </c>
      <c r="G22">
        <f>MATCH(F22,Load!A:A,-1)</f>
        <v>9</v>
      </c>
      <c r="H22">
        <f t="shared" si="3"/>
        <v>86.930300000000017</v>
      </c>
      <c r="I22">
        <f t="shared" si="0"/>
        <v>8.6930300000000091</v>
      </c>
    </row>
    <row r="23" spans="1:9" x14ac:dyDescent="0.3">
      <c r="A23">
        <v>2</v>
      </c>
      <c r="B23">
        <f t="shared" si="4"/>
        <v>88.409293333333466</v>
      </c>
      <c r="C23">
        <f t="shared" si="1"/>
        <v>1326.1394000000018</v>
      </c>
      <c r="D23">
        <f>MATCH(B23,Battery!B:B,-1)</f>
        <v>10</v>
      </c>
      <c r="E23" cm="1">
        <f t="array" ref="E23">INDEX(Battery!C:C,D23+1)+(INDEX(Battery!C:C,D23)-INDEX(Battery!C:C,D23+1))/(INDEX(Battery!B:B,D23)-INDEX(Battery!C:C,B23+1))*(B23-INDEX(Battery!C:C,B23+1))</f>
        <v>4.0411996960121561</v>
      </c>
      <c r="F23">
        <f t="shared" si="2"/>
        <v>3.6</v>
      </c>
      <c r="G23">
        <f>MATCH(F23,Load!A:A,-1)</f>
        <v>9</v>
      </c>
      <c r="H23">
        <f t="shared" si="3"/>
        <v>86.930300000000017</v>
      </c>
      <c r="I23">
        <f t="shared" si="0"/>
        <v>8.6930300000000091</v>
      </c>
    </row>
    <row r="24" spans="1:9" x14ac:dyDescent="0.3">
      <c r="A24">
        <v>2.1</v>
      </c>
      <c r="B24">
        <f t="shared" si="4"/>
        <v>87.829758000000126</v>
      </c>
      <c r="C24">
        <f t="shared" si="1"/>
        <v>1317.4463700000019</v>
      </c>
      <c r="D24">
        <f>MATCH(B24,Battery!B:B,-1)</f>
        <v>10</v>
      </c>
      <c r="E24" cm="1">
        <f t="array" ref="E24">INDEX(Battery!C:C,D24+1)+(INDEX(Battery!C:C,D24)-INDEX(Battery!C:C,D24+1))/(INDEX(Battery!B:B,D24)-INDEX(Battery!C:C,B24+1))*(B24-INDEX(Battery!C:C,B24+1))</f>
        <v>4.0409999385492048</v>
      </c>
      <c r="F24">
        <f t="shared" si="2"/>
        <v>3.6</v>
      </c>
      <c r="G24">
        <f>MATCH(F24,Load!A:A,-1)</f>
        <v>9</v>
      </c>
      <c r="H24">
        <f t="shared" si="3"/>
        <v>86.930300000000017</v>
      </c>
      <c r="I24">
        <f t="shared" si="0"/>
        <v>8.6930300000000091</v>
      </c>
    </row>
    <row r="25" spans="1:9" x14ac:dyDescent="0.3">
      <c r="A25">
        <v>2.2000000000000002</v>
      </c>
      <c r="B25">
        <f t="shared" si="4"/>
        <v>87.250222666666801</v>
      </c>
      <c r="C25">
        <f t="shared" si="1"/>
        <v>1308.753340000002</v>
      </c>
      <c r="D25">
        <f>MATCH(B25,Battery!B:B,-1)</f>
        <v>11</v>
      </c>
      <c r="E25" cm="1">
        <f t="array" ref="E25">INDEX(Battery!C:C,D25+1)+(INDEX(Battery!C:C,D25)-INDEX(Battery!C:C,D25+1))/(INDEX(Battery!B:B,D25)-INDEX(Battery!C:C,B25+1))*(B25-INDEX(Battery!C:C,B25+1))</f>
        <v>4.0106870622509199</v>
      </c>
      <c r="F25">
        <f t="shared" si="2"/>
        <v>3.6</v>
      </c>
      <c r="G25">
        <f>MATCH(F25,Load!A:A,-1)</f>
        <v>9</v>
      </c>
      <c r="H25">
        <f t="shared" si="3"/>
        <v>86.930300000000017</v>
      </c>
      <c r="I25">
        <f t="shared" si="0"/>
        <v>8.6930299999999701</v>
      </c>
    </row>
    <row r="26" spans="1:9" x14ac:dyDescent="0.3">
      <c r="A26">
        <v>2.2999999999999998</v>
      </c>
      <c r="B26">
        <f t="shared" si="4"/>
        <v>86.670687333333476</v>
      </c>
      <c r="C26">
        <f t="shared" si="1"/>
        <v>1300.0603100000021</v>
      </c>
      <c r="D26">
        <f>MATCH(B26,Battery!B:B,-1)</f>
        <v>11</v>
      </c>
      <c r="E26" cm="1">
        <f t="array" ref="E26">INDEX(Battery!C:C,D26+1)+(INDEX(Battery!C:C,D26)-INDEX(Battery!C:C,D26+1))/(INDEX(Battery!B:B,D26)-INDEX(Battery!C:C,B26+1))*(B26-INDEX(Battery!C:C,B26+1))</f>
        <v>4.0104483509400533</v>
      </c>
      <c r="F26">
        <f t="shared" si="2"/>
        <v>3.6</v>
      </c>
      <c r="G26">
        <f>MATCH(F26,Load!A:A,-1)</f>
        <v>9</v>
      </c>
      <c r="H26">
        <f t="shared" si="3"/>
        <v>86.930300000000017</v>
      </c>
      <c r="I26">
        <f t="shared" si="0"/>
        <v>8.6930300000000091</v>
      </c>
    </row>
    <row r="27" spans="1:9" x14ac:dyDescent="0.3">
      <c r="A27">
        <v>2.4</v>
      </c>
      <c r="B27">
        <f t="shared" si="4"/>
        <v>86.09115200000015</v>
      </c>
      <c r="C27">
        <f t="shared" si="1"/>
        <v>1291.3672800000022</v>
      </c>
      <c r="D27">
        <f>MATCH(B27,Battery!B:B,-1)</f>
        <v>11</v>
      </c>
      <c r="E27" cm="1">
        <f t="array" ref="E27">INDEX(Battery!C:C,D27+1)+(INDEX(Battery!C:C,D27)-INDEX(Battery!C:C,D27+1))/(INDEX(Battery!B:B,D27)-INDEX(Battery!C:C,B27+1))*(B27-INDEX(Battery!C:C,B27+1))</f>
        <v>4.0102096396291866</v>
      </c>
      <c r="F27">
        <f t="shared" si="2"/>
        <v>3.6</v>
      </c>
      <c r="G27">
        <f>MATCH(F27,Load!A:A,-1)</f>
        <v>9</v>
      </c>
      <c r="H27">
        <f t="shared" si="3"/>
        <v>86.930300000000017</v>
      </c>
      <c r="I27">
        <f t="shared" si="0"/>
        <v>8.6930300000000091</v>
      </c>
    </row>
    <row r="28" spans="1:9" x14ac:dyDescent="0.3">
      <c r="A28">
        <v>2.5</v>
      </c>
      <c r="B28">
        <f>C28/C$3*100</f>
        <v>85.511616666666825</v>
      </c>
      <c r="C28">
        <f t="shared" si="1"/>
        <v>1282.6742500000023</v>
      </c>
      <c r="D28">
        <f>MATCH(B28,Battery!B:B,-1)</f>
        <v>11</v>
      </c>
      <c r="E28" cm="1">
        <f t="array" ref="E28">INDEX(Battery!C:C,D28+1)+(INDEX(Battery!C:C,D28)-INDEX(Battery!C:C,D28+1))/(INDEX(Battery!B:B,D28)-INDEX(Battery!C:C,B28+1))*(B28-INDEX(Battery!C:C,B28+1))</f>
        <v>4.00997092831832</v>
      </c>
      <c r="F28">
        <f t="shared" si="2"/>
        <v>3.6</v>
      </c>
      <c r="G28">
        <f>MATCH(F28,Load!A:A,-1)</f>
        <v>9</v>
      </c>
      <c r="H28">
        <f t="shared" si="3"/>
        <v>86.930300000000017</v>
      </c>
      <c r="I28">
        <f t="shared" si="0"/>
        <v>8.6930300000000091</v>
      </c>
    </row>
    <row r="29" spans="1:9" x14ac:dyDescent="0.3">
      <c r="A29">
        <v>2.6</v>
      </c>
      <c r="B29">
        <f t="shared" si="4"/>
        <v>84.9320813333335</v>
      </c>
      <c r="C29">
        <f t="shared" si="1"/>
        <v>1273.9812200000024</v>
      </c>
      <c r="D29">
        <f>MATCH(B29,Battery!B:B,-1)</f>
        <v>11</v>
      </c>
      <c r="E29" cm="1">
        <f t="array" ref="E29">INDEX(Battery!C:C,D29+1)+(INDEX(Battery!C:C,D29)-INDEX(Battery!C:C,D29+1))/(INDEX(Battery!B:B,D29)-INDEX(Battery!C:C,B29+1))*(B29-INDEX(Battery!C:C,B29+1))</f>
        <v>4.0097322170074534</v>
      </c>
      <c r="F29">
        <f t="shared" si="2"/>
        <v>3.6</v>
      </c>
      <c r="G29">
        <f>MATCH(F29,Load!A:A,-1)</f>
        <v>9</v>
      </c>
      <c r="H29">
        <f t="shared" si="3"/>
        <v>86.930300000000017</v>
      </c>
      <c r="I29">
        <f t="shared" si="0"/>
        <v>8.6930300000000091</v>
      </c>
    </row>
    <row r="30" spans="1:9" x14ac:dyDescent="0.3">
      <c r="A30">
        <v>2.7</v>
      </c>
      <c r="B30">
        <f t="shared" si="4"/>
        <v>84.35254600000016</v>
      </c>
      <c r="C30">
        <f t="shared" si="1"/>
        <v>1265.2881900000025</v>
      </c>
      <c r="D30">
        <f>MATCH(B30,Battery!B:B,-1)</f>
        <v>11</v>
      </c>
      <c r="E30" cm="1">
        <f t="array" ref="E30">INDEX(Battery!C:C,D30+1)+(INDEX(Battery!C:C,D30)-INDEX(Battery!C:C,D30+1))/(INDEX(Battery!B:B,D30)-INDEX(Battery!C:C,B30+1))*(B30-INDEX(Battery!C:C,B30+1))</f>
        <v>4.0094935056965868</v>
      </c>
      <c r="F30">
        <f t="shared" si="2"/>
        <v>3.6</v>
      </c>
      <c r="G30">
        <f>MATCH(F30,Load!A:A,-1)</f>
        <v>9</v>
      </c>
      <c r="H30">
        <f t="shared" si="3"/>
        <v>86.930300000000017</v>
      </c>
      <c r="I30">
        <f t="shared" si="0"/>
        <v>8.6930299999999701</v>
      </c>
    </row>
    <row r="31" spans="1:9" x14ac:dyDescent="0.3">
      <c r="A31">
        <v>2.8</v>
      </c>
      <c r="B31">
        <f t="shared" si="4"/>
        <v>83.773010666666835</v>
      </c>
      <c r="C31">
        <f t="shared" si="1"/>
        <v>1256.5951600000026</v>
      </c>
      <c r="D31">
        <f>MATCH(B31,Battery!B:B,-1)</f>
        <v>11</v>
      </c>
      <c r="E31" cm="1">
        <f t="array" ref="E31">INDEX(Battery!C:C,D31+1)+(INDEX(Battery!C:C,D31)-INDEX(Battery!C:C,D31+1))/(INDEX(Battery!B:B,D31)-INDEX(Battery!C:C,B31+1))*(B31-INDEX(Battery!C:C,B31+1))</f>
        <v>4.0092547943857193</v>
      </c>
      <c r="F31">
        <f t="shared" si="2"/>
        <v>3.6</v>
      </c>
      <c r="G31">
        <f>MATCH(F31,Load!A:A,-1)</f>
        <v>9</v>
      </c>
      <c r="H31">
        <f t="shared" si="3"/>
        <v>86.930300000000017</v>
      </c>
      <c r="I31">
        <f t="shared" si="0"/>
        <v>8.6930300000000091</v>
      </c>
    </row>
    <row r="32" spans="1:9" x14ac:dyDescent="0.3">
      <c r="A32">
        <v>2.9</v>
      </c>
      <c r="B32">
        <f t="shared" si="4"/>
        <v>83.19347533333351</v>
      </c>
      <c r="C32">
        <f t="shared" si="1"/>
        <v>1247.9021300000027</v>
      </c>
      <c r="D32">
        <f>MATCH(B32,Battery!B:B,-1)</f>
        <v>12</v>
      </c>
      <c r="E32" cm="1">
        <f t="array" ref="E32">INDEX(Battery!C:C,D32+1)+(INDEX(Battery!C:C,D32)-INDEX(Battery!C:C,D32+1))/(INDEX(Battery!B:B,D32)-INDEX(Battery!C:C,B32+1))*(B32-INDEX(Battery!C:C,B32+1))</f>
        <v>3.9745558856762293</v>
      </c>
      <c r="F32">
        <f t="shared" si="2"/>
        <v>3.6</v>
      </c>
      <c r="G32">
        <f>MATCH(F32,Load!A:A,-1)</f>
        <v>9</v>
      </c>
      <c r="H32">
        <f t="shared" si="3"/>
        <v>86.930300000000017</v>
      </c>
      <c r="I32">
        <f t="shared" si="0"/>
        <v>8.6930300000000091</v>
      </c>
    </row>
    <row r="33" spans="1:9" x14ac:dyDescent="0.3">
      <c r="A33">
        <v>3</v>
      </c>
      <c r="B33">
        <f t="shared" si="4"/>
        <v>82.613940000000184</v>
      </c>
      <c r="C33">
        <f t="shared" si="1"/>
        <v>1239.2091000000028</v>
      </c>
      <c r="D33">
        <f>MATCH(B33,Battery!B:B,-1)</f>
        <v>12</v>
      </c>
      <c r="E33" cm="1">
        <f t="array" ref="E33">INDEX(Battery!C:C,D33+1)+(INDEX(Battery!C:C,D33)-INDEX(Battery!C:C,D33+1))/(INDEX(Battery!B:B,D33)-INDEX(Battery!C:C,B33+1))*(B33-INDEX(Battery!C:C,B33+1))</f>
        <v>3.9743392937492761</v>
      </c>
      <c r="F33">
        <f t="shared" si="2"/>
        <v>3.6</v>
      </c>
      <c r="G33">
        <f>MATCH(F33,Load!A:A,-1)</f>
        <v>9</v>
      </c>
      <c r="H33">
        <f t="shared" si="3"/>
        <v>86.930300000000017</v>
      </c>
      <c r="I33">
        <f t="shared" si="0"/>
        <v>8.6930300000000091</v>
      </c>
    </row>
    <row r="34" spans="1:9" x14ac:dyDescent="0.3">
      <c r="A34">
        <v>3.1</v>
      </c>
      <c r="B34">
        <f>C34/C$3*100</f>
        <v>82.034404666666859</v>
      </c>
      <c r="C34">
        <f t="shared" si="1"/>
        <v>1230.5160700000029</v>
      </c>
      <c r="D34">
        <f>MATCH(B34,Battery!B:B,-1)</f>
        <v>12</v>
      </c>
      <c r="E34" cm="1">
        <f t="array" ref="E34">INDEX(Battery!C:C,D34+1)+(INDEX(Battery!C:C,D34)-INDEX(Battery!C:C,D34+1))/(INDEX(Battery!B:B,D34)-INDEX(Battery!C:C,B34+1))*(B34-INDEX(Battery!C:C,B34+1))</f>
        <v>3.9741227018223233</v>
      </c>
      <c r="F34">
        <f t="shared" si="2"/>
        <v>3.6</v>
      </c>
      <c r="G34">
        <f>MATCH(F34,Load!A:A,-1)</f>
        <v>9</v>
      </c>
      <c r="H34">
        <f t="shared" si="3"/>
        <v>86.930300000000017</v>
      </c>
      <c r="I34">
        <f t="shared" si="0"/>
        <v>8.6930300000000091</v>
      </c>
    </row>
    <row r="35" spans="1:9" x14ac:dyDescent="0.3">
      <c r="A35">
        <v>3.2</v>
      </c>
      <c r="B35">
        <f t="shared" si="4"/>
        <v>81.454869333333534</v>
      </c>
      <c r="C35">
        <f t="shared" si="1"/>
        <v>1221.8230400000029</v>
      </c>
      <c r="D35">
        <f>MATCH(B35,Battery!B:B,-1)</f>
        <v>12</v>
      </c>
      <c r="E35" cm="1">
        <f t="array" ref="E35">INDEX(Battery!C:C,D35+1)+(INDEX(Battery!C:C,D35)-INDEX(Battery!C:C,D35+1))/(INDEX(Battery!B:B,D35)-INDEX(Battery!C:C,B35+1))*(B35-INDEX(Battery!C:C,B35+1))</f>
        <v>3.9739061098953701</v>
      </c>
      <c r="F35">
        <f t="shared" si="2"/>
        <v>3.6</v>
      </c>
      <c r="G35">
        <f>MATCH(F35,Load!A:A,-1)</f>
        <v>9</v>
      </c>
      <c r="H35">
        <f t="shared" si="3"/>
        <v>86.930300000000017</v>
      </c>
      <c r="I35">
        <f t="shared" ref="I35:I66" si="5">H35*(A36-A35)</f>
        <v>8.6930299999999701</v>
      </c>
    </row>
    <row r="36" spans="1:9" x14ac:dyDescent="0.3">
      <c r="A36">
        <v>3.3</v>
      </c>
      <c r="B36">
        <f t="shared" si="4"/>
        <v>80.875334000000194</v>
      </c>
      <c r="C36">
        <f t="shared" ref="C36:C67" si="6">C35-I35</f>
        <v>1213.130010000003</v>
      </c>
      <c r="D36">
        <f>MATCH(B36,Battery!B:B,-1)</f>
        <v>12</v>
      </c>
      <c r="E36" cm="1">
        <f t="array" ref="E36">INDEX(Battery!C:C,D36+1)+(INDEX(Battery!C:C,D36)-INDEX(Battery!C:C,D36+1))/(INDEX(Battery!B:B,D36)-INDEX(Battery!C:C,B36+1))*(B36-INDEX(Battery!C:C,B36+1))</f>
        <v>3.9736895179684169</v>
      </c>
      <c r="F36">
        <f t="shared" si="2"/>
        <v>3.6</v>
      </c>
      <c r="G36">
        <f>MATCH(F36,Load!A:A,-1)</f>
        <v>9</v>
      </c>
      <c r="H36">
        <f t="shared" si="3"/>
        <v>86.930300000000017</v>
      </c>
      <c r="I36">
        <f t="shared" si="5"/>
        <v>8.6930300000000091</v>
      </c>
    </row>
    <row r="37" spans="1:9" x14ac:dyDescent="0.3">
      <c r="A37">
        <v>3.4</v>
      </c>
      <c r="B37">
        <f t="shared" si="4"/>
        <v>80.295798666666869</v>
      </c>
      <c r="C37">
        <f t="shared" si="6"/>
        <v>1204.4369800000031</v>
      </c>
      <c r="D37">
        <f>MATCH(B37,Battery!B:B,-1)</f>
        <v>12</v>
      </c>
      <c r="E37" cm="1">
        <f t="array" ref="E37">INDEX(Battery!C:C,D37+1)+(INDEX(Battery!C:C,D37)-INDEX(Battery!C:C,D37+1))/(INDEX(Battery!B:B,D37)-INDEX(Battery!C:C,B37+1))*(B37-INDEX(Battery!C:C,B37+1))</f>
        <v>3.9734729260414636</v>
      </c>
      <c r="F37">
        <f t="shared" si="2"/>
        <v>3.6</v>
      </c>
      <c r="G37">
        <f>MATCH(F37,Load!A:A,-1)</f>
        <v>9</v>
      </c>
      <c r="H37">
        <f t="shared" si="3"/>
        <v>86.930300000000017</v>
      </c>
      <c r="I37">
        <f t="shared" si="5"/>
        <v>8.6930300000000091</v>
      </c>
    </row>
    <row r="38" spans="1:9" x14ac:dyDescent="0.3">
      <c r="A38">
        <v>3.5</v>
      </c>
      <c r="B38">
        <f t="shared" si="4"/>
        <v>79.716263333333544</v>
      </c>
      <c r="C38">
        <f t="shared" si="6"/>
        <v>1195.7439500000032</v>
      </c>
      <c r="D38">
        <f>MATCH(B38,Battery!B:B,-1)</f>
        <v>13</v>
      </c>
      <c r="E38" cm="1">
        <f t="array" ref="E38">INDEX(Battery!C:C,D38+1)+(INDEX(Battery!C:C,D38)-INDEX(Battery!C:C,D38+1))/(INDEX(Battery!B:B,D38)-INDEX(Battery!C:C,B38+1))*(B38-INDEX(Battery!C:C,B38+1))</f>
        <v>3.943352717045542</v>
      </c>
      <c r="F38">
        <f t="shared" si="2"/>
        <v>3.6</v>
      </c>
      <c r="G38">
        <f>MATCH(F38,Load!A:A,-1)</f>
        <v>9</v>
      </c>
      <c r="H38">
        <f t="shared" si="3"/>
        <v>86.930300000000017</v>
      </c>
      <c r="I38">
        <f t="shared" si="5"/>
        <v>8.6930300000000091</v>
      </c>
    </row>
    <row r="39" spans="1:9" x14ac:dyDescent="0.3">
      <c r="A39">
        <v>3.6</v>
      </c>
      <c r="B39">
        <f t="shared" si="4"/>
        <v>79.136728000000218</v>
      </c>
      <c r="C39">
        <f t="shared" si="6"/>
        <v>1187.0509200000033</v>
      </c>
      <c r="D39">
        <f>MATCH(B39,Battery!B:B,-1)</f>
        <v>13</v>
      </c>
      <c r="E39" cm="1">
        <f t="array" ref="E39">INDEX(Battery!C:C,D39+1)+(INDEX(Battery!C:C,D39)-INDEX(Battery!C:C,D39+1))/(INDEX(Battery!B:B,D39)-INDEX(Battery!C:C,B39+1))*(B39-INDEX(Battery!C:C,B39+1))</f>
        <v>3.9431260831165336</v>
      </c>
      <c r="F39">
        <f t="shared" si="2"/>
        <v>3.6</v>
      </c>
      <c r="G39">
        <f>MATCH(F39,Load!A:A,-1)</f>
        <v>9</v>
      </c>
      <c r="H39">
        <f t="shared" si="3"/>
        <v>86.930300000000017</v>
      </c>
      <c r="I39">
        <f t="shared" si="5"/>
        <v>8.6930300000000091</v>
      </c>
    </row>
    <row r="40" spans="1:9" x14ac:dyDescent="0.3">
      <c r="A40">
        <v>3.7</v>
      </c>
      <c r="B40">
        <f t="shared" si="4"/>
        <v>78.557192666666893</v>
      </c>
      <c r="C40">
        <f t="shared" si="6"/>
        <v>1178.3578900000034</v>
      </c>
      <c r="D40">
        <f>MATCH(B40,Battery!B:B,-1)</f>
        <v>13</v>
      </c>
      <c r="E40" cm="1">
        <f t="array" ref="E40">INDEX(Battery!C:C,D40+1)+(INDEX(Battery!C:C,D40)-INDEX(Battery!C:C,D40+1))/(INDEX(Battery!B:B,D40)-INDEX(Battery!C:C,B40+1))*(B40-INDEX(Battery!C:C,B40+1))</f>
        <v>3.9428994491875256</v>
      </c>
      <c r="F40">
        <f t="shared" si="2"/>
        <v>3.6</v>
      </c>
      <c r="G40">
        <f>MATCH(F40,Load!A:A,-1)</f>
        <v>9</v>
      </c>
      <c r="H40">
        <f t="shared" si="3"/>
        <v>86.930300000000017</v>
      </c>
      <c r="I40">
        <f t="shared" si="5"/>
        <v>8.6930299999999701</v>
      </c>
    </row>
    <row r="41" spans="1:9" x14ac:dyDescent="0.3">
      <c r="A41">
        <v>3.8</v>
      </c>
      <c r="B41">
        <f t="shared" si="4"/>
        <v>77.977657333333568</v>
      </c>
      <c r="C41">
        <f t="shared" si="6"/>
        <v>1169.6648600000035</v>
      </c>
      <c r="D41">
        <f>MATCH(B41,Battery!B:B,-1)</f>
        <v>13</v>
      </c>
      <c r="E41" cm="1">
        <f t="array" ref="E41">INDEX(Battery!C:C,D41+1)+(INDEX(Battery!C:C,D41)-INDEX(Battery!C:C,D41+1))/(INDEX(Battery!B:B,D41)-INDEX(Battery!C:C,B41+1))*(B41-INDEX(Battery!C:C,B41+1))</f>
        <v>3.9426728152585175</v>
      </c>
      <c r="F41">
        <f t="shared" si="2"/>
        <v>3.6</v>
      </c>
      <c r="G41">
        <f>MATCH(F41,Load!A:A,-1)</f>
        <v>9</v>
      </c>
      <c r="H41">
        <f t="shared" si="3"/>
        <v>86.930300000000017</v>
      </c>
      <c r="I41">
        <f t="shared" si="5"/>
        <v>8.6930300000000091</v>
      </c>
    </row>
    <row r="42" spans="1:9" x14ac:dyDescent="0.3">
      <c r="A42">
        <v>3.9</v>
      </c>
      <c r="B42">
        <f t="shared" si="4"/>
        <v>77.398122000000242</v>
      </c>
      <c r="C42">
        <f t="shared" si="6"/>
        <v>1160.9718300000036</v>
      </c>
      <c r="D42">
        <f>MATCH(B42,Battery!B:B,-1)</f>
        <v>13</v>
      </c>
      <c r="E42" cm="1">
        <f t="array" ref="E42">INDEX(Battery!C:C,D42+1)+(INDEX(Battery!C:C,D42)-INDEX(Battery!C:C,D42+1))/(INDEX(Battery!B:B,D42)-INDEX(Battery!C:C,B42+1))*(B42-INDEX(Battery!C:C,B42+1))</f>
        <v>3.9424461813295091</v>
      </c>
      <c r="F42">
        <f t="shared" si="2"/>
        <v>3.6</v>
      </c>
      <c r="G42">
        <f>MATCH(F42,Load!A:A,-1)</f>
        <v>9</v>
      </c>
      <c r="H42">
        <f t="shared" si="3"/>
        <v>86.930300000000017</v>
      </c>
      <c r="I42">
        <f t="shared" si="5"/>
        <v>8.6930300000000091</v>
      </c>
    </row>
    <row r="43" spans="1:9" x14ac:dyDescent="0.3">
      <c r="A43">
        <v>4</v>
      </c>
      <c r="B43">
        <f t="shared" si="4"/>
        <v>76.818586666666917</v>
      </c>
      <c r="C43">
        <f t="shared" si="6"/>
        <v>1152.2788000000037</v>
      </c>
      <c r="D43">
        <f>MATCH(B43,Battery!B:B,-1)</f>
        <v>13</v>
      </c>
      <c r="E43" cm="1">
        <f t="array" ref="E43">INDEX(Battery!C:C,D43+1)+(INDEX(Battery!C:C,D43)-INDEX(Battery!C:C,D43+1))/(INDEX(Battery!B:B,D43)-INDEX(Battery!C:C,B43+1))*(B43-INDEX(Battery!C:C,B43+1))</f>
        <v>3.9422195474005011</v>
      </c>
      <c r="F43">
        <f t="shared" si="2"/>
        <v>3.6</v>
      </c>
      <c r="G43">
        <f>MATCH(F43,Load!A:A,-1)</f>
        <v>9</v>
      </c>
      <c r="H43">
        <f t="shared" si="3"/>
        <v>86.930300000000017</v>
      </c>
      <c r="I43">
        <f t="shared" si="5"/>
        <v>8.6930299999999701</v>
      </c>
    </row>
    <row r="44" spans="1:9" x14ac:dyDescent="0.3">
      <c r="A44">
        <v>4.0999999999999996</v>
      </c>
      <c r="B44">
        <f t="shared" si="4"/>
        <v>76.239051333333592</v>
      </c>
      <c r="C44">
        <f t="shared" si="6"/>
        <v>1143.5857700000038</v>
      </c>
      <c r="D44">
        <f>MATCH(B44,Battery!B:B,-1)</f>
        <v>13</v>
      </c>
      <c r="E44" cm="1">
        <f t="array" ref="E44">INDEX(Battery!C:C,D44+1)+(INDEX(Battery!C:C,D44)-INDEX(Battery!C:C,D44+1))/(INDEX(Battery!B:B,D44)-INDEX(Battery!C:C,B44+1))*(B44-INDEX(Battery!C:C,B44+1))</f>
        <v>3.9419929134714931</v>
      </c>
      <c r="F44">
        <f t="shared" si="2"/>
        <v>3.6</v>
      </c>
      <c r="G44">
        <f>MATCH(F44,Load!A:A,-1)</f>
        <v>9</v>
      </c>
      <c r="H44">
        <f t="shared" si="3"/>
        <v>86.930300000000017</v>
      </c>
      <c r="I44">
        <f t="shared" si="5"/>
        <v>8.6930300000000482</v>
      </c>
    </row>
    <row r="45" spans="1:9" x14ac:dyDescent="0.3">
      <c r="A45">
        <v>4.2</v>
      </c>
      <c r="B45">
        <f t="shared" si="4"/>
        <v>75.659516000000238</v>
      </c>
      <c r="C45">
        <f t="shared" si="6"/>
        <v>1134.8927400000036</v>
      </c>
      <c r="D45">
        <f>MATCH(B45,Battery!B:B,-1)</f>
        <v>13</v>
      </c>
      <c r="E45" cm="1">
        <f t="array" ref="E45">INDEX(Battery!C:C,D45+1)+(INDEX(Battery!C:C,D45)-INDEX(Battery!C:C,D45+1))/(INDEX(Battery!B:B,D45)-INDEX(Battery!C:C,B45+1))*(B45-INDEX(Battery!C:C,B45+1))</f>
        <v>3.9417662795424846</v>
      </c>
      <c r="F45">
        <f t="shared" si="2"/>
        <v>3.6</v>
      </c>
      <c r="G45">
        <f>MATCH(F45,Load!A:A,-1)</f>
        <v>9</v>
      </c>
      <c r="H45">
        <f t="shared" si="3"/>
        <v>86.930300000000017</v>
      </c>
      <c r="I45">
        <f t="shared" si="5"/>
        <v>8.6930299999999701</v>
      </c>
    </row>
    <row r="46" spans="1:9" x14ac:dyDescent="0.3">
      <c r="A46">
        <v>4.3</v>
      </c>
      <c r="B46">
        <f t="shared" si="4"/>
        <v>75.079980666666913</v>
      </c>
      <c r="C46">
        <f t="shared" si="6"/>
        <v>1126.1997100000037</v>
      </c>
      <c r="D46">
        <f>MATCH(B46,Battery!B:B,-1)</f>
        <v>14</v>
      </c>
      <c r="E46" cm="1">
        <f t="array" ref="E46">INDEX(Battery!C:C,D46+1)+(INDEX(Battery!C:C,D46)-INDEX(Battery!C:C,D46+1))/(INDEX(Battery!B:B,D46)-INDEX(Battery!C:C,B46+1))*(B46-INDEX(Battery!C:C,B46+1))</f>
        <v>3.9119141085632063</v>
      </c>
      <c r="F46">
        <f t="shared" si="2"/>
        <v>3.6</v>
      </c>
      <c r="G46">
        <f>MATCH(F46,Load!A:A,-1)</f>
        <v>9</v>
      </c>
      <c r="H46">
        <f t="shared" si="3"/>
        <v>86.930300000000017</v>
      </c>
      <c r="I46">
        <f t="shared" si="5"/>
        <v>8.6930300000000482</v>
      </c>
    </row>
    <row r="47" spans="1:9" x14ac:dyDescent="0.3">
      <c r="A47">
        <v>4.4000000000000004</v>
      </c>
      <c r="B47">
        <f t="shared" si="4"/>
        <v>74.500445333333573</v>
      </c>
      <c r="C47">
        <f t="shared" si="6"/>
        <v>1117.5066800000036</v>
      </c>
      <c r="D47">
        <f>MATCH(B47,Battery!B:B,-1)</f>
        <v>14</v>
      </c>
      <c r="E47" cm="1">
        <f t="array" ref="E47">INDEX(Battery!C:C,D47+1)+(INDEX(Battery!C:C,D47)-INDEX(Battery!C:C,D47+1))/(INDEX(Battery!B:B,D47)-INDEX(Battery!C:C,B47+1))*(B47-INDEX(Battery!C:C,B47+1))</f>
        <v>3.9116384433456646</v>
      </c>
      <c r="F47">
        <f t="shared" si="2"/>
        <v>3.6</v>
      </c>
      <c r="G47">
        <f>MATCH(F47,Load!A:A,-1)</f>
        <v>9</v>
      </c>
      <c r="H47">
        <f t="shared" si="3"/>
        <v>86.930300000000017</v>
      </c>
      <c r="I47">
        <f t="shared" si="5"/>
        <v>8.6930299999999701</v>
      </c>
    </row>
    <row r="48" spans="1:9" x14ac:dyDescent="0.3">
      <c r="A48">
        <v>4.5</v>
      </c>
      <c r="B48">
        <f t="shared" si="4"/>
        <v>73.920910000000248</v>
      </c>
      <c r="C48">
        <f t="shared" si="6"/>
        <v>1108.8136500000037</v>
      </c>
      <c r="D48">
        <f>MATCH(B48,Battery!B:B,-1)</f>
        <v>14</v>
      </c>
      <c r="E48" cm="1">
        <f t="array" ref="E48">INDEX(Battery!C:C,D48+1)+(INDEX(Battery!C:C,D48)-INDEX(Battery!C:C,D48+1))/(INDEX(Battery!B:B,D48)-INDEX(Battery!C:C,B48+1))*(B48-INDEX(Battery!C:C,B48+1))</f>
        <v>3.9113627781281233</v>
      </c>
      <c r="F48">
        <f t="shared" si="2"/>
        <v>3.6</v>
      </c>
      <c r="G48">
        <f>MATCH(F48,Load!A:A,-1)</f>
        <v>9</v>
      </c>
      <c r="H48">
        <f t="shared" si="3"/>
        <v>86.930300000000017</v>
      </c>
      <c r="I48">
        <f t="shared" si="5"/>
        <v>8.6930299999999701</v>
      </c>
    </row>
    <row r="49" spans="1:9" x14ac:dyDescent="0.3">
      <c r="A49">
        <v>4.5999999999999996</v>
      </c>
      <c r="B49">
        <f t="shared" si="4"/>
        <v>73.341374666666908</v>
      </c>
      <c r="C49">
        <f t="shared" si="6"/>
        <v>1100.1206200000038</v>
      </c>
      <c r="D49">
        <f>MATCH(B49,Battery!B:B,-1)</f>
        <v>14</v>
      </c>
      <c r="E49" cm="1">
        <f t="array" ref="E49">INDEX(Battery!C:C,D49+1)+(INDEX(Battery!C:C,D49)-INDEX(Battery!C:C,D49+1))/(INDEX(Battery!B:B,D49)-INDEX(Battery!C:C,B49+1))*(B49-INDEX(Battery!C:C,B49+1))</f>
        <v>3.9110871129105815</v>
      </c>
      <c r="F49">
        <f t="shared" si="2"/>
        <v>3.6</v>
      </c>
      <c r="G49">
        <f>MATCH(F49,Load!A:A,-1)</f>
        <v>9</v>
      </c>
      <c r="H49">
        <f t="shared" si="3"/>
        <v>86.930300000000017</v>
      </c>
      <c r="I49">
        <f t="shared" si="5"/>
        <v>8.6930300000000482</v>
      </c>
    </row>
    <row r="50" spans="1:9" x14ac:dyDescent="0.3">
      <c r="A50">
        <v>4.7</v>
      </c>
      <c r="B50">
        <f t="shared" si="4"/>
        <v>72.761839333333583</v>
      </c>
      <c r="C50">
        <f t="shared" si="6"/>
        <v>1091.4275900000036</v>
      </c>
      <c r="D50">
        <f>MATCH(B50,Battery!B:B,-1)</f>
        <v>14</v>
      </c>
      <c r="E50" cm="1">
        <f t="array" ref="E50">INDEX(Battery!C:C,D50+1)+(INDEX(Battery!C:C,D50)-INDEX(Battery!C:C,D50+1))/(INDEX(Battery!B:B,D50)-INDEX(Battery!C:C,B50+1))*(B50-INDEX(Battery!C:C,B50+1))</f>
        <v>3.9108114476930402</v>
      </c>
      <c r="F50">
        <f t="shared" si="2"/>
        <v>3.6</v>
      </c>
      <c r="G50">
        <f>MATCH(F50,Load!A:A,-1)</f>
        <v>9</v>
      </c>
      <c r="H50">
        <f t="shared" si="3"/>
        <v>86.930300000000017</v>
      </c>
      <c r="I50">
        <f t="shared" si="5"/>
        <v>8.6930299999999701</v>
      </c>
    </row>
    <row r="51" spans="1:9" x14ac:dyDescent="0.3">
      <c r="A51">
        <v>4.8</v>
      </c>
      <c r="B51">
        <f t="shared" si="4"/>
        <v>72.182304000000258</v>
      </c>
      <c r="C51">
        <f t="shared" si="6"/>
        <v>1082.7345600000037</v>
      </c>
      <c r="D51">
        <f>MATCH(B51,Battery!B:B,-1)</f>
        <v>14</v>
      </c>
      <c r="E51" cm="1">
        <f t="array" ref="E51">INDEX(Battery!C:C,D51+1)+(INDEX(Battery!C:C,D51)-INDEX(Battery!C:C,D51+1))/(INDEX(Battery!B:B,D51)-INDEX(Battery!C:C,B51+1))*(B51-INDEX(Battery!C:C,B51+1))</f>
        <v>3.9105357824754985</v>
      </c>
      <c r="F51">
        <f t="shared" si="2"/>
        <v>3.6</v>
      </c>
      <c r="G51">
        <f>MATCH(F51,Load!A:A,-1)</f>
        <v>9</v>
      </c>
      <c r="H51">
        <f t="shared" si="3"/>
        <v>86.930300000000017</v>
      </c>
      <c r="I51">
        <f t="shared" si="5"/>
        <v>8.6930300000000482</v>
      </c>
    </row>
    <row r="52" spans="1:9" x14ac:dyDescent="0.3">
      <c r="A52">
        <v>4.9000000000000004</v>
      </c>
      <c r="B52">
        <f t="shared" si="4"/>
        <v>71.602768666666904</v>
      </c>
      <c r="C52">
        <f t="shared" si="6"/>
        <v>1074.0415300000036</v>
      </c>
      <c r="D52">
        <f>MATCH(B52,Battery!B:B,-1)</f>
        <v>14</v>
      </c>
      <c r="E52" cm="1">
        <f t="array" ref="E52">INDEX(Battery!C:C,D52+1)+(INDEX(Battery!C:C,D52)-INDEX(Battery!C:C,D52+1))/(INDEX(Battery!B:B,D52)-INDEX(Battery!C:C,B52+1))*(B52-INDEX(Battery!C:C,B52+1))</f>
        <v>3.9102601172579572</v>
      </c>
      <c r="F52">
        <f t="shared" si="2"/>
        <v>3.6</v>
      </c>
      <c r="G52">
        <f>MATCH(F52,Load!A:A,-1)</f>
        <v>9</v>
      </c>
      <c r="H52">
        <f t="shared" si="3"/>
        <v>86.930300000000017</v>
      </c>
      <c r="I52">
        <f t="shared" si="5"/>
        <v>8.6930299999999701</v>
      </c>
    </row>
    <row r="53" spans="1:9" x14ac:dyDescent="0.3">
      <c r="A53">
        <v>5</v>
      </c>
      <c r="B53">
        <f t="shared" si="4"/>
        <v>71.023233333333579</v>
      </c>
      <c r="C53">
        <f t="shared" si="6"/>
        <v>1065.3485000000037</v>
      </c>
      <c r="D53">
        <f>MATCH(B53,Battery!B:B,-1)</f>
        <v>15</v>
      </c>
      <c r="E53" cm="1">
        <f t="array" ref="E53">INDEX(Battery!C:C,D53+1)+(INDEX(Battery!C:C,D53)-INDEX(Battery!C:C,D53+1))/(INDEX(Battery!B:B,D53)-INDEX(Battery!C:C,B53+1))*(B53-INDEX(Battery!C:C,B53+1))</f>
        <v>3.8760668899721251</v>
      </c>
      <c r="F53">
        <f t="shared" si="2"/>
        <v>3.6</v>
      </c>
      <c r="G53">
        <f>MATCH(F53,Load!A:A,-1)</f>
        <v>9</v>
      </c>
      <c r="H53">
        <f t="shared" si="3"/>
        <v>86.930300000000017</v>
      </c>
      <c r="I53">
        <f t="shared" si="5"/>
        <v>8.6930299999999701</v>
      </c>
    </row>
    <row r="54" spans="1:9" x14ac:dyDescent="0.3">
      <c r="A54">
        <v>5.0999999999999996</v>
      </c>
      <c r="B54">
        <f t="shared" si="4"/>
        <v>70.443698000000254</v>
      </c>
      <c r="C54">
        <f t="shared" si="6"/>
        <v>1056.6554700000038</v>
      </c>
      <c r="D54">
        <f>MATCH(B54,Battery!B:B,-1)</f>
        <v>15</v>
      </c>
      <c r="E54" cm="1">
        <f t="array" ref="E54">INDEX(Battery!C:C,D54+1)+(INDEX(Battery!C:C,D54)-INDEX(Battery!C:C,D54+1))/(INDEX(Battery!B:B,D54)-INDEX(Battery!C:C,B54+1))*(B54-INDEX(Battery!C:C,B54+1))</f>
        <v>3.8758254708510518</v>
      </c>
      <c r="F54">
        <f t="shared" si="2"/>
        <v>3.6</v>
      </c>
      <c r="G54">
        <f>MATCH(F54,Load!A:A,-1)</f>
        <v>9</v>
      </c>
      <c r="H54">
        <f t="shared" si="3"/>
        <v>86.930300000000017</v>
      </c>
      <c r="I54">
        <f t="shared" si="5"/>
        <v>8.6930300000000482</v>
      </c>
    </row>
    <row r="55" spans="1:9" x14ac:dyDescent="0.3">
      <c r="A55">
        <v>5.2</v>
      </c>
      <c r="B55">
        <f t="shared" si="4"/>
        <v>69.864162666666914</v>
      </c>
      <c r="C55">
        <f t="shared" si="6"/>
        <v>1047.9624400000037</v>
      </c>
      <c r="D55">
        <f>MATCH(B55,Battery!B:B,-1)</f>
        <v>15</v>
      </c>
      <c r="E55" cm="1">
        <f t="array" ref="E55">INDEX(Battery!C:C,D55+1)+(INDEX(Battery!C:C,D55)-INDEX(Battery!C:C,D55+1))/(INDEX(Battery!B:B,D55)-INDEX(Battery!C:C,B55+1))*(B55-INDEX(Battery!C:C,B55+1))</f>
        <v>3.8755840517299784</v>
      </c>
      <c r="F55">
        <f t="shared" si="2"/>
        <v>3.6</v>
      </c>
      <c r="G55">
        <f>MATCH(F55,Load!A:A,-1)</f>
        <v>9</v>
      </c>
      <c r="H55">
        <f t="shared" si="3"/>
        <v>86.930300000000017</v>
      </c>
      <c r="I55">
        <f t="shared" si="5"/>
        <v>8.6930299999999701</v>
      </c>
    </row>
    <row r="56" spans="1:9" x14ac:dyDescent="0.3">
      <c r="A56">
        <v>5.3</v>
      </c>
      <c r="B56">
        <f t="shared" si="4"/>
        <v>69.284627333333589</v>
      </c>
      <c r="C56">
        <f t="shared" si="6"/>
        <v>1039.2694100000037</v>
      </c>
      <c r="D56">
        <f>MATCH(B56,Battery!B:B,-1)</f>
        <v>15</v>
      </c>
      <c r="E56" cm="1">
        <f t="array" ref="E56">INDEX(Battery!C:C,D56+1)+(INDEX(Battery!C:C,D56)-INDEX(Battery!C:C,D56+1))/(INDEX(Battery!B:B,D56)-INDEX(Battery!C:C,B56+1))*(B56-INDEX(Battery!C:C,B56+1))</f>
        <v>3.8753426326089051</v>
      </c>
      <c r="F56">
        <f t="shared" si="2"/>
        <v>3.6</v>
      </c>
      <c r="G56">
        <f>MATCH(F56,Load!A:A,-1)</f>
        <v>9</v>
      </c>
      <c r="H56">
        <f t="shared" si="3"/>
        <v>86.930300000000017</v>
      </c>
      <c r="I56">
        <f t="shared" si="5"/>
        <v>8.6930300000000482</v>
      </c>
    </row>
    <row r="57" spans="1:9" x14ac:dyDescent="0.3">
      <c r="A57">
        <v>5.4</v>
      </c>
      <c r="B57">
        <f t="shared" si="4"/>
        <v>68.705092000000249</v>
      </c>
      <c r="C57">
        <f t="shared" si="6"/>
        <v>1030.5763800000036</v>
      </c>
      <c r="D57">
        <f>MATCH(B57,Battery!B:B,-1)</f>
        <v>15</v>
      </c>
      <c r="E57" cm="1">
        <f t="array" ref="E57">INDEX(Battery!C:C,D57+1)+(INDEX(Battery!C:C,D57)-INDEX(Battery!C:C,D57+1))/(INDEX(Battery!B:B,D57)-INDEX(Battery!C:C,B57+1))*(B57-INDEX(Battery!C:C,B57+1))</f>
        <v>3.8751012134878322</v>
      </c>
      <c r="F57">
        <f t="shared" si="2"/>
        <v>3.6</v>
      </c>
      <c r="G57">
        <f>MATCH(F57,Load!A:A,-1)</f>
        <v>9</v>
      </c>
      <c r="H57">
        <f t="shared" si="3"/>
        <v>86.930300000000017</v>
      </c>
      <c r="I57">
        <f t="shared" si="5"/>
        <v>8.6930299999999701</v>
      </c>
    </row>
    <row r="58" spans="1:9" x14ac:dyDescent="0.3">
      <c r="A58">
        <v>5.5</v>
      </c>
      <c r="B58">
        <f t="shared" si="4"/>
        <v>68.12555666666691</v>
      </c>
      <c r="C58">
        <f t="shared" si="6"/>
        <v>1021.8833500000036</v>
      </c>
      <c r="D58">
        <f>MATCH(B58,Battery!B:B,-1)</f>
        <v>15</v>
      </c>
      <c r="E58" cm="1">
        <f t="array" ref="E58">INDEX(Battery!C:C,D58+1)+(INDEX(Battery!C:C,D58)-INDEX(Battery!C:C,D58+1))/(INDEX(Battery!B:B,D58)-INDEX(Battery!C:C,B58+1))*(B58-INDEX(Battery!C:C,B58+1))</f>
        <v>3.8748597943667589</v>
      </c>
      <c r="F58">
        <f t="shared" si="2"/>
        <v>3.6</v>
      </c>
      <c r="G58">
        <f>MATCH(F58,Load!A:A,-1)</f>
        <v>9</v>
      </c>
      <c r="H58">
        <f t="shared" si="3"/>
        <v>86.930300000000017</v>
      </c>
      <c r="I58">
        <f t="shared" si="5"/>
        <v>8.6930299999999701</v>
      </c>
    </row>
    <row r="59" spans="1:9" x14ac:dyDescent="0.3">
      <c r="A59">
        <v>5.6</v>
      </c>
      <c r="B59">
        <f t="shared" si="4"/>
        <v>67.54602133333357</v>
      </c>
      <c r="C59">
        <f t="shared" si="6"/>
        <v>1013.1903200000036</v>
      </c>
      <c r="D59">
        <f>MATCH(B59,Battery!B:B,-1)</f>
        <v>15</v>
      </c>
      <c r="E59" cm="1">
        <f t="array" ref="E59">INDEX(Battery!C:C,D59+1)+(INDEX(Battery!C:C,D59)-INDEX(Battery!C:C,D59+1))/(INDEX(Battery!B:B,D59)-INDEX(Battery!C:C,B59+1))*(B59-INDEX(Battery!C:C,B59+1))</f>
        <v>3.8746183752456855</v>
      </c>
      <c r="F59">
        <f t="shared" si="2"/>
        <v>3.6</v>
      </c>
      <c r="G59">
        <f>MATCH(F59,Load!A:A,-1)</f>
        <v>9</v>
      </c>
      <c r="H59">
        <f t="shared" si="3"/>
        <v>86.930300000000017</v>
      </c>
      <c r="I59">
        <f t="shared" si="5"/>
        <v>8.6930300000000482</v>
      </c>
    </row>
    <row r="60" spans="1:9" x14ac:dyDescent="0.3">
      <c r="A60">
        <v>5.7</v>
      </c>
      <c r="B60">
        <f t="shared" si="4"/>
        <v>66.966486000000231</v>
      </c>
      <c r="C60">
        <f t="shared" si="6"/>
        <v>1004.4972900000035</v>
      </c>
      <c r="D60">
        <f>MATCH(B60,Battery!B:B,-1)</f>
        <v>15</v>
      </c>
      <c r="E60" cm="1">
        <f t="array" ref="E60">INDEX(Battery!C:C,D60+1)+(INDEX(Battery!C:C,D60)-INDEX(Battery!C:C,D60+1))/(INDEX(Battery!B:B,D60)-INDEX(Battery!C:C,B60+1))*(B60-INDEX(Battery!C:C,B60+1))</f>
        <v>3.8743769561246122</v>
      </c>
      <c r="F60">
        <f t="shared" si="2"/>
        <v>3.6</v>
      </c>
      <c r="G60">
        <f>MATCH(F60,Load!A:A,-1)</f>
        <v>9</v>
      </c>
      <c r="H60">
        <f t="shared" si="3"/>
        <v>86.930300000000017</v>
      </c>
      <c r="I60">
        <f t="shared" si="5"/>
        <v>8.6930299999999701</v>
      </c>
    </row>
    <row r="61" spans="1:9" x14ac:dyDescent="0.3">
      <c r="A61">
        <v>5.8</v>
      </c>
      <c r="B61">
        <f t="shared" si="4"/>
        <v>66.386950666666905</v>
      </c>
      <c r="C61">
        <f t="shared" si="6"/>
        <v>995.80426000000352</v>
      </c>
      <c r="D61">
        <f>MATCH(B61,Battery!B:B,-1)</f>
        <v>16</v>
      </c>
      <c r="E61" cm="1">
        <f t="array" ref="E61">INDEX(Battery!C:C,D61+1)+(INDEX(Battery!C:C,D61)-INDEX(Battery!C:C,D61+1))/(INDEX(Battery!B:B,D61)-INDEX(Battery!C:C,B61+1))*(B61-INDEX(Battery!C:C,B61+1))</f>
        <v>3.8464134218408255</v>
      </c>
      <c r="F61">
        <f t="shared" si="2"/>
        <v>3.6</v>
      </c>
      <c r="G61">
        <f>MATCH(F61,Load!A:A,-1)</f>
        <v>9</v>
      </c>
      <c r="H61">
        <f t="shared" si="3"/>
        <v>86.930300000000017</v>
      </c>
      <c r="I61">
        <f t="shared" si="5"/>
        <v>8.6930300000000482</v>
      </c>
    </row>
    <row r="62" spans="1:9" x14ac:dyDescent="0.3">
      <c r="A62">
        <v>5.9</v>
      </c>
      <c r="B62">
        <f t="shared" si="4"/>
        <v>65.807415333333566</v>
      </c>
      <c r="C62">
        <f t="shared" si="6"/>
        <v>987.1112300000035</v>
      </c>
      <c r="D62">
        <f>MATCH(B62,Battery!B:B,-1)</f>
        <v>16</v>
      </c>
      <c r="E62" cm="1">
        <f t="array" ref="E62">INDEX(Battery!C:C,D62+1)+(INDEX(Battery!C:C,D62)-INDEX(Battery!C:C,D62+1))/(INDEX(Battery!B:B,D62)-INDEX(Battery!C:C,B62+1))*(B62-INDEX(Battery!C:C,B62+1))</f>
        <v>3.8461682109410855</v>
      </c>
      <c r="F62">
        <f t="shared" si="2"/>
        <v>3.6</v>
      </c>
      <c r="G62">
        <f>MATCH(F62,Load!A:A,-1)</f>
        <v>9</v>
      </c>
      <c r="H62">
        <f t="shared" si="3"/>
        <v>86.930300000000017</v>
      </c>
      <c r="I62">
        <f t="shared" si="5"/>
        <v>8.6930299999999701</v>
      </c>
    </row>
    <row r="63" spans="1:9" x14ac:dyDescent="0.3">
      <c r="A63">
        <v>6</v>
      </c>
      <c r="B63">
        <f t="shared" si="4"/>
        <v>65.227880000000226</v>
      </c>
      <c r="C63">
        <f t="shared" si="6"/>
        <v>978.41820000000348</v>
      </c>
      <c r="D63">
        <f>MATCH(B63,Battery!B:B,-1)</f>
        <v>16</v>
      </c>
      <c r="E63" cm="1">
        <f t="array" ref="E63">INDEX(Battery!C:C,D63+1)+(INDEX(Battery!C:C,D63)-INDEX(Battery!C:C,D63+1))/(INDEX(Battery!B:B,D63)-INDEX(Battery!C:C,B63+1))*(B63-INDEX(Battery!C:C,B63+1))</f>
        <v>3.8459230000413456</v>
      </c>
      <c r="F63">
        <f t="shared" si="2"/>
        <v>3.6</v>
      </c>
      <c r="G63">
        <f>MATCH(F63,Load!A:A,-1)</f>
        <v>9</v>
      </c>
      <c r="H63">
        <f t="shared" si="3"/>
        <v>86.930300000000017</v>
      </c>
      <c r="I63">
        <f t="shared" si="5"/>
        <v>8.6930299999999701</v>
      </c>
    </row>
    <row r="64" spans="1:9" x14ac:dyDescent="0.3">
      <c r="A64">
        <v>6.1</v>
      </c>
      <c r="B64">
        <f t="shared" si="4"/>
        <v>64.648344666666901</v>
      </c>
      <c r="C64">
        <f t="shared" si="6"/>
        <v>969.72517000000346</v>
      </c>
      <c r="D64">
        <f>MATCH(B64,Battery!B:B,-1)</f>
        <v>16</v>
      </c>
      <c r="E64" cm="1">
        <f t="array" ref="E64">INDEX(Battery!C:C,D64+1)+(INDEX(Battery!C:C,D64)-INDEX(Battery!C:C,D64+1))/(INDEX(Battery!B:B,D64)-INDEX(Battery!C:C,B64+1))*(B64-INDEX(Battery!C:C,B64+1))</f>
        <v>3.8456777891416056</v>
      </c>
      <c r="F64">
        <f t="shared" si="2"/>
        <v>3.6</v>
      </c>
      <c r="G64">
        <f>MATCH(F64,Load!A:A,-1)</f>
        <v>9</v>
      </c>
      <c r="H64">
        <f t="shared" si="3"/>
        <v>86.930300000000017</v>
      </c>
      <c r="I64">
        <f t="shared" si="5"/>
        <v>8.6930300000000482</v>
      </c>
    </row>
    <row r="65" spans="1:9" x14ac:dyDescent="0.3">
      <c r="A65">
        <v>6.2</v>
      </c>
      <c r="B65">
        <f t="shared" si="4"/>
        <v>64.068809333333562</v>
      </c>
      <c r="C65">
        <f t="shared" si="6"/>
        <v>961.03214000000344</v>
      </c>
      <c r="D65">
        <f>MATCH(B65,Battery!B:B,-1)</f>
        <v>16</v>
      </c>
      <c r="E65" cm="1">
        <f t="array" ref="E65">INDEX(Battery!C:C,D65+1)+(INDEX(Battery!C:C,D65)-INDEX(Battery!C:C,D65+1))/(INDEX(Battery!B:B,D65)-INDEX(Battery!C:C,B65+1))*(B65-INDEX(Battery!C:C,B65+1))</f>
        <v>3.8454325782418657</v>
      </c>
      <c r="F65">
        <f t="shared" si="2"/>
        <v>3.6</v>
      </c>
      <c r="G65">
        <f>MATCH(F65,Load!A:A,-1)</f>
        <v>9</v>
      </c>
      <c r="H65">
        <f t="shared" si="3"/>
        <v>86.930300000000017</v>
      </c>
      <c r="I65">
        <f t="shared" si="5"/>
        <v>8.6930299999999701</v>
      </c>
    </row>
    <row r="66" spans="1:9" x14ac:dyDescent="0.3">
      <c r="A66">
        <v>6.3</v>
      </c>
      <c r="B66">
        <f t="shared" si="4"/>
        <v>63.489274000000229</v>
      </c>
      <c r="C66">
        <f t="shared" si="6"/>
        <v>952.33911000000342</v>
      </c>
      <c r="D66">
        <f>MATCH(B66,Battery!B:B,-1)</f>
        <v>16</v>
      </c>
      <c r="E66" cm="1">
        <f t="array" ref="E66">INDEX(Battery!C:C,D66+1)+(INDEX(Battery!C:C,D66)-INDEX(Battery!C:C,D66+1))/(INDEX(Battery!B:B,D66)-INDEX(Battery!C:C,B66+1))*(B66-INDEX(Battery!C:C,B66+1))</f>
        <v>3.8451873673421257</v>
      </c>
      <c r="F66">
        <f t="shared" si="2"/>
        <v>3.6</v>
      </c>
      <c r="G66">
        <f>MATCH(F66,Load!A:A,-1)</f>
        <v>9</v>
      </c>
      <c r="H66">
        <f t="shared" si="3"/>
        <v>86.930300000000017</v>
      </c>
      <c r="I66">
        <f t="shared" si="5"/>
        <v>8.6930300000000482</v>
      </c>
    </row>
    <row r="67" spans="1:9" x14ac:dyDescent="0.3">
      <c r="A67">
        <v>6.4</v>
      </c>
      <c r="B67">
        <f t="shared" si="4"/>
        <v>62.90973866666689</v>
      </c>
      <c r="C67">
        <f t="shared" si="6"/>
        <v>943.64608000000339</v>
      </c>
      <c r="D67">
        <f>MATCH(B67,Battery!B:B,-1)</f>
        <v>16</v>
      </c>
      <c r="E67" cm="1">
        <f t="array" ref="E67">INDEX(Battery!C:C,D67+1)+(INDEX(Battery!C:C,D67)-INDEX(Battery!C:C,D67+1))/(INDEX(Battery!B:B,D67)-INDEX(Battery!C:C,B67+1))*(B67-INDEX(Battery!C:C,B67+1))</f>
        <v>3.8449421564423858</v>
      </c>
      <c r="F67">
        <f t="shared" si="2"/>
        <v>3.6</v>
      </c>
      <c r="G67">
        <f>MATCH(F67,Load!A:A,-1)</f>
        <v>9</v>
      </c>
      <c r="H67">
        <f t="shared" si="3"/>
        <v>86.930300000000017</v>
      </c>
      <c r="I67">
        <f t="shared" ref="I67:I98" si="7">H67*(A68-A67)</f>
        <v>8.6930299999999701</v>
      </c>
    </row>
    <row r="68" spans="1:9" x14ac:dyDescent="0.3">
      <c r="A68">
        <v>6.5</v>
      </c>
      <c r="B68">
        <f t="shared" si="4"/>
        <v>62.330203333333557</v>
      </c>
      <c r="C68">
        <f t="shared" ref="C68:C99" si="8">C67-I67</f>
        <v>934.95305000000337</v>
      </c>
      <c r="D68">
        <f>MATCH(B68,Battery!B:B,-1)</f>
        <v>16</v>
      </c>
      <c r="E68" cm="1">
        <f t="array" ref="E68">INDEX(Battery!C:C,D68+1)+(INDEX(Battery!C:C,D68)-INDEX(Battery!C:C,D68+1))/(INDEX(Battery!B:B,D68)-INDEX(Battery!C:C,B68+1))*(B68-INDEX(Battery!C:C,B68+1))</f>
        <v>3.8446969455426458</v>
      </c>
      <c r="F68">
        <f t="shared" ref="F68:F183" si="9">MIN($L$3,E68-$M$3)</f>
        <v>3.6</v>
      </c>
      <c r="G68">
        <f>MATCH(F68,Load!A:A,-1)</f>
        <v>9</v>
      </c>
      <c r="H68">
        <f t="shared" ref="H68:H131" si="10" xml:space="preserve"> 22.6*F68 + 5.5703</f>
        <v>86.930300000000017</v>
      </c>
      <c r="I68">
        <f t="shared" si="7"/>
        <v>8.6930299999999701</v>
      </c>
    </row>
    <row r="69" spans="1:9" x14ac:dyDescent="0.3">
      <c r="A69">
        <v>6.6</v>
      </c>
      <c r="B69">
        <f t="shared" si="4"/>
        <v>61.750668000000218</v>
      </c>
      <c r="C69">
        <f t="shared" si="8"/>
        <v>926.26002000000335</v>
      </c>
      <c r="D69">
        <f>MATCH(B69,Battery!B:B,-1)</f>
        <v>16</v>
      </c>
      <c r="E69" cm="1">
        <f t="array" ref="E69">INDEX(Battery!C:C,D69+1)+(INDEX(Battery!C:C,D69)-INDEX(Battery!C:C,D69+1))/(INDEX(Battery!B:B,D69)-INDEX(Battery!C:C,B69+1))*(B69-INDEX(Battery!C:C,B69+1))</f>
        <v>3.8444517346429059</v>
      </c>
      <c r="F69">
        <f t="shared" si="9"/>
        <v>3.6</v>
      </c>
      <c r="G69">
        <f>MATCH(F69,Load!A:A,-1)</f>
        <v>9</v>
      </c>
      <c r="H69">
        <f t="shared" si="10"/>
        <v>86.930300000000017</v>
      </c>
      <c r="I69">
        <f t="shared" si="7"/>
        <v>8.6930300000000482</v>
      </c>
    </row>
    <row r="70" spans="1:9" x14ac:dyDescent="0.3">
      <c r="A70">
        <v>6.7</v>
      </c>
      <c r="B70">
        <f t="shared" si="4"/>
        <v>61.171132666666885</v>
      </c>
      <c r="C70">
        <f t="shared" si="8"/>
        <v>917.56699000000333</v>
      </c>
      <c r="D70">
        <f>MATCH(B70,Battery!B:B,-1)</f>
        <v>17</v>
      </c>
      <c r="E70" cm="1">
        <f t="array" ref="E70">INDEX(Battery!C:C,D70+1)+(INDEX(Battery!C:C,D70)-INDEX(Battery!C:C,D70+1))/(INDEX(Battery!B:B,D70)-INDEX(Battery!C:C,B70+1))*(B70-INDEX(Battery!C:C,B70+1))</f>
        <v>3.8182641776115629</v>
      </c>
      <c r="F70">
        <f t="shared" si="9"/>
        <v>3.6</v>
      </c>
      <c r="G70">
        <f>MATCH(F70,Load!A:A,-1)</f>
        <v>9</v>
      </c>
      <c r="H70">
        <f t="shared" si="10"/>
        <v>86.930300000000017</v>
      </c>
      <c r="I70">
        <f t="shared" si="7"/>
        <v>8.6930299999999701</v>
      </c>
    </row>
    <row r="71" spans="1:9" x14ac:dyDescent="0.3">
      <c r="A71">
        <v>6.8</v>
      </c>
      <c r="B71">
        <f t="shared" si="4"/>
        <v>60.59159733333356</v>
      </c>
      <c r="C71">
        <f t="shared" si="8"/>
        <v>908.87396000000331</v>
      </c>
      <c r="D71">
        <f>MATCH(B71,Battery!B:B,-1)</f>
        <v>17</v>
      </c>
      <c r="E71" cm="1">
        <f t="array" ref="E71">INDEX(Battery!C:C,D71+1)+(INDEX(Battery!C:C,D71)-INDEX(Battery!C:C,D71+1))/(INDEX(Battery!B:B,D71)-INDEX(Battery!C:C,B71+1))*(B71-INDEX(Battery!C:C,B71+1))</f>
        <v>3.8180128106601576</v>
      </c>
      <c r="F71">
        <f t="shared" si="9"/>
        <v>3.6</v>
      </c>
      <c r="G71">
        <f>MATCH(F71,Load!A:A,-1)</f>
        <v>9</v>
      </c>
      <c r="H71">
        <f t="shared" si="10"/>
        <v>86.930300000000017</v>
      </c>
      <c r="I71">
        <f t="shared" si="7"/>
        <v>8.6930300000000482</v>
      </c>
    </row>
    <row r="72" spans="1:9" x14ac:dyDescent="0.3">
      <c r="A72">
        <v>6.9</v>
      </c>
      <c r="B72">
        <f t="shared" si="4"/>
        <v>60.012062000000221</v>
      </c>
      <c r="C72">
        <f t="shared" si="8"/>
        <v>900.18093000000329</v>
      </c>
      <c r="D72">
        <f>MATCH(B72,Battery!B:B,-1)</f>
        <v>17</v>
      </c>
      <c r="E72" cm="1">
        <f t="array" ref="E72">INDEX(Battery!C:C,D72+1)+(INDEX(Battery!C:C,D72)-INDEX(Battery!C:C,D72+1))/(INDEX(Battery!B:B,D72)-INDEX(Battery!C:C,B72+1))*(B72-INDEX(Battery!C:C,B72+1))</f>
        <v>3.8177614437087524</v>
      </c>
      <c r="F72">
        <f t="shared" si="9"/>
        <v>3.6</v>
      </c>
      <c r="G72">
        <f>MATCH(F72,Load!A:A,-1)</f>
        <v>9</v>
      </c>
      <c r="H72">
        <f t="shared" si="10"/>
        <v>86.930300000000017</v>
      </c>
      <c r="I72">
        <f t="shared" si="7"/>
        <v>8.6930299999999701</v>
      </c>
    </row>
    <row r="73" spans="1:9" x14ac:dyDescent="0.3">
      <c r="A73">
        <v>7</v>
      </c>
      <c r="B73">
        <f t="shared" si="4"/>
        <v>59.432526666666888</v>
      </c>
      <c r="C73">
        <f t="shared" si="8"/>
        <v>891.48790000000326</v>
      </c>
      <c r="D73">
        <f>MATCH(B73,Battery!B:B,-1)</f>
        <v>17</v>
      </c>
      <c r="E73" cm="1">
        <f t="array" ref="E73">INDEX(Battery!C:C,D73+1)+(INDEX(Battery!C:C,D73)-INDEX(Battery!C:C,D73+1))/(INDEX(Battery!B:B,D73)-INDEX(Battery!C:C,B73+1))*(B73-INDEX(Battery!C:C,B73+1))</f>
        <v>3.8175100767573471</v>
      </c>
      <c r="F73">
        <f t="shared" si="9"/>
        <v>3.6</v>
      </c>
      <c r="G73">
        <f>MATCH(F73,Load!A:A,-1)</f>
        <v>9</v>
      </c>
      <c r="H73">
        <f t="shared" si="10"/>
        <v>86.930300000000017</v>
      </c>
      <c r="I73">
        <f t="shared" si="7"/>
        <v>8.6930299999999701</v>
      </c>
    </row>
    <row r="74" spans="1:9" x14ac:dyDescent="0.3">
      <c r="A74">
        <v>7.1</v>
      </c>
      <c r="B74">
        <f t="shared" si="4"/>
        <v>58.852991333333549</v>
      </c>
      <c r="C74">
        <f t="shared" si="8"/>
        <v>882.79487000000324</v>
      </c>
      <c r="D74">
        <f>MATCH(B74,Battery!B:B,-1)</f>
        <v>17</v>
      </c>
      <c r="E74" cm="1">
        <f t="array" ref="E74">INDEX(Battery!C:C,D74+1)+(INDEX(Battery!C:C,D74)-INDEX(Battery!C:C,D74+1))/(INDEX(Battery!B:B,D74)-INDEX(Battery!C:C,B74+1))*(B74-INDEX(Battery!C:C,B74+1))</f>
        <v>3.8172587098059418</v>
      </c>
      <c r="F74">
        <f t="shared" si="9"/>
        <v>3.6</v>
      </c>
      <c r="G74">
        <f>MATCH(F74,Load!A:A,-1)</f>
        <v>9</v>
      </c>
      <c r="H74">
        <f t="shared" si="10"/>
        <v>86.930300000000017</v>
      </c>
      <c r="I74">
        <f t="shared" si="7"/>
        <v>8.6930300000000482</v>
      </c>
    </row>
    <row r="75" spans="1:9" x14ac:dyDescent="0.3">
      <c r="A75">
        <v>7.2</v>
      </c>
      <c r="B75">
        <f t="shared" si="4"/>
        <v>58.273456000000209</v>
      </c>
      <c r="C75">
        <f t="shared" si="8"/>
        <v>874.10184000000322</v>
      </c>
      <c r="D75">
        <f>MATCH(B75,Battery!B:B,-1)</f>
        <v>17</v>
      </c>
      <c r="E75" cm="1">
        <f t="array" ref="E75">INDEX(Battery!C:C,D75+1)+(INDEX(Battery!C:C,D75)-INDEX(Battery!C:C,D75+1))/(INDEX(Battery!B:B,D75)-INDEX(Battery!C:C,B75+1))*(B75-INDEX(Battery!C:C,B75+1))</f>
        <v>3.8170073428545361</v>
      </c>
      <c r="F75">
        <f t="shared" si="9"/>
        <v>3.6</v>
      </c>
      <c r="G75">
        <f>MATCH(F75,Load!A:A,-1)</f>
        <v>9</v>
      </c>
      <c r="H75">
        <f t="shared" si="10"/>
        <v>86.930300000000017</v>
      </c>
      <c r="I75">
        <f t="shared" si="7"/>
        <v>8.6930299999999701</v>
      </c>
    </row>
    <row r="76" spans="1:9" x14ac:dyDescent="0.3">
      <c r="A76">
        <v>7.3</v>
      </c>
      <c r="B76">
        <f t="shared" si="4"/>
        <v>57.693920666666877</v>
      </c>
      <c r="C76">
        <f t="shared" si="8"/>
        <v>865.4088100000032</v>
      </c>
      <c r="D76">
        <f>MATCH(B76,Battery!B:B,-1)</f>
        <v>17</v>
      </c>
      <c r="E76" cm="1">
        <f t="array" ref="E76">INDEX(Battery!C:C,D76+1)+(INDEX(Battery!C:C,D76)-INDEX(Battery!C:C,D76+1))/(INDEX(Battery!B:B,D76)-INDEX(Battery!C:C,B76+1))*(B76-INDEX(Battery!C:C,B76+1))</f>
        <v>3.8167559759031309</v>
      </c>
      <c r="F76">
        <f t="shared" si="9"/>
        <v>3.6</v>
      </c>
      <c r="G76">
        <f>MATCH(F76,Load!A:A,-1)</f>
        <v>9</v>
      </c>
      <c r="H76">
        <f t="shared" si="10"/>
        <v>86.930300000000017</v>
      </c>
      <c r="I76">
        <f t="shared" si="7"/>
        <v>8.6930300000000482</v>
      </c>
    </row>
    <row r="77" spans="1:9" x14ac:dyDescent="0.3">
      <c r="A77">
        <v>7.4</v>
      </c>
      <c r="B77">
        <f t="shared" si="4"/>
        <v>57.114385333333551</v>
      </c>
      <c r="C77">
        <f t="shared" si="8"/>
        <v>856.71578000000318</v>
      </c>
      <c r="D77">
        <f>MATCH(B77,Battery!B:B,-1)</f>
        <v>17</v>
      </c>
      <c r="E77" cm="1">
        <f t="array" ref="E77">INDEX(Battery!C:C,D77+1)+(INDEX(Battery!C:C,D77)-INDEX(Battery!C:C,D77+1))/(INDEX(Battery!B:B,D77)-INDEX(Battery!C:C,B77+1))*(B77-INDEX(Battery!C:C,B77+1))</f>
        <v>3.8165046089517256</v>
      </c>
      <c r="F77">
        <f t="shared" si="9"/>
        <v>3.6</v>
      </c>
      <c r="G77">
        <f>MATCH(F77,Load!A:A,-1)</f>
        <v>9</v>
      </c>
      <c r="H77">
        <f t="shared" si="10"/>
        <v>86.930300000000017</v>
      </c>
      <c r="I77">
        <f t="shared" si="7"/>
        <v>8.6930299999999701</v>
      </c>
    </row>
    <row r="78" spans="1:9" x14ac:dyDescent="0.3">
      <c r="A78">
        <v>7.5</v>
      </c>
      <c r="B78">
        <f t="shared" si="4"/>
        <v>56.534850000000212</v>
      </c>
      <c r="C78">
        <f t="shared" si="8"/>
        <v>848.02275000000316</v>
      </c>
      <c r="D78">
        <f>MATCH(B78,Battery!B:B,-1)</f>
        <v>17</v>
      </c>
      <c r="E78" cm="1">
        <f t="array" ref="E78">INDEX(Battery!C:C,D78+1)+(INDEX(Battery!C:C,D78)-INDEX(Battery!C:C,D78+1))/(INDEX(Battery!B:B,D78)-INDEX(Battery!C:C,B78+1))*(B78-INDEX(Battery!C:C,B78+1))</f>
        <v>3.8162532420003203</v>
      </c>
      <c r="F78">
        <f t="shared" si="9"/>
        <v>3.6</v>
      </c>
      <c r="G78">
        <f>MATCH(F78,Load!A:A,-1)</f>
        <v>9</v>
      </c>
      <c r="H78">
        <f t="shared" si="10"/>
        <v>86.930300000000017</v>
      </c>
      <c r="I78">
        <f t="shared" si="7"/>
        <v>8.6930299999999701</v>
      </c>
    </row>
    <row r="79" spans="1:9" x14ac:dyDescent="0.3">
      <c r="A79">
        <v>7.6</v>
      </c>
      <c r="B79">
        <f t="shared" si="4"/>
        <v>55.955314666666879</v>
      </c>
      <c r="C79">
        <f t="shared" si="8"/>
        <v>839.32972000000314</v>
      </c>
      <c r="D79">
        <f>MATCH(B79,Battery!B:B,-1)</f>
        <v>17</v>
      </c>
      <c r="E79" cm="1">
        <f t="array" ref="E79">INDEX(Battery!C:C,D79+1)+(INDEX(Battery!C:C,D79)-INDEX(Battery!C:C,D79+1))/(INDEX(Battery!B:B,D79)-INDEX(Battery!C:C,B79+1))*(B79-INDEX(Battery!C:C,B79+1))</f>
        <v>3.8160018750489151</v>
      </c>
      <c r="F79">
        <f t="shared" si="9"/>
        <v>3.6</v>
      </c>
      <c r="G79">
        <f>MATCH(F79,Load!A:A,-1)</f>
        <v>9</v>
      </c>
      <c r="H79">
        <f t="shared" si="10"/>
        <v>86.930300000000017</v>
      </c>
      <c r="I79">
        <f t="shared" si="7"/>
        <v>8.6930300000000482</v>
      </c>
    </row>
    <row r="80" spans="1:9" x14ac:dyDescent="0.3">
      <c r="A80">
        <v>7.7</v>
      </c>
      <c r="B80">
        <f t="shared" si="4"/>
        <v>55.37577933333354</v>
      </c>
      <c r="C80">
        <f t="shared" si="8"/>
        <v>830.63669000000311</v>
      </c>
      <c r="D80">
        <f>MATCH(B80,Battery!B:B,-1)</f>
        <v>18</v>
      </c>
      <c r="E80" cm="1">
        <f t="array" ref="E80">INDEX(Battery!C:C,D80+1)+(INDEX(Battery!C:C,D80)-INDEX(Battery!C:C,D80+1))/(INDEX(Battery!B:B,D80)-INDEX(Battery!C:C,B80+1))*(B80-INDEX(Battery!C:C,B80+1))</f>
        <v>3.7916366420299643</v>
      </c>
      <c r="F80">
        <f t="shared" si="9"/>
        <v>3.6</v>
      </c>
      <c r="G80">
        <f>MATCH(F80,Load!A:A,-1)</f>
        <v>9</v>
      </c>
      <c r="H80">
        <f t="shared" si="10"/>
        <v>86.930300000000017</v>
      </c>
      <c r="I80">
        <f t="shared" si="7"/>
        <v>8.6930299999999701</v>
      </c>
    </row>
    <row r="81" spans="1:9" x14ac:dyDescent="0.3">
      <c r="A81">
        <v>7.8</v>
      </c>
      <c r="B81">
        <f t="shared" si="4"/>
        <v>54.796244000000208</v>
      </c>
      <c r="C81">
        <f t="shared" si="8"/>
        <v>821.94366000000309</v>
      </c>
      <c r="D81">
        <f>MATCH(B81,Battery!B:B,-1)</f>
        <v>18</v>
      </c>
      <c r="E81" cm="1">
        <f t="array" ref="E81">INDEX(Battery!C:C,D81+1)+(INDEX(Battery!C:C,D81)-INDEX(Battery!C:C,D81+1))/(INDEX(Battery!B:B,D81)-INDEX(Battery!C:C,B81+1))*(B81-INDEX(Battery!C:C,B81+1))</f>
        <v>3.7914248202723693</v>
      </c>
      <c r="F81">
        <f t="shared" si="9"/>
        <v>3.6</v>
      </c>
      <c r="G81">
        <f>MATCH(F81,Load!A:A,-1)</f>
        <v>9</v>
      </c>
      <c r="H81">
        <f t="shared" si="10"/>
        <v>86.930300000000017</v>
      </c>
      <c r="I81">
        <f t="shared" si="7"/>
        <v>8.6930300000000482</v>
      </c>
    </row>
    <row r="82" spans="1:9" x14ac:dyDescent="0.3">
      <c r="A82">
        <v>7.9</v>
      </c>
      <c r="B82">
        <f t="shared" si="4"/>
        <v>54.216708666666868</v>
      </c>
      <c r="C82">
        <f t="shared" si="8"/>
        <v>813.25063000000307</v>
      </c>
      <c r="D82">
        <f>MATCH(B82,Battery!B:B,-1)</f>
        <v>18</v>
      </c>
      <c r="E82" cm="1">
        <f t="array" ref="E82">INDEX(Battery!C:C,D82+1)+(INDEX(Battery!C:C,D82)-INDEX(Battery!C:C,D82+1))/(INDEX(Battery!B:B,D82)-INDEX(Battery!C:C,B82+1))*(B82-INDEX(Battery!C:C,B82+1))</f>
        <v>3.7912129985147747</v>
      </c>
      <c r="F82">
        <f t="shared" si="9"/>
        <v>3.6</v>
      </c>
      <c r="G82">
        <f>MATCH(F82,Load!A:A,-1)</f>
        <v>9</v>
      </c>
      <c r="H82">
        <f t="shared" si="10"/>
        <v>86.930300000000017</v>
      </c>
      <c r="I82">
        <f t="shared" si="7"/>
        <v>8.6930299999999701</v>
      </c>
    </row>
    <row r="83" spans="1:9" x14ac:dyDescent="0.3">
      <c r="A83">
        <v>8</v>
      </c>
      <c r="B83">
        <f t="shared" si="4"/>
        <v>53.637173333333536</v>
      </c>
      <c r="C83">
        <f t="shared" si="8"/>
        <v>804.55760000000305</v>
      </c>
      <c r="D83">
        <f>MATCH(B83,Battery!B:B,-1)</f>
        <v>18</v>
      </c>
      <c r="E83" cm="1">
        <f t="array" ref="E83">INDEX(Battery!C:C,D83+1)+(INDEX(Battery!C:C,D83)-INDEX(Battery!C:C,D83+1))/(INDEX(Battery!B:B,D83)-INDEX(Battery!C:C,B83+1))*(B83-INDEX(Battery!C:C,B83+1))</f>
        <v>3.7910011767571801</v>
      </c>
      <c r="F83">
        <f t="shared" si="9"/>
        <v>3.6</v>
      </c>
      <c r="G83">
        <f>MATCH(F83,Load!A:A,-1)</f>
        <v>9</v>
      </c>
      <c r="H83">
        <f t="shared" si="10"/>
        <v>86.930300000000017</v>
      </c>
      <c r="I83">
        <f t="shared" si="7"/>
        <v>8.6930299999999701</v>
      </c>
    </row>
    <row r="84" spans="1:9" x14ac:dyDescent="0.3">
      <c r="A84">
        <v>8.1</v>
      </c>
      <c r="B84">
        <f t="shared" si="4"/>
        <v>53.05763800000021</v>
      </c>
      <c r="C84">
        <f t="shared" si="8"/>
        <v>795.86457000000303</v>
      </c>
      <c r="D84">
        <f>MATCH(B84,Battery!B:B,-1)</f>
        <v>18</v>
      </c>
      <c r="E84" cm="1">
        <f t="array" ref="E84">INDEX(Battery!C:C,D84+1)+(INDEX(Battery!C:C,D84)-INDEX(Battery!C:C,D84+1))/(INDEX(Battery!B:B,D84)-INDEX(Battery!C:C,B84+1))*(B84-INDEX(Battery!C:C,B84+1))</f>
        <v>3.790789354999585</v>
      </c>
      <c r="F84">
        <f t="shared" si="9"/>
        <v>3.6</v>
      </c>
      <c r="G84">
        <f>MATCH(F84,Load!A:A,-1)</f>
        <v>9</v>
      </c>
      <c r="H84">
        <f t="shared" si="10"/>
        <v>86.930300000000017</v>
      </c>
      <c r="I84">
        <f t="shared" si="7"/>
        <v>8.6930299999999701</v>
      </c>
    </row>
    <row r="85" spans="1:9" x14ac:dyDescent="0.3">
      <c r="A85">
        <v>8.1999999999999993</v>
      </c>
      <c r="B85">
        <f t="shared" si="4"/>
        <v>52.478102666666871</v>
      </c>
      <c r="C85">
        <f t="shared" si="8"/>
        <v>787.17154000000301</v>
      </c>
      <c r="D85">
        <f>MATCH(B85,Battery!B:B,-1)</f>
        <v>18</v>
      </c>
      <c r="E85" cm="1">
        <f t="array" ref="E85">INDEX(Battery!C:C,D85+1)+(INDEX(Battery!C:C,D85)-INDEX(Battery!C:C,D85+1))/(INDEX(Battery!B:B,D85)-INDEX(Battery!C:C,B85+1))*(B85-INDEX(Battery!C:C,B85+1))</f>
        <v>3.7905775332419904</v>
      </c>
      <c r="F85">
        <f t="shared" si="9"/>
        <v>3.6</v>
      </c>
      <c r="G85">
        <f>MATCH(F85,Load!A:A,-1)</f>
        <v>9</v>
      </c>
      <c r="H85">
        <f t="shared" si="10"/>
        <v>86.930300000000017</v>
      </c>
      <c r="I85">
        <f t="shared" si="7"/>
        <v>8.6930300000001246</v>
      </c>
    </row>
    <row r="86" spans="1:9" x14ac:dyDescent="0.3">
      <c r="A86">
        <v>8.3000000000000007</v>
      </c>
      <c r="B86">
        <f t="shared" si="4"/>
        <v>51.898567333333524</v>
      </c>
      <c r="C86">
        <f t="shared" si="8"/>
        <v>778.47851000000287</v>
      </c>
      <c r="D86">
        <f>MATCH(B86,Battery!B:B,-1)</f>
        <v>18</v>
      </c>
      <c r="E86" cm="1">
        <f t="array" ref="E86">INDEX(Battery!C:C,D86+1)+(INDEX(Battery!C:C,D86)-INDEX(Battery!C:C,D86+1))/(INDEX(Battery!B:B,D86)-INDEX(Battery!C:C,B86+1))*(B86-INDEX(Battery!C:C,B86+1))</f>
        <v>3.7903657114843954</v>
      </c>
      <c r="F86">
        <f t="shared" si="9"/>
        <v>3.6</v>
      </c>
      <c r="G86">
        <f>MATCH(F86,Load!A:A,-1)</f>
        <v>9</v>
      </c>
      <c r="H86">
        <f t="shared" si="10"/>
        <v>86.930300000000017</v>
      </c>
      <c r="I86">
        <f t="shared" si="7"/>
        <v>8.6930299999999701</v>
      </c>
    </row>
    <row r="87" spans="1:9" x14ac:dyDescent="0.3">
      <c r="A87">
        <v>8.4</v>
      </c>
      <c r="B87">
        <f t="shared" si="4"/>
        <v>51.319032000000185</v>
      </c>
      <c r="C87">
        <f t="shared" si="8"/>
        <v>769.78548000000285</v>
      </c>
      <c r="D87">
        <f>MATCH(B87,Battery!B:B,-1)</f>
        <v>18</v>
      </c>
      <c r="E87" cm="1">
        <f t="array" ref="E87">INDEX(Battery!C:C,D87+1)+(INDEX(Battery!C:C,D87)-INDEX(Battery!C:C,D87+1))/(INDEX(Battery!B:B,D87)-INDEX(Battery!C:C,B87+1))*(B87-INDEX(Battery!C:C,B87+1))</f>
        <v>3.7901538897268008</v>
      </c>
      <c r="F87">
        <f t="shared" si="9"/>
        <v>3.6</v>
      </c>
      <c r="G87">
        <f>MATCH(F87,Load!A:A,-1)</f>
        <v>9</v>
      </c>
      <c r="H87">
        <f t="shared" si="10"/>
        <v>86.930300000000017</v>
      </c>
      <c r="I87">
        <f t="shared" si="7"/>
        <v>8.6930299999999701</v>
      </c>
    </row>
    <row r="88" spans="1:9" x14ac:dyDescent="0.3">
      <c r="A88">
        <v>8.5</v>
      </c>
      <c r="B88">
        <f t="shared" si="4"/>
        <v>50.739496666666852</v>
      </c>
      <c r="C88">
        <f t="shared" si="8"/>
        <v>761.09245000000283</v>
      </c>
      <c r="D88">
        <f>MATCH(B88,Battery!B:B,-1)</f>
        <v>18</v>
      </c>
      <c r="E88" cm="1">
        <f t="array" ref="E88">INDEX(Battery!C:C,D88+1)+(INDEX(Battery!C:C,D88)-INDEX(Battery!C:C,D88+1))/(INDEX(Battery!B:B,D88)-INDEX(Battery!C:C,B88+1))*(B88-INDEX(Battery!C:C,B88+1))</f>
        <v>3.7899420679692062</v>
      </c>
      <c r="F88">
        <f t="shared" si="9"/>
        <v>3.6</v>
      </c>
      <c r="G88">
        <f>MATCH(F88,Load!A:A,-1)</f>
        <v>9</v>
      </c>
      <c r="H88">
        <f t="shared" si="10"/>
        <v>86.930300000000017</v>
      </c>
      <c r="I88">
        <f t="shared" si="7"/>
        <v>8.6930299999999701</v>
      </c>
    </row>
    <row r="89" spans="1:9" x14ac:dyDescent="0.3">
      <c r="A89">
        <v>8.6</v>
      </c>
      <c r="B89">
        <f t="shared" si="4"/>
        <v>50.159961333333527</v>
      </c>
      <c r="C89">
        <f t="shared" si="8"/>
        <v>752.39942000000281</v>
      </c>
      <c r="D89">
        <f>MATCH(B89,Battery!B:B,-1)</f>
        <v>19</v>
      </c>
      <c r="E89" cm="1">
        <f t="array" ref="E89">INDEX(Battery!C:C,D89+1)+(INDEX(Battery!C:C,D89)-INDEX(Battery!C:C,D89+1))/(INDEX(Battery!B:B,D89)-INDEX(Battery!C:C,B89+1))*(B89-INDEX(Battery!C:C,B89+1))</f>
        <v>3.7713583694652661</v>
      </c>
      <c r="F89">
        <f t="shared" si="9"/>
        <v>3.6</v>
      </c>
      <c r="G89">
        <f>MATCH(F89,Load!A:A,-1)</f>
        <v>9</v>
      </c>
      <c r="H89">
        <f t="shared" si="10"/>
        <v>86.930300000000017</v>
      </c>
      <c r="I89">
        <f t="shared" si="7"/>
        <v>8.6930299999999701</v>
      </c>
    </row>
    <row r="90" spans="1:9" x14ac:dyDescent="0.3">
      <c r="A90">
        <v>8.6999999999999993</v>
      </c>
      <c r="B90">
        <f t="shared" si="4"/>
        <v>49.58042600000018</v>
      </c>
      <c r="C90">
        <f t="shared" si="8"/>
        <v>743.70639000000278</v>
      </c>
      <c r="D90">
        <f>MATCH(B90,Battery!B:B,-1)</f>
        <v>19</v>
      </c>
      <c r="E90" cm="1">
        <f t="array" ref="E90">INDEX(Battery!C:C,D90+1)+(INDEX(Battery!C:C,D90)-INDEX(Battery!C:C,D90+1))/(INDEX(Battery!B:B,D90)-INDEX(Battery!C:C,B90+1))*(B90-INDEX(Battery!C:C,B90+1))</f>
        <v>3.7711238641736875</v>
      </c>
      <c r="F90">
        <f t="shared" si="9"/>
        <v>3.6</v>
      </c>
      <c r="G90">
        <f>MATCH(F90,Load!A:A,-1)</f>
        <v>9</v>
      </c>
      <c r="H90">
        <f t="shared" si="10"/>
        <v>86.930300000000017</v>
      </c>
      <c r="I90">
        <f t="shared" si="7"/>
        <v>8.6930300000001246</v>
      </c>
    </row>
    <row r="91" spans="1:9" x14ac:dyDescent="0.3">
      <c r="A91">
        <v>8.8000000000000007</v>
      </c>
      <c r="B91">
        <f t="shared" si="4"/>
        <v>49.000890666666841</v>
      </c>
      <c r="C91">
        <f t="shared" si="8"/>
        <v>735.01336000000265</v>
      </c>
      <c r="D91">
        <f>MATCH(B91,Battery!B:B,-1)</f>
        <v>19</v>
      </c>
      <c r="E91" cm="1">
        <f t="array" ref="E91">INDEX(Battery!C:C,D91+1)+(INDEX(Battery!C:C,D91)-INDEX(Battery!C:C,D91+1))/(INDEX(Battery!B:B,D91)-INDEX(Battery!C:C,B91+1))*(B91-INDEX(Battery!C:C,B91+1))</f>
        <v>3.7708893588821093</v>
      </c>
      <c r="F91">
        <f t="shared" si="9"/>
        <v>3.6</v>
      </c>
      <c r="G91">
        <f>MATCH(F91,Load!A:A,-1)</f>
        <v>9</v>
      </c>
      <c r="H91">
        <f t="shared" si="10"/>
        <v>86.930300000000017</v>
      </c>
      <c r="I91">
        <f t="shared" si="7"/>
        <v>8.6930299999999701</v>
      </c>
    </row>
    <row r="92" spans="1:9" x14ac:dyDescent="0.3">
      <c r="A92">
        <v>8.9</v>
      </c>
      <c r="B92">
        <f t="shared" si="4"/>
        <v>48.421355333333508</v>
      </c>
      <c r="C92">
        <f t="shared" si="8"/>
        <v>726.32033000000263</v>
      </c>
      <c r="D92">
        <f>MATCH(B92,Battery!B:B,-1)</f>
        <v>19</v>
      </c>
      <c r="E92" cm="1">
        <f t="array" ref="E92">INDEX(Battery!C:C,D92+1)+(INDEX(Battery!C:C,D92)-INDEX(Battery!C:C,D92+1))/(INDEX(Battery!B:B,D92)-INDEX(Battery!C:C,B92+1))*(B92-INDEX(Battery!C:C,B92+1))</f>
        <v>3.7706548535905307</v>
      </c>
      <c r="F92">
        <f t="shared" si="9"/>
        <v>3.6</v>
      </c>
      <c r="G92">
        <f>MATCH(F92,Load!A:A,-1)</f>
        <v>9</v>
      </c>
      <c r="H92">
        <f t="shared" si="10"/>
        <v>86.930300000000017</v>
      </c>
      <c r="I92">
        <f t="shared" si="7"/>
        <v>8.6930299999999701</v>
      </c>
    </row>
    <row r="93" spans="1:9" x14ac:dyDescent="0.3">
      <c r="A93">
        <v>9</v>
      </c>
      <c r="B93">
        <f t="shared" si="4"/>
        <v>47.841820000000176</v>
      </c>
      <c r="C93">
        <f t="shared" si="8"/>
        <v>717.62730000000261</v>
      </c>
      <c r="D93">
        <f>MATCH(B93,Battery!B:B,-1)</f>
        <v>19</v>
      </c>
      <c r="E93" cm="1">
        <f t="array" ref="E93">INDEX(Battery!C:C,D93+1)+(INDEX(Battery!C:C,D93)-INDEX(Battery!C:C,D93+1))/(INDEX(Battery!B:B,D93)-INDEX(Battery!C:C,B93+1))*(B93-INDEX(Battery!C:C,B93+1))</f>
        <v>3.770420348298952</v>
      </c>
      <c r="F93">
        <f t="shared" si="9"/>
        <v>3.6</v>
      </c>
      <c r="G93">
        <f>MATCH(F93,Load!A:A,-1)</f>
        <v>9</v>
      </c>
      <c r="H93">
        <f t="shared" si="10"/>
        <v>86.930300000000017</v>
      </c>
      <c r="I93">
        <f t="shared" si="7"/>
        <v>8.6930299999999701</v>
      </c>
    </row>
    <row r="94" spans="1:9" x14ac:dyDescent="0.3">
      <c r="A94">
        <v>9.1</v>
      </c>
      <c r="B94">
        <f t="shared" si="4"/>
        <v>47.262284666666837</v>
      </c>
      <c r="C94">
        <f t="shared" si="8"/>
        <v>708.93427000000258</v>
      </c>
      <c r="D94">
        <f>MATCH(B94,Battery!B:B,-1)</f>
        <v>19</v>
      </c>
      <c r="E94" cm="1">
        <f t="array" ref="E94">INDEX(Battery!C:C,D94+1)+(INDEX(Battery!C:C,D94)-INDEX(Battery!C:C,D94+1))/(INDEX(Battery!B:B,D94)-INDEX(Battery!C:C,B94+1))*(B94-INDEX(Battery!C:C,B94+1))</f>
        <v>3.7701858430073734</v>
      </c>
      <c r="F94">
        <f t="shared" si="9"/>
        <v>3.6</v>
      </c>
      <c r="G94">
        <f>MATCH(F94,Load!A:A,-1)</f>
        <v>9</v>
      </c>
      <c r="H94">
        <f t="shared" si="10"/>
        <v>86.930300000000017</v>
      </c>
      <c r="I94">
        <f t="shared" si="7"/>
        <v>8.6930299999999701</v>
      </c>
    </row>
    <row r="95" spans="1:9" x14ac:dyDescent="0.3">
      <c r="A95">
        <v>9.1999999999999993</v>
      </c>
      <c r="B95">
        <f t="shared" si="4"/>
        <v>46.682749333333504</v>
      </c>
      <c r="C95">
        <f t="shared" si="8"/>
        <v>700.24124000000256</v>
      </c>
      <c r="D95">
        <f>MATCH(B95,Battery!B:B,-1)</f>
        <v>19</v>
      </c>
      <c r="E95" cm="1">
        <f t="array" ref="E95">INDEX(Battery!C:C,D95+1)+(INDEX(Battery!C:C,D95)-INDEX(Battery!C:C,D95+1))/(INDEX(Battery!B:B,D95)-INDEX(Battery!C:C,B95+1))*(B95-INDEX(Battery!C:C,B95+1))</f>
        <v>3.7699513377157952</v>
      </c>
      <c r="F95">
        <f t="shared" si="9"/>
        <v>3.6</v>
      </c>
      <c r="G95">
        <f>MATCH(F95,Load!A:A,-1)</f>
        <v>9</v>
      </c>
      <c r="H95">
        <f t="shared" si="10"/>
        <v>86.930300000000017</v>
      </c>
      <c r="I95">
        <f t="shared" si="7"/>
        <v>8.6930300000001246</v>
      </c>
    </row>
    <row r="96" spans="1:9" x14ac:dyDescent="0.3">
      <c r="A96">
        <v>9.3000000000000007</v>
      </c>
      <c r="B96">
        <f t="shared" si="4"/>
        <v>46.103214000000165</v>
      </c>
      <c r="C96">
        <f t="shared" si="8"/>
        <v>691.54821000000243</v>
      </c>
      <c r="D96">
        <f>MATCH(B96,Battery!B:B,-1)</f>
        <v>19</v>
      </c>
      <c r="E96" cm="1">
        <f t="array" ref="E96">INDEX(Battery!C:C,D96+1)+(INDEX(Battery!C:C,D96)-INDEX(Battery!C:C,D96+1))/(INDEX(Battery!B:B,D96)-INDEX(Battery!C:C,B96+1))*(B96-INDEX(Battery!C:C,B96+1))</f>
        <v>3.7697168324242165</v>
      </c>
      <c r="F96">
        <f t="shared" si="9"/>
        <v>3.6</v>
      </c>
      <c r="G96">
        <f>MATCH(F96,Load!A:A,-1)</f>
        <v>9</v>
      </c>
      <c r="H96">
        <f t="shared" si="10"/>
        <v>86.930300000000017</v>
      </c>
      <c r="I96">
        <f t="shared" si="7"/>
        <v>8.6930299999999701</v>
      </c>
    </row>
    <row r="97" spans="1:9" x14ac:dyDescent="0.3">
      <c r="A97">
        <v>9.4</v>
      </c>
      <c r="B97">
        <f t="shared" si="4"/>
        <v>45.523678666666825</v>
      </c>
      <c r="C97">
        <f t="shared" si="8"/>
        <v>682.85518000000241</v>
      </c>
      <c r="D97">
        <f>MATCH(B97,Battery!B:B,-1)</f>
        <v>19</v>
      </c>
      <c r="E97" cm="1">
        <f t="array" ref="E97">INDEX(Battery!C:C,D97+1)+(INDEX(Battery!C:C,D97)-INDEX(Battery!C:C,D97+1))/(INDEX(Battery!B:B,D97)-INDEX(Battery!C:C,B97+1))*(B97-INDEX(Battery!C:C,B97+1))</f>
        <v>3.7694823271326379</v>
      </c>
      <c r="F97">
        <f t="shared" si="9"/>
        <v>3.6</v>
      </c>
      <c r="G97">
        <f>MATCH(F97,Load!A:A,-1)</f>
        <v>9</v>
      </c>
      <c r="H97">
        <f t="shared" si="10"/>
        <v>86.930300000000017</v>
      </c>
      <c r="I97">
        <f t="shared" si="7"/>
        <v>8.6930299999999701</v>
      </c>
    </row>
    <row r="98" spans="1:9" x14ac:dyDescent="0.3">
      <c r="A98">
        <v>9.5</v>
      </c>
      <c r="B98">
        <f t="shared" si="4"/>
        <v>44.944143333333493</v>
      </c>
      <c r="C98">
        <f t="shared" si="8"/>
        <v>674.16215000000238</v>
      </c>
      <c r="D98">
        <f>MATCH(B98,Battery!B:B,-1)</f>
        <v>19</v>
      </c>
      <c r="E98" cm="1">
        <f t="array" ref="E98">INDEX(Battery!C:C,D98+1)+(INDEX(Battery!C:C,D98)-INDEX(Battery!C:C,D98+1))/(INDEX(Battery!B:B,D98)-INDEX(Battery!C:C,B98+1))*(B98-INDEX(Battery!C:C,B98+1))</f>
        <v>3.7692478218410592</v>
      </c>
      <c r="F98">
        <f t="shared" si="9"/>
        <v>3.6</v>
      </c>
      <c r="G98">
        <f>MATCH(F98,Load!A:A,-1)</f>
        <v>9</v>
      </c>
      <c r="H98">
        <f t="shared" si="10"/>
        <v>86.930300000000017</v>
      </c>
      <c r="I98">
        <f t="shared" si="7"/>
        <v>8.6930299999999701</v>
      </c>
    </row>
    <row r="99" spans="1:9" x14ac:dyDescent="0.3">
      <c r="A99">
        <v>9.6</v>
      </c>
      <c r="B99">
        <f t="shared" si="4"/>
        <v>44.364608000000153</v>
      </c>
      <c r="C99">
        <f t="shared" si="8"/>
        <v>665.46912000000236</v>
      </c>
      <c r="D99">
        <f>MATCH(B99,Battery!B:B,-1)</f>
        <v>19</v>
      </c>
      <c r="E99" cm="1">
        <f t="array" ref="E99">INDEX(Battery!C:C,D99+1)+(INDEX(Battery!C:C,D99)-INDEX(Battery!C:C,D99+1))/(INDEX(Battery!B:B,D99)-INDEX(Battery!C:C,B99+1))*(B99-INDEX(Battery!C:C,B99+1))</f>
        <v>3.769013316549481</v>
      </c>
      <c r="F99">
        <f t="shared" si="9"/>
        <v>3.6</v>
      </c>
      <c r="G99">
        <f>MATCH(F99,Load!A:A,-1)</f>
        <v>9</v>
      </c>
      <c r="H99">
        <f t="shared" si="10"/>
        <v>86.930300000000017</v>
      </c>
      <c r="I99">
        <f t="shared" ref="I99:I130" si="11">H99*(A100-A99)</f>
        <v>8.6930299999999701</v>
      </c>
    </row>
    <row r="100" spans="1:9" x14ac:dyDescent="0.3">
      <c r="A100">
        <v>9.6999999999999993</v>
      </c>
      <c r="B100">
        <f t="shared" si="4"/>
        <v>43.785072666666821</v>
      </c>
      <c r="C100">
        <f t="shared" ref="C100:C123" si="12">C99-I99</f>
        <v>656.77609000000234</v>
      </c>
      <c r="D100">
        <f>MATCH(B100,Battery!B:B,-1)</f>
        <v>19</v>
      </c>
      <c r="E100" cm="1">
        <f t="array" ref="E100">INDEX(Battery!C:C,D100+1)+(INDEX(Battery!C:C,D100)-INDEX(Battery!C:C,D100+1))/(INDEX(Battery!B:B,D100)-INDEX(Battery!C:C,B100+1))*(B100-INDEX(Battery!C:C,B100+1))</f>
        <v>3.7687788112579024</v>
      </c>
      <c r="F100">
        <f t="shared" si="9"/>
        <v>3.6</v>
      </c>
      <c r="G100">
        <f>MATCH(F100,Load!A:A,-1)</f>
        <v>9</v>
      </c>
      <c r="H100">
        <f t="shared" si="10"/>
        <v>86.930300000000017</v>
      </c>
      <c r="I100">
        <f t="shared" si="11"/>
        <v>8.6930300000001246</v>
      </c>
    </row>
    <row r="101" spans="1:9" x14ac:dyDescent="0.3">
      <c r="A101">
        <v>9.8000000000000007</v>
      </c>
      <c r="B101">
        <f t="shared" si="4"/>
        <v>43.205537333333481</v>
      </c>
      <c r="C101">
        <f t="shared" si="12"/>
        <v>648.08306000000221</v>
      </c>
      <c r="D101">
        <f>MATCH(B101,Battery!B:B,-1)</f>
        <v>20</v>
      </c>
      <c r="E101" cm="1">
        <f t="array" ref="E101">INDEX(Battery!C:C,D101+1)+(INDEX(Battery!C:C,D101)-INDEX(Battery!C:C,D101+1))/(INDEX(Battery!B:B,D101)-INDEX(Battery!C:C,B101+1))*(B101-INDEX(Battery!C:C,B101+1))</f>
        <v>3.7508812516386363</v>
      </c>
      <c r="F101">
        <f t="shared" si="9"/>
        <v>3.6</v>
      </c>
      <c r="G101">
        <f>MATCH(F101,Load!A:A,-1)</f>
        <v>9</v>
      </c>
      <c r="H101">
        <f t="shared" si="10"/>
        <v>86.930300000000017</v>
      </c>
      <c r="I101">
        <f t="shared" si="11"/>
        <v>8.6930299999999701</v>
      </c>
    </row>
    <row r="102" spans="1:9" x14ac:dyDescent="0.3">
      <c r="A102">
        <v>9.9</v>
      </c>
      <c r="B102">
        <f t="shared" si="4"/>
        <v>42.626002000000149</v>
      </c>
      <c r="C102">
        <f t="shared" si="12"/>
        <v>639.39003000000218</v>
      </c>
      <c r="D102">
        <f>MATCH(B102,Battery!B:B,-1)</f>
        <v>20</v>
      </c>
      <c r="E102" cm="1">
        <f t="array" ref="E102">INDEX(Battery!C:C,D102+1)+(INDEX(Battery!C:C,D102)-INDEX(Battery!C:C,D102+1))/(INDEX(Battery!B:B,D102)-INDEX(Battery!C:C,B102+1))*(B102-INDEX(Battery!C:C,B102+1))</f>
        <v>3.7506738495233329</v>
      </c>
      <c r="F102">
        <f t="shared" si="9"/>
        <v>3.6</v>
      </c>
      <c r="G102">
        <f>MATCH(F102,Load!A:A,-1)</f>
        <v>9</v>
      </c>
      <c r="H102">
        <f t="shared" si="10"/>
        <v>86.930300000000017</v>
      </c>
      <c r="I102">
        <f t="shared" si="11"/>
        <v>8.6930299999999701</v>
      </c>
    </row>
    <row r="103" spans="1:9" x14ac:dyDescent="0.3">
      <c r="A103">
        <v>10</v>
      </c>
      <c r="B103">
        <f t="shared" si="4"/>
        <v>42.046466666666809</v>
      </c>
      <c r="C103">
        <f t="shared" si="12"/>
        <v>630.69700000000216</v>
      </c>
      <c r="D103">
        <f>MATCH(B103,Battery!B:B,-1)</f>
        <v>20</v>
      </c>
      <c r="E103" cm="1">
        <f t="array" ref="E103">INDEX(Battery!C:C,D103+1)+(INDEX(Battery!C:C,D103)-INDEX(Battery!C:C,D103+1))/(INDEX(Battery!B:B,D103)-INDEX(Battery!C:C,B103+1))*(B103-INDEX(Battery!C:C,B103+1))</f>
        <v>3.7504664474080296</v>
      </c>
      <c r="F103">
        <f t="shared" si="9"/>
        <v>3.6</v>
      </c>
      <c r="G103">
        <f>MATCH(F103,Load!A:A,-1)</f>
        <v>9</v>
      </c>
      <c r="H103">
        <f t="shared" si="10"/>
        <v>86.930300000000017</v>
      </c>
      <c r="I103">
        <f t="shared" si="11"/>
        <v>8.6930299999999701</v>
      </c>
    </row>
    <row r="104" spans="1:9" x14ac:dyDescent="0.3">
      <c r="A104">
        <v>10.1</v>
      </c>
      <c r="B104">
        <f t="shared" si="4"/>
        <v>41.466931333333477</v>
      </c>
      <c r="C104">
        <f t="shared" si="12"/>
        <v>622.00397000000214</v>
      </c>
      <c r="D104">
        <f>MATCH(B104,Battery!B:B,-1)</f>
        <v>20</v>
      </c>
      <c r="E104" cm="1">
        <f t="array" ref="E104">INDEX(Battery!C:C,D104+1)+(INDEX(Battery!C:C,D104)-INDEX(Battery!C:C,D104+1))/(INDEX(Battery!B:B,D104)-INDEX(Battery!C:C,B104+1))*(B104-INDEX(Battery!C:C,B104+1))</f>
        <v>3.7502590452927258</v>
      </c>
      <c r="F104">
        <f t="shared" si="9"/>
        <v>3.6</v>
      </c>
      <c r="G104">
        <f>MATCH(F104,Load!A:A,-1)</f>
        <v>9</v>
      </c>
      <c r="H104">
        <f t="shared" si="10"/>
        <v>86.930300000000017</v>
      </c>
      <c r="I104">
        <f t="shared" si="11"/>
        <v>8.6930299999999701</v>
      </c>
    </row>
    <row r="105" spans="1:9" x14ac:dyDescent="0.3">
      <c r="A105">
        <v>10.199999999999999</v>
      </c>
      <c r="B105">
        <f t="shared" si="4"/>
        <v>40.887396000000145</v>
      </c>
      <c r="C105">
        <f t="shared" si="12"/>
        <v>613.31094000000212</v>
      </c>
      <c r="D105">
        <f>MATCH(B105,Battery!B:B,-1)</f>
        <v>20</v>
      </c>
      <c r="E105" cm="1">
        <f t="array" ref="E105">INDEX(Battery!C:C,D105+1)+(INDEX(Battery!C:C,D105)-INDEX(Battery!C:C,D105+1))/(INDEX(Battery!B:B,D105)-INDEX(Battery!C:C,B105+1))*(B105-INDEX(Battery!C:C,B105+1))</f>
        <v>3.7499774924097538</v>
      </c>
      <c r="F105">
        <f t="shared" si="9"/>
        <v>3.6</v>
      </c>
      <c r="G105">
        <f>MATCH(F105,Load!A:A,-1)</f>
        <v>9</v>
      </c>
      <c r="H105">
        <f t="shared" si="10"/>
        <v>86.930300000000017</v>
      </c>
      <c r="I105">
        <f t="shared" si="11"/>
        <v>8.6930300000001246</v>
      </c>
    </row>
    <row r="106" spans="1:9" x14ac:dyDescent="0.3">
      <c r="A106">
        <v>10.3</v>
      </c>
      <c r="B106">
        <f t="shared" si="4"/>
        <v>40.307860666666798</v>
      </c>
      <c r="C106">
        <f t="shared" si="12"/>
        <v>604.61791000000198</v>
      </c>
      <c r="D106">
        <f>MATCH(B106,Battery!B:B,-1)</f>
        <v>20</v>
      </c>
      <c r="E106" cm="1">
        <f t="array" ref="E106">INDEX(Battery!C:C,D106+1)+(INDEX(Battery!C:C,D106)-INDEX(Battery!C:C,D106+1))/(INDEX(Battery!B:B,D106)-INDEX(Battery!C:C,B106+1))*(B106-INDEX(Battery!C:C,B106+1))</f>
        <v>3.7497548607695799</v>
      </c>
      <c r="F106">
        <f t="shared" si="9"/>
        <v>3.6</v>
      </c>
      <c r="G106">
        <f>MATCH(F106,Load!A:A,-1)</f>
        <v>9</v>
      </c>
      <c r="H106">
        <f t="shared" si="10"/>
        <v>86.930300000000017</v>
      </c>
      <c r="I106">
        <f t="shared" si="11"/>
        <v>8.6930299999999701</v>
      </c>
    </row>
    <row r="107" spans="1:9" x14ac:dyDescent="0.3">
      <c r="A107">
        <v>10.4</v>
      </c>
      <c r="B107">
        <f t="shared" si="4"/>
        <v>39.728325333333466</v>
      </c>
      <c r="C107">
        <f t="shared" si="12"/>
        <v>595.92488000000196</v>
      </c>
      <c r="D107">
        <f>MATCH(B107,Battery!B:B,-1)</f>
        <v>20</v>
      </c>
      <c r="E107" cm="1">
        <f t="array" ref="E107">INDEX(Battery!C:C,D107+1)+(INDEX(Battery!C:C,D107)-INDEX(Battery!C:C,D107+1))/(INDEX(Battery!B:B,D107)-INDEX(Battery!C:C,B107+1))*(B107-INDEX(Battery!C:C,B107+1))</f>
        <v>3.7495318534809319</v>
      </c>
      <c r="F107">
        <f t="shared" si="9"/>
        <v>3.6</v>
      </c>
      <c r="G107">
        <f>MATCH(F107,Load!A:A,-1)</f>
        <v>9</v>
      </c>
      <c r="H107">
        <f t="shared" si="10"/>
        <v>86.930300000000017</v>
      </c>
      <c r="I107">
        <f t="shared" si="11"/>
        <v>8.6930299999999701</v>
      </c>
    </row>
    <row r="108" spans="1:9" x14ac:dyDescent="0.3">
      <c r="A108">
        <v>10.5</v>
      </c>
      <c r="B108">
        <f t="shared" si="4"/>
        <v>39.148790000000126</v>
      </c>
      <c r="C108">
        <f t="shared" si="12"/>
        <v>587.23185000000194</v>
      </c>
      <c r="D108">
        <f>MATCH(B108,Battery!B:B,-1)</f>
        <v>20</v>
      </c>
      <c r="E108" cm="1">
        <f t="array" ref="E108">INDEX(Battery!C:C,D108+1)+(INDEX(Battery!C:C,D108)-INDEX(Battery!C:C,D108+1))/(INDEX(Battery!B:B,D108)-INDEX(Battery!C:C,B108+1))*(B108-INDEX(Battery!C:C,B108+1))</f>
        <v>3.7493091671523175</v>
      </c>
      <c r="F108">
        <f t="shared" si="9"/>
        <v>3.6</v>
      </c>
      <c r="G108">
        <f>MATCH(F108,Load!A:A,-1)</f>
        <v>9</v>
      </c>
      <c r="H108">
        <f t="shared" si="10"/>
        <v>86.930300000000017</v>
      </c>
      <c r="I108">
        <f t="shared" si="11"/>
        <v>8.6930299999999701</v>
      </c>
    </row>
    <row r="109" spans="1:9" x14ac:dyDescent="0.3">
      <c r="A109">
        <v>10.6</v>
      </c>
      <c r="B109">
        <f t="shared" si="4"/>
        <v>38.569254666666794</v>
      </c>
      <c r="C109">
        <f t="shared" si="12"/>
        <v>578.53882000000192</v>
      </c>
      <c r="D109">
        <f>MATCH(B109,Battery!B:B,-1)</f>
        <v>20</v>
      </c>
      <c r="E109" cm="1">
        <f t="array" ref="E109">INDEX(Battery!C:C,D109+1)+(INDEX(Battery!C:C,D109)-INDEX(Battery!C:C,D109+1))/(INDEX(Battery!B:B,D109)-INDEX(Battery!C:C,B109+1))*(B109-INDEX(Battery!C:C,B109+1))</f>
        <v>3.7490833536084867</v>
      </c>
      <c r="F109">
        <f t="shared" si="9"/>
        <v>3.6</v>
      </c>
      <c r="G109">
        <f>MATCH(F109,Load!A:A,-1)</f>
        <v>9</v>
      </c>
      <c r="H109">
        <f t="shared" si="10"/>
        <v>86.930300000000017</v>
      </c>
      <c r="I109">
        <f t="shared" si="11"/>
        <v>8.6930299999999701</v>
      </c>
    </row>
    <row r="110" spans="1:9" x14ac:dyDescent="0.3">
      <c r="A110">
        <v>10.7</v>
      </c>
      <c r="B110">
        <f t="shared" si="4"/>
        <v>37.989719333333461</v>
      </c>
      <c r="C110">
        <f t="shared" si="12"/>
        <v>569.8457900000019</v>
      </c>
      <c r="D110">
        <f>MATCH(B110,Battery!B:B,-1)</f>
        <v>20</v>
      </c>
      <c r="E110" cm="1">
        <f t="array" ref="E110">INDEX(Battery!C:C,D110+1)+(INDEX(Battery!C:C,D110)-INDEX(Battery!C:C,D110+1))/(INDEX(Battery!B:B,D110)-INDEX(Battery!C:C,B110+1))*(B110-INDEX(Battery!C:C,B110+1))</f>
        <v>3.748857175824639</v>
      </c>
      <c r="F110">
        <f t="shared" si="9"/>
        <v>3.6</v>
      </c>
      <c r="G110">
        <f>MATCH(F110,Load!A:A,-1)</f>
        <v>9</v>
      </c>
      <c r="H110">
        <f t="shared" si="10"/>
        <v>86.930300000000017</v>
      </c>
      <c r="I110">
        <f t="shared" si="11"/>
        <v>8.6930300000001246</v>
      </c>
    </row>
    <row r="111" spans="1:9" x14ac:dyDescent="0.3">
      <c r="A111">
        <v>10.8</v>
      </c>
      <c r="B111">
        <f t="shared" si="4"/>
        <v>37.410184000000122</v>
      </c>
      <c r="C111">
        <f t="shared" si="12"/>
        <v>561.15276000000176</v>
      </c>
      <c r="D111">
        <f>MATCH(B111,Battery!B:B,-1)</f>
        <v>20</v>
      </c>
      <c r="E111" cm="1">
        <f t="array" ref="E111">INDEX(Battery!C:C,D111+1)+(INDEX(Battery!C:C,D111)-INDEX(Battery!C:C,D111+1))/(INDEX(Battery!B:B,D111)-INDEX(Battery!C:C,B111+1))*(B111-INDEX(Battery!C:C,B111+1))</f>
        <v>3.7486338188354482</v>
      </c>
      <c r="F111">
        <f t="shared" si="9"/>
        <v>3.6</v>
      </c>
      <c r="G111">
        <f>MATCH(F111,Load!A:A,-1)</f>
        <v>9</v>
      </c>
      <c r="H111">
        <f t="shared" si="10"/>
        <v>86.930300000000017</v>
      </c>
      <c r="I111">
        <f t="shared" si="11"/>
        <v>8.6930299999999701</v>
      </c>
    </row>
    <row r="112" spans="1:9" x14ac:dyDescent="0.3">
      <c r="A112">
        <v>10.9</v>
      </c>
      <c r="B112">
        <f t="shared" si="4"/>
        <v>36.830648666666782</v>
      </c>
      <c r="C112">
        <f t="shared" si="12"/>
        <v>552.45973000000174</v>
      </c>
      <c r="D112">
        <f>MATCH(B112,Battery!B:B,-1)</f>
        <v>20</v>
      </c>
      <c r="E112" cm="1">
        <f t="array" ref="E112">INDEX(Battery!C:C,D112+1)+(INDEX(Battery!C:C,D112)-INDEX(Battery!C:C,D112+1))/(INDEX(Battery!B:B,D112)-INDEX(Battery!C:C,B112+1))*(B112-INDEX(Battery!C:C,B112+1))</f>
        <v>3.748406676112046</v>
      </c>
      <c r="F112">
        <f t="shared" si="9"/>
        <v>3.6</v>
      </c>
      <c r="G112">
        <f>MATCH(F112,Load!A:A,-1)</f>
        <v>9</v>
      </c>
      <c r="H112">
        <f t="shared" si="10"/>
        <v>86.930300000000017</v>
      </c>
      <c r="I112">
        <f t="shared" si="11"/>
        <v>8.6930299999999701</v>
      </c>
    </row>
    <row r="113" spans="1:9" x14ac:dyDescent="0.3">
      <c r="A113">
        <v>11</v>
      </c>
      <c r="B113">
        <f t="shared" si="4"/>
        <v>36.251113333333443</v>
      </c>
      <c r="C113">
        <f t="shared" si="12"/>
        <v>543.76670000000172</v>
      </c>
      <c r="D113">
        <f>MATCH(B113,Battery!B:B,-1)</f>
        <v>21</v>
      </c>
      <c r="E113" cm="1">
        <f t="array" ref="E113">INDEX(Battery!C:C,D113+1)+(INDEX(Battery!C:C,D113)-INDEX(Battery!C:C,D113+1))/(INDEX(Battery!B:B,D113)-INDEX(Battery!C:C,B113+1))*(B113-INDEX(Battery!C:C,B113+1))</f>
        <v>3.7351891607977845</v>
      </c>
      <c r="F113">
        <f t="shared" si="9"/>
        <v>3.6</v>
      </c>
      <c r="G113">
        <f>MATCH(F113,Load!A:A,-1)</f>
        <v>9</v>
      </c>
      <c r="H113">
        <f t="shared" si="10"/>
        <v>86.930300000000017</v>
      </c>
      <c r="I113">
        <f t="shared" si="11"/>
        <v>8.6930299999999701</v>
      </c>
    </row>
    <row r="114" spans="1:9" x14ac:dyDescent="0.3">
      <c r="A114">
        <v>11.1</v>
      </c>
      <c r="B114">
        <f t="shared" si="4"/>
        <v>35.671578000000117</v>
      </c>
      <c r="C114">
        <f t="shared" si="12"/>
        <v>535.0736700000017</v>
      </c>
      <c r="D114">
        <f>MATCH(B114,Battery!B:B,-1)</f>
        <v>21</v>
      </c>
      <c r="E114" cm="1">
        <f t="array" ref="E114">INDEX(Battery!C:C,D114+1)+(INDEX(Battery!C:C,D114)-INDEX(Battery!C:C,D114+1))/(INDEX(Battery!B:B,D114)-INDEX(Battery!C:C,B114+1))*(B114-INDEX(Battery!C:C,B114+1))</f>
        <v>3.734945646047779</v>
      </c>
      <c r="F114">
        <f t="shared" si="9"/>
        <v>3.6</v>
      </c>
      <c r="G114">
        <f>MATCH(F114,Load!A:A,-1)</f>
        <v>9</v>
      </c>
      <c r="H114">
        <f t="shared" si="10"/>
        <v>86.930300000000017</v>
      </c>
      <c r="I114">
        <f t="shared" si="11"/>
        <v>8.6930299999999701</v>
      </c>
    </row>
    <row r="115" spans="1:9" x14ac:dyDescent="0.3">
      <c r="A115">
        <v>11.2</v>
      </c>
      <c r="B115">
        <f t="shared" si="4"/>
        <v>35.092042666666778</v>
      </c>
      <c r="C115">
        <f t="shared" si="12"/>
        <v>526.38064000000168</v>
      </c>
      <c r="D115">
        <f>MATCH(B115,Battery!B:B,-1)</f>
        <v>21</v>
      </c>
      <c r="E115" cm="1">
        <f t="array" ref="E115">INDEX(Battery!C:C,D115+1)+(INDEX(Battery!C:C,D115)-INDEX(Battery!C:C,D115+1))/(INDEX(Battery!B:B,D115)-INDEX(Battery!C:C,B115+1))*(B115-INDEX(Battery!C:C,B115+1))</f>
        <v>3.7347025383870669</v>
      </c>
      <c r="F115">
        <f t="shared" si="9"/>
        <v>3.6</v>
      </c>
      <c r="G115">
        <f>MATCH(F115,Load!A:A,-1)</f>
        <v>9</v>
      </c>
      <c r="H115">
        <f t="shared" si="10"/>
        <v>86.930300000000017</v>
      </c>
      <c r="I115">
        <f t="shared" si="11"/>
        <v>8.6930300000001246</v>
      </c>
    </row>
    <row r="116" spans="1:9" x14ac:dyDescent="0.3">
      <c r="A116">
        <v>11.3</v>
      </c>
      <c r="B116">
        <f t="shared" si="4"/>
        <v>34.512507333333438</v>
      </c>
      <c r="C116">
        <f t="shared" si="12"/>
        <v>517.68761000000154</v>
      </c>
      <c r="D116">
        <f>MATCH(B116,Battery!B:B,-1)</f>
        <v>21</v>
      </c>
      <c r="E116" cm="1">
        <f t="array" ref="E116">INDEX(Battery!C:C,D116+1)+(INDEX(Battery!C:C,D116)-INDEX(Battery!C:C,D116+1))/(INDEX(Battery!B:B,D116)-INDEX(Battery!C:C,B116+1))*(B116-INDEX(Battery!C:C,B116+1))</f>
        <v>3.7344577281458733</v>
      </c>
      <c r="F116">
        <f t="shared" si="9"/>
        <v>3.6</v>
      </c>
      <c r="G116">
        <f>MATCH(F116,Load!A:A,-1)</f>
        <v>9</v>
      </c>
      <c r="H116">
        <f t="shared" si="10"/>
        <v>86.930300000000017</v>
      </c>
      <c r="I116">
        <f t="shared" si="11"/>
        <v>8.6930299999999701</v>
      </c>
    </row>
    <row r="117" spans="1:9" x14ac:dyDescent="0.3">
      <c r="A117">
        <v>11.4</v>
      </c>
      <c r="B117">
        <f t="shared" si="4"/>
        <v>33.932972000000106</v>
      </c>
      <c r="C117">
        <f t="shared" si="12"/>
        <v>508.99458000000158</v>
      </c>
      <c r="D117">
        <f>MATCH(B117,Battery!B:B,-1)</f>
        <v>21</v>
      </c>
      <c r="E117" cm="1">
        <f t="array" ref="E117">INDEX(Battery!C:C,D117+1)+(INDEX(Battery!C:C,D117)-INDEX(Battery!C:C,D117+1))/(INDEX(Battery!B:B,D117)-INDEX(Battery!C:C,B117+1))*(B117-INDEX(Battery!C:C,B117+1))</f>
        <v>3.7342123862556997</v>
      </c>
      <c r="F117">
        <f t="shared" si="9"/>
        <v>3.6</v>
      </c>
      <c r="G117">
        <f>MATCH(F117,Load!A:A,-1)</f>
        <v>9</v>
      </c>
      <c r="H117">
        <f t="shared" si="10"/>
        <v>86.930300000000017</v>
      </c>
      <c r="I117">
        <f t="shared" si="11"/>
        <v>8.6930299999999701</v>
      </c>
    </row>
    <row r="118" spans="1:9" x14ac:dyDescent="0.3">
      <c r="A118">
        <v>11.5</v>
      </c>
      <c r="B118">
        <f t="shared" si="4"/>
        <v>33.353436666666774</v>
      </c>
      <c r="C118">
        <f t="shared" si="12"/>
        <v>500.30155000000161</v>
      </c>
      <c r="D118">
        <f>MATCH(B118,Battery!B:B,-1)</f>
        <v>21</v>
      </c>
      <c r="E118" cm="1">
        <f t="array" ref="E118">INDEX(Battery!C:C,D118+1)+(INDEX(Battery!C:C,D118)-INDEX(Battery!C:C,D118+1))/(INDEX(Battery!B:B,D118)-INDEX(Battery!C:C,B118+1))*(B118-INDEX(Battery!C:C,B118+1))</f>
        <v>3.7339684828144968</v>
      </c>
      <c r="F118">
        <f t="shared" si="9"/>
        <v>3.6</v>
      </c>
      <c r="G118">
        <f>MATCH(F118,Load!A:A,-1)</f>
        <v>9</v>
      </c>
      <c r="H118">
        <f t="shared" si="10"/>
        <v>86.930300000000017</v>
      </c>
      <c r="I118">
        <f t="shared" si="11"/>
        <v>8.6930299999999701</v>
      </c>
    </row>
    <row r="119" spans="1:9" x14ac:dyDescent="0.3">
      <c r="A119">
        <v>11.6</v>
      </c>
      <c r="B119">
        <f t="shared" si="4"/>
        <v>32.773901333333441</v>
      </c>
      <c r="C119">
        <f t="shared" si="12"/>
        <v>491.60852000000165</v>
      </c>
      <c r="D119">
        <f>MATCH(B119,Battery!B:B,-1)</f>
        <v>21</v>
      </c>
      <c r="E119" cm="1">
        <f t="array" ref="E119">INDEX(Battery!C:C,D119+1)+(INDEX(Battery!C:C,D119)-INDEX(Battery!C:C,D119+1))/(INDEX(Battery!B:B,D119)-INDEX(Battery!C:C,B119+1))*(B119-INDEX(Battery!C:C,B119+1))</f>
        <v>3.7337218015932931</v>
      </c>
      <c r="F119">
        <f t="shared" si="9"/>
        <v>3.6</v>
      </c>
      <c r="G119">
        <f>MATCH(F119,Load!A:A,-1)</f>
        <v>9</v>
      </c>
      <c r="H119">
        <f t="shared" si="10"/>
        <v>86.930300000000017</v>
      </c>
      <c r="I119">
        <f t="shared" si="11"/>
        <v>8.6930299999999701</v>
      </c>
    </row>
    <row r="120" spans="1:9" x14ac:dyDescent="0.3">
      <c r="A120">
        <v>11.7</v>
      </c>
      <c r="B120">
        <f t="shared" si="4"/>
        <v>32.194366000000116</v>
      </c>
      <c r="C120">
        <f t="shared" si="12"/>
        <v>482.91549000000168</v>
      </c>
      <c r="D120">
        <f>MATCH(B120,Battery!B:B,-1)</f>
        <v>21</v>
      </c>
      <c r="E120" cm="1">
        <f t="array" ref="E120">INDEX(Battery!C:C,D120+1)+(INDEX(Battery!C:C,D120)-INDEX(Battery!C:C,D120+1))/(INDEX(Battery!B:B,D120)-INDEX(Battery!C:C,B120+1))*(B120-INDEX(Battery!C:C,B120+1))</f>
        <v>3.733477498304981</v>
      </c>
      <c r="F120">
        <f t="shared" si="9"/>
        <v>3.6</v>
      </c>
      <c r="G120">
        <f>MATCH(F120,Load!A:A,-1)</f>
        <v>9</v>
      </c>
      <c r="H120">
        <f t="shared" si="10"/>
        <v>86.930300000000017</v>
      </c>
      <c r="I120">
        <f t="shared" si="11"/>
        <v>8.6930300000001246</v>
      </c>
    </row>
    <row r="121" spans="1:9" x14ac:dyDescent="0.3">
      <c r="A121">
        <v>11.8</v>
      </c>
      <c r="B121">
        <f t="shared" si="4"/>
        <v>31.614830666666769</v>
      </c>
      <c r="C121">
        <f t="shared" si="12"/>
        <v>474.22246000000155</v>
      </c>
      <c r="D121">
        <f>MATCH(B121,Battery!B:B,-1)</f>
        <v>21</v>
      </c>
      <c r="E121" cm="1">
        <f t="array" ref="E121">INDEX(Battery!C:C,D121+1)+(INDEX(Battery!C:C,D121)-INDEX(Battery!C:C,D121+1))/(INDEX(Battery!B:B,D121)-INDEX(Battery!C:C,B121+1))*(B121-INDEX(Battery!C:C,B121+1))</f>
        <v>3.7332298112142781</v>
      </c>
      <c r="F121">
        <f t="shared" si="9"/>
        <v>3.6</v>
      </c>
      <c r="G121">
        <f>MATCH(F121,Load!A:A,-1)</f>
        <v>9</v>
      </c>
      <c r="H121">
        <f t="shared" si="10"/>
        <v>86.930300000000017</v>
      </c>
      <c r="I121">
        <f t="shared" si="11"/>
        <v>8.6930299999999701</v>
      </c>
    </row>
    <row r="122" spans="1:9" x14ac:dyDescent="0.3">
      <c r="A122">
        <v>11.9</v>
      </c>
      <c r="B122">
        <f t="shared" si="4"/>
        <v>31.03529533333344</v>
      </c>
      <c r="C122">
        <f t="shared" si="12"/>
        <v>465.52943000000158</v>
      </c>
      <c r="D122">
        <f>MATCH(B122,Battery!B:B,-1)</f>
        <v>22</v>
      </c>
      <c r="E122" cm="1">
        <f t="array" ref="E122">INDEX(Battery!C:C,D122+1)+(INDEX(Battery!C:C,D122)-INDEX(Battery!C:C,D122+1))/(INDEX(Battery!B:B,D122)-INDEX(Battery!C:C,B122+1))*(B122-INDEX(Battery!C:C,B122+1))</f>
        <v>3.7211494774039378</v>
      </c>
      <c r="F122">
        <f t="shared" si="9"/>
        <v>3.6</v>
      </c>
      <c r="G122">
        <f>MATCH(F122,Load!A:A,-1)</f>
        <v>9</v>
      </c>
      <c r="H122">
        <f t="shared" si="10"/>
        <v>86.930300000000017</v>
      </c>
      <c r="I122">
        <f t="shared" si="11"/>
        <v>8.6930299999999701</v>
      </c>
    </row>
    <row r="123" spans="1:9" x14ac:dyDescent="0.3">
      <c r="A123">
        <v>12</v>
      </c>
      <c r="B123">
        <f t="shared" si="4"/>
        <v>30.455760000000108</v>
      </c>
      <c r="C123">
        <f t="shared" si="12"/>
        <v>456.83640000000162</v>
      </c>
      <c r="D123">
        <f>MATCH(B123,Battery!B:B,-1)</f>
        <v>22</v>
      </c>
      <c r="E123" cm="1">
        <f t="array" ref="E123">INDEX(Battery!C:C,D123+1)+(INDEX(Battery!C:C,D123)-INDEX(Battery!C:C,D123+1))/(INDEX(Battery!B:B,D123)-INDEX(Battery!C:C,B123+1))*(B123-INDEX(Battery!C:C,B123+1))</f>
        <v>3.7207910082730797</v>
      </c>
      <c r="F123">
        <f t="shared" si="9"/>
        <v>3.6</v>
      </c>
      <c r="G123">
        <f>MATCH(F123,Load!A:A,-1)</f>
        <v>9</v>
      </c>
      <c r="H123">
        <f t="shared" si="10"/>
        <v>86.930300000000017</v>
      </c>
      <c r="I123">
        <f t="shared" si="11"/>
        <v>8.6930299999999701</v>
      </c>
    </row>
    <row r="124" spans="1:9" x14ac:dyDescent="0.3">
      <c r="A124">
        <v>12.1</v>
      </c>
      <c r="B124">
        <f t="shared" si="4"/>
        <v>29.876224666666779</v>
      </c>
      <c r="C124">
        <f t="shared" ref="C124:C183" si="13">C123-I123</f>
        <v>448.14337000000165</v>
      </c>
      <c r="D124">
        <f>MATCH(B124,Battery!B:B,-1)</f>
        <v>22</v>
      </c>
      <c r="E124" cm="1">
        <f t="array" ref="E124">INDEX(Battery!C:C,D124+1)+(INDEX(Battery!C:C,D124)-INDEX(Battery!C:C,D124+1))/(INDEX(Battery!B:B,D124)-INDEX(Battery!C:C,B124+1))*(B124-INDEX(Battery!C:C,B124+1))</f>
        <v>3.7204317380322487</v>
      </c>
      <c r="F124">
        <f t="shared" si="9"/>
        <v>3.6</v>
      </c>
      <c r="G124">
        <f>MATCH(F124,Load!A:A,-1)</f>
        <v>9</v>
      </c>
      <c r="H124">
        <f t="shared" si="10"/>
        <v>86.930300000000017</v>
      </c>
      <c r="I124">
        <f t="shared" ref="I124:I183" si="14">H124*(A125-A124)</f>
        <v>8.6930299999999701</v>
      </c>
    </row>
    <row r="125" spans="1:9" x14ac:dyDescent="0.3">
      <c r="A125">
        <v>12.2</v>
      </c>
      <c r="B125">
        <f t="shared" si="4"/>
        <v>29.296689333333447</v>
      </c>
      <c r="C125">
        <f t="shared" si="13"/>
        <v>439.45034000000169</v>
      </c>
      <c r="D125">
        <f>MATCH(B125,Battery!B:B,-1)</f>
        <v>22</v>
      </c>
      <c r="E125" cm="1">
        <f t="array" ref="E125">INDEX(Battery!C:C,D125+1)+(INDEX(Battery!C:C,D125)-INDEX(Battery!C:C,D125+1))/(INDEX(Battery!B:B,D125)-INDEX(Battery!C:C,B125+1))*(B125-INDEX(Battery!C:C,B125+1))</f>
        <v>3.7200731481957976</v>
      </c>
      <c r="F125">
        <f t="shared" si="9"/>
        <v>3.6</v>
      </c>
      <c r="G125">
        <f>MATCH(F125,Load!A:A,-1)</f>
        <v>9</v>
      </c>
      <c r="H125">
        <f t="shared" si="10"/>
        <v>86.930300000000017</v>
      </c>
      <c r="I125">
        <f t="shared" si="14"/>
        <v>8.6930300000001246</v>
      </c>
    </row>
    <row r="126" spans="1:9" x14ac:dyDescent="0.3">
      <c r="A126">
        <v>12.3</v>
      </c>
      <c r="B126">
        <f t="shared" si="4"/>
        <v>28.717154000000107</v>
      </c>
      <c r="C126">
        <f t="shared" si="13"/>
        <v>430.75731000000155</v>
      </c>
      <c r="D126">
        <f>MATCH(B126,Battery!B:B,-1)</f>
        <v>22</v>
      </c>
      <c r="E126" cm="1">
        <f t="array" ref="E126">INDEX(Battery!C:C,D126+1)+(INDEX(Battery!C:C,D126)-INDEX(Battery!C:C,D126+1))/(INDEX(Battery!B:B,D126)-INDEX(Battery!C:C,B126+1))*(B126-INDEX(Battery!C:C,B126+1))</f>
        <v>3.7197122681891361</v>
      </c>
      <c r="F126">
        <f t="shared" si="9"/>
        <v>3.6</v>
      </c>
      <c r="G126">
        <f>MATCH(F126,Load!A:A,-1)</f>
        <v>9</v>
      </c>
      <c r="H126">
        <f t="shared" si="10"/>
        <v>86.930300000000017</v>
      </c>
      <c r="I126">
        <f t="shared" si="14"/>
        <v>8.6930299999999701</v>
      </c>
    </row>
    <row r="127" spans="1:9" x14ac:dyDescent="0.3">
      <c r="A127">
        <v>12.4</v>
      </c>
      <c r="B127">
        <f t="shared" si="4"/>
        <v>28.137618666666775</v>
      </c>
      <c r="C127">
        <f t="shared" si="13"/>
        <v>422.06428000000159</v>
      </c>
      <c r="D127">
        <f>MATCH(B127,Battery!B:B,-1)</f>
        <v>22</v>
      </c>
      <c r="E127" cm="1">
        <f t="array" ref="E127">INDEX(Battery!C:C,D127+1)+(INDEX(Battery!C:C,D127)-INDEX(Battery!C:C,D127+1))/(INDEX(Battery!B:B,D127)-INDEX(Battery!C:C,B127+1))*(B127-INDEX(Battery!C:C,B127+1))</f>
        <v>3.7193531733733431</v>
      </c>
      <c r="F127">
        <f t="shared" si="9"/>
        <v>3.6</v>
      </c>
      <c r="G127">
        <f>MATCH(F127,Load!A:A,-1)</f>
        <v>9</v>
      </c>
      <c r="H127">
        <f t="shared" si="10"/>
        <v>86.930300000000017</v>
      </c>
      <c r="I127">
        <f t="shared" si="14"/>
        <v>8.6930299999999701</v>
      </c>
    </row>
    <row r="128" spans="1:9" x14ac:dyDescent="0.3">
      <c r="A128">
        <v>12.5</v>
      </c>
      <c r="B128">
        <f t="shared" si="4"/>
        <v>27.558083333333443</v>
      </c>
      <c r="C128">
        <f t="shared" si="13"/>
        <v>413.37125000000162</v>
      </c>
      <c r="D128">
        <f>MATCH(B128,Battery!B:B,-1)</f>
        <v>22</v>
      </c>
      <c r="E128" cm="1">
        <f t="array" ref="E128">INDEX(Battery!C:C,D128+1)+(INDEX(Battery!C:C,D128)-INDEX(Battery!C:C,D128+1))/(INDEX(Battery!B:B,D128)-INDEX(Battery!C:C,B128+1))*(B128-INDEX(Battery!C:C,B128+1))</f>
        <v>3.718991431759739</v>
      </c>
      <c r="F128">
        <f t="shared" si="9"/>
        <v>3.6</v>
      </c>
      <c r="G128">
        <f>MATCH(F128,Load!A:A,-1)</f>
        <v>9</v>
      </c>
      <c r="H128">
        <f t="shared" si="10"/>
        <v>86.930300000000017</v>
      </c>
      <c r="I128">
        <f t="shared" si="14"/>
        <v>8.6930299999999701</v>
      </c>
    </row>
    <row r="129" spans="1:9" x14ac:dyDescent="0.3">
      <c r="A129">
        <v>12.6</v>
      </c>
      <c r="B129">
        <f t="shared" si="4"/>
        <v>26.978548000000114</v>
      </c>
      <c r="C129">
        <f t="shared" si="13"/>
        <v>404.67822000000166</v>
      </c>
      <c r="D129">
        <f>MATCH(B129,Battery!B:B,-1)</f>
        <v>22</v>
      </c>
      <c r="E129" cm="1">
        <f t="array" ref="E129">INDEX(Battery!C:C,D129+1)+(INDEX(Battery!C:C,D129)-INDEX(Battery!C:C,D129+1))/(INDEX(Battery!B:B,D129)-INDEX(Battery!C:C,B129+1))*(B129-INDEX(Battery!C:C,B129+1))</f>
        <v>3.7186319319360632</v>
      </c>
      <c r="F129">
        <f t="shared" si="9"/>
        <v>3.6</v>
      </c>
      <c r="G129">
        <f>MATCH(F129,Load!A:A,-1)</f>
        <v>9</v>
      </c>
      <c r="H129">
        <f t="shared" si="10"/>
        <v>86.930300000000017</v>
      </c>
      <c r="I129">
        <f t="shared" si="14"/>
        <v>8.6930299999999701</v>
      </c>
    </row>
    <row r="130" spans="1:9" x14ac:dyDescent="0.3">
      <c r="A130">
        <v>12.7</v>
      </c>
      <c r="B130">
        <f t="shared" si="4"/>
        <v>26.399012666666781</v>
      </c>
      <c r="C130">
        <f t="shared" si="13"/>
        <v>395.98519000000169</v>
      </c>
      <c r="D130">
        <f>MATCH(B130,Battery!B:B,-1)</f>
        <v>22</v>
      </c>
      <c r="E130" cm="1">
        <f t="array" ref="E130">INDEX(Battery!C:C,D130+1)+(INDEX(Battery!C:C,D130)-INDEX(Battery!C:C,D130+1))/(INDEX(Battery!B:B,D130)-INDEX(Battery!C:C,B130+1))*(B130-INDEX(Battery!C:C,B130+1))</f>
        <v>3.7182724321123879</v>
      </c>
      <c r="F130">
        <f t="shared" si="9"/>
        <v>3.6</v>
      </c>
      <c r="G130">
        <f>MATCH(F130,Load!A:A,-1)</f>
        <v>9</v>
      </c>
      <c r="H130">
        <f t="shared" si="10"/>
        <v>86.930300000000017</v>
      </c>
      <c r="I130">
        <f t="shared" si="14"/>
        <v>8.6930300000001246</v>
      </c>
    </row>
    <row r="131" spans="1:9" x14ac:dyDescent="0.3">
      <c r="A131">
        <v>12.8</v>
      </c>
      <c r="B131">
        <f t="shared" si="4"/>
        <v>25.819477333333435</v>
      </c>
      <c r="C131">
        <f t="shared" si="13"/>
        <v>387.29216000000156</v>
      </c>
      <c r="D131">
        <f>MATCH(B131,Battery!B:B,-1)</f>
        <v>23</v>
      </c>
      <c r="E131" cm="1">
        <f t="array" ref="E131">INDEX(Battery!C:C,D131+1)+(INDEX(Battery!C:C,D131)-INDEX(Battery!C:C,D131+1))/(INDEX(Battery!B:B,D131)-INDEX(Battery!C:C,B131+1))*(B131-INDEX(Battery!C:C,B131+1))</f>
        <v>3.703906968800998</v>
      </c>
      <c r="F131">
        <f t="shared" si="9"/>
        <v>3.6</v>
      </c>
      <c r="G131">
        <f>MATCH(F131,Load!A:A,-1)</f>
        <v>9</v>
      </c>
      <c r="H131">
        <f t="shared" si="10"/>
        <v>86.930300000000017</v>
      </c>
      <c r="I131">
        <f t="shared" si="14"/>
        <v>8.6930299999999701</v>
      </c>
    </row>
    <row r="132" spans="1:9" x14ac:dyDescent="0.3">
      <c r="A132">
        <v>12.9</v>
      </c>
      <c r="B132">
        <f t="shared" si="4"/>
        <v>25.239942000000106</v>
      </c>
      <c r="C132">
        <f t="shared" si="13"/>
        <v>378.59913000000159</v>
      </c>
      <c r="D132">
        <f>MATCH(B132,Battery!B:B,-1)</f>
        <v>23</v>
      </c>
      <c r="E132" cm="1">
        <f t="array" ref="E132">INDEX(Battery!C:C,D132+1)+(INDEX(Battery!C:C,D132)-INDEX(Battery!C:C,D132+1))/(INDEX(Battery!B:B,D132)-INDEX(Battery!C:C,B132+1))*(B132-INDEX(Battery!C:C,B132+1))</f>
        <v>3.7033000692031792</v>
      </c>
      <c r="F132">
        <f t="shared" si="9"/>
        <v>3.6</v>
      </c>
      <c r="G132">
        <f>MATCH(F132,Load!A:A,-1)</f>
        <v>9</v>
      </c>
      <c r="H132">
        <f t="shared" ref="H132:H183" si="15" xml:space="preserve"> 22.6*F132 + 5.5703</f>
        <v>86.930300000000017</v>
      </c>
      <c r="I132">
        <f t="shared" si="14"/>
        <v>8.6930299999999701</v>
      </c>
    </row>
    <row r="133" spans="1:9" x14ac:dyDescent="0.3">
      <c r="A133">
        <v>13</v>
      </c>
      <c r="B133">
        <f t="shared" si="4"/>
        <v>24.660406666666777</v>
      </c>
      <c r="C133">
        <f t="shared" si="13"/>
        <v>369.90610000000163</v>
      </c>
      <c r="D133">
        <f>MATCH(B133,Battery!B:B,-1)</f>
        <v>23</v>
      </c>
      <c r="E133" cm="1">
        <f t="array" ref="E133">INDEX(Battery!C:C,D133+1)+(INDEX(Battery!C:C,D133)-INDEX(Battery!C:C,D133+1))/(INDEX(Battery!B:B,D133)-INDEX(Battery!C:C,B133+1))*(B133-INDEX(Battery!C:C,B133+1))</f>
        <v>3.70269165906902</v>
      </c>
      <c r="F133">
        <f t="shared" si="9"/>
        <v>3.6</v>
      </c>
      <c r="G133">
        <f>MATCH(F133,Load!A:A,-1)</f>
        <v>9</v>
      </c>
      <c r="H133">
        <f t="shared" si="15"/>
        <v>86.930300000000017</v>
      </c>
      <c r="I133">
        <f t="shared" si="14"/>
        <v>8.6930299999999701</v>
      </c>
    </row>
    <row r="134" spans="1:9" x14ac:dyDescent="0.3">
      <c r="A134">
        <v>13.1</v>
      </c>
      <c r="B134">
        <f t="shared" si="4"/>
        <v>24.080871333333445</v>
      </c>
      <c r="C134">
        <f t="shared" si="13"/>
        <v>361.21307000000166</v>
      </c>
      <c r="D134">
        <f>MATCH(B134,Battery!B:B,-1)</f>
        <v>23</v>
      </c>
      <c r="E134" cm="1">
        <f t="array" ref="E134">INDEX(Battery!C:C,D134+1)+(INDEX(Battery!C:C,D134)-INDEX(Battery!C:C,D134+1))/(INDEX(Battery!B:B,D134)-INDEX(Battery!C:C,B134+1))*(B134-INDEX(Battery!C:C,B134+1))</f>
        <v>3.7020841232490009</v>
      </c>
      <c r="F134">
        <f t="shared" si="9"/>
        <v>3.6</v>
      </c>
      <c r="G134">
        <f>MATCH(F134,Load!A:A,-1)</f>
        <v>9</v>
      </c>
      <c r="H134">
        <f t="shared" si="15"/>
        <v>86.930300000000017</v>
      </c>
      <c r="I134">
        <f t="shared" si="14"/>
        <v>8.6930299999999701</v>
      </c>
    </row>
    <row r="135" spans="1:9" x14ac:dyDescent="0.3">
      <c r="A135">
        <v>13.2</v>
      </c>
      <c r="B135">
        <f t="shared" si="4"/>
        <v>23.501336000000116</v>
      </c>
      <c r="C135">
        <f t="shared" si="13"/>
        <v>352.5200400000017</v>
      </c>
      <c r="D135">
        <f>MATCH(B135,Battery!B:B,-1)</f>
        <v>23</v>
      </c>
      <c r="E135" cm="1">
        <f t="array" ref="E135">INDEX(Battery!C:C,D135+1)+(INDEX(Battery!C:C,D135)-INDEX(Battery!C:C,D135+1))/(INDEX(Battery!B:B,D135)-INDEX(Battery!C:C,B135+1))*(B135-INDEX(Battery!C:C,B135+1))</f>
        <v>3.7014734263206059</v>
      </c>
      <c r="F135">
        <f t="shared" si="9"/>
        <v>3.6</v>
      </c>
      <c r="G135">
        <f>MATCH(F135,Load!A:A,-1)</f>
        <v>9</v>
      </c>
      <c r="H135">
        <f t="shared" si="15"/>
        <v>86.930300000000017</v>
      </c>
      <c r="I135">
        <f t="shared" si="14"/>
        <v>8.6930300000001246</v>
      </c>
    </row>
    <row r="136" spans="1:9" x14ac:dyDescent="0.3">
      <c r="A136">
        <v>13.3</v>
      </c>
      <c r="B136">
        <f t="shared" si="4"/>
        <v>22.921800666666773</v>
      </c>
      <c r="C136">
        <f t="shared" si="13"/>
        <v>343.82701000000156</v>
      </c>
      <c r="D136">
        <f>MATCH(B136,Battery!B:B,-1)</f>
        <v>23</v>
      </c>
      <c r="E136" cm="1">
        <f t="array" ref="E136">INDEX(Battery!C:C,D136+1)+(INDEX(Battery!C:C,D136)-INDEX(Battery!C:C,D136+1))/(INDEX(Battery!B:B,D136)-INDEX(Battery!C:C,B136+1))*(B136-INDEX(Battery!C:C,B136+1))</f>
        <v>3.7008617332941594</v>
      </c>
      <c r="F136">
        <f t="shared" si="9"/>
        <v>3.6</v>
      </c>
      <c r="G136">
        <f>MATCH(F136,Load!A:A,-1)</f>
        <v>9</v>
      </c>
      <c r="H136">
        <f t="shared" si="15"/>
        <v>86.930300000000017</v>
      </c>
      <c r="I136">
        <f t="shared" si="14"/>
        <v>8.6930299999999701</v>
      </c>
    </row>
    <row r="137" spans="1:9" x14ac:dyDescent="0.3">
      <c r="A137">
        <v>13.4</v>
      </c>
      <c r="B137">
        <f t="shared" si="4"/>
        <v>22.34226533333344</v>
      </c>
      <c r="C137">
        <f t="shared" si="13"/>
        <v>335.1339800000016</v>
      </c>
      <c r="D137">
        <f>MATCH(B137,Battery!B:B,-1)</f>
        <v>23</v>
      </c>
      <c r="E137" cm="1">
        <f t="array" ref="E137">INDEX(Battery!C:C,D137+1)+(INDEX(Battery!C:C,D137)-INDEX(Battery!C:C,D137+1))/(INDEX(Battery!B:B,D137)-INDEX(Battery!C:C,B137+1))*(B137-INDEX(Battery!C:C,B137+1))</f>
        <v>3.7002528357315279</v>
      </c>
      <c r="F137">
        <f t="shared" si="9"/>
        <v>3.6</v>
      </c>
      <c r="G137">
        <f>MATCH(F137,Load!A:A,-1)</f>
        <v>9</v>
      </c>
      <c r="H137">
        <f t="shared" si="15"/>
        <v>86.930300000000017</v>
      </c>
      <c r="I137">
        <f t="shared" si="14"/>
        <v>8.6930299999999701</v>
      </c>
    </row>
    <row r="138" spans="1:9" x14ac:dyDescent="0.3">
      <c r="A138">
        <v>13.5</v>
      </c>
      <c r="B138">
        <f t="shared" si="4"/>
        <v>21.762730000000108</v>
      </c>
      <c r="C138">
        <f t="shared" si="13"/>
        <v>326.44095000000164</v>
      </c>
      <c r="D138">
        <f>MATCH(B138,Battery!B:B,-1)</f>
        <v>23</v>
      </c>
      <c r="E138" cm="1">
        <f t="array" ref="E138">INDEX(Battery!C:C,D138+1)+(INDEX(Battery!C:C,D138)-INDEX(Battery!C:C,D138+1))/(INDEX(Battery!B:B,D138)-INDEX(Battery!C:C,B138+1))*(B138-INDEX(Battery!C:C,B138+1))</f>
        <v>3.6996404758890273</v>
      </c>
      <c r="F138">
        <f t="shared" si="9"/>
        <v>3.6</v>
      </c>
      <c r="G138">
        <f>MATCH(F138,Load!A:A,-1)</f>
        <v>9</v>
      </c>
      <c r="H138">
        <f t="shared" si="15"/>
        <v>86.930300000000017</v>
      </c>
      <c r="I138">
        <f t="shared" si="14"/>
        <v>8.6930299999999701</v>
      </c>
    </row>
    <row r="139" spans="1:9" x14ac:dyDescent="0.3">
      <c r="A139">
        <v>13.6</v>
      </c>
      <c r="B139">
        <f t="shared" si="4"/>
        <v>21.183194666666775</v>
      </c>
      <c r="C139">
        <f t="shared" si="13"/>
        <v>317.74792000000167</v>
      </c>
      <c r="D139">
        <f>MATCH(B139,Battery!B:B,-1)</f>
        <v>23</v>
      </c>
      <c r="E139" cm="1">
        <f t="array" ref="E139">INDEX(Battery!C:C,D139+1)+(INDEX(Battery!C:C,D139)-INDEX(Battery!C:C,D139+1))/(INDEX(Battery!B:B,D139)-INDEX(Battery!C:C,B139+1))*(B139-INDEX(Battery!C:C,B139+1))</f>
        <v>3.6990311088155492</v>
      </c>
      <c r="F139">
        <f t="shared" si="9"/>
        <v>3.6</v>
      </c>
      <c r="G139">
        <f>MATCH(F139,Load!A:A,-1)</f>
        <v>9</v>
      </c>
      <c r="H139">
        <f t="shared" si="15"/>
        <v>86.930300000000017</v>
      </c>
      <c r="I139">
        <f t="shared" si="14"/>
        <v>8.6930299999999701</v>
      </c>
    </row>
    <row r="140" spans="1:9" x14ac:dyDescent="0.3">
      <c r="A140">
        <v>13.7</v>
      </c>
      <c r="B140">
        <f t="shared" si="4"/>
        <v>20.603659333333447</v>
      </c>
      <c r="C140">
        <f t="shared" si="13"/>
        <v>309.05489000000171</v>
      </c>
      <c r="D140">
        <f>MATCH(B140,Battery!B:B,-1)</f>
        <v>24</v>
      </c>
      <c r="E140" cm="1">
        <f t="array" ref="E140">INDEX(Battery!C:C,D140+1)+(INDEX(Battery!C:C,D140)-INDEX(Battery!C:C,D140+1))/(INDEX(Battery!B:B,D140)-INDEX(Battery!C:C,B140+1))*(B140-INDEX(Battery!C:C,B140+1))</f>
        <v>3.6801422869067637</v>
      </c>
      <c r="F140">
        <f t="shared" si="9"/>
        <v>3.6</v>
      </c>
      <c r="G140">
        <f>MATCH(F140,Load!A:A,-1)</f>
        <v>9</v>
      </c>
      <c r="H140">
        <f t="shared" si="15"/>
        <v>86.930300000000017</v>
      </c>
      <c r="I140">
        <f t="shared" si="14"/>
        <v>8.6930300000001246</v>
      </c>
    </row>
    <row r="141" spans="1:9" x14ac:dyDescent="0.3">
      <c r="A141">
        <v>13.8</v>
      </c>
      <c r="B141">
        <f t="shared" si="4"/>
        <v>20.024124000000104</v>
      </c>
      <c r="C141">
        <f t="shared" si="13"/>
        <v>300.36186000000157</v>
      </c>
      <c r="D141">
        <f>MATCH(B141,Battery!B:B,-1)</f>
        <v>24</v>
      </c>
      <c r="E141" cm="1">
        <f t="array" ref="E141">INDEX(Battery!C:C,D141+1)+(INDEX(Battery!C:C,D141)-INDEX(Battery!C:C,D141+1))/(INDEX(Battery!B:B,D141)-INDEX(Battery!C:C,B141+1))*(B141-INDEX(Battery!C:C,B141+1))</f>
        <v>3.6792468139811909</v>
      </c>
      <c r="F141">
        <f t="shared" si="9"/>
        <v>3.6</v>
      </c>
      <c r="G141">
        <f>MATCH(F141,Load!A:A,-1)</f>
        <v>9</v>
      </c>
      <c r="H141">
        <f t="shared" si="15"/>
        <v>86.930300000000017</v>
      </c>
      <c r="I141">
        <f t="shared" si="14"/>
        <v>8.6930299999999701</v>
      </c>
    </row>
    <row r="142" spans="1:9" x14ac:dyDescent="0.3">
      <c r="A142">
        <v>13.9</v>
      </c>
      <c r="B142">
        <f t="shared" si="4"/>
        <v>19.444588666666775</v>
      </c>
      <c r="C142">
        <f t="shared" si="13"/>
        <v>291.66883000000161</v>
      </c>
      <c r="D142">
        <f>MATCH(B142,Battery!B:B,-1)</f>
        <v>24</v>
      </c>
      <c r="E142" cm="1">
        <f t="array" ref="E142">INDEX(Battery!C:C,D142+1)+(INDEX(Battery!C:C,D142)-INDEX(Battery!C:C,D142+1))/(INDEX(Battery!B:B,D142)-INDEX(Battery!C:C,B142+1))*(B142-INDEX(Battery!C:C,B142+1))</f>
        <v>3.6783492313086854</v>
      </c>
      <c r="F142">
        <f t="shared" si="9"/>
        <v>3.6</v>
      </c>
      <c r="G142">
        <f>MATCH(F142,Load!A:A,-1)</f>
        <v>9</v>
      </c>
      <c r="H142">
        <f t="shared" si="15"/>
        <v>86.930300000000017</v>
      </c>
      <c r="I142">
        <f t="shared" si="14"/>
        <v>8.6930299999999701</v>
      </c>
    </row>
    <row r="143" spans="1:9" x14ac:dyDescent="0.3">
      <c r="A143">
        <v>14</v>
      </c>
      <c r="B143">
        <f t="shared" si="4"/>
        <v>18.865053333333442</v>
      </c>
      <c r="C143">
        <f t="shared" si="13"/>
        <v>282.97580000000164</v>
      </c>
      <c r="D143">
        <f>MATCH(B143,Battery!B:B,-1)</f>
        <v>24</v>
      </c>
      <c r="E143" cm="1">
        <f t="array" ref="E143">INDEX(Battery!C:C,D143+1)+(INDEX(Battery!C:C,D143)-INDEX(Battery!C:C,D143+1))/(INDEX(Battery!B:B,D143)-INDEX(Battery!C:C,B143+1))*(B143-INDEX(Battery!C:C,B143+1))</f>
        <v>3.6774491340563138</v>
      </c>
      <c r="F143">
        <f t="shared" si="9"/>
        <v>3.6</v>
      </c>
      <c r="G143">
        <f>MATCH(F143,Load!A:A,-1)</f>
        <v>9</v>
      </c>
      <c r="H143">
        <f t="shared" si="15"/>
        <v>86.930300000000017</v>
      </c>
      <c r="I143">
        <f t="shared" si="14"/>
        <v>8.6930299999999701</v>
      </c>
    </row>
    <row r="144" spans="1:9" x14ac:dyDescent="0.3">
      <c r="A144">
        <v>14.1</v>
      </c>
      <c r="B144">
        <f t="shared" si="4"/>
        <v>18.28551800000011</v>
      </c>
      <c r="C144">
        <f t="shared" si="13"/>
        <v>274.28277000000168</v>
      </c>
      <c r="D144">
        <f>MATCH(B144,Battery!B:B,-1)</f>
        <v>24</v>
      </c>
      <c r="E144" cm="1">
        <f t="array" ref="E144">INDEX(Battery!C:C,D144+1)+(INDEX(Battery!C:C,D144)-INDEX(Battery!C:C,D144+1))/(INDEX(Battery!B:B,D144)-INDEX(Battery!C:C,B144+1))*(B144-INDEX(Battery!C:C,B144+1))</f>
        <v>3.6765517852189187</v>
      </c>
      <c r="F144">
        <f t="shared" si="9"/>
        <v>3.6</v>
      </c>
      <c r="G144">
        <f>MATCH(F144,Load!A:A,-1)</f>
        <v>9</v>
      </c>
      <c r="H144">
        <f t="shared" si="15"/>
        <v>86.930300000000017</v>
      </c>
      <c r="I144">
        <f t="shared" si="14"/>
        <v>8.6930299999999701</v>
      </c>
    </row>
    <row r="145" spans="1:9" x14ac:dyDescent="0.3">
      <c r="A145">
        <v>14.2</v>
      </c>
      <c r="B145">
        <f t="shared" si="4"/>
        <v>17.705982666666781</v>
      </c>
      <c r="C145">
        <f t="shared" si="13"/>
        <v>265.58974000000171</v>
      </c>
      <c r="D145">
        <f>MATCH(B145,Battery!B:B,-1)</f>
        <v>24</v>
      </c>
      <c r="E145" cm="1">
        <f t="array" ref="E145">INDEX(Battery!C:C,D145+1)+(INDEX(Battery!C:C,D145)-INDEX(Battery!C:C,D145+1))/(INDEX(Battery!B:B,D145)-INDEX(Battery!C:C,B145+1))*(B145-INDEX(Battery!C:C,B145+1))</f>
        <v>3.6756484900972639</v>
      </c>
      <c r="F145">
        <f t="shared" si="9"/>
        <v>3.6</v>
      </c>
      <c r="G145">
        <f>MATCH(F145,Load!A:A,-1)</f>
        <v>9</v>
      </c>
      <c r="H145">
        <f t="shared" si="15"/>
        <v>86.930300000000017</v>
      </c>
      <c r="I145">
        <f t="shared" si="14"/>
        <v>8.6930300000001246</v>
      </c>
    </row>
    <row r="146" spans="1:9" x14ac:dyDescent="0.3">
      <c r="A146">
        <v>14.3</v>
      </c>
      <c r="B146">
        <f t="shared" si="4"/>
        <v>17.126447333333438</v>
      </c>
      <c r="C146">
        <f t="shared" si="13"/>
        <v>256.89671000000158</v>
      </c>
      <c r="D146">
        <f>MATCH(B146,Battery!B:B,-1)</f>
        <v>24</v>
      </c>
      <c r="E146" cm="1">
        <f t="array" ref="E146">INDEX(Battery!C:C,D146+1)+(INDEX(Battery!C:C,D146)-INDEX(Battery!C:C,D146+1))/(INDEX(Battery!B:B,D146)-INDEX(Battery!C:C,B146+1))*(B146-INDEX(Battery!C:C,B146+1))</f>
        <v>3.6747500774782447</v>
      </c>
      <c r="F146">
        <f t="shared" si="9"/>
        <v>3.6</v>
      </c>
      <c r="G146">
        <f>MATCH(F146,Load!A:A,-1)</f>
        <v>9</v>
      </c>
      <c r="H146">
        <f t="shared" si="15"/>
        <v>86.930300000000017</v>
      </c>
      <c r="I146">
        <f t="shared" si="14"/>
        <v>8.6930299999999701</v>
      </c>
    </row>
    <row r="147" spans="1:9" x14ac:dyDescent="0.3">
      <c r="A147">
        <v>14.4</v>
      </c>
      <c r="B147">
        <f t="shared" si="4"/>
        <v>16.546912000000109</v>
      </c>
      <c r="C147">
        <f t="shared" si="13"/>
        <v>248.20368000000161</v>
      </c>
      <c r="D147">
        <f>MATCH(B147,Battery!B:B,-1)</f>
        <v>25</v>
      </c>
      <c r="E147" cm="1">
        <f t="array" ref="E147">INDEX(Battery!C:C,D147+1)+(INDEX(Battery!C:C,D147)-INDEX(Battery!C:C,D147+1))/(INDEX(Battery!B:B,D147)-INDEX(Battery!C:C,B147+1))*(B147-INDEX(Battery!C:C,B147+1))</f>
        <v>3.6537503818780062</v>
      </c>
      <c r="F147">
        <f t="shared" si="9"/>
        <v>3.6</v>
      </c>
      <c r="G147">
        <f>MATCH(F147,Load!A:A,-1)</f>
        <v>9</v>
      </c>
      <c r="H147">
        <f t="shared" si="15"/>
        <v>86.930300000000017</v>
      </c>
      <c r="I147">
        <f t="shared" si="14"/>
        <v>8.6930299999999701</v>
      </c>
    </row>
    <row r="148" spans="1:9" x14ac:dyDescent="0.3">
      <c r="A148">
        <v>14.5</v>
      </c>
      <c r="B148">
        <f t="shared" si="4"/>
        <v>15.967376666666777</v>
      </c>
      <c r="C148">
        <f t="shared" si="13"/>
        <v>239.51065000000165</v>
      </c>
      <c r="D148">
        <f>MATCH(B148,Battery!B:B,-1)</f>
        <v>25</v>
      </c>
      <c r="E148" cm="1">
        <f t="array" ref="E148">INDEX(Battery!C:C,D148+1)+(INDEX(Battery!C:C,D148)-INDEX(Battery!C:C,D148+1))/(INDEX(Battery!B:B,D148)-INDEX(Battery!C:C,B148+1))*(B148-INDEX(Battery!C:C,B148+1))</f>
        <v>3.6526939821659394</v>
      </c>
      <c r="F148">
        <f t="shared" si="9"/>
        <v>3.6</v>
      </c>
      <c r="G148">
        <f>MATCH(F148,Load!A:A,-1)</f>
        <v>9</v>
      </c>
      <c r="H148">
        <f t="shared" si="15"/>
        <v>86.930300000000017</v>
      </c>
      <c r="I148">
        <f t="shared" si="14"/>
        <v>8.6930299999999701</v>
      </c>
    </row>
    <row r="149" spans="1:9" x14ac:dyDescent="0.3">
      <c r="A149">
        <v>14.6</v>
      </c>
      <c r="B149">
        <f t="shared" si="4"/>
        <v>15.387841333333446</v>
      </c>
      <c r="C149">
        <f t="shared" si="13"/>
        <v>230.81762000000168</v>
      </c>
      <c r="D149">
        <f>MATCH(B149,Battery!B:B,-1)</f>
        <v>25</v>
      </c>
      <c r="E149" cm="1">
        <f t="array" ref="E149">INDEX(Battery!C:C,D149+1)+(INDEX(Battery!C:C,D149)-INDEX(Battery!C:C,D149+1))/(INDEX(Battery!B:B,D149)-INDEX(Battery!C:C,B149+1))*(B149-INDEX(Battery!C:C,B149+1))</f>
        <v>3.6516382990658749</v>
      </c>
      <c r="F149">
        <f t="shared" si="9"/>
        <v>3.6</v>
      </c>
      <c r="G149">
        <f>MATCH(F149,Load!A:A,-1)</f>
        <v>9</v>
      </c>
      <c r="H149">
        <f t="shared" si="15"/>
        <v>86.930300000000017</v>
      </c>
      <c r="I149">
        <f t="shared" si="14"/>
        <v>8.6930299999999701</v>
      </c>
    </row>
    <row r="150" spans="1:9" x14ac:dyDescent="0.3">
      <c r="A150">
        <v>14.7</v>
      </c>
      <c r="B150">
        <f t="shared" si="4"/>
        <v>14.808306000000115</v>
      </c>
      <c r="C150">
        <f t="shared" si="13"/>
        <v>222.12459000000172</v>
      </c>
      <c r="D150">
        <f>MATCH(B150,Battery!B:B,-1)</f>
        <v>25</v>
      </c>
      <c r="E150" cm="1">
        <f t="array" ref="E150">INDEX(Battery!C:C,D150+1)+(INDEX(Battery!C:C,D150)-INDEX(Battery!C:C,D150+1))/(INDEX(Battery!B:B,D150)-INDEX(Battery!C:C,B150+1))*(B150-INDEX(Battery!C:C,B150+1))</f>
        <v>3.6505745317127465</v>
      </c>
      <c r="F150">
        <f t="shared" si="9"/>
        <v>3.6</v>
      </c>
      <c r="G150">
        <f>MATCH(F150,Load!A:A,-1)</f>
        <v>9</v>
      </c>
      <c r="H150">
        <f t="shared" si="15"/>
        <v>86.930300000000017</v>
      </c>
      <c r="I150">
        <f t="shared" si="14"/>
        <v>8.6930300000001246</v>
      </c>
    </row>
    <row r="151" spans="1:9" x14ac:dyDescent="0.3">
      <c r="A151">
        <v>14.8</v>
      </c>
      <c r="B151">
        <f t="shared" si="4"/>
        <v>14.228770666666774</v>
      </c>
      <c r="C151">
        <f t="shared" si="13"/>
        <v>213.43156000000158</v>
      </c>
      <c r="D151">
        <f>MATCH(B151,Battery!B:B,-1)</f>
        <v>25</v>
      </c>
      <c r="E151" cm="1">
        <f t="array" ref="E151">INDEX(Battery!C:C,D151+1)+(INDEX(Battery!C:C,D151)-INDEX(Battery!C:C,D151+1))/(INDEX(Battery!B:B,D151)-INDEX(Battery!C:C,B151+1))*(B151-INDEX(Battery!C:C,B151+1))</f>
        <v>3.6495164071377491</v>
      </c>
      <c r="F151">
        <f t="shared" si="9"/>
        <v>3.6</v>
      </c>
      <c r="G151">
        <f>MATCH(F151,Load!A:A,-1)</f>
        <v>9</v>
      </c>
      <c r="H151">
        <f t="shared" si="15"/>
        <v>86.930300000000017</v>
      </c>
      <c r="I151">
        <f t="shared" si="14"/>
        <v>8.6930299999999701</v>
      </c>
    </row>
    <row r="152" spans="1:9" x14ac:dyDescent="0.3">
      <c r="A152">
        <v>14.9</v>
      </c>
      <c r="B152">
        <f t="shared" si="4"/>
        <v>13.64923533333344</v>
      </c>
      <c r="C152">
        <f t="shared" si="13"/>
        <v>204.73853000000162</v>
      </c>
      <c r="D152">
        <f>MATCH(B152,Battery!B:B,-1)</f>
        <v>26</v>
      </c>
      <c r="E152" cm="1">
        <f t="array" ref="E152">INDEX(Battery!C:C,D152+1)+(INDEX(Battery!C:C,D152)-INDEX(Battery!C:C,D152+1))/(INDEX(Battery!B:B,D152)-INDEX(Battery!C:C,B152+1))*(B152-INDEX(Battery!C:C,B152+1))</f>
        <v>3.6297173406740812</v>
      </c>
      <c r="F152">
        <f t="shared" si="9"/>
        <v>3.5997173406740814</v>
      </c>
      <c r="G152">
        <f>MATCH(F152,Load!A:A,-1)</f>
        <v>9</v>
      </c>
      <c r="H152">
        <f t="shared" si="15"/>
        <v>86.923911899234255</v>
      </c>
      <c r="I152">
        <f t="shared" si="14"/>
        <v>8.692391189923395</v>
      </c>
    </row>
    <row r="153" spans="1:9" x14ac:dyDescent="0.3">
      <c r="A153">
        <v>15</v>
      </c>
      <c r="B153">
        <f t="shared" si="4"/>
        <v>13.069742587338547</v>
      </c>
      <c r="C153">
        <f t="shared" si="13"/>
        <v>196.04613881007822</v>
      </c>
      <c r="D153">
        <f>MATCH(B153,Battery!B:B,-1)</f>
        <v>26</v>
      </c>
      <c r="E153" cm="1">
        <f t="array" ref="E153">INDEX(Battery!C:C,D153+1)+(INDEX(Battery!C:C,D153)-INDEX(Battery!C:C,D153+1))/(INDEX(Battery!B:B,D153)-INDEX(Battery!C:C,B153+1))*(B153-INDEX(Battery!C:C,B153+1))</f>
        <v>3.6283743142987217</v>
      </c>
      <c r="F153">
        <f t="shared" si="9"/>
        <v>3.5983743142987219</v>
      </c>
      <c r="G153">
        <f>MATCH(F153,Load!A:A,-1)</f>
        <v>9</v>
      </c>
      <c r="H153">
        <f t="shared" si="15"/>
        <v>86.893559503151124</v>
      </c>
      <c r="I153">
        <f t="shared" si="14"/>
        <v>8.6893559503150808</v>
      </c>
    </row>
    <row r="154" spans="1:9" x14ac:dyDescent="0.3">
      <c r="A154">
        <v>15.1</v>
      </c>
      <c r="B154">
        <f t="shared" si="4"/>
        <v>12.490452190650876</v>
      </c>
      <c r="C154">
        <f t="shared" si="13"/>
        <v>187.35678285976314</v>
      </c>
      <c r="D154">
        <f>MATCH(B154,Battery!B:B,-1)</f>
        <v>26</v>
      </c>
      <c r="E154" cm="1">
        <f t="array" ref="E154">INDEX(Battery!C:C,D154+1)+(INDEX(Battery!C:C,D154)-INDEX(Battery!C:C,D154+1))/(INDEX(Battery!B:B,D154)-INDEX(Battery!C:C,B154+1))*(B154-INDEX(Battery!C:C,B154+1))</f>
        <v>3.6270206513854166</v>
      </c>
      <c r="F154">
        <f t="shared" si="9"/>
        <v>3.5970206513854168</v>
      </c>
      <c r="G154">
        <f>MATCH(F154,Load!A:A,-1)</f>
        <v>9</v>
      </c>
      <c r="H154">
        <f t="shared" si="15"/>
        <v>86.862966721310428</v>
      </c>
      <c r="I154">
        <f t="shared" si="14"/>
        <v>8.6862966721310126</v>
      </c>
    </row>
    <row r="155" spans="1:9" x14ac:dyDescent="0.3">
      <c r="A155">
        <v>15.2</v>
      </c>
      <c r="B155">
        <f t="shared" si="4"/>
        <v>11.911365745842142</v>
      </c>
      <c r="C155">
        <f t="shared" si="13"/>
        <v>178.67048618763212</v>
      </c>
      <c r="D155">
        <f>MATCH(B155,Battery!B:B,-1)</f>
        <v>26</v>
      </c>
      <c r="E155" cm="1">
        <f t="array" ref="E155">INDEX(Battery!C:C,D155+1)+(INDEX(Battery!C:C,D155)-INDEX(Battery!C:C,D155+1))/(INDEX(Battery!B:B,D155)-INDEX(Battery!C:C,B155+1))*(B155-INDEX(Battery!C:C,B155+1))</f>
        <v>3.6256590461028031</v>
      </c>
      <c r="F155">
        <f t="shared" si="9"/>
        <v>3.5956590461028033</v>
      </c>
      <c r="G155">
        <f>MATCH(F155,Load!A:A,-1)</f>
        <v>9</v>
      </c>
      <c r="H155">
        <f t="shared" si="15"/>
        <v>86.832194441923363</v>
      </c>
      <c r="I155">
        <f t="shared" si="14"/>
        <v>8.6832194441924599</v>
      </c>
    </row>
    <row r="156" spans="1:9" x14ac:dyDescent="0.3">
      <c r="A156">
        <v>15.3</v>
      </c>
      <c r="B156">
        <f t="shared" si="4"/>
        <v>11.332484449562644</v>
      </c>
      <c r="C156">
        <f t="shared" si="13"/>
        <v>169.98726674343965</v>
      </c>
      <c r="D156">
        <f>MATCH(B156,Battery!B:B,-1)</f>
        <v>28</v>
      </c>
      <c r="E156" cm="1">
        <f t="array" ref="E156">INDEX(Battery!C:C,D156+1)+(INDEX(Battery!C:C,D156)-INDEX(Battery!C:C,D156+1))/(INDEX(Battery!B:B,D156)-INDEX(Battery!C:C,B156+1))*(B156-INDEX(Battery!C:C,B156+1))</f>
        <v>3.6064914562054486</v>
      </c>
      <c r="F156">
        <f t="shared" si="9"/>
        <v>3.5764914562054488</v>
      </c>
      <c r="G156">
        <f>MATCH(F156,Load!A:A,-1)</f>
        <v>9</v>
      </c>
      <c r="H156">
        <f t="shared" si="15"/>
        <v>86.399006910243159</v>
      </c>
      <c r="I156">
        <f t="shared" si="14"/>
        <v>8.6399006910242857</v>
      </c>
    </row>
    <row r="157" spans="1:9" x14ac:dyDescent="0.3">
      <c r="A157">
        <v>15.4</v>
      </c>
      <c r="B157">
        <f t="shared" si="4"/>
        <v>10.756491070161024</v>
      </c>
      <c r="C157">
        <f t="shared" si="13"/>
        <v>161.34736605241537</v>
      </c>
      <c r="D157">
        <f>MATCH(B157,Battery!B:B,-1)</f>
        <v>28</v>
      </c>
      <c r="E157" cm="1">
        <f t="array" ref="E157">INDEX(Battery!C:C,D157+1)+(INDEX(Battery!C:C,D157)-INDEX(Battery!C:C,D157+1))/(INDEX(Battery!B:B,D157)-INDEX(Battery!C:C,B157+1))*(B157-INDEX(Battery!C:C,B157+1))</f>
        <v>3.6040792674016973</v>
      </c>
      <c r="F157">
        <f t="shared" si="9"/>
        <v>3.5740792674016975</v>
      </c>
      <c r="G157">
        <f>MATCH(F157,Load!A:A,-1)</f>
        <v>9</v>
      </c>
      <c r="H157">
        <f t="shared" si="15"/>
        <v>86.344491443278372</v>
      </c>
      <c r="I157">
        <f t="shared" si="14"/>
        <v>8.6344491443278066</v>
      </c>
    </row>
    <row r="158" spans="1:9" x14ac:dyDescent="0.3">
      <c r="A158">
        <v>15.5</v>
      </c>
      <c r="B158">
        <f t="shared" si="4"/>
        <v>10.180861127205837</v>
      </c>
      <c r="C158">
        <f t="shared" si="13"/>
        <v>152.71291690808755</v>
      </c>
      <c r="D158">
        <f>MATCH(B158,Battery!B:B,-1)</f>
        <v>28</v>
      </c>
      <c r="E158" cm="1">
        <f t="array" ref="E158">INDEX(Battery!C:C,D158+1)+(INDEX(Battery!C:C,D158)-INDEX(Battery!C:C,D158+1))/(INDEX(Battery!B:B,D158)-INDEX(Battery!C:C,B158+1))*(B158-INDEX(Battery!C:C,B158+1))</f>
        <v>3.6016717700858325</v>
      </c>
      <c r="F158">
        <f t="shared" si="9"/>
        <v>3.5716717700858327</v>
      </c>
      <c r="G158">
        <f>MATCH(F158,Load!A:A,-1)</f>
        <v>9</v>
      </c>
      <c r="H158">
        <f t="shared" si="15"/>
        <v>86.29008200393983</v>
      </c>
      <c r="I158">
        <f t="shared" si="14"/>
        <v>8.6290082003939528</v>
      </c>
    </row>
    <row r="159" spans="1:9" x14ac:dyDescent="0.3">
      <c r="A159">
        <v>15.6</v>
      </c>
      <c r="B159">
        <f t="shared" si="4"/>
        <v>9.6055939138462403</v>
      </c>
      <c r="C159">
        <f t="shared" si="13"/>
        <v>144.08390870769361</v>
      </c>
      <c r="D159">
        <f>MATCH(B159,Battery!B:B,-1)</f>
        <v>28</v>
      </c>
      <c r="E159" cm="1">
        <f t="array" ref="E159">INDEX(Battery!C:C,D159+1)+(INDEX(Battery!C:C,D159)-INDEX(Battery!C:C,D159+1))/(INDEX(Battery!B:B,D159)-INDEX(Battery!C:C,B159+1))*(B159-INDEX(Battery!C:C,B159+1))</f>
        <v>3.5992326730761035</v>
      </c>
      <c r="F159">
        <f t="shared" si="9"/>
        <v>3.5692326730761037</v>
      </c>
      <c r="G159">
        <f>MATCH(F159,Load!A:A,-1)</f>
        <v>9</v>
      </c>
      <c r="H159">
        <f t="shared" si="15"/>
        <v>86.234958411519955</v>
      </c>
      <c r="I159">
        <f t="shared" si="14"/>
        <v>8.6234958411519642</v>
      </c>
    </row>
    <row r="160" spans="1:9" x14ac:dyDescent="0.3">
      <c r="A160">
        <v>15.7</v>
      </c>
      <c r="B160">
        <f t="shared" si="4"/>
        <v>9.0306941911027767</v>
      </c>
      <c r="C160">
        <f t="shared" si="13"/>
        <v>135.46041286654165</v>
      </c>
      <c r="D160">
        <f>MATCH(B160,Battery!B:B,-1)</f>
        <v>29</v>
      </c>
      <c r="E160" cm="1">
        <f t="array" ref="E160">INDEX(Battery!C:C,D160+1)+(INDEX(Battery!C:C,D160)-INDEX(Battery!C:C,D160+1))/(INDEX(Battery!B:B,D160)-INDEX(Battery!C:C,B160+1))*(B160-INDEX(Battery!C:C,B160+1))</f>
        <v>3.5753995888888439</v>
      </c>
      <c r="F160">
        <f t="shared" si="9"/>
        <v>3.5453995888888441</v>
      </c>
      <c r="G160">
        <f>MATCH(F160,Load!A:A,-1)</f>
        <v>9</v>
      </c>
      <c r="H160">
        <f t="shared" si="15"/>
        <v>85.696330708887885</v>
      </c>
      <c r="I160">
        <f t="shared" si="14"/>
        <v>8.5696330708889104</v>
      </c>
    </row>
    <row r="161" spans="1:9" x14ac:dyDescent="0.3">
      <c r="A161">
        <v>15.8</v>
      </c>
      <c r="B161">
        <f t="shared" si="4"/>
        <v>8.4593853197101812</v>
      </c>
      <c r="C161">
        <f t="shared" si="13"/>
        <v>126.89077979565273</v>
      </c>
      <c r="D161">
        <f>MATCH(B161,Battery!B:B,-1)</f>
        <v>29</v>
      </c>
      <c r="E161" cm="1">
        <f t="array" ref="E161">INDEX(Battery!C:C,D161+1)+(INDEX(Battery!C:C,D161)-INDEX(Battery!C:C,D161+1))/(INDEX(Battery!B:B,D161)-INDEX(Battery!C:C,B161+1))*(B161-INDEX(Battery!C:C,B161+1))</f>
        <v>3.5709332642817273</v>
      </c>
      <c r="F161">
        <f t="shared" si="9"/>
        <v>3.5409332642817275</v>
      </c>
      <c r="G161">
        <f>MATCH(F161,Load!A:A,-1)</f>
        <v>9</v>
      </c>
      <c r="H161">
        <f t="shared" si="15"/>
        <v>85.595391772767044</v>
      </c>
      <c r="I161">
        <f t="shared" si="14"/>
        <v>8.5595391772766742</v>
      </c>
    </row>
    <row r="162" spans="1:9" x14ac:dyDescent="0.3">
      <c r="A162">
        <v>15.9</v>
      </c>
      <c r="B162">
        <f t="shared" si="4"/>
        <v>7.8887493745584045</v>
      </c>
      <c r="C162">
        <f t="shared" si="13"/>
        <v>118.33124061837606</v>
      </c>
      <c r="D162">
        <f>MATCH(B162,Battery!B:B,-1)</f>
        <v>29</v>
      </c>
      <c r="E162" cm="1">
        <f t="array" ref="E162">INDEX(Battery!C:C,D162+1)+(INDEX(Battery!C:C,D162)-INDEX(Battery!C:C,D162+1))/(INDEX(Battery!B:B,D162)-INDEX(Battery!C:C,B162+1))*(B162-INDEX(Battery!C:C,B162+1))</f>
        <v>3.5664407931394755</v>
      </c>
      <c r="F162">
        <f t="shared" si="9"/>
        <v>3.5364407931394757</v>
      </c>
      <c r="G162">
        <f>MATCH(F162,Load!A:A,-1)</f>
        <v>9</v>
      </c>
      <c r="H162">
        <f t="shared" si="15"/>
        <v>85.493861924952157</v>
      </c>
      <c r="I162">
        <f t="shared" si="14"/>
        <v>8.5493861924951862</v>
      </c>
    </row>
    <row r="163" spans="1:9" x14ac:dyDescent="0.3">
      <c r="A163">
        <v>16</v>
      </c>
      <c r="B163">
        <f t="shared" si="4"/>
        <v>7.3187902950587249</v>
      </c>
      <c r="C163">
        <f t="shared" si="13"/>
        <v>109.78185442588087</v>
      </c>
      <c r="D163">
        <f>MATCH(B163,Battery!B:B,-1)</f>
        <v>29</v>
      </c>
      <c r="E163" cm="1">
        <f t="array" ref="E163">INDEX(Battery!C:C,D163+1)+(INDEX(Battery!C:C,D163)-INDEX(Battery!C:C,D163+1))/(INDEX(Battery!B:B,D163)-INDEX(Battery!C:C,B163+1))*(B163-INDEX(Battery!C:C,B163+1))</f>
        <v>3.5619721921569369</v>
      </c>
      <c r="F163">
        <f t="shared" si="9"/>
        <v>3.5319721921569371</v>
      </c>
      <c r="G163">
        <f>MATCH(F163,Load!A:A,-1)</f>
        <v>9</v>
      </c>
      <c r="H163">
        <f t="shared" si="15"/>
        <v>85.392871542746789</v>
      </c>
      <c r="I163">
        <f t="shared" si="14"/>
        <v>8.5392871542748008</v>
      </c>
    </row>
    <row r="164" spans="1:9" x14ac:dyDescent="0.3">
      <c r="A164">
        <v>16.100000000000001</v>
      </c>
      <c r="B164">
        <f t="shared" si="4"/>
        <v>6.7495044847737367</v>
      </c>
      <c r="C164">
        <f t="shared" si="13"/>
        <v>101.24256727160606</v>
      </c>
      <c r="D164">
        <f>MATCH(B164,Battery!B:B,-1)</f>
        <v>30</v>
      </c>
      <c r="E164" cm="1">
        <f t="array" ref="E164">INDEX(Battery!C:C,D164+1)+(INDEX(Battery!C:C,D164)-INDEX(Battery!C:C,D164+1))/(INDEX(Battery!B:B,D164)-INDEX(Battery!C:C,B164+1))*(B164-INDEX(Battery!C:C,B164+1))</f>
        <v>3.5339706864019638</v>
      </c>
      <c r="F164">
        <f t="shared" si="9"/>
        <v>3.503970686401964</v>
      </c>
      <c r="G164">
        <f>MATCH(F164,Load!A:A,-1)</f>
        <v>10</v>
      </c>
      <c r="H164">
        <f t="shared" si="15"/>
        <v>84.760037512684391</v>
      </c>
      <c r="I164">
        <f t="shared" si="14"/>
        <v>8.4760037512682587</v>
      </c>
    </row>
    <row r="165" spans="1:9" x14ac:dyDescent="0.3">
      <c r="A165">
        <v>16.2</v>
      </c>
      <c r="B165">
        <f t="shared" si="4"/>
        <v>6.1844375680225196</v>
      </c>
      <c r="C165">
        <f t="shared" si="13"/>
        <v>92.766563520337797</v>
      </c>
      <c r="D165">
        <f>MATCH(B165,Battery!B:B,-1)</f>
        <v>30</v>
      </c>
      <c r="E165" cm="1">
        <f t="array" ref="E165">INDEX(Battery!C:C,D165+1)+(INDEX(Battery!C:C,D165)-INDEX(Battery!C:C,D165+1))/(INDEX(Battery!B:B,D165)-INDEX(Battery!C:C,B165+1))*(B165-INDEX(Battery!C:C,B165+1))</f>
        <v>3.5271863140367041</v>
      </c>
      <c r="F165">
        <f t="shared" si="9"/>
        <v>3.4971863140367043</v>
      </c>
      <c r="G165">
        <f>MATCH(F165,Load!A:A,-1)</f>
        <v>10</v>
      </c>
      <c r="H165">
        <f t="shared" si="15"/>
        <v>84.606710697229531</v>
      </c>
      <c r="I165">
        <f t="shared" si="14"/>
        <v>8.4606710697230731</v>
      </c>
    </row>
    <row r="166" spans="1:9" x14ac:dyDescent="0.3">
      <c r="A166">
        <v>16.3</v>
      </c>
      <c r="B166">
        <f t="shared" si="4"/>
        <v>5.6203928300409816</v>
      </c>
      <c r="C166">
        <f t="shared" si="13"/>
        <v>84.305892450614721</v>
      </c>
      <c r="D166">
        <f>MATCH(B166,Battery!B:B,-1)</f>
        <v>31</v>
      </c>
      <c r="E166" cm="1">
        <f t="array" ref="E166">INDEX(Battery!C:C,D166+1)+(INDEX(Battery!C:C,D166)-INDEX(Battery!C:C,D166+1))/(INDEX(Battery!B:B,D166)-INDEX(Battery!C:C,B166+1))*(B166-INDEX(Battery!C:C,B166+1))</f>
        <v>3.4968698696373326</v>
      </c>
      <c r="F166">
        <f t="shared" si="9"/>
        <v>3.4668698696373328</v>
      </c>
      <c r="G166">
        <f>MATCH(F166,Load!A:A,-1)</f>
        <v>10</v>
      </c>
      <c r="H166">
        <f t="shared" si="15"/>
        <v>83.921559053803733</v>
      </c>
      <c r="I166">
        <f t="shared" si="14"/>
        <v>8.3921559053801946</v>
      </c>
    </row>
    <row r="167" spans="1:9" x14ac:dyDescent="0.3">
      <c r="A167">
        <v>16.399999999999999</v>
      </c>
      <c r="B167">
        <f t="shared" si="4"/>
        <v>5.0609157696823015</v>
      </c>
      <c r="C167">
        <f t="shared" si="13"/>
        <v>75.913736545234528</v>
      </c>
      <c r="D167">
        <f>MATCH(B167,Battery!B:B,-1)</f>
        <v>31</v>
      </c>
      <c r="E167" cm="1">
        <f t="array" ref="E167">INDEX(Battery!C:C,D167+1)+(INDEX(Battery!C:C,D167)-INDEX(Battery!C:C,D167+1))/(INDEX(Battery!B:B,D167)-INDEX(Battery!C:C,B167+1))*(B167-INDEX(Battery!C:C,B167+1))</f>
        <v>3.4813787660174937</v>
      </c>
      <c r="F167">
        <f t="shared" si="9"/>
        <v>3.4513787660174939</v>
      </c>
      <c r="G167">
        <f>MATCH(F167,Load!A:A,-1)</f>
        <v>11</v>
      </c>
      <c r="H167">
        <f t="shared" si="15"/>
        <v>83.571460111995364</v>
      </c>
      <c r="I167">
        <f t="shared" si="14"/>
        <v>8.3571460111996547</v>
      </c>
    </row>
    <row r="168" spans="1:9" x14ac:dyDescent="0.3">
      <c r="A168">
        <v>16.5</v>
      </c>
      <c r="B168">
        <f t="shared" si="4"/>
        <v>4.5037727022689911</v>
      </c>
      <c r="C168">
        <f t="shared" si="13"/>
        <v>67.556590534034868</v>
      </c>
      <c r="D168">
        <f>MATCH(B168,Battery!B:B,-1)</f>
        <v>32</v>
      </c>
      <c r="E168" cm="1">
        <f t="array" ref="E168">INDEX(Battery!C:C,D168+1)+(INDEX(Battery!C:C,D168)-INDEX(Battery!C:C,D168+1))/(INDEX(Battery!B:B,D168)-INDEX(Battery!C:C,B168+1))*(B168-INDEX(Battery!C:C,B168+1))</f>
        <v>3.4463220575963978</v>
      </c>
      <c r="F168">
        <f t="shared" si="9"/>
        <v>3.416322057596398</v>
      </c>
      <c r="G168">
        <f>MATCH(F168,Load!A:A,-1)</f>
        <v>11</v>
      </c>
      <c r="H168">
        <f t="shared" si="15"/>
        <v>82.779178501678601</v>
      </c>
      <c r="I168">
        <f t="shared" si="14"/>
        <v>8.2779178501679773</v>
      </c>
    </row>
    <row r="169" spans="1:9" x14ac:dyDescent="0.3">
      <c r="A169">
        <v>16.600000000000001</v>
      </c>
      <c r="B169">
        <f t="shared" si="4"/>
        <v>3.9519115122577926</v>
      </c>
      <c r="C169">
        <f t="shared" si="13"/>
        <v>59.278672683866887</v>
      </c>
      <c r="D169">
        <f>MATCH(B169,Battery!B:B,-1)</f>
        <v>32</v>
      </c>
      <c r="E169" cm="1">
        <f t="array" ref="E169">INDEX(Battery!C:C,D169+1)+(INDEX(Battery!C:C,D169)-INDEX(Battery!C:C,D169+1))/(INDEX(Battery!B:B,D169)-INDEX(Battery!C:C,B169+1))*(B169-INDEX(Battery!C:C,B169+1))</f>
        <v>3.3787397996040385</v>
      </c>
      <c r="F169">
        <f t="shared" si="9"/>
        <v>3.3487397996040387</v>
      </c>
      <c r="G169">
        <f>MATCH(F169,Load!A:A,-1)</f>
        <v>12</v>
      </c>
      <c r="H169">
        <f t="shared" si="15"/>
        <v>81.251819471051277</v>
      </c>
      <c r="I169">
        <f t="shared" si="14"/>
        <v>8.125181947104954</v>
      </c>
    </row>
    <row r="170" spans="1:9" x14ac:dyDescent="0.3">
      <c r="A170">
        <v>16.7</v>
      </c>
      <c r="B170">
        <f t="shared" si="4"/>
        <v>3.410232715784129</v>
      </c>
      <c r="C170">
        <f t="shared" si="13"/>
        <v>51.153490736761931</v>
      </c>
      <c r="D170">
        <f>MATCH(B170,Battery!B:B,-1)</f>
        <v>33</v>
      </c>
      <c r="E170" cm="1">
        <f t="array" ref="E170">INDEX(Battery!C:C,D170+1)+(INDEX(Battery!C:C,D170)-INDEX(Battery!C:C,D170+1))/(INDEX(Battery!B:B,D170)-INDEX(Battery!C:C,B170+1))*(B170-INDEX(Battery!C:C,B170+1))</f>
        <v>3.427543329095954</v>
      </c>
      <c r="F170">
        <f t="shared" si="9"/>
        <v>3.3975433290959542</v>
      </c>
      <c r="G170">
        <f>MATCH(F170,Load!A:A,-1)</f>
        <v>12</v>
      </c>
      <c r="H170">
        <f t="shared" si="15"/>
        <v>82.354779237568579</v>
      </c>
      <c r="I170">
        <f t="shared" si="14"/>
        <v>8.2354779237569744</v>
      </c>
    </row>
    <row r="171" spans="1:9" x14ac:dyDescent="0.3">
      <c r="A171">
        <v>16.8</v>
      </c>
      <c r="B171">
        <f t="shared" si="4"/>
        <v>2.8612008542003307</v>
      </c>
      <c r="C171">
        <f t="shared" si="13"/>
        <v>42.918012813004957</v>
      </c>
      <c r="D171">
        <f>MATCH(B171,Battery!B:B,-1)</f>
        <v>33</v>
      </c>
      <c r="E171" cm="1">
        <f t="array" ref="E171">INDEX(Battery!C:C,D171+1)+(INDEX(Battery!C:C,D171)-INDEX(Battery!C:C,D171+1))/(INDEX(Battery!B:B,D171)-INDEX(Battery!C:C,B171+1))*(B171-INDEX(Battery!C:C,B171+1))</f>
        <v>3.4804541252540426</v>
      </c>
      <c r="F171">
        <f t="shared" si="9"/>
        <v>3.4504541252540428</v>
      </c>
      <c r="G171">
        <f>MATCH(F171,Load!A:A,-1)</f>
        <v>11</v>
      </c>
      <c r="H171">
        <f t="shared" si="15"/>
        <v>83.550563230741375</v>
      </c>
      <c r="I171">
        <f t="shared" si="14"/>
        <v>8.3550563230739598</v>
      </c>
    </row>
    <row r="172" spans="1:9" x14ac:dyDescent="0.3">
      <c r="A172">
        <v>16.899999999999999</v>
      </c>
      <c r="B172">
        <f t="shared" si="4"/>
        <v>2.3041970993287331</v>
      </c>
      <c r="C172">
        <f t="shared" si="13"/>
        <v>34.562956489930997</v>
      </c>
      <c r="D172">
        <f>MATCH(B172,Battery!B:B,-1)</f>
        <v>34</v>
      </c>
      <c r="E172" cm="1">
        <f t="array" ref="E172">INDEX(Battery!C:C,D172+1)+(INDEX(Battery!C:C,D172)-INDEX(Battery!C:C,D172+1))/(INDEX(Battery!B:B,D172)-INDEX(Battery!C:C,B172+1))*(B172-INDEX(Battery!C:C,B172+1))</f>
        <v>3.3651732243455403</v>
      </c>
      <c r="F172">
        <f t="shared" si="9"/>
        <v>3.3351732243455405</v>
      </c>
      <c r="G172">
        <f>MATCH(F172,Load!A:A,-1)</f>
        <v>12</v>
      </c>
      <c r="H172">
        <f t="shared" si="15"/>
        <v>80.945214870209227</v>
      </c>
      <c r="I172">
        <f t="shared" si="14"/>
        <v>8.0945214870210371</v>
      </c>
    </row>
    <row r="173" spans="1:9" x14ac:dyDescent="0.3">
      <c r="A173">
        <v>17</v>
      </c>
      <c r="B173">
        <f t="shared" si="4"/>
        <v>1.7645623335273304</v>
      </c>
      <c r="C173">
        <f t="shared" si="13"/>
        <v>26.46843500290996</v>
      </c>
      <c r="D173">
        <f>MATCH(B173,Battery!B:B,-1)</f>
        <v>35</v>
      </c>
      <c r="E173" cm="1">
        <f t="array" ref="E173">INDEX(Battery!C:C,D173+1)+(INDEX(Battery!C:C,D173)-INDEX(Battery!C:C,D173+1))/(INDEX(Battery!B:B,D173)-INDEX(Battery!C:C,B173+1))*(B173-INDEX(Battery!C:C,B173+1))</f>
        <v>3.3112838045334367</v>
      </c>
      <c r="F173">
        <f t="shared" si="9"/>
        <v>3.2812838045334369</v>
      </c>
      <c r="G173">
        <f>MATCH(F173,Load!A:A,-1)</f>
        <v>13</v>
      </c>
      <c r="H173">
        <f t="shared" si="15"/>
        <v>79.727313982455684</v>
      </c>
      <c r="I173">
        <f t="shared" si="14"/>
        <v>7.9727313982456813</v>
      </c>
    </row>
    <row r="174" spans="1:9" x14ac:dyDescent="0.3">
      <c r="A174">
        <v>17.100000000000001</v>
      </c>
      <c r="B174">
        <f t="shared" si="4"/>
        <v>1.2330469069776184</v>
      </c>
      <c r="C174">
        <f t="shared" si="13"/>
        <v>18.495703604664278</v>
      </c>
      <c r="D174">
        <f>MATCH(B174,Battery!B:B,-1)</f>
        <v>36</v>
      </c>
      <c r="E174" cm="1">
        <f t="array" ref="E174">INDEX(Battery!C:C,D174+1)+(INDEX(Battery!C:C,D174)-INDEX(Battery!C:C,D174+1))/(INDEX(Battery!B:B,D174)-INDEX(Battery!C:C,B174+1))*(B174-INDEX(Battery!C:C,B174+1))</f>
        <v>3.2466626328145969</v>
      </c>
      <c r="F174">
        <f t="shared" si="9"/>
        <v>3.2166626328145971</v>
      </c>
      <c r="G174">
        <f>MATCH(F174,Load!A:A,-1)</f>
        <v>14</v>
      </c>
      <c r="H174">
        <f t="shared" si="15"/>
        <v>78.266875501609903</v>
      </c>
      <c r="I174">
        <f t="shared" si="14"/>
        <v>7.8266875501608233</v>
      </c>
    </row>
    <row r="175" spans="1:9" x14ac:dyDescent="0.3">
      <c r="A175">
        <v>17.2</v>
      </c>
      <c r="B175">
        <f t="shared" si="4"/>
        <v>0.71126773696689705</v>
      </c>
      <c r="C175">
        <f t="shared" si="13"/>
        <v>10.669016054503455</v>
      </c>
      <c r="D175">
        <f>MATCH(B175,Battery!B:B,-1)</f>
        <v>37</v>
      </c>
      <c r="E175" t="e" cm="1">
        <f t="array" ref="E175">INDEX(Battery!C:C,D175+1)+(INDEX(Battery!C:C,D175)-INDEX(Battery!C:C,D175+1))/(INDEX(Battery!B:B,D175)-INDEX(Battery!C:C,B175+1))*(B175-INDEX(Battery!C:C,B175+1))</f>
        <v>#VALUE!</v>
      </c>
      <c r="F175" t="e">
        <f t="shared" si="9"/>
        <v>#VALUE!</v>
      </c>
      <c r="G175" t="e">
        <f>MATCH(F175,Load!A:A,-1)</f>
        <v>#VALUE!</v>
      </c>
      <c r="H175" t="e">
        <f t="shared" si="15"/>
        <v>#VALUE!</v>
      </c>
      <c r="I175" t="e">
        <f t="shared" si="14"/>
        <v>#VALUE!</v>
      </c>
    </row>
    <row r="176" spans="1:9" x14ac:dyDescent="0.3">
      <c r="A176">
        <v>17.3</v>
      </c>
      <c r="B176" t="e">
        <f t="shared" si="4"/>
        <v>#VALUE!</v>
      </c>
      <c r="C176" t="e">
        <f t="shared" si="13"/>
        <v>#VALUE!</v>
      </c>
      <c r="D176" t="e">
        <f>MATCH(B176,Battery!B:B,-1)</f>
        <v>#VALUE!</v>
      </c>
      <c r="E176" t="e" cm="1">
        <f t="array" ref="E176">INDEX(Battery!C:C,D176+1)+(INDEX(Battery!C:C,D176)-INDEX(Battery!C:C,D176+1))/(INDEX(Battery!B:B,D176)-INDEX(Battery!C:C,B176+1))*(B176-INDEX(Battery!C:C,B176+1))</f>
        <v>#VALUE!</v>
      </c>
      <c r="F176" t="e">
        <f t="shared" si="9"/>
        <v>#VALUE!</v>
      </c>
      <c r="G176" t="e">
        <f>MATCH(F176,Load!A:A,-1)</f>
        <v>#VALUE!</v>
      </c>
      <c r="H176" t="e">
        <f t="shared" si="15"/>
        <v>#VALUE!</v>
      </c>
      <c r="I176" t="e">
        <f t="shared" si="14"/>
        <v>#VALUE!</v>
      </c>
    </row>
    <row r="177" spans="1:9" x14ac:dyDescent="0.3">
      <c r="A177">
        <v>17.399999999999999</v>
      </c>
      <c r="B177" t="e">
        <f t="shared" si="4"/>
        <v>#VALUE!</v>
      </c>
      <c r="C177" t="e">
        <f t="shared" si="13"/>
        <v>#VALUE!</v>
      </c>
      <c r="D177" t="e">
        <f>MATCH(B177,Battery!B:B,-1)</f>
        <v>#VALUE!</v>
      </c>
      <c r="E177" t="e" cm="1">
        <f t="array" ref="E177">INDEX(Battery!C:C,D177+1)+(INDEX(Battery!C:C,D177)-INDEX(Battery!C:C,D177+1))/(INDEX(Battery!B:B,D177)-INDEX(Battery!C:C,B177+1))*(B177-INDEX(Battery!C:C,B177+1))</f>
        <v>#VALUE!</v>
      </c>
      <c r="F177" t="e">
        <f t="shared" si="9"/>
        <v>#VALUE!</v>
      </c>
      <c r="G177" t="e">
        <f>MATCH(F177,Load!A:A,-1)</f>
        <v>#VALUE!</v>
      </c>
      <c r="H177" t="e">
        <f t="shared" si="15"/>
        <v>#VALUE!</v>
      </c>
      <c r="I177" t="e">
        <f t="shared" si="14"/>
        <v>#VALUE!</v>
      </c>
    </row>
    <row r="178" spans="1:9" x14ac:dyDescent="0.3">
      <c r="A178">
        <v>17.5</v>
      </c>
      <c r="B178" t="e">
        <f t="shared" si="4"/>
        <v>#VALUE!</v>
      </c>
      <c r="C178" t="e">
        <f t="shared" si="13"/>
        <v>#VALUE!</v>
      </c>
      <c r="D178" t="e">
        <f>MATCH(B178,Battery!B:B,-1)</f>
        <v>#VALUE!</v>
      </c>
      <c r="E178" t="e" cm="1">
        <f t="array" ref="E178">INDEX(Battery!C:C,D178+1)+(INDEX(Battery!C:C,D178)-INDEX(Battery!C:C,D178+1))/(INDEX(Battery!B:B,D178)-INDEX(Battery!C:C,B178+1))*(B178-INDEX(Battery!C:C,B178+1))</f>
        <v>#VALUE!</v>
      </c>
      <c r="F178" t="e">
        <f t="shared" si="9"/>
        <v>#VALUE!</v>
      </c>
      <c r="G178" t="e">
        <f>MATCH(F178,Load!A:A,-1)</f>
        <v>#VALUE!</v>
      </c>
      <c r="H178" t="e">
        <f t="shared" si="15"/>
        <v>#VALUE!</v>
      </c>
      <c r="I178" t="e">
        <f t="shared" si="14"/>
        <v>#VALUE!</v>
      </c>
    </row>
    <row r="179" spans="1:9" x14ac:dyDescent="0.3">
      <c r="A179">
        <v>17.600000000000001</v>
      </c>
      <c r="B179" t="e">
        <f t="shared" si="4"/>
        <v>#VALUE!</v>
      </c>
      <c r="C179" t="e">
        <f t="shared" si="13"/>
        <v>#VALUE!</v>
      </c>
      <c r="D179" t="e">
        <f>MATCH(B179,Battery!B:B,-1)</f>
        <v>#VALUE!</v>
      </c>
      <c r="E179" t="e" cm="1">
        <f t="array" ref="E179">INDEX(Battery!C:C,D179+1)+(INDEX(Battery!C:C,D179)-INDEX(Battery!C:C,D179+1))/(INDEX(Battery!B:B,D179)-INDEX(Battery!C:C,B179+1))*(B179-INDEX(Battery!C:C,B179+1))</f>
        <v>#VALUE!</v>
      </c>
      <c r="F179" t="e">
        <f t="shared" si="9"/>
        <v>#VALUE!</v>
      </c>
      <c r="G179" t="e">
        <f>MATCH(F179,Load!A:A,-1)</f>
        <v>#VALUE!</v>
      </c>
      <c r="H179" t="e">
        <f t="shared" si="15"/>
        <v>#VALUE!</v>
      </c>
      <c r="I179" t="e">
        <f t="shared" si="14"/>
        <v>#VALUE!</v>
      </c>
    </row>
    <row r="180" spans="1:9" x14ac:dyDescent="0.3">
      <c r="A180">
        <v>17.7</v>
      </c>
      <c r="B180" t="e">
        <f t="shared" si="4"/>
        <v>#VALUE!</v>
      </c>
      <c r="C180" t="e">
        <f t="shared" si="13"/>
        <v>#VALUE!</v>
      </c>
      <c r="D180" t="e">
        <f>MATCH(B180,Battery!B:B,-1)</f>
        <v>#VALUE!</v>
      </c>
      <c r="E180" t="e" cm="1">
        <f t="array" ref="E180">INDEX(Battery!C:C,D180+1)+(INDEX(Battery!C:C,D180)-INDEX(Battery!C:C,D180+1))/(INDEX(Battery!B:B,D180)-INDEX(Battery!C:C,B180+1))*(B180-INDEX(Battery!C:C,B180+1))</f>
        <v>#VALUE!</v>
      </c>
      <c r="F180" t="e">
        <f t="shared" si="9"/>
        <v>#VALUE!</v>
      </c>
      <c r="G180" t="e">
        <f>MATCH(F180,Load!A:A,-1)</f>
        <v>#VALUE!</v>
      </c>
      <c r="H180" t="e">
        <f t="shared" si="15"/>
        <v>#VALUE!</v>
      </c>
      <c r="I180" t="e">
        <f t="shared" si="14"/>
        <v>#VALUE!</v>
      </c>
    </row>
    <row r="181" spans="1:9" x14ac:dyDescent="0.3">
      <c r="A181">
        <v>17.8</v>
      </c>
      <c r="B181" t="e">
        <f t="shared" si="4"/>
        <v>#VALUE!</v>
      </c>
      <c r="C181" t="e">
        <f t="shared" si="13"/>
        <v>#VALUE!</v>
      </c>
      <c r="D181" t="e">
        <f>MATCH(B181,Battery!B:B,-1)</f>
        <v>#VALUE!</v>
      </c>
      <c r="E181" t="e" cm="1">
        <f t="array" ref="E181">INDEX(Battery!C:C,D181+1)+(INDEX(Battery!C:C,D181)-INDEX(Battery!C:C,D181+1))/(INDEX(Battery!B:B,D181)-INDEX(Battery!C:C,B181+1))*(B181-INDEX(Battery!C:C,B181+1))</f>
        <v>#VALUE!</v>
      </c>
      <c r="F181" t="e">
        <f t="shared" si="9"/>
        <v>#VALUE!</v>
      </c>
      <c r="G181" t="e">
        <f>MATCH(F181,Load!A:A,-1)</f>
        <v>#VALUE!</v>
      </c>
      <c r="H181" t="e">
        <f t="shared" si="15"/>
        <v>#VALUE!</v>
      </c>
      <c r="I181" t="e">
        <f t="shared" si="14"/>
        <v>#VALUE!</v>
      </c>
    </row>
    <row r="182" spans="1:9" x14ac:dyDescent="0.3">
      <c r="A182">
        <v>17.899999999999999</v>
      </c>
      <c r="B182" t="e">
        <f t="shared" si="4"/>
        <v>#VALUE!</v>
      </c>
      <c r="C182" t="e">
        <f t="shared" si="13"/>
        <v>#VALUE!</v>
      </c>
      <c r="D182" t="e">
        <f>MATCH(B182,Battery!B:B,-1)</f>
        <v>#VALUE!</v>
      </c>
      <c r="E182" t="e" cm="1">
        <f t="array" ref="E182">INDEX(Battery!C:C,D182+1)+(INDEX(Battery!C:C,D182)-INDEX(Battery!C:C,D182+1))/(INDEX(Battery!B:B,D182)-INDEX(Battery!C:C,B182+1))*(B182-INDEX(Battery!C:C,B182+1))</f>
        <v>#VALUE!</v>
      </c>
      <c r="F182" t="e">
        <f t="shared" si="9"/>
        <v>#VALUE!</v>
      </c>
      <c r="G182" t="e">
        <f>MATCH(F182,Load!A:A,-1)</f>
        <v>#VALUE!</v>
      </c>
      <c r="H182" t="e">
        <f t="shared" si="15"/>
        <v>#VALUE!</v>
      </c>
      <c r="I182" t="e">
        <f t="shared" si="14"/>
        <v>#VALUE!</v>
      </c>
    </row>
    <row r="183" spans="1:9" x14ac:dyDescent="0.3">
      <c r="A183">
        <v>18</v>
      </c>
      <c r="B183" t="e">
        <f t="shared" si="4"/>
        <v>#VALUE!</v>
      </c>
      <c r="C183" t="e">
        <f t="shared" si="13"/>
        <v>#VALUE!</v>
      </c>
      <c r="D183" t="e">
        <f>MATCH(B183,Battery!B:B,-1)</f>
        <v>#VALUE!</v>
      </c>
      <c r="E183" t="e" cm="1">
        <f t="array" ref="E183">INDEX(Battery!C:C,D183+1)+(INDEX(Battery!C:C,D183)-INDEX(Battery!C:C,D183+1))/(INDEX(Battery!B:B,D183)-INDEX(Battery!C:C,B183+1))*(B183-INDEX(Battery!C:C,B183+1))</f>
        <v>#VALUE!</v>
      </c>
      <c r="F183" t="e">
        <f t="shared" si="9"/>
        <v>#VALUE!</v>
      </c>
      <c r="G183" t="e">
        <f>MATCH(F183,Load!A:A,-1)</f>
        <v>#VALUE!</v>
      </c>
      <c r="H183" t="e">
        <f t="shared" si="15"/>
        <v>#VALUE!</v>
      </c>
      <c r="I183" t="e">
        <f t="shared" si="14"/>
        <v>#VALUE!</v>
      </c>
    </row>
  </sheetData>
  <conditionalFormatting sqref="F1:F1048576">
    <cfRule type="cellIs" dxfId="0" priority="1" operator="lessThan">
      <formula>3.5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C637-7337-41E0-8D89-81CEB02E694E}">
  <dimension ref="A1:B27"/>
  <sheetViews>
    <sheetView workbookViewId="0">
      <selection activeCell="I8" sqref="I8"/>
    </sheetView>
  </sheetViews>
  <sheetFormatPr defaultRowHeight="14.4" x14ac:dyDescent="0.3"/>
  <cols>
    <col min="1" max="1" width="12" bestFit="1" customWidth="1"/>
    <col min="2" max="2" width="15" bestFit="1" customWidth="1"/>
  </cols>
  <sheetData>
    <row r="1" spans="1:2" x14ac:dyDescent="0.3">
      <c r="A1" s="1" t="s">
        <v>2</v>
      </c>
      <c r="B1" s="1" t="s">
        <v>22</v>
      </c>
    </row>
    <row r="2" spans="1:2" x14ac:dyDescent="0.3">
      <c r="A2" s="1" t="s">
        <v>18</v>
      </c>
      <c r="B2" s="1" t="s">
        <v>23</v>
      </c>
    </row>
    <row r="3" spans="1:2" x14ac:dyDescent="0.3">
      <c r="A3">
        <v>0.15095259821530899</v>
      </c>
      <c r="B3">
        <v>12.0754716981132</v>
      </c>
    </row>
    <row r="4" spans="1:2" x14ac:dyDescent="0.3">
      <c r="A4">
        <v>3.1698203054593499</v>
      </c>
      <c r="B4">
        <v>25.9622595445164</v>
      </c>
    </row>
    <row r="5" spans="1:2" x14ac:dyDescent="0.3">
      <c r="A5">
        <v>7.2452871038122302</v>
      </c>
      <c r="B5">
        <v>40.1509295769457</v>
      </c>
    </row>
    <row r="6" spans="1:2" x14ac:dyDescent="0.3">
      <c r="A6">
        <v>11.4717065003804</v>
      </c>
      <c r="B6">
        <v>54.6415048275354</v>
      </c>
    </row>
    <row r="7" spans="1:2" x14ac:dyDescent="0.3">
      <c r="A7">
        <v>16.754724988057401</v>
      </c>
      <c r="B7">
        <v>71.245278412440996</v>
      </c>
    </row>
    <row r="8" spans="1:2" x14ac:dyDescent="0.3">
      <c r="A8">
        <v>20.0754748595993</v>
      </c>
      <c r="B8">
        <v>79.396212595813594</v>
      </c>
    </row>
    <row r="9" spans="1:2" x14ac:dyDescent="0.3">
      <c r="A9">
        <v>25.0566111829785</v>
      </c>
      <c r="B9">
        <v>86.943382407134393</v>
      </c>
    </row>
    <row r="10" spans="1:2" x14ac:dyDescent="0.3">
      <c r="A10">
        <v>31.0943465974666</v>
      </c>
      <c r="B10">
        <v>94.490552218455207</v>
      </c>
    </row>
    <row r="11" spans="1:2" x14ac:dyDescent="0.3">
      <c r="A11">
        <v>39.3962327923877</v>
      </c>
      <c r="B11">
        <v>102.037722029775</v>
      </c>
    </row>
    <row r="12" spans="1:2" x14ac:dyDescent="0.3">
      <c r="A12">
        <v>44.679251280064697</v>
      </c>
      <c r="B12">
        <v>106.566023916568</v>
      </c>
    </row>
    <row r="13" spans="1:2" x14ac:dyDescent="0.3">
      <c r="A13">
        <v>50.716986694552801</v>
      </c>
      <c r="B13">
        <v>111.999995393573</v>
      </c>
    </row>
    <row r="14" spans="1:2" x14ac:dyDescent="0.3">
      <c r="A14">
        <v>59.773589816284897</v>
      </c>
      <c r="B14">
        <v>121.660363539209</v>
      </c>
    </row>
    <row r="15" spans="1:2" x14ac:dyDescent="0.3">
      <c r="A15">
        <v>67.018865404030706</v>
      </c>
      <c r="B15">
        <v>129.20753335053001</v>
      </c>
    </row>
    <row r="16" spans="1:2" x14ac:dyDescent="0.3">
      <c r="A16">
        <v>74.113199909627596</v>
      </c>
      <c r="B16">
        <v>136.150938789799</v>
      </c>
    </row>
    <row r="17" spans="1:2" x14ac:dyDescent="0.3">
      <c r="A17">
        <v>82.716991300979302</v>
      </c>
      <c r="B17">
        <v>144.30187297317201</v>
      </c>
    </row>
    <row r="18" spans="1:2" x14ac:dyDescent="0.3">
      <c r="A18">
        <v>88.150939354738895</v>
      </c>
      <c r="B18">
        <v>148.83017485996399</v>
      </c>
    </row>
    <row r="19" spans="1:2" x14ac:dyDescent="0.3">
      <c r="A19">
        <v>94.188674769227006</v>
      </c>
      <c r="B19">
        <v>154.26414633696899</v>
      </c>
    </row>
    <row r="20" spans="1:2" x14ac:dyDescent="0.3">
      <c r="A20">
        <v>101.283009274823</v>
      </c>
      <c r="B20">
        <v>160</v>
      </c>
    </row>
    <row r="21" spans="1:2" x14ac:dyDescent="0.3">
      <c r="A21">
        <v>105.81131083568999</v>
      </c>
      <c r="B21">
        <v>163.320750110554</v>
      </c>
    </row>
    <row r="22" spans="1:2" x14ac:dyDescent="0.3">
      <c r="A22">
        <v>111.54716408588</v>
      </c>
      <c r="B22">
        <v>166.94338240713401</v>
      </c>
    </row>
    <row r="23" spans="1:2" x14ac:dyDescent="0.3">
      <c r="A23">
        <v>117.584899500368</v>
      </c>
      <c r="B23">
        <v>170.867919921875</v>
      </c>
    </row>
    <row r="24" spans="1:2" x14ac:dyDescent="0.3">
      <c r="A24">
        <v>124.679234005965</v>
      </c>
      <c r="B24">
        <v>174.49054070238699</v>
      </c>
    </row>
    <row r="25" spans="1:2" x14ac:dyDescent="0.3">
      <c r="A25">
        <v>132.52830847050501</v>
      </c>
      <c r="B25">
        <v>179.01884258918</v>
      </c>
    </row>
    <row r="26" spans="1:2" x14ac:dyDescent="0.3">
      <c r="A26">
        <v>141.73584115832</v>
      </c>
      <c r="B26">
        <v>182.94339161998801</v>
      </c>
    </row>
    <row r="27" spans="1:2" x14ac:dyDescent="0.3">
      <c r="A27">
        <v>148.830175663917</v>
      </c>
      <c r="B27">
        <v>186.56601240050099</v>
      </c>
    </row>
  </sheetData>
  <sortState xmlns:xlrd2="http://schemas.microsoft.com/office/spreadsheetml/2017/richdata2" ref="A3:B27">
    <sortCondition ref="A1:A2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Battery</vt:lpstr>
      <vt:lpstr>Load</vt:lpstr>
      <vt:lpstr>Model</vt:lpstr>
      <vt:lpstr>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2023-08-21T05:02:23Z</dcterms:created>
  <dcterms:modified xsi:type="dcterms:W3CDTF">2023-08-21T05:02:35Z</dcterms:modified>
</cp:coreProperties>
</file>