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ateriały_Szkoleniowe/Model_I_Lipiec/NCAE_2022_S1/"/>
    </mc:Choice>
  </mc:AlternateContent>
  <xr:revisionPtr revIDLastSave="0" documentId="11_1908408C0DD2C4CF1FF5335FA779D741CDBC0C57" xr6:coauthVersionLast="47" xr6:coauthVersionMax="47" xr10:uidLastSave="{00000000-0000-0000-0000-000000000000}"/>
  <bookViews>
    <workbookView xWindow="0" yWindow="0" windowWidth="34777" windowHeight="14930" tabRatio="901" xr2:uid="{00000000-000D-0000-FFFF-FFFF00000000}"/>
  </bookViews>
  <sheets>
    <sheet name="BILANS" sheetId="141" r:id="rId1"/>
    <sheet name="SEC_Comm" sheetId="112" r:id="rId2"/>
    <sheet name="SEC_Processes" sheetId="140" r:id="rId3"/>
    <sheet name="SEKTORY_KONCOWE" sheetId="139" r:id="rId4"/>
    <sheet name="POPYT" sheetId="128" r:id="rId5"/>
  </sheets>
  <externalReferences>
    <externalReference r:id="rId6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28" l="1"/>
  <c r="S14" i="128" s="1"/>
  <c r="T14" i="128" s="1"/>
  <c r="D31" i="141"/>
  <c r="C8" i="128" s="1"/>
  <c r="Q20" i="128" s="1"/>
  <c r="R20" i="128" s="1"/>
  <c r="D30" i="141"/>
  <c r="C7" i="128" s="1"/>
  <c r="Q19" i="128" s="1"/>
  <c r="R19" i="128" s="1"/>
  <c r="E14" i="141"/>
  <c r="D14" i="141"/>
  <c r="AF19" i="128" l="1"/>
  <c r="W19" i="128"/>
  <c r="V19" i="128"/>
  <c r="AP19" i="128"/>
  <c r="Z19" i="128"/>
  <c r="AO19" i="128"/>
  <c r="AG19" i="128"/>
  <c r="Y19" i="128"/>
  <c r="AN19" i="128"/>
  <c r="AM19" i="128"/>
  <c r="AT19" i="128"/>
  <c r="AD19" i="128"/>
  <c r="AK19" i="128"/>
  <c r="U19" i="128"/>
  <c r="AR19" i="128"/>
  <c r="AJ19" i="128"/>
  <c r="AB19" i="128"/>
  <c r="T19" i="128"/>
  <c r="AH19" i="128"/>
  <c r="X19" i="128"/>
  <c r="AU19" i="128"/>
  <c r="AE19" i="128"/>
  <c r="AL19" i="128"/>
  <c r="AS19" i="128"/>
  <c r="AC19" i="128"/>
  <c r="AQ19" i="128"/>
  <c r="AI19" i="128"/>
  <c r="AA19" i="128"/>
  <c r="S19" i="128"/>
  <c r="U14" i="128"/>
  <c r="T20" i="128"/>
  <c r="S20" i="128"/>
  <c r="B8" i="139"/>
  <c r="C8" i="139"/>
  <c r="C7" i="139"/>
  <c r="B7" i="139"/>
  <c r="V14" i="128" l="1"/>
  <c r="U20" i="128"/>
  <c r="B8" i="128"/>
  <c r="G17" i="128" s="1"/>
  <c r="B17" i="128"/>
  <c r="E8" i="139"/>
  <c r="E7" i="139"/>
  <c r="D8" i="139"/>
  <c r="D7" i="139"/>
  <c r="V20" i="128" l="1"/>
  <c r="W14" i="128"/>
  <c r="G18" i="128"/>
  <c r="G19" i="128" s="1"/>
  <c r="G20" i="128" s="1"/>
  <c r="G21" i="128" s="1"/>
  <c r="G22" i="128" s="1"/>
  <c r="G23" i="128" s="1"/>
  <c r="G24" i="128" s="1"/>
  <c r="G25" i="128" s="1"/>
  <c r="G26" i="128" s="1"/>
  <c r="G27" i="128" s="1"/>
  <c r="G28" i="128" s="1"/>
  <c r="G29" i="128" s="1"/>
  <c r="G30" i="128" s="1"/>
  <c r="G31" i="128" s="1"/>
  <c r="G32" i="128" s="1"/>
  <c r="G33" i="128" s="1"/>
  <c r="G34" i="128" s="1"/>
  <c r="G35" i="128" s="1"/>
  <c r="G36" i="128" s="1"/>
  <c r="G37" i="128" s="1"/>
  <c r="G38" i="128" s="1"/>
  <c r="G39" i="128" s="1"/>
  <c r="G40" i="128" s="1"/>
  <c r="G41" i="128" s="1"/>
  <c r="G42" i="128" s="1"/>
  <c r="G43" i="128" s="1"/>
  <c r="G44" i="128" s="1"/>
  <c r="B7" i="128"/>
  <c r="W20" i="128" l="1"/>
  <c r="X14" i="128"/>
  <c r="B29" i="128"/>
  <c r="Y14" i="128" l="1"/>
  <c r="X20" i="128"/>
  <c r="B39" i="128"/>
  <c r="B26" i="128"/>
  <c r="B24" i="128"/>
  <c r="B19" i="128"/>
  <c r="B43" i="128"/>
  <c r="B41" i="128"/>
  <c r="B34" i="128"/>
  <c r="B25" i="128"/>
  <c r="B35" i="128"/>
  <c r="B40" i="128"/>
  <c r="B30" i="128"/>
  <c r="B31" i="128"/>
  <c r="B44" i="128"/>
  <c r="B38" i="128"/>
  <c r="B18" i="128"/>
  <c r="B23" i="128"/>
  <c r="B22" i="128"/>
  <c r="B32" i="128"/>
  <c r="B27" i="128"/>
  <c r="B21" i="128"/>
  <c r="B28" i="128"/>
  <c r="B36" i="128"/>
  <c r="B42" i="128"/>
  <c r="B37" i="128"/>
  <c r="B33" i="128"/>
  <c r="B20" i="128"/>
  <c r="Z14" i="128" l="1"/>
  <c r="Y20" i="128"/>
  <c r="AA14" i="128" l="1"/>
  <c r="Z20" i="128"/>
  <c r="AB14" i="128" l="1"/>
  <c r="AA20" i="128"/>
  <c r="AC14" i="128" l="1"/>
  <c r="AB20" i="128"/>
  <c r="AC20" i="128" l="1"/>
  <c r="AD14" i="128"/>
  <c r="AD20" i="128" l="1"/>
  <c r="AE14" i="128"/>
  <c r="AE20" i="128" l="1"/>
  <c r="AF14" i="128"/>
  <c r="AF20" i="128" l="1"/>
  <c r="AG14" i="128"/>
  <c r="AH14" i="128" l="1"/>
  <c r="AG20" i="128"/>
  <c r="AI14" i="128" l="1"/>
  <c r="AH20" i="128"/>
  <c r="AJ14" i="128" l="1"/>
  <c r="AI20" i="128"/>
  <c r="AJ20" i="128" l="1"/>
  <c r="AK14" i="128"/>
  <c r="AL14" i="128" l="1"/>
  <c r="AK20" i="128"/>
  <c r="AL20" i="128" l="1"/>
  <c r="AM14" i="128"/>
  <c r="AM20" i="128" l="1"/>
  <c r="AN14" i="128"/>
  <c r="AN20" i="128" l="1"/>
  <c r="AO14" i="128"/>
  <c r="AO20" i="128" l="1"/>
  <c r="AP14" i="128"/>
  <c r="AP20" i="128" l="1"/>
  <c r="AQ14" i="128"/>
  <c r="AR14" i="128" l="1"/>
  <c r="AQ20" i="128"/>
  <c r="AS14" i="128" l="1"/>
  <c r="AR20" i="128"/>
  <c r="AT14" i="128" l="1"/>
  <c r="AS20" i="128"/>
  <c r="AT20" i="128" l="1"/>
  <c r="AU14" i="128"/>
  <c r="AU20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7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<sst xmlns="http://schemas.openxmlformats.org/spreadsheetml/2006/main" count="335" uniqueCount="190">
  <si>
    <t>*Bilans energii</t>
  </si>
  <si>
    <t>Tabela: Syntetyczny bilans energii dla rozpatrywanego systemu w 2020 r.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</si>
  <si>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</si>
  <si>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</si>
  <si>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</si>
  <si>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</si>
  <si>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</si>
  <si>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</si>
  <si>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</si>
  <si>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</si>
  <si>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tys.t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</si>
  <si>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</si>
  <si>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</si>
  <si>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</si>
  <si>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</si>
  <si>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</si>
  <si>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</si>
  <si>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</si>
  <si>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</si>
  <si>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</si>
  <si>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</si>
  <si>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</si>
  <si>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Źródło:</t>
  </si>
  <si>
    <t>1) opracowanie własne na podstawie "Statystyka Elektroenergetyki Polskiej 2020" - Ministerstwo Klimatu i Środowiska, Agencja Rynku Energii S.A., Warszawa 2021.</t>
  </si>
  <si>
    <t>2) EUROSTAT NRG_BAL, NRG_BAL_PEH.</t>
  </si>
  <si>
    <t>Tabela: Sprawności przesyłu i transformacji nośników energii w sieci w 2020 r.</t>
  </si>
  <si>
    <t>Nośnik energii</t>
  </si>
  <si>
    <t>Przesył i transformacja</t>
  </si>
  <si>
    <t>Sprawność</t>
  </si>
  <si>
    <t>Energie elektryczna</t>
  </si>
  <si>
    <t>WN-nn</t>
  </si>
  <si>
    <t>Energia elektryczna</t>
  </si>
  <si>
    <t>SN-nn</t>
  </si>
  <si>
    <t>Energia cieplna</t>
  </si>
  <si>
    <t>WT-NT</t>
  </si>
  <si>
    <t>Źródło: Opracowanie własne.</t>
  </si>
  <si>
    <t>Tabela: Zapotrzebowanie na energię końcową w 2020 r.</t>
  </si>
  <si>
    <t>Jednostka</t>
  </si>
  <si>
    <t>Zapotrzebowanie końcowe</t>
  </si>
  <si>
    <t>[TWh]</t>
  </si>
  <si>
    <t>[PJ]</t>
  </si>
  <si>
    <t>* Zdefiniuj dobra wykorzystywane w arkuszu</t>
  </si>
  <si>
    <t>*Surowce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</si>
  <si>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</si>
  <si>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</si>
  <si>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</si>
  <si>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</si>
  <si>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</si>
  <si>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</si>
  <si>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</si>
  <si>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</si>
  <si>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</si>
  <si>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</si>
  <si>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</si>
  <si>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</si>
  <si>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</si>
  <si>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</si>
  <si>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</si>
  <si>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</si>
  <si>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NRG</t>
  </si>
  <si>
    <t>ELE_nn</t>
  </si>
  <si>
    <t>Energia elektryczna niskie napiecie</t>
  </si>
  <si>
    <t>PJ</t>
  </si>
  <si>
    <t>DAYNITE</t>
  </si>
  <si>
    <t>ANNUAL</t>
  </si>
  <si>
    <t>ELC</t>
  </si>
  <si>
    <t>CIEP_NT</t>
  </si>
  <si>
    <t>Cieplo zasilajace (o nizszej temperaturze)</t>
  </si>
  <si>
    <t>DEM</t>
  </si>
  <si>
    <t>ELE_UZYTEK</t>
  </si>
  <si>
    <t>Energia elektryczna uzytkowa</t>
  </si>
  <si>
    <t>CIEP_UZYTEK</t>
  </si>
  <si>
    <t>Cieplo uzytkowe</t>
  </si>
  <si>
    <t>* Zdefiniuj procesy wykorzystywane w arkuszu</t>
  </si>
  <si>
    <t>*Procesy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</si>
  <si>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</si>
  <si>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</si>
  <si>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</si>
  <si>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</si>
  <si>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</si>
  <si>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</si>
  <si>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</si>
  <si>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</si>
  <si>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</si>
  <si>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</si>
  <si>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</si>
  <si>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</si>
  <si>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</si>
  <si>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</si>
  <si>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</si>
  <si>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</si>
  <si>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</si>
  <si>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</si>
  <si>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</si>
  <si>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</si>
  <si>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PL</t>
  </si>
  <si>
    <t>ELE_ODBIORY_KONCOWE</t>
  </si>
  <si>
    <t>Procesy przetwarzania energii finalnej na uzyteczna</t>
  </si>
  <si>
    <t>NO</t>
  </si>
  <si>
    <t>CIEP_ODBIORY_KONCOWE</t>
  </si>
  <si>
    <t>*Technologie odbiorcze</t>
  </si>
  <si>
    <t>~FI_T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</si>
  <si>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</si>
  <si>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</si>
  <si>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</si>
  <si>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</si>
  <si>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</si>
  <si>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</si>
  <si>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</si>
  <si>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</si>
  <si>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</si>
  <si>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*Popyt na dobra</t>
  </si>
  <si>
    <t>Driver</t>
  </si>
  <si>
    <t>\~2020</t>
  </si>
  <si>
    <t>\~2021</t>
  </si>
  <si>
    <t>\~2022</t>
  </si>
  <si>
    <t>\~2023</t>
  </si>
  <si>
    <t>\~2024</t>
  </si>
  <si>
    <t>\~2025</t>
  </si>
  <si>
    <t>\~2026</t>
  </si>
  <si>
    <t>\~2027</t>
  </si>
  <si>
    <t>\~2028</t>
  </si>
  <si>
    <t>\~2029</t>
  </si>
  <si>
    <t>\~2030</t>
  </si>
  <si>
    <t>\~2031</t>
  </si>
  <si>
    <t>\~2032</t>
  </si>
  <si>
    <t>\~2033</t>
  </si>
  <si>
    <t>\~2034</t>
  </si>
  <si>
    <t>\~2035</t>
  </si>
  <si>
    <t>\~2036</t>
  </si>
  <si>
    <t>\~2037</t>
  </si>
  <si>
    <t>\~2038</t>
  </si>
  <si>
    <t>\~2039</t>
  </si>
  <si>
    <t>\~2040</t>
  </si>
  <si>
    <t>\~2041</t>
  </si>
  <si>
    <t>\~2042</t>
  </si>
  <si>
    <t>\~2043</t>
  </si>
  <si>
    <t>\~2044</t>
  </si>
  <si>
    <t>\~2045</t>
  </si>
  <si>
    <t>\~2046</t>
  </si>
  <si>
    <t>\~2047</t>
  </si>
  <si>
    <t>\~2048</t>
  </si>
  <si>
    <t>\~2049</t>
  </si>
  <si>
    <t>\~2050</t>
  </si>
  <si>
    <t>PKB</t>
  </si>
  <si>
    <t>~FI_T:DEMAND</t>
  </si>
  <si>
    <t>POP</t>
  </si>
  <si>
    <t>* Nazwa dobra</t>
  </si>
  <si>
    <t>Wartość roczna popytu na dobro [PJ]</t>
  </si>
  <si>
    <t>Demand</t>
  </si>
  <si>
    <t>Calibration</t>
  </si>
  <si>
    <t>Sensitivity</t>
  </si>
  <si>
    <t>x_1.0</t>
  </si>
  <si>
    <t>x_0.5</t>
  </si>
  <si>
    <t>x_0.99</t>
  </si>
  <si>
    <t>Series</t>
  </si>
  <si>
    <t>~FI_T:COM_FR</t>
  </si>
  <si>
    <t>TimeSlice</t>
  </si>
  <si>
    <t>Podokres</t>
  </si>
  <si>
    <t>Udział podokresu w zapotrzebowaniu rocznym</t>
  </si>
  <si>
    <t>Udział podkresu w zapotrzebowaniu rocznym</t>
  </si>
  <si>
    <t>PROGNOZA POPYTU</t>
  </si>
  <si>
    <t>1_WIOSNA_1</t>
  </si>
  <si>
    <t>1_WIOSNA_2</t>
  </si>
  <si>
    <t>1_WIOSNA_3</t>
  </si>
  <si>
    <t>1_WIOSNA_4</t>
  </si>
  <si>
    <t>1_WIOSNA_5</t>
  </si>
  <si>
    <t>1_WIOSNA_6</t>
  </si>
  <si>
    <t>1_WIOSNA_7</t>
  </si>
  <si>
    <t>2_LATO_1</t>
  </si>
  <si>
    <t>2_LATO_2</t>
  </si>
  <si>
    <t>2_LATO_3</t>
  </si>
  <si>
    <t>2_LATO_4</t>
  </si>
  <si>
    <t>2_LATO_5</t>
  </si>
  <si>
    <t>2_LATO_6</t>
  </si>
  <si>
    <t>2_LATO_7</t>
  </si>
  <si>
    <t>3_JESIEN_1</t>
  </si>
  <si>
    <t>3_JESIEN_2</t>
  </si>
  <si>
    <t>3_JESIEN_3</t>
  </si>
  <si>
    <t>3_JESIEN_4</t>
  </si>
  <si>
    <t>3_JESIEN_5</t>
  </si>
  <si>
    <t>3_JESIEN_6</t>
  </si>
  <si>
    <t>3_JESIEN_7</t>
  </si>
  <si>
    <t>4_ZIMA_1</t>
  </si>
  <si>
    <t>4_ZIMA_2</t>
  </si>
  <si>
    <t>4_ZIMA_3</t>
  </si>
  <si>
    <t>4_ZIMA_4</t>
  </si>
  <si>
    <t>4_ZIMA_5</t>
  </si>
  <si>
    <t>4_ZIMA_6</t>
  </si>
  <si>
    <t>4_ZIMA_7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</si>
</sst>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\ _z_ł_-;\-* #,##0\ _z_ł_-;_-* &quot;-&quot;\ _z_ł_-;_-@_-"/>
    <numFmt numFmtId="44" formatCode="_-* #,##0.00\ &quot;zł&quot;_-;\-* #,##0.00\ &quot;zł&quot;_-;_-* &quot;-&quot;??\ &quot;zł&quot;_-;_-@_-"/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\Te\x\t"/>
    <numFmt numFmtId="184" formatCode="#,##0___)"/>
    <numFmt numFmtId="185" formatCode="#,##0.000___)"/>
    <numFmt numFmtId="186" formatCode="0.000"/>
    <numFmt numFmtId="187" formatCode="0.000000"/>
    <numFmt numFmtId="188" formatCode="0.00000"/>
  </numFmts>
  <fonts count="118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</borders>
  <cellStyleXfs count="124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1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3" fillId="13" borderId="0" applyNumberFormat="0" applyBorder="0" applyAlignment="0" applyProtection="0"/>
    <xf numFmtId="0" fontId="10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4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8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8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8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8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8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8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4" fillId="0" borderId="0" applyNumberFormat="0" applyFill="0" applyBorder="0" applyAlignment="0" applyProtection="0"/>
    <xf numFmtId="175" fontId="81" fillId="0" borderId="0">
      <protection locked="0"/>
    </xf>
    <xf numFmtId="0" fontId="82" fillId="0" borderId="0"/>
    <xf numFmtId="0" fontId="83" fillId="0" borderId="0"/>
    <xf numFmtId="175" fontId="81" fillId="0" borderId="0">
      <protection locked="0"/>
    </xf>
    <xf numFmtId="176" fontId="81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2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25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81" fillId="0" borderId="0">
      <protection locked="0"/>
    </xf>
    <xf numFmtId="177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18" fillId="4" borderId="0" applyNumberFormat="0" applyBorder="0" applyAlignment="0" applyProtection="0"/>
    <xf numFmtId="0" fontId="104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81" fillId="0" borderId="0">
      <protection locked="0"/>
    </xf>
    <xf numFmtId="0" fontId="84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19" fillId="0" borderId="6" applyNumberFormat="0" applyFill="0" applyAlignment="0" applyProtection="0"/>
    <xf numFmtId="0" fontId="86" fillId="0" borderId="0">
      <protection locked="0"/>
    </xf>
    <xf numFmtId="0" fontId="19" fillId="0" borderId="6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0" fillId="0" borderId="7" applyNumberFormat="0" applyFill="0" applyAlignment="0" applyProtection="0"/>
    <xf numFmtId="0" fontId="86" fillId="0" borderId="0">
      <protection locked="0"/>
    </xf>
    <xf numFmtId="0" fontId="20" fillId="0" borderId="7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73" fillId="0" borderId="0" applyNumberFormat="0" applyFill="0" applyBorder="0" applyAlignment="0" applyProtection="0"/>
    <xf numFmtId="0" fontId="87" fillId="0" borderId="9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4" fillId="0" borderId="0" applyBorder="0">
      <alignment horizontal="right" vertical="center"/>
    </xf>
    <xf numFmtId="4" fontId="74" fillId="0" borderId="11">
      <alignment horizontal="right" vertical="center"/>
    </xf>
    <xf numFmtId="40" fontId="76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23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3" fillId="22" borderId="4" applyNumberFormat="0" applyAlignment="0" applyProtection="0"/>
    <xf numFmtId="0" fontId="63" fillId="22" borderId="4" applyNumberFormat="0" applyAlignment="0" applyProtection="0"/>
    <xf numFmtId="0" fontId="16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3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4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5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21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6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0" fontId="24" fillId="25" borderId="0" applyNumberFormat="0" applyBorder="0" applyAlignment="0" applyProtection="0"/>
    <xf numFmtId="0" fontId="107" fillId="42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37" fontId="88" fillId="0" borderId="0"/>
    <xf numFmtId="16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5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2" fillId="0" borderId="0"/>
    <xf numFmtId="0" fontId="53" fillId="0" borderId="0"/>
    <xf numFmtId="0" fontId="55" fillId="0" borderId="0"/>
    <xf numFmtId="0" fontId="44" fillId="0" borderId="0"/>
    <xf numFmtId="0" fontId="44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53" fillId="0" borderId="0"/>
    <xf numFmtId="0" fontId="53" fillId="0" borderId="0"/>
    <xf numFmtId="0" fontId="102" fillId="0" borderId="0"/>
    <xf numFmtId="0" fontId="108" fillId="0" borderId="0"/>
    <xf numFmtId="0" fontId="7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77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0"/>
    <xf numFmtId="0" fontId="77" fillId="0" borderId="0"/>
    <xf numFmtId="0" fontId="77" fillId="0" borderId="0"/>
    <xf numFmtId="0" fontId="55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53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99" fillId="0" borderId="0"/>
    <xf numFmtId="0" fontId="44" fillId="0" borderId="0"/>
    <xf numFmtId="0" fontId="44" fillId="0" borderId="0"/>
    <xf numFmtId="0" fontId="44" fillId="0" borderId="0"/>
    <xf numFmtId="0" fontId="1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8" fillId="21" borderId="3" applyNumberFormat="0" applyAlignment="0" applyProtection="0"/>
    <xf numFmtId="0" fontId="68" fillId="21" borderId="3" applyNumberFormat="0" applyAlignment="0" applyProtection="0"/>
    <xf numFmtId="0" fontId="1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8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4" applyNumberFormat="0" applyProtection="0">
      <alignment vertical="center"/>
    </xf>
    <xf numFmtId="4" fontId="91" fillId="28" borderId="14" applyNumberFormat="0" applyProtection="0">
      <alignment vertical="center"/>
    </xf>
    <xf numFmtId="4" fontId="90" fillId="28" borderId="14" applyNumberFormat="0" applyProtection="0">
      <alignment horizontal="left" vertical="center" indent="1"/>
    </xf>
    <xf numFmtId="0" fontId="90" fillId="28" borderId="14" applyNumberFormat="0" applyProtection="0">
      <alignment horizontal="left" vertical="top" indent="1"/>
    </xf>
    <xf numFmtId="4" fontId="90" fillId="29" borderId="0" applyNumberFormat="0" applyProtection="0">
      <alignment horizontal="left" vertical="center" indent="1"/>
    </xf>
    <xf numFmtId="4" fontId="92" fillId="3" borderId="14" applyNumberFormat="0" applyProtection="0">
      <alignment horizontal="right" vertical="center"/>
    </xf>
    <xf numFmtId="4" fontId="92" fillId="9" borderId="14" applyNumberFormat="0" applyProtection="0">
      <alignment horizontal="right" vertical="center"/>
    </xf>
    <xf numFmtId="4" fontId="92" fillId="17" borderId="14" applyNumberFormat="0" applyProtection="0">
      <alignment horizontal="right" vertical="center"/>
    </xf>
    <xf numFmtId="4" fontId="92" fillId="11" borderId="14" applyNumberFormat="0" applyProtection="0">
      <alignment horizontal="right" vertical="center"/>
    </xf>
    <xf numFmtId="4" fontId="92" fillId="15" borderId="14" applyNumberFormat="0" applyProtection="0">
      <alignment horizontal="right" vertical="center"/>
    </xf>
    <xf numFmtId="4" fontId="92" fillId="19" borderId="14" applyNumberFormat="0" applyProtection="0">
      <alignment horizontal="right" vertical="center"/>
    </xf>
    <xf numFmtId="4" fontId="92" fillId="18" borderId="14" applyNumberFormat="0" applyProtection="0">
      <alignment horizontal="right" vertical="center"/>
    </xf>
    <xf numFmtId="4" fontId="92" fillId="30" borderId="14" applyNumberFormat="0" applyProtection="0">
      <alignment horizontal="right" vertical="center"/>
    </xf>
    <xf numFmtId="4" fontId="92" fillId="10" borderId="14" applyNumberFormat="0" applyProtection="0">
      <alignment horizontal="right" vertical="center"/>
    </xf>
    <xf numFmtId="4" fontId="90" fillId="31" borderId="15" applyNumberFormat="0" applyProtection="0">
      <alignment horizontal="left" vertical="center" indent="1"/>
    </xf>
    <xf numFmtId="4" fontId="92" fillId="32" borderId="0" applyNumberFormat="0" applyProtection="0">
      <alignment horizontal="left" vertical="center" indent="1"/>
    </xf>
    <xf numFmtId="4" fontId="93" fillId="33" borderId="0" applyNumberFormat="0" applyProtection="0">
      <alignment horizontal="left" vertical="center" indent="1"/>
    </xf>
    <xf numFmtId="4" fontId="92" fillId="34" borderId="14" applyNumberFormat="0" applyProtection="0">
      <alignment horizontal="right" vertical="center"/>
    </xf>
    <xf numFmtId="4" fontId="92" fillId="32" borderId="0" applyNumberFormat="0" applyProtection="0">
      <alignment horizontal="left" vertical="center" indent="1"/>
    </xf>
    <xf numFmtId="4" fontId="92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2" fillId="24" borderId="14" applyNumberFormat="0" applyProtection="0">
      <alignment vertical="center"/>
    </xf>
    <xf numFmtId="4" fontId="94" fillId="24" borderId="14" applyNumberFormat="0" applyProtection="0">
      <alignment vertical="center"/>
    </xf>
    <xf numFmtId="4" fontId="92" fillId="24" borderId="14" applyNumberFormat="0" applyProtection="0">
      <alignment horizontal="left" vertical="center" indent="1"/>
    </xf>
    <xf numFmtId="0" fontId="92" fillId="24" borderId="14" applyNumberFormat="0" applyProtection="0">
      <alignment horizontal="left" vertical="top" indent="1"/>
    </xf>
    <xf numFmtId="4" fontId="92" fillId="32" borderId="14" applyNumberFormat="0" applyProtection="0">
      <alignment horizontal="right" vertical="center"/>
    </xf>
    <xf numFmtId="4" fontId="94" fillId="32" borderId="14" applyNumberFormat="0" applyProtection="0">
      <alignment horizontal="right" vertical="center"/>
    </xf>
    <xf numFmtId="4" fontId="92" fillId="34" borderId="14" applyNumberFormat="0" applyProtection="0">
      <alignment horizontal="left" vertical="center" indent="1"/>
    </xf>
    <xf numFmtId="0" fontId="92" fillId="29" borderId="14" applyNumberFormat="0" applyProtection="0">
      <alignment horizontal="left" vertical="top" indent="1"/>
    </xf>
    <xf numFmtId="4" fontId="95" fillId="36" borderId="0" applyNumberFormat="0" applyProtection="0">
      <alignment horizontal="left" vertical="center" indent="1"/>
    </xf>
    <xf numFmtId="4" fontId="56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4" fillId="26" borderId="10"/>
    <xf numFmtId="0" fontId="46" fillId="0" borderId="0"/>
    <xf numFmtId="0" fontId="5" fillId="0" borderId="0"/>
    <xf numFmtId="0" fontId="54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102" fillId="0" borderId="0"/>
    <xf numFmtId="0" fontId="109" fillId="0" borderId="0"/>
    <xf numFmtId="0" fontId="109" fillId="0" borderId="0"/>
    <xf numFmtId="0" fontId="109" fillId="0" borderId="0"/>
    <xf numFmtId="0" fontId="102" fillId="0" borderId="0"/>
    <xf numFmtId="0" fontId="102" fillId="0" borderId="0"/>
    <xf numFmtId="0" fontId="102" fillId="0" borderId="0"/>
    <xf numFmtId="0" fontId="5" fillId="0" borderId="0"/>
    <xf numFmtId="0" fontId="5" fillId="0" borderId="0"/>
    <xf numFmtId="0" fontId="102" fillId="0" borderId="0"/>
    <xf numFmtId="0" fontId="102" fillId="0" borderId="0"/>
    <xf numFmtId="0" fontId="12" fillId="0" borderId="0"/>
    <xf numFmtId="0" fontId="102" fillId="0" borderId="0"/>
    <xf numFmtId="0" fontId="102" fillId="0" borderId="0"/>
    <xf numFmtId="0" fontId="12" fillId="0" borderId="0"/>
    <xf numFmtId="0" fontId="7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2" fillId="0" borderId="0"/>
    <xf numFmtId="0" fontId="102" fillId="0" borderId="0"/>
    <xf numFmtId="0" fontId="102" fillId="0" borderId="0"/>
    <xf numFmtId="0" fontId="12" fillId="0" borderId="0"/>
    <xf numFmtId="0" fontId="102" fillId="0" borderId="0"/>
    <xf numFmtId="0" fontId="12" fillId="0" borderId="0"/>
    <xf numFmtId="0" fontId="12" fillId="0" borderId="0"/>
    <xf numFmtId="0" fontId="102" fillId="0" borderId="0"/>
    <xf numFmtId="0" fontId="102" fillId="0" borderId="0"/>
    <xf numFmtId="0" fontId="12" fillId="0" borderId="0"/>
    <xf numFmtId="0" fontId="102" fillId="0" borderId="0"/>
    <xf numFmtId="0" fontId="102" fillId="0" borderId="0"/>
    <xf numFmtId="0" fontId="12" fillId="0" borderId="0"/>
    <xf numFmtId="0" fontId="102" fillId="0" borderId="0"/>
    <xf numFmtId="0" fontId="102" fillId="0" borderId="0"/>
    <xf numFmtId="0" fontId="12" fillId="0" borderId="0"/>
    <xf numFmtId="0" fontId="102" fillId="0" borderId="0"/>
    <xf numFmtId="0" fontId="12" fillId="0" borderId="0"/>
    <xf numFmtId="0" fontId="12" fillId="0" borderId="0"/>
    <xf numFmtId="0" fontId="6" fillId="0" borderId="0"/>
    <xf numFmtId="0" fontId="102" fillId="0" borderId="0"/>
    <xf numFmtId="0" fontId="6" fillId="0" borderId="0"/>
    <xf numFmtId="0" fontId="102" fillId="0" borderId="0"/>
    <xf numFmtId="0" fontId="102" fillId="0" borderId="0"/>
    <xf numFmtId="0" fontId="12" fillId="0" borderId="0"/>
    <xf numFmtId="0" fontId="102" fillId="0" borderId="0"/>
    <xf numFmtId="0" fontId="102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96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2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7" fillId="0" borderId="5" applyNumberFormat="0" applyFill="0" applyAlignment="0" applyProtection="0"/>
    <xf numFmtId="0" fontId="86" fillId="0" borderId="0">
      <protection locked="0"/>
    </xf>
    <xf numFmtId="0" fontId="27" fillId="0" borderId="5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7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5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23" fillId="0" borderId="12" applyNumberFormat="0" applyFill="0" applyAlignment="0" applyProtection="0"/>
    <xf numFmtId="167" fontId="5" fillId="0" borderId="0" applyFont="0" applyFill="0" applyBorder="0" applyAlignment="0" applyProtection="0"/>
    <xf numFmtId="173" fontId="7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2" fontId="98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14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4" fontId="74" fillId="0" borderId="0"/>
    <xf numFmtId="0" fontId="51" fillId="0" borderId="0" applyNumberFormat="0" applyFill="0" applyBorder="0" applyAlignment="0" applyProtection="0">
      <alignment vertical="center"/>
    </xf>
    <xf numFmtId="44" fontId="110" fillId="0" borderId="0" applyFont="0" applyFill="0" applyBorder="0" applyAlignment="0" applyProtection="0"/>
    <xf numFmtId="0" fontId="44" fillId="0" borderId="0"/>
    <xf numFmtId="0" fontId="115" fillId="0" borderId="0"/>
    <xf numFmtId="0" fontId="116" fillId="0" borderId="0"/>
  </cellStyleXfs>
  <cellXfs count="87">
    <xf numFmtId="0" fontId="0" fillId="0" borderId="0" xfId="0"/>
    <xf numFmtId="0" fontId="44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29" fillId="0" borderId="0" xfId="796" applyFont="1"/>
    <xf numFmtId="0" fontId="5" fillId="0" borderId="0" xfId="800"/>
    <xf numFmtId="0" fontId="7" fillId="0" borderId="0" xfId="800" applyFont="1" applyAlignment="1">
      <alignment horizontal="left"/>
    </xf>
    <xf numFmtId="0" fontId="3" fillId="28" borderId="19" xfId="800" applyFont="1" applyFill="1" applyBorder="1" applyAlignment="1">
      <alignment horizontal="center" vertical="center" wrapText="1"/>
    </xf>
    <xf numFmtId="0" fontId="7" fillId="0" borderId="0" xfId="0" quotePrefix="1" applyFont="1" applyAlignment="1">
      <alignment horizontal="left"/>
    </xf>
    <xf numFmtId="0" fontId="6" fillId="0" borderId="0" xfId="0" applyFont="1"/>
    <xf numFmtId="0" fontId="6" fillId="28" borderId="0" xfId="0" applyFont="1" applyFill="1"/>
    <xf numFmtId="0" fontId="10" fillId="28" borderId="18" xfId="0" applyFont="1" applyFill="1" applyBorder="1" applyAlignment="1">
      <alignment horizontal="left" vertical="center" wrapText="1"/>
    </xf>
    <xf numFmtId="0" fontId="55" fillId="28" borderId="0" xfId="0" applyFont="1" applyFill="1" applyAlignment="1">
      <alignment vertical="center" wrapText="1"/>
    </xf>
    <xf numFmtId="0" fontId="10" fillId="28" borderId="18" xfId="0" applyFont="1" applyFill="1" applyBorder="1" applyAlignment="1">
      <alignment horizontal="center" vertical="center" wrapText="1"/>
    </xf>
    <xf numFmtId="183" fontId="4" fillId="40" borderId="0" xfId="0" applyNumberFormat="1" applyFont="1" applyFill="1"/>
    <xf numFmtId="183" fontId="8" fillId="40" borderId="0" xfId="0" applyNumberFormat="1" applyFont="1" applyFill="1"/>
    <xf numFmtId="183" fontId="5" fillId="0" borderId="0" xfId="0" applyNumberFormat="1" applyFont="1"/>
    <xf numFmtId="183" fontId="7" fillId="0" borderId="0" xfId="0" applyNumberFormat="1" applyFont="1"/>
    <xf numFmtId="183" fontId="0" fillId="0" borderId="0" xfId="0" applyNumberFormat="1"/>
    <xf numFmtId="0" fontId="5" fillId="43" borderId="0" xfId="0" applyFont="1" applyFill="1"/>
    <xf numFmtId="183" fontId="0" fillId="43" borderId="0" xfId="0" applyNumberFormat="1" applyFill="1"/>
    <xf numFmtId="0" fontId="44" fillId="43" borderId="0" xfId="0" applyFont="1" applyFill="1" applyAlignment="1">
      <alignment horizontal="left"/>
    </xf>
    <xf numFmtId="183" fontId="44" fillId="43" borderId="0" xfId="0" applyNumberFormat="1" applyFont="1" applyFill="1"/>
    <xf numFmtId="0" fontId="44" fillId="44" borderId="21" xfId="0" applyFont="1" applyFill="1" applyBorder="1"/>
    <xf numFmtId="0" fontId="5" fillId="44" borderId="21" xfId="0" applyFont="1" applyFill="1" applyBorder="1"/>
    <xf numFmtId="0" fontId="5" fillId="39" borderId="18" xfId="791" applyFill="1" applyBorder="1" applyAlignment="1">
      <alignment horizontal="center" vertical="center" wrapText="1"/>
    </xf>
    <xf numFmtId="183" fontId="0" fillId="44" borderId="21" xfId="0" applyNumberFormat="1" applyFill="1" applyBorder="1"/>
    <xf numFmtId="183" fontId="44" fillId="44" borderId="21" xfId="0" applyNumberFormat="1" applyFont="1" applyFill="1" applyBorder="1"/>
    <xf numFmtId="183" fontId="0" fillId="44" borderId="0" xfId="0" applyNumberFormat="1" applyFill="1"/>
    <xf numFmtId="183" fontId="44" fillId="44" borderId="0" xfId="0" applyNumberFormat="1" applyFont="1" applyFill="1"/>
    <xf numFmtId="0" fontId="44" fillId="0" borderId="0" xfId="0" applyFont="1" applyAlignment="1" applyProtection="1">
      <alignment vertical="top"/>
      <protection locked="0"/>
    </xf>
    <xf numFmtId="0" fontId="29" fillId="0" borderId="0" xfId="1243" applyNumberFormat="1" applyFont="1"/>
    <xf numFmtId="183" fontId="3" fillId="28" borderId="20" xfId="0" applyNumberFormat="1" applyFont="1" applyFill="1" applyBorder="1" applyAlignment="1">
      <alignment horizontal="center" vertical="center"/>
    </xf>
    <xf numFmtId="183" fontId="5" fillId="39" borderId="21" xfId="791" applyNumberFormat="1" applyFill="1" applyBorder="1" applyAlignment="1">
      <alignment horizontal="center" vertical="center" wrapText="1"/>
    </xf>
    <xf numFmtId="183" fontId="5" fillId="39" borderId="18" xfId="791" applyNumberFormat="1" applyFill="1" applyBorder="1" applyAlignment="1">
      <alignment horizontal="center" vertical="center" wrapText="1"/>
    </xf>
    <xf numFmtId="183" fontId="3" fillId="28" borderId="19" xfId="0" applyNumberFormat="1" applyFont="1" applyFill="1" applyBorder="1" applyAlignment="1">
      <alignment horizontal="center" vertical="center"/>
    </xf>
    <xf numFmtId="0" fontId="3" fillId="28" borderId="19" xfId="800" applyFont="1" applyFill="1" applyBorder="1" applyAlignment="1">
      <alignment horizontal="center" vertical="center"/>
    </xf>
    <xf numFmtId="0" fontId="3" fillId="28" borderId="19" xfId="791" applyFont="1" applyFill="1" applyBorder="1" applyAlignment="1">
      <alignment horizontal="center" vertical="center"/>
    </xf>
    <xf numFmtId="0" fontId="111" fillId="40" borderId="0" xfId="1244" quotePrefix="1" applyFont="1" applyFill="1" applyAlignment="1">
      <alignment horizontal="left"/>
    </xf>
    <xf numFmtId="0" fontId="44" fillId="0" borderId="0" xfId="1244"/>
    <xf numFmtId="0" fontId="112" fillId="0" borderId="0" xfId="1244" applyFont="1"/>
    <xf numFmtId="0" fontId="113" fillId="0" borderId="22" xfId="1244" applyFont="1" applyBorder="1" applyAlignment="1">
      <alignment horizontal="left" vertical="center" wrapText="1"/>
    </xf>
    <xf numFmtId="0" fontId="113" fillId="0" borderId="23" xfId="1244" applyFont="1" applyBorder="1" applyAlignment="1">
      <alignment horizontal="center" vertical="center" wrapText="1"/>
    </xf>
    <xf numFmtId="0" fontId="113" fillId="0" borderId="24" xfId="1244" applyFont="1" applyBorder="1" applyAlignment="1">
      <alignment horizontal="center" vertical="center" wrapText="1"/>
    </xf>
    <xf numFmtId="0" fontId="113" fillId="0" borderId="25" xfId="1244" applyFont="1" applyBorder="1" applyAlignment="1">
      <alignment horizontal="left" vertical="center" wrapText="1"/>
    </xf>
    <xf numFmtId="0" fontId="112" fillId="0" borderId="10" xfId="1244" applyFont="1" applyBorder="1" applyAlignment="1">
      <alignment horizontal="center"/>
    </xf>
    <xf numFmtId="0" fontId="112" fillId="0" borderId="26" xfId="1244" applyFont="1" applyBorder="1" applyAlignment="1">
      <alignment horizontal="center"/>
    </xf>
    <xf numFmtId="0" fontId="113" fillId="0" borderId="25" xfId="1245" applyFont="1" applyBorder="1" applyAlignment="1">
      <alignment horizontal="left" vertical="center"/>
    </xf>
    <xf numFmtId="184" fontId="112" fillId="0" borderId="10" xfId="1246" applyNumberFormat="1" applyFont="1" applyBorder="1" applyAlignment="1">
      <alignment horizontal="center" vertical="center"/>
    </xf>
    <xf numFmtId="184" fontId="112" fillId="0" borderId="26" xfId="1246" applyNumberFormat="1" applyFont="1" applyBorder="1" applyAlignment="1">
      <alignment horizontal="center" vertical="center"/>
    </xf>
    <xf numFmtId="185" fontId="112" fillId="0" borderId="10" xfId="1246" applyNumberFormat="1" applyFont="1" applyBorder="1" applyAlignment="1">
      <alignment horizontal="center" vertical="center"/>
    </xf>
    <xf numFmtId="0" fontId="113" fillId="0" borderId="27" xfId="1244" applyFont="1" applyBorder="1" applyAlignment="1">
      <alignment horizontal="left"/>
    </xf>
    <xf numFmtId="184" fontId="112" fillId="0" borderId="11" xfId="1246" applyNumberFormat="1" applyFont="1" applyBorder="1" applyAlignment="1">
      <alignment horizontal="center" vertical="center"/>
    </xf>
    <xf numFmtId="184" fontId="113" fillId="0" borderId="11" xfId="1246" applyNumberFormat="1" applyFont="1" applyBorder="1" applyAlignment="1">
      <alignment horizontal="center" vertical="center"/>
    </xf>
    <xf numFmtId="184" fontId="112" fillId="0" borderId="28" xfId="1246" applyNumberFormat="1" applyFont="1" applyBorder="1" applyAlignment="1">
      <alignment horizontal="center" vertical="center"/>
    </xf>
    <xf numFmtId="0" fontId="113" fillId="0" borderId="22" xfId="1244" applyFont="1" applyBorder="1" applyAlignment="1">
      <alignment horizontal="center" vertical="center"/>
    </xf>
    <xf numFmtId="0" fontId="113" fillId="0" borderId="24" xfId="1244" applyFont="1" applyBorder="1" applyAlignment="1">
      <alignment horizontal="center" vertical="center"/>
    </xf>
    <xf numFmtId="0" fontId="112" fillId="0" borderId="25" xfId="1244" applyFont="1" applyBorder="1"/>
    <xf numFmtId="186" fontId="112" fillId="0" borderId="26" xfId="1244" applyNumberFormat="1" applyFont="1" applyBorder="1" applyAlignment="1">
      <alignment horizontal="center" vertical="center"/>
    </xf>
    <xf numFmtId="0" fontId="112" fillId="0" borderId="27" xfId="1244" applyFont="1" applyBorder="1"/>
    <xf numFmtId="0" fontId="112" fillId="0" borderId="11" xfId="1244" applyFont="1" applyBorder="1" applyAlignment="1">
      <alignment horizontal="center"/>
    </xf>
    <xf numFmtId="186" fontId="112" fillId="0" borderId="28" xfId="1244" applyNumberFormat="1" applyFont="1" applyBorder="1" applyAlignment="1">
      <alignment horizontal="center" vertical="center"/>
    </xf>
    <xf numFmtId="0" fontId="112" fillId="0" borderId="0" xfId="1244" applyFont="1" applyAlignment="1">
      <alignment horizontal="center" vertical="center"/>
    </xf>
    <xf numFmtId="0" fontId="113" fillId="0" borderId="23" xfId="1244" applyFont="1" applyBorder="1" applyAlignment="1">
      <alignment horizontal="center" vertical="center"/>
    </xf>
    <xf numFmtId="0" fontId="100" fillId="45" borderId="29" xfId="0" applyFont="1" applyFill="1" applyBorder="1" applyAlignment="1">
      <alignment horizontal="center" vertical="center"/>
    </xf>
    <xf numFmtId="0" fontId="44" fillId="46" borderId="0" xfId="0" applyFont="1" applyFill="1"/>
    <xf numFmtId="187" fontId="44" fillId="46" borderId="0" xfId="0" applyNumberFormat="1" applyFont="1" applyFill="1"/>
    <xf numFmtId="0" fontId="44" fillId="47" borderId="30" xfId="0" applyFont="1" applyFill="1" applyBorder="1"/>
    <xf numFmtId="187" fontId="44" fillId="47" borderId="30" xfId="0" applyNumberFormat="1" applyFont="1" applyFill="1" applyBorder="1"/>
    <xf numFmtId="0" fontId="44" fillId="47" borderId="0" xfId="0" applyFont="1" applyFill="1"/>
    <xf numFmtId="0" fontId="44" fillId="46" borderId="30" xfId="0" applyFont="1" applyFill="1" applyBorder="1"/>
    <xf numFmtId="0" fontId="5" fillId="39" borderId="21" xfId="791" applyFill="1" applyBorder="1" applyAlignment="1">
      <alignment vertical="center" wrapText="1"/>
    </xf>
    <xf numFmtId="0" fontId="100" fillId="0" borderId="0" xfId="0" applyFont="1" applyAlignment="1">
      <alignment vertical="center"/>
    </xf>
    <xf numFmtId="186" fontId="5" fillId="43" borderId="0" xfId="0" applyNumberFormat="1" applyFont="1" applyFill="1"/>
    <xf numFmtId="186" fontId="5" fillId="44" borderId="21" xfId="0" applyNumberFormat="1" applyFont="1" applyFill="1" applyBorder="1"/>
    <xf numFmtId="186" fontId="0" fillId="0" borderId="0" xfId="0" applyNumberFormat="1"/>
    <xf numFmtId="186" fontId="0" fillId="44" borderId="21" xfId="0" applyNumberFormat="1" applyFill="1" applyBorder="1"/>
    <xf numFmtId="186" fontId="100" fillId="43" borderId="0" xfId="0" applyNumberFormat="1" applyFont="1" applyFill="1" applyAlignment="1">
      <alignment horizontal="right"/>
    </xf>
    <xf numFmtId="186" fontId="100" fillId="44" borderId="21" xfId="0" applyNumberFormat="1" applyFont="1" applyFill="1" applyBorder="1"/>
    <xf numFmtId="188" fontId="5" fillId="0" borderId="0" xfId="791" applyNumberFormat="1"/>
    <xf numFmtId="0" fontId="5" fillId="39" borderId="21" xfId="791" applyFill="1" applyBorder="1" applyAlignment="1">
      <alignment horizontal="center" vertical="center" wrapText="1"/>
    </xf>
    <xf numFmtId="0" fontId="113" fillId="0" borderId="25" xfId="0" applyFont="1" applyBorder="1" applyAlignment="1">
      <alignment horizontal="left"/>
    </xf>
    <xf numFmtId="0" fontId="55" fillId="0" borderId="0" xfId="0" applyFont="1"/>
    <xf numFmtId="0" fontId="112" fillId="0" borderId="0" xfId="0" applyFont="1"/>
    <xf numFmtId="183" fontId="4" fillId="40" borderId="0" xfId="0" quotePrefix="1" applyNumberFormat="1" applyFont="1" applyFill="1"/>
    <xf numFmtId="0" fontId="5" fillId="39" borderId="18" xfId="791" applyFill="1" applyBorder="1" applyAlignment="1">
      <alignment horizontal="center" vertical="center" wrapText="1"/>
    </xf>
  </cellXfs>
  <cellStyles count="124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" xfId="1244" xr:uid="{00000000-0005-0000-0000-000021030000}"/>
    <cellStyle name="Normal 5 2" xfId="802" xr:uid="{00000000-0005-0000-0000-000022030000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7" xfId="834" xr:uid="{00000000-0005-0000-0000-000043030000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6" xfId="876" xr:uid="{00000000-0005-0000-0000-00006D030000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rmalny_S301-339-05" xfId="1246" xr:uid="{00000000-0005-0000-0000-00009D030000}"/>
    <cellStyle name="Normalny_T206" xfId="1245" xr:uid="{00000000-0005-0000-0000-00009E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7" xfId="959" xr:uid="{00000000-0005-0000-0000-0000C2030000}"/>
    <cellStyle name="Procentowy 3" xfId="960" xr:uid="{00000000-0005-0000-0000-0000C3030000}"/>
    <cellStyle name="Procentowy 4" xfId="961" xr:uid="{00000000-0005-0000-0000-0000C4030000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lutowy" xfId="1243" builtinId="4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457200</xdr:colOff>
      <xdr:row>4</xdr:row>
      <xdr:rowOff>133350</xdr:rowOff>
    </xdr:from>
    <xdr:to>
      <xdr:col>30</xdr:col>
      <xdr:colOff>38100</xdr:colOff>
      <xdr:row>7</xdr:row>
      <xdr:rowOff>161925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AEC408EA-235F-40DF-B662-33132DC8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866775"/>
          <a:ext cx="56769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6"/>
  <sheetViews>
    <sheetView tabSelected="1" workbookViewId="0">
      <selection activeCell="B2" sqref="B2"/>
    </sheetView>
  </sheetViews>
  <sheetFormatPr defaultColWidth="9.140625" defaultRowHeight="12.95"/>
  <cols>
    <col min="1" max="1" width="2.85546875" style="40" customWidth="1"/>
    <col min="2" max="2" width="36.5703125" style="40" customWidth="1"/>
    <col min="3" max="3" width="14" style="40" customWidth="1"/>
    <col min="4" max="4" width="14.42578125" style="40" customWidth="1"/>
    <col min="5" max="5" width="10.7109375" style="40" customWidth="1"/>
    <col min="6" max="6" width="10" style="40" customWidth="1"/>
    <col min="7" max="7" width="12" style="40" customWidth="1"/>
    <col min="8" max="8" width="11" style="40" customWidth="1"/>
    <col min="9" max="9" width="10.5703125" style="40" customWidth="1"/>
    <col min="10" max="16384" width="9.140625" style="40"/>
  </cols>
  <sheetData>
    <row r="2" spans="2:9" ht="15.6">
      <c r="B2" s="39" t="s">
        <v>0</v>
      </c>
    </row>
    <row r="4" spans="2:9" ht="14.25" thickBot="1">
      <c r="B4" s="41" t="s">
        <v>1</v>
      </c>
    </row>
    <row r="5" spans="2:9" ht="51.6">
      <c r="B5" s="42"/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5</v>
      </c>
      <c r="I5" s="44" t="s">
        <v>6</v>
      </c>
    </row>
    <row r="6" spans="2:9" ht="16.350000000000001">
      <c r="B6" s="45"/>
      <c r="C6" s="46" t="s">
        <v>7</v>
      </c>
      <c r="D6" s="46" t="s">
        <v>8</v>
      </c>
      <c r="E6" s="46" t="s">
        <v>9</v>
      </c>
      <c r="F6" s="46" t="s">
        <v>10</v>
      </c>
      <c r="G6" s="46" t="s">
        <v>11</v>
      </c>
      <c r="H6" s="46" t="s">
        <v>12</v>
      </c>
      <c r="I6" s="47" t="s">
        <v>13</v>
      </c>
    </row>
    <row r="7" spans="2:9" ht="15">
      <c r="B7" s="48" t="s">
        <v>14</v>
      </c>
      <c r="C7" s="49">
        <v>17023.8</v>
      </c>
      <c r="D7" s="49">
        <v>47860</v>
      </c>
      <c r="E7" s="49"/>
      <c r="F7" s="49">
        <v>20996.9</v>
      </c>
      <c r="G7" s="49">
        <v>21688.2</v>
      </c>
      <c r="H7" s="49"/>
      <c r="I7" s="50"/>
    </row>
    <row r="8" spans="2:9" ht="15">
      <c r="B8" s="48" t="s">
        <v>15</v>
      </c>
      <c r="C8" s="49">
        <v>7391.2</v>
      </c>
      <c r="D8" s="49">
        <v>34351.700000000004</v>
      </c>
      <c r="E8" s="49"/>
      <c r="F8" s="49">
        <v>45266.6</v>
      </c>
      <c r="G8" s="49">
        <v>7935.8</v>
      </c>
      <c r="H8" s="49"/>
      <c r="I8" s="50"/>
    </row>
    <row r="9" spans="2:9" ht="15">
      <c r="B9" s="48" t="s">
        <v>16</v>
      </c>
      <c r="C9" s="49">
        <v>4094.6000000000022</v>
      </c>
      <c r="D9" s="49">
        <v>16259.8</v>
      </c>
      <c r="E9" s="49">
        <v>137017.29999999999</v>
      </c>
      <c r="F9" s="49">
        <v>11204.8</v>
      </c>
      <c r="G9" s="49">
        <v>21089.599999999999</v>
      </c>
      <c r="H9" s="49"/>
      <c r="I9" s="50"/>
    </row>
    <row r="10" spans="2:9" ht="15">
      <c r="B10" s="48" t="s">
        <v>17</v>
      </c>
      <c r="C10" s="49">
        <v>1656.5</v>
      </c>
      <c r="D10" s="49">
        <v>7464.6</v>
      </c>
      <c r="E10" s="49">
        <v>17571.3</v>
      </c>
      <c r="F10" s="49"/>
      <c r="G10" s="49"/>
      <c r="H10" s="49">
        <v>2109.5030000000002</v>
      </c>
      <c r="I10" s="50">
        <v>32467</v>
      </c>
    </row>
    <row r="11" spans="2:9" ht="15">
      <c r="B11" s="48" t="s">
        <v>18</v>
      </c>
      <c r="C11" s="49">
        <v>6227.6934486274804</v>
      </c>
      <c r="D11" s="49">
        <v>15623.048922000018</v>
      </c>
      <c r="E11" s="49"/>
      <c r="F11" s="49"/>
      <c r="G11" s="49"/>
      <c r="H11" s="49"/>
      <c r="I11" s="50"/>
    </row>
    <row r="12" spans="2:9" ht="15">
      <c r="B12" s="48" t="s">
        <v>19</v>
      </c>
      <c r="C12" s="49">
        <v>3954.96</v>
      </c>
      <c r="D12" s="49">
        <v>1957.92</v>
      </c>
      <c r="E12" s="49"/>
      <c r="F12" s="49"/>
      <c r="G12" s="49"/>
      <c r="H12" s="49"/>
      <c r="I12" s="50"/>
    </row>
    <row r="13" spans="2:9" ht="15">
      <c r="B13" s="82" t="s">
        <v>20</v>
      </c>
      <c r="C13" s="51">
        <v>19.806000000000001</v>
      </c>
      <c r="D13" s="49"/>
      <c r="E13" s="49">
        <v>81695</v>
      </c>
      <c r="F13" s="49">
        <v>4227</v>
      </c>
      <c r="G13" s="49">
        <v>22840</v>
      </c>
      <c r="H13" s="49"/>
      <c r="I13" s="50"/>
    </row>
    <row r="14" spans="2:9" ht="14.25" thickBot="1">
      <c r="B14" s="52" t="s">
        <v>21</v>
      </c>
      <c r="C14" s="53"/>
      <c r="D14" s="54">
        <f>SUM(D7:D13)</f>
        <v>123517.06892200003</v>
      </c>
      <c r="E14" s="54">
        <f>SUM(E7:E13)</f>
        <v>236283.59999999998</v>
      </c>
      <c r="F14" s="53"/>
      <c r="G14" s="53"/>
      <c r="H14" s="53"/>
      <c r="I14" s="55"/>
    </row>
    <row r="15" spans="2:9" customFormat="1" ht="15.6" customHeight="1">
      <c r="B15" s="83" t="s">
        <v>22</v>
      </c>
    </row>
    <row r="16" spans="2:9">
      <c r="B16" s="83" t="s">
        <v>23</v>
      </c>
    </row>
    <row r="17" spans="2:5">
      <c r="B17" s="83" t="s">
        <v>24</v>
      </c>
    </row>
    <row r="18" spans="2:5" ht="13.7">
      <c r="B18" s="41"/>
      <c r="C18" s="41"/>
      <c r="D18" s="41"/>
      <c r="E18" s="41"/>
    </row>
    <row r="19" spans="2:5" ht="13.7">
      <c r="B19" s="41"/>
      <c r="C19" s="41"/>
      <c r="D19" s="41"/>
      <c r="E19" s="41"/>
    </row>
    <row r="20" spans="2:5" ht="14.25" thickBot="1">
      <c r="B20" s="41" t="s">
        <v>25</v>
      </c>
      <c r="C20" s="41"/>
      <c r="D20" s="41"/>
      <c r="E20" s="41"/>
    </row>
    <row r="21" spans="2:5" ht="31.7" customHeight="1">
      <c r="B21" s="56" t="s">
        <v>26</v>
      </c>
      <c r="C21" s="43" t="s">
        <v>27</v>
      </c>
      <c r="D21" s="57" t="s">
        <v>28</v>
      </c>
      <c r="E21" s="41"/>
    </row>
    <row r="22" spans="2:5" ht="13.7">
      <c r="B22" s="58" t="s">
        <v>29</v>
      </c>
      <c r="C22" s="46" t="s">
        <v>30</v>
      </c>
      <c r="D22" s="59">
        <v>0.95</v>
      </c>
      <c r="E22" s="41"/>
    </row>
    <row r="23" spans="2:5" ht="13.7">
      <c r="B23" s="58" t="s">
        <v>31</v>
      </c>
      <c r="C23" s="46" t="s">
        <v>32</v>
      </c>
      <c r="D23" s="59">
        <v>0.95</v>
      </c>
      <c r="E23" s="41"/>
    </row>
    <row r="24" spans="2:5" ht="14.25" thickBot="1">
      <c r="B24" s="60" t="s">
        <v>33</v>
      </c>
      <c r="C24" s="61" t="s">
        <v>34</v>
      </c>
      <c r="D24" s="62">
        <v>0.85899999999999999</v>
      </c>
      <c r="E24" s="41"/>
    </row>
    <row r="25" spans="2:5" ht="13.7">
      <c r="B25" s="84" t="s">
        <v>35</v>
      </c>
      <c r="C25" s="41"/>
      <c r="D25" s="63"/>
      <c r="E25" s="41"/>
    </row>
    <row r="26" spans="2:5" ht="13.7">
      <c r="B26" s="41"/>
      <c r="C26" s="41"/>
      <c r="D26" s="63"/>
      <c r="E26" s="41"/>
    </row>
    <row r="27" spans="2:5" ht="13.7">
      <c r="B27" s="41"/>
      <c r="C27" s="41"/>
      <c r="D27" s="63"/>
      <c r="E27" s="41"/>
    </row>
    <row r="28" spans="2:5" ht="14.25" thickBot="1">
      <c r="B28" s="41" t="s">
        <v>36</v>
      </c>
      <c r="C28" s="41"/>
      <c r="D28" s="63"/>
      <c r="E28" s="41"/>
    </row>
    <row r="29" spans="2:5" ht="24.75" customHeight="1">
      <c r="B29" s="56" t="s">
        <v>26</v>
      </c>
      <c r="C29" s="64" t="s">
        <v>37</v>
      </c>
      <c r="D29" s="44" t="s">
        <v>38</v>
      </c>
      <c r="E29" s="41"/>
    </row>
    <row r="30" spans="2:5" ht="13.7">
      <c r="B30" s="58" t="s">
        <v>31</v>
      </c>
      <c r="C30" s="46" t="s">
        <v>39</v>
      </c>
      <c r="D30" s="59">
        <f>SUM(D7:D12)*D22/1000</f>
        <v>117.34121547590003</v>
      </c>
      <c r="E30" s="41"/>
    </row>
    <row r="31" spans="2:5" ht="14.25" thickBot="1">
      <c r="B31" s="60" t="s">
        <v>33</v>
      </c>
      <c r="C31" s="61" t="s">
        <v>40</v>
      </c>
      <c r="D31" s="62">
        <f>SUM(E7:E13)*D24/1000</f>
        <v>202.96761239999998</v>
      </c>
      <c r="E31" s="41"/>
    </row>
    <row r="32" spans="2:5" ht="13.7">
      <c r="B32" s="84" t="s">
        <v>35</v>
      </c>
      <c r="C32" s="41"/>
      <c r="D32" s="41"/>
      <c r="E32" s="41"/>
    </row>
    <row r="33" spans="2:5" ht="13.7">
      <c r="B33" s="41"/>
      <c r="C33" s="41"/>
      <c r="D33" s="41"/>
      <c r="E33" s="41"/>
    </row>
    <row r="36" spans="2:5" ht="13.7">
      <c r="B36" s="4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5"/>
  <sheetViews>
    <sheetView zoomScaleNormal="100" workbookViewId="0">
      <selection activeCell="B4" sqref="B4"/>
    </sheetView>
  </sheetViews>
  <sheetFormatPr defaultRowHeight="12.95"/>
  <cols>
    <col min="1" max="1" width="2.85546875" customWidth="1"/>
    <col min="2" max="2" width="15" customWidth="1"/>
    <col min="3" max="3" width="12.855468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85546875" customWidth="1"/>
    <col min="10" max="10" width="10.42578125" customWidth="1"/>
    <col min="11" max="12" width="10.7109375" bestFit="1" customWidth="1"/>
  </cols>
  <sheetData>
    <row r="2" spans="2:9" ht="15.6">
      <c r="B2" s="5" t="s">
        <v>41</v>
      </c>
    </row>
    <row r="4" spans="2:9" ht="18.399999999999999">
      <c r="B4" s="85" t="s">
        <v>42</v>
      </c>
      <c r="C4" s="16"/>
      <c r="D4" s="17"/>
      <c r="E4" s="17"/>
      <c r="F4" s="17"/>
      <c r="G4" s="17"/>
      <c r="H4" s="17"/>
      <c r="I4" s="17"/>
    </row>
    <row r="5" spans="2:9" ht="12.75" customHeight="1">
      <c r="B5" s="18"/>
      <c r="C5" s="17"/>
      <c r="D5" s="17"/>
      <c r="E5" s="17"/>
      <c r="F5" s="17"/>
      <c r="G5" s="17"/>
      <c r="H5" s="17"/>
      <c r="I5" s="17"/>
    </row>
    <row r="6" spans="2:9" ht="17.45" customHeight="1">
      <c r="B6" s="18" t="s">
        <v>43</v>
      </c>
      <c r="C6" s="17"/>
      <c r="D6" s="17"/>
      <c r="E6" s="17"/>
      <c r="F6" s="17"/>
      <c r="G6" s="17"/>
      <c r="H6" s="17"/>
      <c r="I6" s="17"/>
    </row>
    <row r="7" spans="2:9" ht="15.75" customHeight="1">
      <c r="B7" s="33" t="s">
        <v>44</v>
      </c>
      <c r="C7" s="36" t="s">
        <v>45</v>
      </c>
      <c r="D7" s="36" t="s">
        <v>46</v>
      </c>
      <c r="E7" s="36" t="s">
        <v>47</v>
      </c>
      <c r="F7" s="36" t="s">
        <v>48</v>
      </c>
      <c r="G7" s="36" t="s">
        <v>49</v>
      </c>
      <c r="H7" s="36" t="s">
        <v>50</v>
      </c>
      <c r="I7" s="36" t="s">
        <v>51</v>
      </c>
    </row>
    <row r="8" spans="2:9" ht="47.25" customHeight="1" thickBot="1">
      <c r="B8" s="26" t="s">
        <v>52</v>
      </c>
      <c r="C8" s="35" t="s">
        <v>53</v>
      </c>
      <c r="D8" s="35" t="s">
        <v>54</v>
      </c>
      <c r="E8" s="35" t="s">
        <v>37</v>
      </c>
      <c r="F8" s="35" t="s">
        <v>55</v>
      </c>
      <c r="G8" s="35" t="s">
        <v>56</v>
      </c>
      <c r="H8" s="35" t="s">
        <v>57</v>
      </c>
      <c r="I8" s="35" t="s">
        <v>58</v>
      </c>
    </row>
    <row r="9" spans="2:9" ht="15.75" customHeight="1">
      <c r="B9" s="21" t="s">
        <v>59</v>
      </c>
      <c r="C9" s="23" t="s">
        <v>60</v>
      </c>
      <c r="D9" s="23" t="s">
        <v>61</v>
      </c>
      <c r="E9" s="21" t="s">
        <v>62</v>
      </c>
      <c r="F9" s="21"/>
      <c r="G9" s="21" t="s">
        <v>63</v>
      </c>
      <c r="H9" s="21" t="s">
        <v>64</v>
      </c>
      <c r="I9" s="21" t="s">
        <v>65</v>
      </c>
    </row>
    <row r="10" spans="2:9" ht="15.75" customHeight="1">
      <c r="B10" s="29" t="s">
        <v>59</v>
      </c>
      <c r="C10" s="30" t="s">
        <v>66</v>
      </c>
      <c r="D10" s="30" t="s">
        <v>67</v>
      </c>
      <c r="E10" s="29" t="s">
        <v>62</v>
      </c>
      <c r="F10" s="29"/>
      <c r="G10" s="29" t="s">
        <v>63</v>
      </c>
      <c r="H10" s="29" t="s">
        <v>64</v>
      </c>
      <c r="I10" s="29"/>
    </row>
    <row r="11" spans="2:9" ht="15.75" customHeight="1">
      <c r="B11" s="21" t="s">
        <v>68</v>
      </c>
      <c r="C11" s="23" t="s">
        <v>69</v>
      </c>
      <c r="D11" s="23" t="s">
        <v>70</v>
      </c>
      <c r="E11" s="23" t="s">
        <v>62</v>
      </c>
      <c r="F11" s="21"/>
      <c r="G11" s="21"/>
      <c r="H11" s="21"/>
      <c r="I11" s="23" t="s">
        <v>65</v>
      </c>
    </row>
    <row r="12" spans="2:9" ht="15.75" customHeight="1" thickBot="1">
      <c r="B12" s="27" t="s">
        <v>68</v>
      </c>
      <c r="C12" s="27" t="s">
        <v>71</v>
      </c>
      <c r="D12" s="27" t="s">
        <v>72</v>
      </c>
      <c r="E12" s="27" t="s">
        <v>62</v>
      </c>
      <c r="F12" s="27"/>
      <c r="G12" s="27"/>
      <c r="H12" s="27"/>
      <c r="I12" s="27"/>
    </row>
    <row r="16" spans="2:9">
      <c r="B16" s="1"/>
    </row>
    <row r="25" ht="13.7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0"/>
  <sheetViews>
    <sheetView workbookViewId="0">
      <selection activeCell="B4" sqref="B4"/>
    </sheetView>
  </sheetViews>
  <sheetFormatPr defaultRowHeight="12.95"/>
  <cols>
    <col min="1" max="1" width="2.85546875" customWidth="1"/>
    <col min="2" max="2" width="20.85546875" customWidth="1"/>
    <col min="3" max="3" width="14.5703125" customWidth="1"/>
    <col min="4" max="4" width="26.42578125" customWidth="1"/>
    <col min="5" max="5" width="45.7109375" customWidth="1"/>
    <col min="6" max="8" width="11" customWidth="1"/>
    <col min="9" max="9" width="14.140625" customWidth="1"/>
    <col min="10" max="10" width="11" customWidth="1"/>
  </cols>
  <sheetData>
    <row r="2" spans="2:10" ht="15.75" customHeight="1">
      <c r="B2" s="32" t="s">
        <v>73</v>
      </c>
      <c r="C2" s="5"/>
      <c r="D2" s="5"/>
    </row>
    <row r="4" spans="2:10" ht="15.75" customHeight="1">
      <c r="B4" s="85" t="s">
        <v>74</v>
      </c>
      <c r="C4" s="19"/>
      <c r="D4" s="19"/>
      <c r="E4" s="19"/>
      <c r="F4" s="19"/>
      <c r="G4" s="19"/>
      <c r="H4" s="19"/>
      <c r="I4" s="19"/>
      <c r="J4" s="19"/>
    </row>
    <row r="5" spans="2:10" ht="13.7">
      <c r="B5" s="18"/>
      <c r="C5" s="18"/>
      <c r="D5" s="19"/>
      <c r="E5" s="19"/>
      <c r="F5" s="19"/>
      <c r="G5" s="19"/>
      <c r="H5" s="19"/>
      <c r="I5" s="19"/>
      <c r="J5" s="19"/>
    </row>
    <row r="6" spans="2:10" ht="15.75" customHeight="1">
      <c r="B6" s="18" t="s">
        <v>75</v>
      </c>
      <c r="C6" s="18"/>
      <c r="D6" s="19"/>
      <c r="E6" s="19"/>
      <c r="F6" s="19"/>
      <c r="G6" s="19"/>
      <c r="H6" s="19"/>
      <c r="I6" s="19"/>
      <c r="J6" s="19"/>
    </row>
    <row r="7" spans="2:10" ht="15.75" customHeight="1">
      <c r="B7" s="33" t="s">
        <v>76</v>
      </c>
      <c r="C7" s="33" t="s">
        <v>77</v>
      </c>
      <c r="D7" s="33" t="s">
        <v>78</v>
      </c>
      <c r="E7" s="33" t="s">
        <v>79</v>
      </c>
      <c r="F7" s="33" t="s">
        <v>80</v>
      </c>
      <c r="G7" s="33" t="s">
        <v>81</v>
      </c>
      <c r="H7" s="33" t="s">
        <v>82</v>
      </c>
      <c r="I7" s="33" t="s">
        <v>83</v>
      </c>
      <c r="J7" s="33" t="s">
        <v>84</v>
      </c>
    </row>
    <row r="8" spans="2:10" ht="39.4" thickBot="1">
      <c r="B8" s="34" t="s">
        <v>85</v>
      </c>
      <c r="C8" s="34" t="s">
        <v>86</v>
      </c>
      <c r="D8" s="34" t="s">
        <v>87</v>
      </c>
      <c r="E8" s="34" t="s">
        <v>88</v>
      </c>
      <c r="F8" s="34" t="s">
        <v>89</v>
      </c>
      <c r="G8" s="34" t="s">
        <v>90</v>
      </c>
      <c r="H8" s="34" t="s">
        <v>91</v>
      </c>
      <c r="I8" s="81" t="s">
        <v>92</v>
      </c>
      <c r="J8" s="81" t="s">
        <v>93</v>
      </c>
    </row>
    <row r="9" spans="2:10" ht="15.75" customHeight="1">
      <c r="B9" s="21" t="s">
        <v>94</v>
      </c>
      <c r="C9" s="21" t="s">
        <v>95</v>
      </c>
      <c r="D9" s="23" t="s">
        <v>96</v>
      </c>
      <c r="E9" s="23" t="s">
        <v>97</v>
      </c>
      <c r="F9" s="21" t="s">
        <v>62</v>
      </c>
      <c r="G9" s="21" t="s">
        <v>62</v>
      </c>
      <c r="H9" s="21" t="s">
        <v>63</v>
      </c>
      <c r="I9" s="21"/>
      <c r="J9" s="21" t="s">
        <v>98</v>
      </c>
    </row>
    <row r="10" spans="2:10" ht="15.75" customHeight="1" thickBot="1">
      <c r="B10" s="27" t="s">
        <v>94</v>
      </c>
      <c r="C10" s="27" t="s">
        <v>95</v>
      </c>
      <c r="D10" s="28" t="s">
        <v>99</v>
      </c>
      <c r="E10" s="28" t="s">
        <v>97</v>
      </c>
      <c r="F10" s="27" t="s">
        <v>62</v>
      </c>
      <c r="G10" s="27" t="s">
        <v>62</v>
      </c>
      <c r="H10" s="27" t="s">
        <v>63</v>
      </c>
      <c r="I10" s="27"/>
      <c r="J10" s="27" t="s">
        <v>98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7"/>
  <sheetViews>
    <sheetView zoomScaleNormal="100" workbookViewId="0">
      <selection activeCell="B2" sqref="B2"/>
    </sheetView>
  </sheetViews>
  <sheetFormatPr defaultRowHeight="12.95"/>
  <cols>
    <col min="1" max="1" width="2.85546875" customWidth="1"/>
    <col min="2" max="2" width="31.28515625" customWidth="1"/>
    <col min="3" max="3" width="47.85546875" bestFit="1" customWidth="1"/>
    <col min="4" max="4" width="17" customWidth="1"/>
    <col min="5" max="5" width="19.85546875" customWidth="1"/>
    <col min="6" max="6" width="17.140625" customWidth="1"/>
    <col min="7" max="7" width="16.140625" customWidth="1"/>
  </cols>
  <sheetData>
    <row r="2" spans="2:7" ht="18.399999999999999">
      <c r="B2" s="85" t="s">
        <v>100</v>
      </c>
      <c r="C2" s="15"/>
      <c r="E2" s="3"/>
    </row>
    <row r="3" spans="2:7" ht="13.7">
      <c r="B3" s="4"/>
      <c r="C3" s="2"/>
      <c r="E3" s="3"/>
    </row>
    <row r="4" spans="2:7" ht="15.75" customHeight="1">
      <c r="E4" s="7" t="s">
        <v>101</v>
      </c>
      <c r="F4" s="6"/>
      <c r="G4" s="6"/>
    </row>
    <row r="5" spans="2:7" ht="15.75" customHeight="1">
      <c r="B5" s="37" t="s">
        <v>78</v>
      </c>
      <c r="C5" s="38" t="s">
        <v>102</v>
      </c>
      <c r="D5" s="37" t="s">
        <v>103</v>
      </c>
      <c r="E5" s="37" t="s">
        <v>104</v>
      </c>
      <c r="F5" s="8" t="s">
        <v>105</v>
      </c>
      <c r="G5" s="8" t="s">
        <v>106</v>
      </c>
    </row>
    <row r="6" spans="2:7" ht="31.7" customHeight="1" thickBot="1">
      <c r="B6" s="26" t="s">
        <v>107</v>
      </c>
      <c r="C6" s="26" t="s">
        <v>88</v>
      </c>
      <c r="D6" s="26" t="s">
        <v>108</v>
      </c>
      <c r="E6" s="26" t="s">
        <v>109</v>
      </c>
      <c r="F6" s="26" t="s">
        <v>28</v>
      </c>
      <c r="G6" s="26" t="s">
        <v>110</v>
      </c>
    </row>
    <row r="7" spans="2:7" ht="15.75" customHeight="1">
      <c r="B7" s="20" t="str">
        <f>SEC_Processes!D9</f>
        <v>ELE_ODBIORY_KONCOWE</v>
      </c>
      <c r="C7" s="20" t="str">
        <f>SEC_Processes!E9</f>
        <v>Procesy przetwarzania energii finalnej na uzyteczna</v>
      </c>
      <c r="D7" s="20" t="str">
        <f>SEC_Comm!C9</f>
        <v>ELE_nn</v>
      </c>
      <c r="E7" s="20" t="str">
        <f>SEC_Comm!C11</f>
        <v>ELE_UZYTEK</v>
      </c>
      <c r="F7" s="74">
        <v>1</v>
      </c>
      <c r="G7" s="76">
        <v>1</v>
      </c>
    </row>
    <row r="8" spans="2:7" ht="15.75" customHeight="1" thickBot="1">
      <c r="B8" s="25" t="str">
        <f>SEC_Processes!D10</f>
        <v>CIEP_ODBIORY_KONCOWE</v>
      </c>
      <c r="C8" s="25" t="str">
        <f>SEC_Processes!E10</f>
        <v>Procesy przetwarzania energii finalnej na uzyteczna</v>
      </c>
      <c r="D8" s="25" t="str">
        <f>SEC_Comm!C10</f>
        <v>CIEP_NT</v>
      </c>
      <c r="E8" s="25" t="str">
        <f>SEC_Comm!C12</f>
        <v>CIEP_UZYTEK</v>
      </c>
      <c r="F8" s="75">
        <v>1</v>
      </c>
      <c r="G8" s="77">
        <v>1</v>
      </c>
    </row>
    <row r="17" spans="4:4">
      <c r="D17" s="3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U44"/>
  <sheetViews>
    <sheetView zoomScaleNormal="100" workbookViewId="0">
      <selection activeCell="B2" sqref="B2"/>
    </sheetView>
  </sheetViews>
  <sheetFormatPr defaultRowHeight="12.95"/>
  <cols>
    <col min="1" max="1" width="2.85546875" customWidth="1"/>
    <col min="2" max="2" width="13" customWidth="1"/>
    <col min="3" max="3" width="12.140625" customWidth="1"/>
    <col min="4" max="4" width="8.28515625" customWidth="1"/>
    <col min="5" max="6" width="8.5703125" customWidth="1"/>
    <col min="7" max="7" width="11" bestFit="1" customWidth="1"/>
    <col min="8" max="8" width="12.42578125" customWidth="1"/>
    <col min="9" max="9" width="9.140625" customWidth="1"/>
    <col min="15" max="15" width="14.5703125" customWidth="1"/>
    <col min="16" max="16" width="15.140625" customWidth="1"/>
    <col min="18" max="18" width="9.7109375" customWidth="1"/>
  </cols>
  <sheetData>
    <row r="2" spans="2:47" ht="19.149999999999999" thickBot="1">
      <c r="B2" s="85" t="s">
        <v>111</v>
      </c>
      <c r="C2" s="15"/>
      <c r="O2" s="65" t="s">
        <v>77</v>
      </c>
      <c r="P2" s="65" t="s">
        <v>112</v>
      </c>
      <c r="Q2" s="65" t="s">
        <v>113</v>
      </c>
      <c r="R2" s="65" t="s">
        <v>114</v>
      </c>
      <c r="S2" s="65" t="s">
        <v>115</v>
      </c>
      <c r="T2" s="65" t="s">
        <v>116</v>
      </c>
      <c r="U2" s="65" t="s">
        <v>117</v>
      </c>
      <c r="V2" s="65" t="s">
        <v>118</v>
      </c>
      <c r="W2" s="65" t="s">
        <v>119</v>
      </c>
      <c r="X2" s="65" t="s">
        <v>120</v>
      </c>
      <c r="Y2" s="65" t="s">
        <v>121</v>
      </c>
      <c r="Z2" s="65" t="s">
        <v>122</v>
      </c>
      <c r="AA2" s="65" t="s">
        <v>123</v>
      </c>
      <c r="AB2" s="65" t="s">
        <v>124</v>
      </c>
      <c r="AC2" s="65" t="s">
        <v>125</v>
      </c>
      <c r="AD2" s="65" t="s">
        <v>126</v>
      </c>
      <c r="AE2" s="65" t="s">
        <v>127</v>
      </c>
      <c r="AF2" s="65" t="s">
        <v>128</v>
      </c>
      <c r="AG2" s="65" t="s">
        <v>129</v>
      </c>
      <c r="AH2" s="65" t="s">
        <v>130</v>
      </c>
      <c r="AI2" s="65" t="s">
        <v>131</v>
      </c>
      <c r="AJ2" s="65" t="s">
        <v>132</v>
      </c>
      <c r="AK2" s="65" t="s">
        <v>133</v>
      </c>
      <c r="AL2" s="65" t="s">
        <v>134</v>
      </c>
      <c r="AM2" s="65" t="s">
        <v>135</v>
      </c>
      <c r="AN2" s="65" t="s">
        <v>136</v>
      </c>
      <c r="AO2" s="65" t="s">
        <v>137</v>
      </c>
      <c r="AP2" s="65" t="s">
        <v>138</v>
      </c>
      <c r="AQ2" s="65" t="s">
        <v>139</v>
      </c>
      <c r="AR2" s="65" t="s">
        <v>140</v>
      </c>
      <c r="AS2" s="65" t="s">
        <v>141</v>
      </c>
      <c r="AT2" s="65" t="s">
        <v>142</v>
      </c>
      <c r="AU2" s="65" t="s">
        <v>143</v>
      </c>
    </row>
    <row r="3" spans="2:47">
      <c r="O3" s="66" t="s">
        <v>95</v>
      </c>
      <c r="P3" s="66" t="s">
        <v>144</v>
      </c>
      <c r="Q3" s="67">
        <v>1</v>
      </c>
      <c r="R3" s="67">
        <v>1.0186500000000001</v>
      </c>
      <c r="S3" s="67">
        <v>1.0376478225000001</v>
      </c>
      <c r="T3" s="67">
        <v>1.0569999543896251</v>
      </c>
      <c r="U3" s="67">
        <v>1.0767130035389918</v>
      </c>
      <c r="V3" s="67">
        <v>1.096793701054994</v>
      </c>
      <c r="W3" s="67">
        <v>1.1147591818782747</v>
      </c>
      <c r="X3" s="67">
        <v>1.1330189372774411</v>
      </c>
      <c r="Y3" s="67">
        <v>1.1515777874700455</v>
      </c>
      <c r="Z3" s="67">
        <v>1.170440631628805</v>
      </c>
      <c r="AA3" s="67">
        <v>1.1896124491748847</v>
      </c>
      <c r="AB3" s="67">
        <v>1.2069569986838546</v>
      </c>
      <c r="AC3" s="67">
        <v>1.2245544317246653</v>
      </c>
      <c r="AD3" s="67">
        <v>1.2424084353392111</v>
      </c>
      <c r="AE3" s="67">
        <v>1.2605227503264567</v>
      </c>
      <c r="AF3" s="67">
        <v>1.2789011720262164</v>
      </c>
      <c r="AG3" s="67">
        <v>1.2951432169109494</v>
      </c>
      <c r="AH3" s="67">
        <v>1.3115915357657184</v>
      </c>
      <c r="AI3" s="67">
        <v>1.3282487482699428</v>
      </c>
      <c r="AJ3" s="67">
        <v>1.3451175073729711</v>
      </c>
      <c r="AK3" s="67">
        <v>1.3622004997166077</v>
      </c>
      <c r="AL3" s="67">
        <v>1.3745844494683608</v>
      </c>
      <c r="AM3" s="67">
        <v>1.3870809833892472</v>
      </c>
      <c r="AN3" s="67">
        <v>1.3996911249972399</v>
      </c>
      <c r="AO3" s="67">
        <v>1.4124159071152516</v>
      </c>
      <c r="AP3" s="67">
        <v>1.425256371955729</v>
      </c>
      <c r="AQ3" s="67">
        <v>1.4340861966125051</v>
      </c>
      <c r="AR3" s="67">
        <v>1.4429707242721961</v>
      </c>
      <c r="AS3" s="67">
        <v>1.4519102938337769</v>
      </c>
      <c r="AT3" s="67">
        <v>1.4609052462957883</v>
      </c>
      <c r="AU3" s="67">
        <v>1.4699559247693428</v>
      </c>
    </row>
    <row r="4" spans="2:47" ht="14.25" thickBot="1">
      <c r="B4" s="9" t="s">
        <v>145</v>
      </c>
      <c r="C4" s="10"/>
      <c r="O4" s="68" t="s">
        <v>95</v>
      </c>
      <c r="P4" s="68" t="s">
        <v>146</v>
      </c>
      <c r="Q4" s="69">
        <v>1</v>
      </c>
      <c r="R4" s="69">
        <v>0.99823036481072691</v>
      </c>
      <c r="S4" s="69">
        <v>0.99631871829851559</v>
      </c>
      <c r="T4" s="69">
        <v>0.99425166168455847</v>
      </c>
      <c r="U4" s="69">
        <v>0.99201595351426108</v>
      </c>
      <c r="V4" s="69">
        <v>0.98960763446159616</v>
      </c>
      <c r="W4" s="69">
        <v>0.98702662586445722</v>
      </c>
      <c r="X4" s="69">
        <v>0.98427321615056806</v>
      </c>
      <c r="Y4" s="69">
        <v>0.98135010605225204</v>
      </c>
      <c r="Z4" s="69">
        <v>0.97826295924117712</v>
      </c>
      <c r="AA4" s="69">
        <v>0.97501872420341773</v>
      </c>
      <c r="AB4" s="69">
        <v>0.97159852203341335</v>
      </c>
      <c r="AC4" s="69">
        <v>0.96801554174435422</v>
      </c>
      <c r="AD4" s="69">
        <v>0.96428436204664536</v>
      </c>
      <c r="AE4" s="69">
        <v>0.96042137087914137</v>
      </c>
      <c r="AF4" s="69">
        <v>0.95644654841689369</v>
      </c>
      <c r="AG4" s="69">
        <v>0.95236225452309731</v>
      </c>
      <c r="AH4" s="69">
        <v>0.94818503446082003</v>
      </c>
      <c r="AI4" s="69">
        <v>0.9439304895478513</v>
      </c>
      <c r="AJ4" s="69">
        <v>0.93961485039883264</v>
      </c>
      <c r="AK4" s="69">
        <v>0.93524608810722298</v>
      </c>
      <c r="AL4" s="69">
        <v>0.93084145589504841</v>
      </c>
      <c r="AM4" s="69">
        <v>0.92640208125250212</v>
      </c>
      <c r="AN4" s="69">
        <v>0.92193729874955566</v>
      </c>
      <c r="AO4" s="69">
        <v>0.91744718704831563</v>
      </c>
      <c r="AP4" s="69">
        <v>0.91293628233025692</v>
      </c>
      <c r="AQ4" s="69">
        <v>0.90840875368702401</v>
      </c>
      <c r="AR4" s="69">
        <v>0.90386465356002144</v>
      </c>
      <c r="AS4" s="69">
        <v>0.89931360494694446</v>
      </c>
      <c r="AT4" s="69">
        <v>0.89475864944924466</v>
      </c>
      <c r="AU4" s="69">
        <v>0.89020775816038067</v>
      </c>
    </row>
    <row r="5" spans="2:47" ht="13.7">
      <c r="B5" s="37" t="s">
        <v>45</v>
      </c>
      <c r="C5" s="37">
        <v>2020</v>
      </c>
      <c r="D5" s="37">
        <v>2025</v>
      </c>
      <c r="E5" s="37">
        <v>2030</v>
      </c>
      <c r="F5" s="37">
        <v>2035</v>
      </c>
      <c r="G5" s="37">
        <v>2040</v>
      </c>
      <c r="H5" s="37">
        <v>2045</v>
      </c>
      <c r="I5" s="37">
        <v>2050</v>
      </c>
    </row>
    <row r="6" spans="2:47" ht="15.75" customHeight="1" thickBot="1">
      <c r="B6" s="26" t="s">
        <v>147</v>
      </c>
      <c r="C6" s="86" t="s">
        <v>148</v>
      </c>
      <c r="D6" s="86"/>
      <c r="E6" s="86"/>
      <c r="F6" s="86"/>
      <c r="G6" s="86"/>
      <c r="H6" s="86"/>
      <c r="I6" s="86"/>
    </row>
    <row r="7" spans="2:47" ht="15.75" customHeight="1" thickBot="1">
      <c r="B7" s="22" t="str">
        <f>SEC_Comm!C11</f>
        <v>ELE_UZYTEK</v>
      </c>
      <c r="C7" s="78">
        <f>BILANS!D30*3.6</f>
        <v>422.42837571324009</v>
      </c>
      <c r="D7" s="22"/>
      <c r="E7" s="22"/>
      <c r="F7" s="22"/>
      <c r="G7" s="22"/>
      <c r="H7" s="22"/>
      <c r="I7" s="22"/>
      <c r="O7" s="65" t="s">
        <v>77</v>
      </c>
      <c r="P7" s="65" t="s">
        <v>149</v>
      </c>
      <c r="Q7" s="65" t="s">
        <v>112</v>
      </c>
      <c r="R7" s="65" t="s">
        <v>150</v>
      </c>
      <c r="S7" s="65" t="s">
        <v>151</v>
      </c>
    </row>
    <row r="8" spans="2:47" ht="15.75" customHeight="1" thickBot="1">
      <c r="B8" s="24" t="str">
        <f>SEC_Comm!C12</f>
        <v>CIEP_UZYTEK</v>
      </c>
      <c r="C8" s="79">
        <f>BILANS!D31</f>
        <v>202.96761239999998</v>
      </c>
      <c r="D8" s="24"/>
      <c r="E8" s="24"/>
      <c r="F8" s="24"/>
      <c r="G8" s="24"/>
      <c r="H8" s="24"/>
      <c r="I8" s="24"/>
      <c r="L8" s="1"/>
      <c r="O8" s="66" t="s">
        <v>95</v>
      </c>
      <c r="P8" s="66" t="s">
        <v>69</v>
      </c>
      <c r="Q8" s="66" t="s">
        <v>144</v>
      </c>
      <c r="R8" s="66" t="s">
        <v>152</v>
      </c>
      <c r="S8" s="66" t="s">
        <v>153</v>
      </c>
    </row>
    <row r="9" spans="2:47" ht="15.75" customHeight="1" thickBot="1">
      <c r="L9" s="1"/>
      <c r="O9" s="68" t="s">
        <v>95</v>
      </c>
      <c r="P9" s="68" t="s">
        <v>71</v>
      </c>
      <c r="Q9" s="68" t="s">
        <v>146</v>
      </c>
      <c r="R9" s="68" t="s">
        <v>154</v>
      </c>
      <c r="S9" s="68" t="s">
        <v>152</v>
      </c>
    </row>
    <row r="10" spans="2:47" ht="15.75" customHeight="1"/>
    <row r="11" spans="2:47" ht="14.25" thickBot="1">
      <c r="P11" s="65" t="s">
        <v>155</v>
      </c>
      <c r="Q11" s="65" t="s">
        <v>113</v>
      </c>
      <c r="R11" s="65" t="s">
        <v>114</v>
      </c>
      <c r="S11" s="65" t="s">
        <v>115</v>
      </c>
      <c r="T11" s="65" t="s">
        <v>116</v>
      </c>
      <c r="U11" s="65" t="s">
        <v>117</v>
      </c>
      <c r="V11" s="65" t="s">
        <v>118</v>
      </c>
      <c r="W11" s="65" t="s">
        <v>119</v>
      </c>
      <c r="X11" s="65" t="s">
        <v>120</v>
      </c>
      <c r="Y11" s="65" t="s">
        <v>121</v>
      </c>
      <c r="Z11" s="65" t="s">
        <v>122</v>
      </c>
      <c r="AA11" s="65" t="s">
        <v>123</v>
      </c>
      <c r="AB11" s="65" t="s">
        <v>124</v>
      </c>
      <c r="AC11" s="65" t="s">
        <v>125</v>
      </c>
      <c r="AD11" s="65" t="s">
        <v>126</v>
      </c>
      <c r="AE11" s="65" t="s">
        <v>127</v>
      </c>
      <c r="AF11" s="65" t="s">
        <v>128</v>
      </c>
      <c r="AG11" s="65" t="s">
        <v>129</v>
      </c>
      <c r="AH11" s="65" t="s">
        <v>130</v>
      </c>
      <c r="AI11" s="65" t="s">
        <v>131</v>
      </c>
      <c r="AJ11" s="65" t="s">
        <v>132</v>
      </c>
      <c r="AK11" s="65" t="s">
        <v>133</v>
      </c>
      <c r="AL11" s="65" t="s">
        <v>134</v>
      </c>
      <c r="AM11" s="65" t="s">
        <v>135</v>
      </c>
      <c r="AN11" s="65" t="s">
        <v>136</v>
      </c>
      <c r="AO11" s="65" t="s">
        <v>137</v>
      </c>
      <c r="AP11" s="65" t="s">
        <v>138</v>
      </c>
      <c r="AQ11" s="65" t="s">
        <v>139</v>
      </c>
      <c r="AR11" s="65" t="s">
        <v>140</v>
      </c>
      <c r="AS11" s="65" t="s">
        <v>141</v>
      </c>
      <c r="AT11" s="65" t="s">
        <v>142</v>
      </c>
      <c r="AU11" s="65" t="s">
        <v>143</v>
      </c>
    </row>
    <row r="12" spans="2:47">
      <c r="P12" s="66" t="s">
        <v>153</v>
      </c>
      <c r="Q12" s="66">
        <v>0.5</v>
      </c>
      <c r="R12" s="66">
        <v>0.5</v>
      </c>
      <c r="S12" s="66">
        <v>0.5</v>
      </c>
      <c r="T12" s="66">
        <v>0.5</v>
      </c>
      <c r="U12" s="66">
        <v>0.5</v>
      </c>
      <c r="V12" s="66">
        <v>0.5</v>
      </c>
      <c r="W12" s="66">
        <v>0.5</v>
      </c>
      <c r="X12" s="66">
        <v>0.5</v>
      </c>
      <c r="Y12" s="66">
        <v>0.5</v>
      </c>
      <c r="Z12" s="66">
        <v>0.5</v>
      </c>
      <c r="AA12" s="66">
        <v>0.5</v>
      </c>
      <c r="AB12" s="66">
        <v>0.5</v>
      </c>
      <c r="AC12" s="66">
        <v>0.5</v>
      </c>
      <c r="AD12" s="66">
        <v>0.5</v>
      </c>
      <c r="AE12" s="66">
        <v>0.5</v>
      </c>
      <c r="AF12" s="66">
        <v>0.5</v>
      </c>
      <c r="AG12" s="66">
        <v>0.5</v>
      </c>
      <c r="AH12" s="66">
        <v>0.5</v>
      </c>
      <c r="AI12" s="66">
        <v>0.5</v>
      </c>
      <c r="AJ12" s="66">
        <v>0.5</v>
      </c>
      <c r="AK12" s="66">
        <v>0.5</v>
      </c>
      <c r="AL12" s="66">
        <v>0.5</v>
      </c>
      <c r="AM12" s="66">
        <v>0.5</v>
      </c>
      <c r="AN12" s="66">
        <v>0.5</v>
      </c>
      <c r="AO12" s="66">
        <v>0.5</v>
      </c>
      <c r="AP12" s="66">
        <v>0.5</v>
      </c>
      <c r="AQ12" s="66">
        <v>0.5</v>
      </c>
      <c r="AR12" s="66">
        <v>0.5</v>
      </c>
      <c r="AS12" s="66">
        <v>0.5</v>
      </c>
      <c r="AT12" s="66">
        <v>0.5</v>
      </c>
      <c r="AU12" s="66">
        <v>0.5</v>
      </c>
    </row>
    <row r="13" spans="2:47">
      <c r="P13" s="70" t="s">
        <v>152</v>
      </c>
      <c r="Q13" s="70">
        <v>1</v>
      </c>
      <c r="R13" s="70">
        <v>1</v>
      </c>
      <c r="S13" s="70">
        <v>1</v>
      </c>
      <c r="T13" s="70">
        <v>1</v>
      </c>
      <c r="U13" s="70">
        <v>1</v>
      </c>
      <c r="V13" s="70">
        <v>1</v>
      </c>
      <c r="W13" s="70">
        <v>1</v>
      </c>
      <c r="X13" s="70">
        <v>1</v>
      </c>
      <c r="Y13" s="70">
        <v>1</v>
      </c>
      <c r="Z13" s="70">
        <v>1</v>
      </c>
      <c r="AA13" s="70">
        <v>1</v>
      </c>
      <c r="AB13" s="70">
        <v>1</v>
      </c>
      <c r="AC13" s="70">
        <v>1</v>
      </c>
      <c r="AD13" s="70">
        <v>1</v>
      </c>
      <c r="AE13" s="70">
        <v>1</v>
      </c>
      <c r="AF13" s="70">
        <v>1</v>
      </c>
      <c r="AG13" s="70">
        <v>1</v>
      </c>
      <c r="AH13" s="70">
        <v>1</v>
      </c>
      <c r="AI13" s="70">
        <v>1</v>
      </c>
      <c r="AJ13" s="70">
        <v>1</v>
      </c>
      <c r="AK13" s="70">
        <v>1</v>
      </c>
      <c r="AL13" s="70">
        <v>1</v>
      </c>
      <c r="AM13" s="70">
        <v>1</v>
      </c>
      <c r="AN13" s="70">
        <v>1</v>
      </c>
      <c r="AO13" s="70">
        <v>1</v>
      </c>
      <c r="AP13" s="70">
        <v>1</v>
      </c>
      <c r="AQ13" s="70">
        <v>1</v>
      </c>
      <c r="AR13" s="70">
        <v>1</v>
      </c>
      <c r="AS13" s="70">
        <v>1</v>
      </c>
      <c r="AT13" s="70">
        <v>1</v>
      </c>
      <c r="AU13" s="70">
        <v>1</v>
      </c>
    </row>
    <row r="14" spans="2:47" ht="14.25" thickBot="1">
      <c r="C14" s="3" t="s">
        <v>156</v>
      </c>
      <c r="H14" s="3" t="s">
        <v>156</v>
      </c>
      <c r="P14" s="71" t="s">
        <v>154</v>
      </c>
      <c r="Q14" s="71">
        <v>0.99</v>
      </c>
      <c r="R14" s="71">
        <f>Q14</f>
        <v>0.99</v>
      </c>
      <c r="S14" s="71">
        <f t="shared" ref="S14:AU14" si="0">R14</f>
        <v>0.99</v>
      </c>
      <c r="T14" s="71">
        <f t="shared" si="0"/>
        <v>0.99</v>
      </c>
      <c r="U14" s="71">
        <f t="shared" si="0"/>
        <v>0.99</v>
      </c>
      <c r="V14" s="71">
        <f t="shared" si="0"/>
        <v>0.99</v>
      </c>
      <c r="W14" s="71">
        <f t="shared" si="0"/>
        <v>0.99</v>
      </c>
      <c r="X14" s="71">
        <f t="shared" si="0"/>
        <v>0.99</v>
      </c>
      <c r="Y14" s="71">
        <f t="shared" si="0"/>
        <v>0.99</v>
      </c>
      <c r="Z14" s="71">
        <f t="shared" si="0"/>
        <v>0.99</v>
      </c>
      <c r="AA14" s="71">
        <f t="shared" si="0"/>
        <v>0.99</v>
      </c>
      <c r="AB14" s="71">
        <f t="shared" si="0"/>
        <v>0.99</v>
      </c>
      <c r="AC14" s="71">
        <f t="shared" si="0"/>
        <v>0.99</v>
      </c>
      <c r="AD14" s="71">
        <f t="shared" si="0"/>
        <v>0.99</v>
      </c>
      <c r="AE14" s="71">
        <f t="shared" si="0"/>
        <v>0.99</v>
      </c>
      <c r="AF14" s="71">
        <f t="shared" si="0"/>
        <v>0.99</v>
      </c>
      <c r="AG14" s="71">
        <f t="shared" si="0"/>
        <v>0.99</v>
      </c>
      <c r="AH14" s="71">
        <f t="shared" si="0"/>
        <v>0.99</v>
      </c>
      <c r="AI14" s="71">
        <f t="shared" si="0"/>
        <v>0.99</v>
      </c>
      <c r="AJ14" s="71">
        <f t="shared" si="0"/>
        <v>0.99</v>
      </c>
      <c r="AK14" s="71">
        <f t="shared" si="0"/>
        <v>0.99</v>
      </c>
      <c r="AL14" s="71">
        <f t="shared" si="0"/>
        <v>0.99</v>
      </c>
      <c r="AM14" s="71">
        <f t="shared" si="0"/>
        <v>0.99</v>
      </c>
      <c r="AN14" s="71">
        <f t="shared" si="0"/>
        <v>0.99</v>
      </c>
      <c r="AO14" s="71">
        <f t="shared" si="0"/>
        <v>0.99</v>
      </c>
      <c r="AP14" s="71">
        <f t="shared" si="0"/>
        <v>0.99</v>
      </c>
      <c r="AQ14" s="71">
        <f t="shared" si="0"/>
        <v>0.99</v>
      </c>
      <c r="AR14" s="71">
        <f t="shared" si="0"/>
        <v>0.99</v>
      </c>
      <c r="AS14" s="71">
        <f t="shared" si="0"/>
        <v>0.99</v>
      </c>
      <c r="AT14" s="71">
        <f t="shared" si="0"/>
        <v>0.99</v>
      </c>
      <c r="AU14" s="71">
        <f t="shared" si="0"/>
        <v>0.99</v>
      </c>
    </row>
    <row r="15" spans="2:47" ht="13.7" thickBot="1">
      <c r="B15" s="12" t="s">
        <v>45</v>
      </c>
      <c r="C15" s="12" t="s">
        <v>157</v>
      </c>
      <c r="D15" s="14"/>
      <c r="G15" s="12" t="s">
        <v>45</v>
      </c>
      <c r="H15" s="12" t="s">
        <v>157</v>
      </c>
      <c r="I15" s="14"/>
    </row>
    <row r="16" spans="2:47" ht="65.25">
      <c r="B16" s="13" t="s">
        <v>147</v>
      </c>
      <c r="C16" s="13" t="s">
        <v>158</v>
      </c>
      <c r="D16" s="13" t="s">
        <v>159</v>
      </c>
      <c r="G16" s="13" t="s">
        <v>147</v>
      </c>
      <c r="H16" s="13" t="s">
        <v>158</v>
      </c>
      <c r="I16" s="13" t="s">
        <v>160</v>
      </c>
      <c r="K16" s="1"/>
      <c r="O16" s="73" t="s">
        <v>161</v>
      </c>
    </row>
    <row r="17" spans="2:47" ht="14.25" thickBot="1">
      <c r="B17" s="11" t="str">
        <f>SEC_Comm!C11</f>
        <v>ELE_UZYTEK</v>
      </c>
      <c r="C17" t="s">
        <v>162</v>
      </c>
      <c r="D17" s="80">
        <v>3.5714285714285712E-2</v>
      </c>
      <c r="G17" s="11" t="str">
        <f>B8</f>
        <v>CIEP_UZYTEK</v>
      </c>
      <c r="H17" t="s">
        <v>162</v>
      </c>
      <c r="I17" s="80">
        <v>3.5714285714285712E-2</v>
      </c>
      <c r="O17" s="65" t="s">
        <v>45</v>
      </c>
      <c r="P17" s="65"/>
      <c r="Q17" s="65" t="s">
        <v>113</v>
      </c>
      <c r="R17" s="65" t="s">
        <v>114</v>
      </c>
      <c r="S17" s="65" t="s">
        <v>115</v>
      </c>
      <c r="T17" s="65" t="s">
        <v>116</v>
      </c>
      <c r="U17" s="65" t="s">
        <v>117</v>
      </c>
      <c r="V17" s="65" t="s">
        <v>118</v>
      </c>
      <c r="W17" s="65" t="s">
        <v>119</v>
      </c>
      <c r="X17" s="65" t="s">
        <v>120</v>
      </c>
      <c r="Y17" s="65" t="s">
        <v>121</v>
      </c>
      <c r="Z17" s="65" t="s">
        <v>122</v>
      </c>
      <c r="AA17" s="65" t="s">
        <v>123</v>
      </c>
      <c r="AB17" s="65" t="s">
        <v>124</v>
      </c>
      <c r="AC17" s="65" t="s">
        <v>125</v>
      </c>
      <c r="AD17" s="65" t="s">
        <v>126</v>
      </c>
      <c r="AE17" s="65" t="s">
        <v>127</v>
      </c>
      <c r="AF17" s="65" t="s">
        <v>128</v>
      </c>
      <c r="AG17" s="65" t="s">
        <v>129</v>
      </c>
      <c r="AH17" s="65" t="s">
        <v>130</v>
      </c>
      <c r="AI17" s="65" t="s">
        <v>131</v>
      </c>
      <c r="AJ17" s="65" t="s">
        <v>132</v>
      </c>
      <c r="AK17" s="65" t="s">
        <v>133</v>
      </c>
      <c r="AL17" s="65" t="s">
        <v>134</v>
      </c>
      <c r="AM17" s="65" t="s">
        <v>135</v>
      </c>
      <c r="AN17" s="65" t="s">
        <v>136</v>
      </c>
      <c r="AO17" s="65" t="s">
        <v>137</v>
      </c>
      <c r="AP17" s="65" t="s">
        <v>138</v>
      </c>
      <c r="AQ17" s="65" t="s">
        <v>139</v>
      </c>
      <c r="AR17" s="65" t="s">
        <v>140</v>
      </c>
      <c r="AS17" s="65" t="s">
        <v>141</v>
      </c>
      <c r="AT17" s="65" t="s">
        <v>142</v>
      </c>
      <c r="AU17" s="65" t="s">
        <v>143</v>
      </c>
    </row>
    <row r="18" spans="2:47" ht="13.7" customHeight="1" thickBot="1">
      <c r="B18" s="11" t="str">
        <f>$B$17</f>
        <v>ELE_UZYTEK</v>
      </c>
      <c r="C18" t="s">
        <v>163</v>
      </c>
      <c r="D18" s="80">
        <v>3.5714285714285712E-2</v>
      </c>
      <c r="G18" s="11" t="str">
        <f>G17</f>
        <v>CIEP_UZYTEK</v>
      </c>
      <c r="H18" t="s">
        <v>163</v>
      </c>
      <c r="I18" s="80">
        <v>3.5714285714285712E-2</v>
      </c>
      <c r="O18" s="72" t="s">
        <v>147</v>
      </c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</row>
    <row r="19" spans="2:47">
      <c r="B19" s="11" t="str">
        <f t="shared" ref="B19:B44" si="1">$B$17</f>
        <v>ELE_UZYTEK</v>
      </c>
      <c r="C19" t="s">
        <v>164</v>
      </c>
      <c r="D19" s="80">
        <v>3.5714285714285712E-2</v>
      </c>
      <c r="G19" s="11" t="str">
        <f t="shared" ref="G19:G44" si="2">G18</f>
        <v>CIEP_UZYTEK</v>
      </c>
      <c r="H19" t="s">
        <v>164</v>
      </c>
      <c r="I19" s="80">
        <v>3.5714285714285712E-2</v>
      </c>
      <c r="O19" t="s">
        <v>69</v>
      </c>
      <c r="Q19" s="76">
        <f>C7</f>
        <v>422.42837571324009</v>
      </c>
      <c r="R19" s="76">
        <f>$Q$19*(R13+(R3-1)*R12)</f>
        <v>426.36752031676605</v>
      </c>
      <c r="S19" s="76">
        <f t="shared" ref="S19:AU19" si="3">$Q$19*(S13+(S3-1)*S12)</f>
        <v>430.38012996714787</v>
      </c>
      <c r="T19" s="76">
        <f t="shared" si="3"/>
        <v>434.46757478750919</v>
      </c>
      <c r="U19" s="76">
        <f t="shared" si="3"/>
        <v>438.63125045377029</v>
      </c>
      <c r="V19" s="76">
        <f t="shared" si="3"/>
        <v>442.87257867120712</v>
      </c>
      <c r="W19" s="76">
        <f t="shared" si="3"/>
        <v>446.66714311274995</v>
      </c>
      <c r="X19" s="76">
        <f t="shared" si="3"/>
        <v>450.52386251984552</v>
      </c>
      <c r="Y19" s="76">
        <f t="shared" si="3"/>
        <v>454.44375499082906</v>
      </c>
      <c r="Z19" s="76">
        <f t="shared" si="3"/>
        <v>458.42785530048747</v>
      </c>
      <c r="AA19" s="76">
        <f t="shared" si="3"/>
        <v>462.47721517321799</v>
      </c>
      <c r="AB19" s="76">
        <f t="shared" si="3"/>
        <v>466.14063011149403</v>
      </c>
      <c r="AC19" s="76">
        <f t="shared" si="3"/>
        <v>469.8574576395701</v>
      </c>
      <c r="AD19" s="76">
        <f t="shared" si="3"/>
        <v>473.62847651300552</v>
      </c>
      <c r="AE19" s="76">
        <f t="shared" si="3"/>
        <v>477.45447684161564</v>
      </c>
      <c r="AF19" s="76">
        <f t="shared" si="3"/>
        <v>481.3362602550169</v>
      </c>
      <c r="AG19" s="76">
        <f t="shared" si="3"/>
        <v>484.76681057447644</v>
      </c>
      <c r="AH19" s="76">
        <f t="shared" si="3"/>
        <v>488.24092888299327</v>
      </c>
      <c r="AI19" s="76">
        <f t="shared" si="3"/>
        <v>491.75916849402819</v>
      </c>
      <c r="AJ19" s="76">
        <f t="shared" si="3"/>
        <v>495.32208974812329</v>
      </c>
      <c r="AK19" s="76">
        <f t="shared" si="3"/>
        <v>498.93026010214533</v>
      </c>
      <c r="AL19" s="76">
        <f t="shared" si="3"/>
        <v>501.54592599141904</v>
      </c>
      <c r="AM19" s="76">
        <f t="shared" si="3"/>
        <v>504.18537125454185</v>
      </c>
      <c r="AN19" s="76">
        <f t="shared" si="3"/>
        <v>506.8488120730309</v>
      </c>
      <c r="AO19" s="76">
        <f t="shared" si="3"/>
        <v>509.53646659373919</v>
      </c>
      <c r="AP19" s="76">
        <f t="shared" si="3"/>
        <v>512.24855494672215</v>
      </c>
      <c r="AQ19" s="76">
        <f t="shared" si="3"/>
        <v>514.11353919051942</v>
      </c>
      <c r="AR19" s="76">
        <f t="shared" si="3"/>
        <v>515.99007748465067</v>
      </c>
      <c r="AS19" s="76">
        <f t="shared" si="3"/>
        <v>517.87824140938778</v>
      </c>
      <c r="AT19" s="76">
        <f t="shared" si="3"/>
        <v>519.77810298846055</v>
      </c>
      <c r="AU19" s="76">
        <f t="shared" si="3"/>
        <v>521.68973469180355</v>
      </c>
    </row>
    <row r="20" spans="2:47">
      <c r="B20" s="11" t="str">
        <f t="shared" si="1"/>
        <v>ELE_UZYTEK</v>
      </c>
      <c r="C20" t="s">
        <v>165</v>
      </c>
      <c r="D20" s="80">
        <v>3.5714285714285712E-2</v>
      </c>
      <c r="G20" s="11" t="str">
        <f t="shared" si="2"/>
        <v>CIEP_UZYTEK</v>
      </c>
      <c r="H20" t="s">
        <v>165</v>
      </c>
      <c r="I20" s="80">
        <v>3.5714285714285712E-2</v>
      </c>
      <c r="O20" t="s">
        <v>71</v>
      </c>
      <c r="Q20" s="76">
        <f>C8</f>
        <v>202.96761239999998</v>
      </c>
      <c r="R20" s="76">
        <f>$Q$20*(R14+(R4-1)*R13)</f>
        <v>200.57875764681418</v>
      </c>
      <c r="S20" s="76">
        <f t="shared" ref="S20:AU20" si="4">$Q$20*(S14+(S4-1)*S13)</f>
        <v>200.19075531847787</v>
      </c>
      <c r="T20" s="76">
        <f t="shared" si="4"/>
        <v>199.77120977284739</v>
      </c>
      <c r="U20" s="76">
        <f t="shared" si="4"/>
        <v>199.31743342349893</v>
      </c>
      <c r="V20" s="76">
        <f t="shared" si="4"/>
        <v>198.82862265548212</v>
      </c>
      <c r="W20" s="76">
        <f t="shared" si="4"/>
        <v>198.30476150293694</v>
      </c>
      <c r="X20" s="76">
        <f t="shared" si="4"/>
        <v>197.7459085073499</v>
      </c>
      <c r="Y20" s="76">
        <f t="shared" si="4"/>
        <v>197.15261182991236</v>
      </c>
      <c r="Z20" s="76">
        <f t="shared" si="4"/>
        <v>196.52602101254021</v>
      </c>
      <c r="AA20" s="76">
        <f t="shared" si="4"/>
        <v>195.86754637286177</v>
      </c>
      <c r="AB20" s="76">
        <f t="shared" si="4"/>
        <v>195.17335610449067</v>
      </c>
      <c r="AC20" s="76">
        <f t="shared" si="4"/>
        <v>194.44612714994409</v>
      </c>
      <c r="AD20" s="76">
        <f t="shared" si="4"/>
        <v>193.68881851526476</v>
      </c>
      <c r="AE20" s="76">
        <f t="shared" si="4"/>
        <v>192.90475642127419</v>
      </c>
      <c r="AF20" s="76">
        <f t="shared" si="4"/>
        <v>192.0979961963979</v>
      </c>
      <c r="AG20" s="76">
        <f t="shared" si="4"/>
        <v>191.26901681643415</v>
      </c>
      <c r="AH20" s="76">
        <f t="shared" si="4"/>
        <v>190.42117643392433</v>
      </c>
      <c r="AI20" s="76">
        <f t="shared" si="4"/>
        <v>189.5576416110905</v>
      </c>
      <c r="AJ20" s="76">
        <f t="shared" si="4"/>
        <v>188.68170663703424</v>
      </c>
      <c r="AK20" s="76">
        <f t="shared" si="4"/>
        <v>187.79498938556307</v>
      </c>
      <c r="AL20" s="76">
        <f t="shared" si="4"/>
        <v>186.90099170195785</v>
      </c>
      <c r="AM20" s="76">
        <f t="shared" si="4"/>
        <v>185.99994243021115</v>
      </c>
      <c r="AN20" s="76">
        <f t="shared" si="4"/>
        <v>185.0937361857028</v>
      </c>
      <c r="AO20" s="76">
        <f t="shared" si="4"/>
        <v>184.18238893429282</v>
      </c>
      <c r="AP20" s="76">
        <f t="shared" si="4"/>
        <v>183.26682137390455</v>
      </c>
      <c r="AQ20" s="76">
        <f t="shared" si="4"/>
        <v>182.34787969511493</v>
      </c>
      <c r="AR20" s="76">
        <f t="shared" si="4"/>
        <v>181.42557454183068</v>
      </c>
      <c r="AS20" s="76">
        <f t="shared" si="4"/>
        <v>180.50185907091813</v>
      </c>
      <c r="AT20" s="76">
        <f t="shared" si="4"/>
        <v>179.57735062896174</v>
      </c>
      <c r="AU20" s="76">
        <f t="shared" si="4"/>
        <v>178.65366708976907</v>
      </c>
    </row>
    <row r="21" spans="2:47">
      <c r="B21" s="11" t="str">
        <f t="shared" si="1"/>
        <v>ELE_UZYTEK</v>
      </c>
      <c r="C21" t="s">
        <v>166</v>
      </c>
      <c r="D21" s="80">
        <v>3.5714285714285712E-2</v>
      </c>
      <c r="G21" s="11" t="str">
        <f t="shared" si="2"/>
        <v>CIEP_UZYTEK</v>
      </c>
      <c r="H21" t="s">
        <v>166</v>
      </c>
      <c r="I21" s="80">
        <v>3.5714285714285712E-2</v>
      </c>
    </row>
    <row r="22" spans="2:47">
      <c r="B22" s="11" t="str">
        <f t="shared" si="1"/>
        <v>ELE_UZYTEK</v>
      </c>
      <c r="C22" t="s">
        <v>167</v>
      </c>
      <c r="D22" s="80">
        <v>3.5714285714285712E-2</v>
      </c>
      <c r="G22" s="11" t="str">
        <f t="shared" si="2"/>
        <v>CIEP_UZYTEK</v>
      </c>
      <c r="H22" t="s">
        <v>167</v>
      </c>
      <c r="I22" s="80">
        <v>3.5714285714285712E-2</v>
      </c>
    </row>
    <row r="23" spans="2:47">
      <c r="B23" s="11" t="str">
        <f t="shared" si="1"/>
        <v>ELE_UZYTEK</v>
      </c>
      <c r="C23" t="s">
        <v>168</v>
      </c>
      <c r="D23" s="80">
        <v>3.5714285714285712E-2</v>
      </c>
      <c r="G23" s="11" t="str">
        <f t="shared" si="2"/>
        <v>CIEP_UZYTEK</v>
      </c>
      <c r="H23" t="s">
        <v>168</v>
      </c>
      <c r="I23" s="80">
        <v>3.5714285714285712E-2</v>
      </c>
    </row>
    <row r="24" spans="2:47">
      <c r="B24" s="11" t="str">
        <f t="shared" si="1"/>
        <v>ELE_UZYTEK</v>
      </c>
      <c r="C24" t="s">
        <v>169</v>
      </c>
      <c r="D24" s="80">
        <v>3.5714285714285712E-2</v>
      </c>
      <c r="G24" s="11" t="str">
        <f t="shared" si="2"/>
        <v>CIEP_UZYTEK</v>
      </c>
      <c r="H24" t="s">
        <v>169</v>
      </c>
      <c r="I24" s="80">
        <v>3.5714285714285712E-2</v>
      </c>
    </row>
    <row r="25" spans="2:47">
      <c r="B25" s="11" t="str">
        <f t="shared" si="1"/>
        <v>ELE_UZYTEK</v>
      </c>
      <c r="C25" t="s">
        <v>170</v>
      </c>
      <c r="D25" s="80">
        <v>3.5714285714285712E-2</v>
      </c>
      <c r="G25" s="11" t="str">
        <f t="shared" si="2"/>
        <v>CIEP_UZYTEK</v>
      </c>
      <c r="H25" t="s">
        <v>170</v>
      </c>
      <c r="I25" s="80">
        <v>3.5714285714285712E-2</v>
      </c>
    </row>
    <row r="26" spans="2:47">
      <c r="B26" s="11" t="str">
        <f t="shared" si="1"/>
        <v>ELE_UZYTEK</v>
      </c>
      <c r="C26" t="s">
        <v>171</v>
      </c>
      <c r="D26" s="80">
        <v>3.5714285714285712E-2</v>
      </c>
      <c r="G26" s="11" t="str">
        <f t="shared" si="2"/>
        <v>CIEP_UZYTEK</v>
      </c>
      <c r="H26" t="s">
        <v>171</v>
      </c>
      <c r="I26" s="80">
        <v>3.5714285714285712E-2</v>
      </c>
    </row>
    <row r="27" spans="2:47">
      <c r="B27" s="11" t="str">
        <f t="shared" si="1"/>
        <v>ELE_UZYTEK</v>
      </c>
      <c r="C27" t="s">
        <v>172</v>
      </c>
      <c r="D27" s="80">
        <v>3.5714285714285712E-2</v>
      </c>
      <c r="G27" s="11" t="str">
        <f t="shared" si="2"/>
        <v>CIEP_UZYTEK</v>
      </c>
      <c r="H27" t="s">
        <v>172</v>
      </c>
      <c r="I27" s="80">
        <v>3.5714285714285712E-2</v>
      </c>
    </row>
    <row r="28" spans="2:47">
      <c r="B28" s="11" t="str">
        <f t="shared" si="1"/>
        <v>ELE_UZYTEK</v>
      </c>
      <c r="C28" t="s">
        <v>173</v>
      </c>
      <c r="D28" s="80">
        <v>3.5714285714285712E-2</v>
      </c>
      <c r="G28" s="11" t="str">
        <f t="shared" si="2"/>
        <v>CIEP_UZYTEK</v>
      </c>
      <c r="H28" t="s">
        <v>173</v>
      </c>
      <c r="I28" s="80">
        <v>3.5714285714285712E-2</v>
      </c>
    </row>
    <row r="29" spans="2:47">
      <c r="B29" s="11" t="str">
        <f t="shared" si="1"/>
        <v>ELE_UZYTEK</v>
      </c>
      <c r="C29" t="s">
        <v>174</v>
      </c>
      <c r="D29" s="80">
        <v>3.5714285714285712E-2</v>
      </c>
      <c r="G29" s="11" t="str">
        <f t="shared" si="2"/>
        <v>CIEP_UZYTEK</v>
      </c>
      <c r="H29" t="s">
        <v>174</v>
      </c>
      <c r="I29" s="80">
        <v>3.5714285714285712E-2</v>
      </c>
    </row>
    <row r="30" spans="2:47">
      <c r="B30" s="11" t="str">
        <f t="shared" si="1"/>
        <v>ELE_UZYTEK</v>
      </c>
      <c r="C30" t="s">
        <v>175</v>
      </c>
      <c r="D30" s="80">
        <v>3.5714285714285712E-2</v>
      </c>
      <c r="G30" s="11" t="str">
        <f t="shared" si="2"/>
        <v>CIEP_UZYTEK</v>
      </c>
      <c r="H30" t="s">
        <v>175</v>
      </c>
      <c r="I30" s="80">
        <v>3.5714285714285712E-2</v>
      </c>
    </row>
    <row r="31" spans="2:47">
      <c r="B31" s="11" t="str">
        <f t="shared" si="1"/>
        <v>ELE_UZYTEK</v>
      </c>
      <c r="C31" t="s">
        <v>176</v>
      </c>
      <c r="D31" s="80">
        <v>3.5714285714285712E-2</v>
      </c>
      <c r="G31" s="11" t="str">
        <f t="shared" si="2"/>
        <v>CIEP_UZYTEK</v>
      </c>
      <c r="H31" t="s">
        <v>176</v>
      </c>
      <c r="I31" s="80">
        <v>3.5714285714285712E-2</v>
      </c>
    </row>
    <row r="32" spans="2:47">
      <c r="B32" s="11" t="str">
        <f t="shared" si="1"/>
        <v>ELE_UZYTEK</v>
      </c>
      <c r="C32" t="s">
        <v>177</v>
      </c>
      <c r="D32" s="80">
        <v>3.5714285714285712E-2</v>
      </c>
      <c r="G32" s="11" t="str">
        <f t="shared" si="2"/>
        <v>CIEP_UZYTEK</v>
      </c>
      <c r="H32" t="s">
        <v>177</v>
      </c>
      <c r="I32" s="80">
        <v>3.5714285714285712E-2</v>
      </c>
    </row>
    <row r="33" spans="2:9">
      <c r="B33" s="11" t="str">
        <f t="shared" si="1"/>
        <v>ELE_UZYTEK</v>
      </c>
      <c r="C33" t="s">
        <v>178</v>
      </c>
      <c r="D33" s="80">
        <v>3.5714285714285712E-2</v>
      </c>
      <c r="G33" s="11" t="str">
        <f t="shared" si="2"/>
        <v>CIEP_UZYTEK</v>
      </c>
      <c r="H33" t="s">
        <v>178</v>
      </c>
      <c r="I33" s="80">
        <v>3.5714285714285712E-2</v>
      </c>
    </row>
    <row r="34" spans="2:9">
      <c r="B34" s="11" t="str">
        <f t="shared" si="1"/>
        <v>ELE_UZYTEK</v>
      </c>
      <c r="C34" t="s">
        <v>179</v>
      </c>
      <c r="D34" s="80">
        <v>3.5714285714285712E-2</v>
      </c>
      <c r="G34" s="11" t="str">
        <f t="shared" si="2"/>
        <v>CIEP_UZYTEK</v>
      </c>
      <c r="H34" t="s">
        <v>179</v>
      </c>
      <c r="I34" s="80">
        <v>3.5714285714285712E-2</v>
      </c>
    </row>
    <row r="35" spans="2:9">
      <c r="B35" s="11" t="str">
        <f t="shared" si="1"/>
        <v>ELE_UZYTEK</v>
      </c>
      <c r="C35" t="s">
        <v>180</v>
      </c>
      <c r="D35" s="80">
        <v>3.5714285714285712E-2</v>
      </c>
      <c r="G35" s="11" t="str">
        <f t="shared" si="2"/>
        <v>CIEP_UZYTEK</v>
      </c>
      <c r="H35" t="s">
        <v>180</v>
      </c>
      <c r="I35" s="80">
        <v>3.5714285714285712E-2</v>
      </c>
    </row>
    <row r="36" spans="2:9">
      <c r="B36" s="11" t="str">
        <f t="shared" si="1"/>
        <v>ELE_UZYTEK</v>
      </c>
      <c r="C36" t="s">
        <v>181</v>
      </c>
      <c r="D36" s="80">
        <v>3.5714285714285712E-2</v>
      </c>
      <c r="G36" s="11" t="str">
        <f t="shared" si="2"/>
        <v>CIEP_UZYTEK</v>
      </c>
      <c r="H36" t="s">
        <v>181</v>
      </c>
      <c r="I36" s="80">
        <v>3.5714285714285712E-2</v>
      </c>
    </row>
    <row r="37" spans="2:9">
      <c r="B37" s="11" t="str">
        <f t="shared" si="1"/>
        <v>ELE_UZYTEK</v>
      </c>
      <c r="C37" t="s">
        <v>182</v>
      </c>
      <c r="D37" s="80">
        <v>3.5714285714285712E-2</v>
      </c>
      <c r="G37" s="11" t="str">
        <f t="shared" si="2"/>
        <v>CIEP_UZYTEK</v>
      </c>
      <c r="H37" t="s">
        <v>182</v>
      </c>
      <c r="I37" s="80">
        <v>3.5714285714285712E-2</v>
      </c>
    </row>
    <row r="38" spans="2:9">
      <c r="B38" s="11" t="str">
        <f t="shared" si="1"/>
        <v>ELE_UZYTEK</v>
      </c>
      <c r="C38" t="s">
        <v>183</v>
      </c>
      <c r="D38" s="80">
        <v>3.5714285714285712E-2</v>
      </c>
      <c r="G38" s="11" t="str">
        <f t="shared" si="2"/>
        <v>CIEP_UZYTEK</v>
      </c>
      <c r="H38" t="s">
        <v>183</v>
      </c>
      <c r="I38" s="80">
        <v>3.5714285714285712E-2</v>
      </c>
    </row>
    <row r="39" spans="2:9">
      <c r="B39" s="11" t="str">
        <f t="shared" si="1"/>
        <v>ELE_UZYTEK</v>
      </c>
      <c r="C39" t="s">
        <v>184</v>
      </c>
      <c r="D39" s="80">
        <v>3.5714285714285712E-2</v>
      </c>
      <c r="G39" s="11" t="str">
        <f t="shared" si="2"/>
        <v>CIEP_UZYTEK</v>
      </c>
      <c r="H39" t="s">
        <v>184</v>
      </c>
      <c r="I39" s="80">
        <v>3.5714285714285712E-2</v>
      </c>
    </row>
    <row r="40" spans="2:9">
      <c r="B40" s="11" t="str">
        <f t="shared" si="1"/>
        <v>ELE_UZYTEK</v>
      </c>
      <c r="C40" t="s">
        <v>185</v>
      </c>
      <c r="D40" s="80">
        <v>3.5714285714285712E-2</v>
      </c>
      <c r="G40" s="11" t="str">
        <f t="shared" si="2"/>
        <v>CIEP_UZYTEK</v>
      </c>
      <c r="H40" t="s">
        <v>185</v>
      </c>
      <c r="I40" s="80">
        <v>3.5714285714285712E-2</v>
      </c>
    </row>
    <row r="41" spans="2:9">
      <c r="B41" s="11" t="str">
        <f t="shared" si="1"/>
        <v>ELE_UZYTEK</v>
      </c>
      <c r="C41" t="s">
        <v>186</v>
      </c>
      <c r="D41" s="80">
        <v>3.5714285714285712E-2</v>
      </c>
      <c r="G41" s="11" t="str">
        <f t="shared" si="2"/>
        <v>CIEP_UZYTEK</v>
      </c>
      <c r="H41" t="s">
        <v>186</v>
      </c>
      <c r="I41" s="80">
        <v>3.5714285714285712E-2</v>
      </c>
    </row>
    <row r="42" spans="2:9">
      <c r="B42" s="11" t="str">
        <f t="shared" si="1"/>
        <v>ELE_UZYTEK</v>
      </c>
      <c r="C42" t="s">
        <v>187</v>
      </c>
      <c r="D42" s="80">
        <v>3.5714285714285712E-2</v>
      </c>
      <c r="G42" s="11" t="str">
        <f t="shared" si="2"/>
        <v>CIEP_UZYTEK</v>
      </c>
      <c r="H42" t="s">
        <v>187</v>
      </c>
      <c r="I42" s="80">
        <v>3.5714285714285712E-2</v>
      </c>
    </row>
    <row r="43" spans="2:9">
      <c r="B43" s="11" t="str">
        <f t="shared" si="1"/>
        <v>ELE_UZYTEK</v>
      </c>
      <c r="C43" t="s">
        <v>188</v>
      </c>
      <c r="D43" s="80">
        <v>3.5714285714285712E-2</v>
      </c>
      <c r="G43" s="11" t="str">
        <f t="shared" si="2"/>
        <v>CIEP_UZYTEK</v>
      </c>
      <c r="H43" t="s">
        <v>188</v>
      </c>
      <c r="I43" s="80">
        <v>3.5714285714285712E-2</v>
      </c>
    </row>
    <row r="44" spans="2:9">
      <c r="B44" s="11" t="str">
        <f t="shared" si="1"/>
        <v>ELE_UZYTEK</v>
      </c>
      <c r="C44" t="s">
        <v>189</v>
      </c>
      <c r="D44" s="80">
        <v>3.5714285714285712E-2</v>
      </c>
      <c r="G44" s="11" t="str">
        <f t="shared" si="2"/>
        <v>CIEP_UZYTEK</v>
      </c>
      <c r="H44" t="s">
        <v>189</v>
      </c>
      <c r="I44" s="80">
        <v>3.5714285714285712E-2</v>
      </c>
    </row>
  </sheetData>
  <mergeCells count="1">
    <mergeCell ref="C6:I6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C57C17-9AC4-4C0D-B16C-D5C0FBD08A1B}"/>
</file>

<file path=customXml/itemProps2.xml><?xml version="1.0" encoding="utf-8"?>
<ds:datastoreItem xmlns:ds="http://schemas.openxmlformats.org/officeDocument/2006/customXml" ds:itemID="{1CA861A5-7E6A-41A7-8E0B-DCD15A12B5CB}"/>
</file>

<file path=customXml/itemProps3.xml><?xml version="1.0" encoding="utf-8"?>
<ds:datastoreItem xmlns:ds="http://schemas.openxmlformats.org/officeDocument/2006/customXml" ds:itemID="{A551C1B6-05FC-4B61-8034-B37F3A057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Artur Wyrwa</cp:lastModifiedBy>
  <cp:revision/>
  <dcterms:created xsi:type="dcterms:W3CDTF">2000-12-13T15:53:11Z</dcterms:created>
  <dcterms:modified xsi:type="dcterms:W3CDTF">2022-08-23T10:11:31Z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693244576454162</vt:r8>
  </property>
</Properties>
</file>