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<sst xmlns="http://schemas.openxmlformats.org/spreadsheetml/2006/main" count="48" uniqueCount="16">
  <si>
    <t>65% Payouts for Unordered Picks, No Second Chance</t>
  </si>
  <si>
    <t>65% Payouts for Unordered Picks, Including Flush, No Second Chance</t>
  </si>
  <si>
    <t>P(Hit)</t>
  </si>
  <si>
    <t>P(Flush)</t>
  </si>
  <si>
    <t>Actual Payouts, Including Flush, No Second Chance</t>
  </si>
  <si>
    <t>P(Miss)</t>
  </si>
  <si>
    <t>Bet</t>
  </si>
  <si>
    <t>Bet Dollars</t>
  </si>
  <si>
    <t>Payout</t>
  </si>
  <si>
    <t>EV</t>
  </si>
  <si>
    <t>Correct Picks</t>
  </si>
  <si>
    <t>Odds of Pick</t>
  </si>
  <si>
    <t>FlushWin</t>
  </si>
  <si>
    <t>65% Payouts for Unordered Picks with 1 Random Second Chance</t>
  </si>
  <si>
    <t>65% Payouts for Unordered Picks with 1 Random Second Chance, Includes Flush</t>
  </si>
  <si>
    <t>Actual Payouts, Including Flush, 1 Random Second Chance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</si>
</sst>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b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5" fillId="0" fontId="2" numFmtId="0" xfId="0" applyBorder="1" applyFont="1"/>
    <xf borderId="0" fillId="0" fontId="4" numFmtId="0" xfId="0" applyAlignment="1" applyFont="1">
      <alignment readingOrder="0"/>
    </xf>
    <xf borderId="7" fillId="0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4" numFmtId="0" xfId="0" applyBorder="1" applyFont="1"/>
    <xf borderId="4" fillId="0" fontId="4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8" fillId="0" fontId="4" numFmtId="0" xfId="0" applyBorder="1" applyFont="1"/>
    <xf borderId="4" fillId="0" fontId="1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1" fillId="0" fontId="4" numFmtId="0" xfId="0" applyBorder="1" applyFont="1"/>
    <xf borderId="10" fillId="0" fontId="1" numFmtId="0" xfId="0" applyBorder="1" applyFont="1"/>
    <xf borderId="8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3"/>
      <c r="G1" s="1" t="s">
        <v>1</v>
      </c>
      <c r="H1" s="2"/>
      <c r="I1" s="2"/>
      <c r="J1" s="2"/>
      <c r="K1" s="3"/>
    </row>
    <row r="2">
      <c r="A2" s="4" t="s">
        <v>2</v>
      </c>
      <c r="B2" s="5">
        <v>0.2</v>
      </c>
      <c r="C2" s="6"/>
      <c r="D2" s="6"/>
      <c r="E2" s="7"/>
      <c r="G2" s="8" t="s">
        <v>2</v>
      </c>
      <c r="H2" s="6">
        <v>0.2</v>
      </c>
      <c r="I2" s="5" t="s">
        <v>3</v>
      </c>
      <c r="J2" s="6">
        <f>5/(5)^5</f>
        <v>0.0016</v>
      </c>
      <c r="K2" s="9"/>
      <c r="N2" s="10" t="s">
        <v>4</v>
      </c>
    </row>
    <row r="3">
      <c r="A3" s="4" t="s">
        <v>5</v>
      </c>
      <c r="B3" s="5">
        <v>0.8</v>
      </c>
      <c r="C3" s="6"/>
      <c r="D3" s="6"/>
      <c r="E3" s="7"/>
      <c r="G3" s="8" t="s">
        <v>5</v>
      </c>
      <c r="H3" s="6">
        <v>0.8</v>
      </c>
      <c r="I3" s="6"/>
      <c r="J3" s="6"/>
      <c r="K3" s="9"/>
      <c r="N3" s="11" t="s">
        <v>6</v>
      </c>
      <c r="O3" s="12">
        <v>1.0</v>
      </c>
      <c r="P3" s="13" t="s">
        <v>6</v>
      </c>
      <c r="Q3" s="12">
        <v>2.0</v>
      </c>
      <c r="R3" s="13" t="s">
        <v>6</v>
      </c>
      <c r="S3" s="12">
        <v>5.0</v>
      </c>
    </row>
    <row r="4">
      <c r="A4" s="4"/>
      <c r="B4" s="5"/>
      <c r="C4" s="6" t="s">
        <v>7</v>
      </c>
      <c r="E4" s="14"/>
      <c r="G4" s="8"/>
      <c r="H4" s="6"/>
      <c r="I4" s="6" t="s">
        <v>7</v>
      </c>
      <c r="K4" s="14"/>
      <c r="M4" s="15"/>
      <c r="N4" s="11" t="s">
        <v>8</v>
      </c>
      <c r="O4" s="12" t="s">
        <v>9</v>
      </c>
      <c r="P4" s="13" t="s">
        <v>8</v>
      </c>
      <c r="Q4" s="16" t="s">
        <v>9</v>
      </c>
      <c r="R4" s="13" t="s">
        <v>8</v>
      </c>
      <c r="S4" s="16" t="s">
        <v>9</v>
      </c>
    </row>
    <row r="5">
      <c r="A5" s="4" t="s">
        <v>10</v>
      </c>
      <c r="B5" s="6" t="s">
        <v>11</v>
      </c>
      <c r="C5" s="17">
        <v>1.0</v>
      </c>
      <c r="D5" s="17">
        <v>2.0</v>
      </c>
      <c r="E5" s="18">
        <v>5.0</v>
      </c>
      <c r="G5" s="8" t="s">
        <v>10</v>
      </c>
      <c r="H5" s="6" t="s">
        <v>11</v>
      </c>
      <c r="I5" s="19">
        <v>1.0</v>
      </c>
      <c r="J5" s="19">
        <v>2.0</v>
      </c>
      <c r="K5" s="20">
        <v>5.0</v>
      </c>
      <c r="N5" s="21"/>
      <c r="O5" s="22"/>
      <c r="P5" s="23"/>
      <c r="Q5" s="22"/>
      <c r="R5" s="23"/>
      <c r="S5" s="22"/>
    </row>
    <row r="6">
      <c r="A6" s="24">
        <v>0.0</v>
      </c>
      <c r="B6" s="19">
        <f t="shared" ref="B6:B11" si="3">($B$2)^(A6)*($B$3)^(5-A6)</f>
        <v>0.32768</v>
      </c>
      <c r="C6" s="25">
        <f t="shared" ref="C6:E6" si="1">((0.35*-1*C$5)-(-1*C$5*(1-$B6)))/$B6</f>
        <v>0.9836425781</v>
      </c>
      <c r="D6" s="25">
        <f t="shared" si="1"/>
        <v>1.967285156</v>
      </c>
      <c r="E6" s="25">
        <f t="shared" si="1"/>
        <v>4.918212891</v>
      </c>
      <c r="G6" s="26">
        <v>0.0</v>
      </c>
      <c r="H6" s="19">
        <f t="shared" ref="H6:H11" si="5">($B$2)^(G6)*($B$3)^(5-G6)</f>
        <v>0.32768</v>
      </c>
      <c r="I6" s="25">
        <f t="shared" ref="I6:K6" si="2">((0.35*-1*I$5)-(-1*I$5*(1-$H6))-(I$12*$H$12))/$H6</f>
        <v>0.6174316406</v>
      </c>
      <c r="J6" s="25">
        <f t="shared" si="2"/>
        <v>1.234863281</v>
      </c>
      <c r="K6" s="25">
        <f t="shared" si="2"/>
        <v>2.965087891</v>
      </c>
      <c r="M6" s="15"/>
      <c r="N6" s="21">
        <v>0.0</v>
      </c>
      <c r="O6" s="22">
        <f t="shared" ref="O6:O11" si="7">(-1*$O$3*(1-$H6))+$H6*N6+$H$12*$I$12</f>
        <v>-0.55232</v>
      </c>
      <c r="P6" s="21">
        <v>1.0</v>
      </c>
      <c r="Q6" s="22">
        <f t="shared" ref="Q6:Q11" si="8">(-1*$Q$3*(1-$H6))+$H6*P6+$H$12*$J$12</f>
        <v>-0.77696</v>
      </c>
      <c r="R6" s="21">
        <v>3.0</v>
      </c>
      <c r="S6" s="22">
        <f t="shared" ref="S6:S11" si="9">(-1*$S$3*(1-$H6))+$H6*R6+$H$12*$K$12</f>
        <v>-1.73856</v>
      </c>
    </row>
    <row r="7">
      <c r="A7" s="24">
        <v>1.0</v>
      </c>
      <c r="B7" s="19">
        <f t="shared" si="3"/>
        <v>0.08192</v>
      </c>
      <c r="C7" s="25">
        <f t="shared" ref="C7:E7" si="4">((0.35*-1*C$5)-(-1*C$5*(1-$B7)))/$B7</f>
        <v>6.934570313</v>
      </c>
      <c r="D7" s="25">
        <f t="shared" si="4"/>
        <v>13.86914063</v>
      </c>
      <c r="E7" s="25">
        <f t="shared" si="4"/>
        <v>34.67285156</v>
      </c>
      <c r="G7" s="26">
        <v>1.0</v>
      </c>
      <c r="H7" s="19">
        <f t="shared" si="5"/>
        <v>0.08192</v>
      </c>
      <c r="I7" s="25">
        <f t="shared" ref="I7:K7" si="6">((0.35*-1*I$5)-(-1*I$5*(1-$H7))-(I$12*$H$12))/$H7</f>
        <v>5.469726563</v>
      </c>
      <c r="J7" s="25">
        <f t="shared" si="6"/>
        <v>10.93945313</v>
      </c>
      <c r="K7" s="25">
        <f t="shared" si="6"/>
        <v>26.86035156</v>
      </c>
      <c r="M7" s="15"/>
      <c r="N7" s="21">
        <v>5.0</v>
      </c>
      <c r="O7" s="22">
        <f t="shared" si="7"/>
        <v>-0.38848</v>
      </c>
      <c r="P7" s="21">
        <v>10.0</v>
      </c>
      <c r="Q7" s="22">
        <f t="shared" si="8"/>
        <v>-0.77696</v>
      </c>
      <c r="R7" s="21">
        <v>25.0</v>
      </c>
      <c r="S7" s="22">
        <f t="shared" si="9"/>
        <v>-1.9024</v>
      </c>
    </row>
    <row r="8">
      <c r="A8" s="24">
        <v>2.0</v>
      </c>
      <c r="B8" s="19">
        <f t="shared" si="3"/>
        <v>0.02048</v>
      </c>
      <c r="C8" s="25">
        <f t="shared" ref="C8:E8" si="10">((0.35*-1*C$5)-(-1*C$5*(1-$B8)))/$B8</f>
        <v>30.73828125</v>
      </c>
      <c r="D8" s="25">
        <f t="shared" si="10"/>
        <v>61.4765625</v>
      </c>
      <c r="E8" s="25">
        <f t="shared" si="10"/>
        <v>153.6914063</v>
      </c>
      <c r="G8" s="26">
        <v>2.0</v>
      </c>
      <c r="H8" s="19">
        <f t="shared" si="5"/>
        <v>0.02048</v>
      </c>
      <c r="I8" s="25">
        <f t="shared" ref="I8:K8" si="11">((0.35*-1*I$5)-(-1*I$5*(1-$H8))-(I$12*$H$12))/$H8</f>
        <v>24.87890625</v>
      </c>
      <c r="J8" s="25">
        <f t="shared" si="11"/>
        <v>49.7578125</v>
      </c>
      <c r="K8" s="25">
        <f t="shared" si="11"/>
        <v>122.4414063</v>
      </c>
      <c r="M8" s="15"/>
      <c r="N8" s="21">
        <v>20.0</v>
      </c>
      <c r="O8" s="22">
        <f t="shared" si="7"/>
        <v>-0.44992</v>
      </c>
      <c r="P8" s="21">
        <v>50.0</v>
      </c>
      <c r="Q8" s="22">
        <f t="shared" si="8"/>
        <v>-0.69504</v>
      </c>
      <c r="R8" s="21">
        <v>120.0</v>
      </c>
      <c r="S8" s="22">
        <f t="shared" si="9"/>
        <v>-1.8</v>
      </c>
    </row>
    <row r="9">
      <c r="A9" s="24">
        <v>3.0</v>
      </c>
      <c r="B9" s="19">
        <f t="shared" si="3"/>
        <v>0.00512</v>
      </c>
      <c r="C9" s="25">
        <f t="shared" ref="C9:E9" si="12">((0.35*-1*C$5)-(-1*C$5*(1-$B9)))/$B9</f>
        <v>125.953125</v>
      </c>
      <c r="D9" s="25">
        <f t="shared" si="12"/>
        <v>251.90625</v>
      </c>
      <c r="E9" s="25">
        <f t="shared" si="12"/>
        <v>629.765625</v>
      </c>
      <c r="G9" s="26">
        <v>3.0</v>
      </c>
      <c r="H9" s="19">
        <f t="shared" si="5"/>
        <v>0.00512</v>
      </c>
      <c r="I9" s="25">
        <f t="shared" ref="I9:K9" si="13">((0.35*-1*I$5)-(-1*I$5*(1-$H9))-(I$12*$H$12))/$H9</f>
        <v>102.515625</v>
      </c>
      <c r="J9" s="25">
        <f t="shared" si="13"/>
        <v>205.03125</v>
      </c>
      <c r="K9" s="25">
        <f t="shared" si="13"/>
        <v>504.765625</v>
      </c>
      <c r="M9" s="15"/>
      <c r="N9" s="21">
        <v>100.0</v>
      </c>
      <c r="O9" s="22">
        <f t="shared" si="7"/>
        <v>-0.36288</v>
      </c>
      <c r="P9" s="21">
        <v>200.0</v>
      </c>
      <c r="Q9" s="22">
        <f t="shared" si="8"/>
        <v>-0.72576</v>
      </c>
      <c r="R9" s="21">
        <v>500.0</v>
      </c>
      <c r="S9" s="22">
        <f t="shared" si="9"/>
        <v>-1.7744</v>
      </c>
    </row>
    <row r="10">
      <c r="A10" s="24">
        <v>4.0</v>
      </c>
      <c r="B10" s="19">
        <f t="shared" si="3"/>
        <v>0.00128</v>
      </c>
      <c r="C10" s="25">
        <f t="shared" ref="C10:E10" si="14">((0.35*-1*C$5)-(-1*C$5*(1-$B10)))/$B10</f>
        <v>506.8125</v>
      </c>
      <c r="D10" s="25">
        <f t="shared" si="14"/>
        <v>1013.625</v>
      </c>
      <c r="E10" s="25">
        <f t="shared" si="14"/>
        <v>2534.0625</v>
      </c>
      <c r="G10" s="26">
        <v>4.0</v>
      </c>
      <c r="H10" s="19">
        <f t="shared" si="5"/>
        <v>0.00128</v>
      </c>
      <c r="I10" s="25">
        <f t="shared" ref="I10:K10" si="15">((0.35*-1*I$5)-(-1*I$5*(1-$H10))-(I$12*$H$12))/$H10</f>
        <v>413.0625</v>
      </c>
      <c r="J10" s="25">
        <f t="shared" si="15"/>
        <v>826.125</v>
      </c>
      <c r="K10" s="25">
        <f t="shared" si="15"/>
        <v>2034.0625</v>
      </c>
      <c r="M10" s="15"/>
      <c r="N10" s="21">
        <v>400.0</v>
      </c>
      <c r="O10" s="22">
        <f t="shared" si="7"/>
        <v>-0.36672</v>
      </c>
      <c r="P10" s="21">
        <v>800.0</v>
      </c>
      <c r="Q10" s="22">
        <f t="shared" si="8"/>
        <v>-0.73344</v>
      </c>
      <c r="R10" s="21">
        <v>2000.0</v>
      </c>
      <c r="S10" s="22">
        <f t="shared" si="9"/>
        <v>-1.7936</v>
      </c>
    </row>
    <row r="11">
      <c r="A11" s="27">
        <v>5.0</v>
      </c>
      <c r="B11" s="28">
        <f t="shared" si="3"/>
        <v>0.00032</v>
      </c>
      <c r="C11" s="25">
        <f t="shared" ref="C11:E11" si="16">((0.35*-1*C$5)-(-1*C$5*(1-$B11)))/$B11</f>
        <v>2030.25</v>
      </c>
      <c r="D11" s="25">
        <f t="shared" si="16"/>
        <v>4060.5</v>
      </c>
      <c r="E11" s="25">
        <f t="shared" si="16"/>
        <v>10151.25</v>
      </c>
      <c r="G11" s="24">
        <v>5.0</v>
      </c>
      <c r="H11" s="19">
        <f t="shared" si="5"/>
        <v>0.00032</v>
      </c>
      <c r="I11" s="25">
        <f t="shared" ref="I11:K11" si="17">((0.35*-1*I$5)-(-1*I$5*(1-$H11))-(I$12*$H$12))/$H11</f>
        <v>1655.25</v>
      </c>
      <c r="J11" s="25">
        <f t="shared" si="17"/>
        <v>3310.5</v>
      </c>
      <c r="K11" s="25">
        <f t="shared" si="17"/>
        <v>8151.25</v>
      </c>
      <c r="M11" s="15"/>
      <c r="N11" s="29">
        <v>1600.0</v>
      </c>
      <c r="O11" s="30">
        <f t="shared" si="7"/>
        <v>-0.36768</v>
      </c>
      <c r="P11" s="29">
        <v>3300.0</v>
      </c>
      <c r="Q11" s="30">
        <f t="shared" si="8"/>
        <v>-0.70336</v>
      </c>
      <c r="R11" s="29">
        <v>8000.0</v>
      </c>
      <c r="S11" s="30">
        <f t="shared" si="9"/>
        <v>-1.7984</v>
      </c>
    </row>
    <row r="12">
      <c r="G12" s="27" t="s">
        <v>12</v>
      </c>
      <c r="H12" s="31">
        <f>5/(5)^5</f>
        <v>0.0016</v>
      </c>
      <c r="I12" s="32">
        <v>75.0</v>
      </c>
      <c r="J12" s="32">
        <v>150.0</v>
      </c>
      <c r="K12" s="32">
        <v>400.0</v>
      </c>
    </row>
    <row r="15">
      <c r="A15" s="1" t="s">
        <v>13</v>
      </c>
      <c r="B15" s="2"/>
      <c r="C15" s="2"/>
      <c r="D15" s="2"/>
      <c r="E15" s="3"/>
      <c r="G15" s="1" t="s">
        <v>14</v>
      </c>
      <c r="H15" s="2"/>
      <c r="I15" s="2"/>
      <c r="J15" s="2"/>
      <c r="K15" s="3"/>
      <c r="N15" s="10" t="s">
        <v>15</v>
      </c>
    </row>
    <row r="16">
      <c r="A16" s="4" t="s">
        <v>2</v>
      </c>
      <c r="B16" s="6">
        <f>0.2 + (1/25)</f>
        <v>0.24</v>
      </c>
      <c r="C16" s="6"/>
      <c r="D16" s="6"/>
      <c r="E16" s="7"/>
      <c r="G16" s="8" t="s">
        <v>2</v>
      </c>
      <c r="H16" s="6">
        <f>0.2 + (1/25)</f>
        <v>0.24</v>
      </c>
      <c r="I16" s="5" t="s">
        <v>3</v>
      </c>
      <c r="J16" s="6">
        <f>5/(5)^5</f>
        <v>0.0016</v>
      </c>
      <c r="K16" s="9"/>
      <c r="N16" s="13" t="s">
        <v>6</v>
      </c>
      <c r="O16" s="16">
        <v>1.0</v>
      </c>
      <c r="P16" s="13" t="s">
        <v>6</v>
      </c>
      <c r="Q16" s="16">
        <v>2.0</v>
      </c>
      <c r="R16" s="13" t="s">
        <v>6</v>
      </c>
      <c r="S16" s="16">
        <v>5.0</v>
      </c>
    </row>
    <row r="17">
      <c r="A17" s="4" t="s">
        <v>5</v>
      </c>
      <c r="B17" s="6">
        <f>1-B16</f>
        <v>0.76</v>
      </c>
      <c r="C17" s="6"/>
      <c r="D17" s="6"/>
      <c r="E17" s="7"/>
      <c r="G17" s="8" t="s">
        <v>5</v>
      </c>
      <c r="H17" s="6">
        <f>1-H16</f>
        <v>0.76</v>
      </c>
      <c r="I17" s="6"/>
      <c r="J17" s="6"/>
      <c r="K17" s="9"/>
      <c r="N17" s="13" t="s">
        <v>8</v>
      </c>
      <c r="O17" s="16" t="s">
        <v>9</v>
      </c>
      <c r="P17" s="13" t="s">
        <v>8</v>
      </c>
      <c r="Q17" s="16" t="s">
        <v>9</v>
      </c>
      <c r="R17" s="13" t="s">
        <v>8</v>
      </c>
      <c r="S17" s="16" t="s">
        <v>9</v>
      </c>
    </row>
    <row r="18">
      <c r="A18" s="4"/>
      <c r="B18" s="5"/>
      <c r="C18" s="6" t="s">
        <v>7</v>
      </c>
      <c r="E18" s="14"/>
      <c r="G18" s="8"/>
      <c r="H18" s="6"/>
      <c r="I18" s="6" t="s">
        <v>7</v>
      </c>
      <c r="K18" s="14"/>
      <c r="N18" s="23"/>
      <c r="O18" s="22"/>
      <c r="P18" s="23"/>
      <c r="Q18" s="22"/>
      <c r="R18" s="23"/>
      <c r="S18" s="22"/>
    </row>
    <row r="19">
      <c r="A19" s="4" t="s">
        <v>10</v>
      </c>
      <c r="B19" s="6" t="s">
        <v>11</v>
      </c>
      <c r="C19" s="17">
        <v>1.0</v>
      </c>
      <c r="D19" s="17">
        <v>2.0</v>
      </c>
      <c r="E19" s="18">
        <v>5.0</v>
      </c>
      <c r="G19" s="8" t="s">
        <v>10</v>
      </c>
      <c r="H19" s="6" t="s">
        <v>11</v>
      </c>
      <c r="I19" s="19">
        <v>1.0</v>
      </c>
      <c r="J19" s="19">
        <v>2.0</v>
      </c>
      <c r="K19" s="20">
        <v>5.0</v>
      </c>
      <c r="M19" s="15"/>
      <c r="N19" s="21">
        <v>1.0</v>
      </c>
      <c r="O19" s="22">
        <f t="shared" ref="O19:O24" si="20">(-1*$O$16*(1-$H20))+$H20*N19+$H$26*$I$26</f>
        <v>-0.3728949248</v>
      </c>
      <c r="P19" s="21">
        <v>2.0</v>
      </c>
      <c r="Q19" s="22">
        <f t="shared" ref="Q19:Q24" si="21">(-1*$Q$16*(1-$H20))+$H20*P19+$H$26*$J$26</f>
        <v>-0.7457898496</v>
      </c>
      <c r="R19" s="21">
        <v>5.0</v>
      </c>
      <c r="S19" s="22">
        <f t="shared" ref="S19:S24" si="22">(-1*$S$16*(1-$H20))+$H20*R19+$H$26*$K$26</f>
        <v>-1.824474624</v>
      </c>
    </row>
    <row r="20">
      <c r="A20" s="24">
        <v>0.0</v>
      </c>
      <c r="B20" s="19">
        <f t="shared" ref="B20:B25" si="23">($B$16)^(A20)*($B$17)^(5-A20)</f>
        <v>0.2535525376</v>
      </c>
      <c r="C20" s="25">
        <f t="shared" ref="C20:E20" si="18">((0.35*-1*C$5)-(-1*C$5*(1-$B20)))/$B20</f>
        <v>1.563571267</v>
      </c>
      <c r="D20" s="25">
        <f t="shared" si="18"/>
        <v>3.127142533</v>
      </c>
      <c r="E20" s="25">
        <f t="shared" si="18"/>
        <v>7.817856334</v>
      </c>
      <c r="G20" s="26">
        <v>0.0</v>
      </c>
      <c r="H20" s="19">
        <f t="shared" ref="H20:H25" si="25">($B$16)^(G20)*($B$17)^(5-G20)</f>
        <v>0.2535525376</v>
      </c>
      <c r="I20" s="25">
        <f t="shared" ref="I20:K20" si="19">((0.35*-1*I$19)-(-1*I$19*(1-$H20))-(I$26*$H$26))/$H20</f>
        <v>1.090296571</v>
      </c>
      <c r="J20" s="25">
        <f t="shared" si="19"/>
        <v>2.180593143</v>
      </c>
      <c r="K20" s="25">
        <f t="shared" si="19"/>
        <v>5.293724625</v>
      </c>
      <c r="N20" s="23">
        <v>5.0</v>
      </c>
      <c r="O20" s="22">
        <f t="shared" si="20"/>
        <v>-0.3995846656</v>
      </c>
      <c r="P20" s="23">
        <v>10.0</v>
      </c>
      <c r="Q20" s="22">
        <f t="shared" si="21"/>
        <v>-0.7991693312</v>
      </c>
      <c r="R20" s="23">
        <v>25.0</v>
      </c>
      <c r="S20" s="22">
        <f t="shared" si="22"/>
        <v>-1.957923328</v>
      </c>
    </row>
    <row r="21">
      <c r="A21" s="24">
        <v>1.0</v>
      </c>
      <c r="B21" s="19">
        <f t="shared" si="23"/>
        <v>0.0800692224</v>
      </c>
      <c r="C21" s="25">
        <f t="shared" ref="C21:E21" si="24">((0.35*-1*C$5)-(-1*C$5*(1-$B21)))/$B21</f>
        <v>7.117975678</v>
      </c>
      <c r="D21" s="25">
        <f t="shared" si="24"/>
        <v>14.23595136</v>
      </c>
      <c r="E21" s="25">
        <f t="shared" si="24"/>
        <v>35.58987839</v>
      </c>
      <c r="G21" s="26">
        <v>1.0</v>
      </c>
      <c r="H21" s="19">
        <f t="shared" si="25"/>
        <v>0.0800692224</v>
      </c>
      <c r="I21" s="25">
        <f t="shared" ref="I21:K21" si="26">((0.35*-1*I$19)-(-1*I$19*(1-$H21))-(I$26*$H$26))/$H21</f>
        <v>5.619272476</v>
      </c>
      <c r="J21" s="25">
        <f t="shared" si="26"/>
        <v>11.23854495</v>
      </c>
      <c r="K21" s="25">
        <f t="shared" si="26"/>
        <v>27.59679465</v>
      </c>
      <c r="N21" s="23">
        <v>20.0</v>
      </c>
      <c r="O21" s="22">
        <f t="shared" si="20"/>
        <v>-0.3490146304</v>
      </c>
      <c r="P21" s="21">
        <v>40.0</v>
      </c>
      <c r="Q21" s="22">
        <f t="shared" si="21"/>
        <v>-0.6980292608</v>
      </c>
      <c r="R21" s="21">
        <v>100.0</v>
      </c>
      <c r="S21" s="22">
        <f t="shared" si="22"/>
        <v>-1.705073152</v>
      </c>
    </row>
    <row r="22">
      <c r="A22" s="24">
        <v>2.0</v>
      </c>
      <c r="B22" s="19">
        <f t="shared" si="23"/>
        <v>0.0252850176</v>
      </c>
      <c r="C22" s="25">
        <f t="shared" ref="C22:E22" si="27">((0.35*-1*C$5)-(-1*C$5*(1-$B22)))/$B22</f>
        <v>24.70692298</v>
      </c>
      <c r="D22" s="25">
        <f t="shared" si="27"/>
        <v>49.41384596</v>
      </c>
      <c r="E22" s="25">
        <f t="shared" si="27"/>
        <v>123.5346149</v>
      </c>
      <c r="G22" s="26">
        <v>2.0</v>
      </c>
      <c r="H22" s="19">
        <f t="shared" si="25"/>
        <v>0.0252850176</v>
      </c>
      <c r="I22" s="25">
        <f t="shared" ref="I22:K22" si="28">((0.35*-1*I$19)-(-1*I$19*(1-$H22))-(I$26*$H$26))/$H22</f>
        <v>19.96102951</v>
      </c>
      <c r="J22" s="25">
        <f t="shared" si="28"/>
        <v>39.92205901</v>
      </c>
      <c r="K22" s="25">
        <f t="shared" si="28"/>
        <v>98.22318304</v>
      </c>
      <c r="N22" s="21">
        <v>65.0</v>
      </c>
      <c r="O22" s="22">
        <f t="shared" si="20"/>
        <v>-0.3530070016</v>
      </c>
      <c r="P22" s="21">
        <v>130.0</v>
      </c>
      <c r="Q22" s="22">
        <f t="shared" si="21"/>
        <v>-0.7060140032</v>
      </c>
      <c r="R22" s="21">
        <v>320.0</v>
      </c>
      <c r="S22" s="22">
        <f t="shared" si="22"/>
        <v>-1.76495872</v>
      </c>
    </row>
    <row r="23">
      <c r="A23" s="24">
        <v>3.0</v>
      </c>
      <c r="B23" s="19">
        <f t="shared" si="23"/>
        <v>0.0079847424</v>
      </c>
      <c r="C23" s="25">
        <f t="shared" ref="C23:E23" si="29">((0.35*-1*C$5)-(-1*C$5*(1-$B23)))/$B23</f>
        <v>80.4052561</v>
      </c>
      <c r="D23" s="25">
        <f t="shared" si="29"/>
        <v>160.8105122</v>
      </c>
      <c r="E23" s="25">
        <f t="shared" si="29"/>
        <v>402.0262805</v>
      </c>
      <c r="G23" s="26">
        <v>3.0</v>
      </c>
      <c r="H23" s="19">
        <f t="shared" si="25"/>
        <v>0.0079847424</v>
      </c>
      <c r="I23" s="25">
        <f t="shared" ref="I23:K23" si="30">((0.35*-1*I$19)-(-1*I$19*(1-$H23))-(I$26*$H$26))/$H23</f>
        <v>65.37659344</v>
      </c>
      <c r="J23" s="25">
        <f t="shared" si="30"/>
        <v>130.7531869</v>
      </c>
      <c r="K23" s="25">
        <f t="shared" si="30"/>
        <v>321.873413</v>
      </c>
      <c r="N23" s="21">
        <v>200.0</v>
      </c>
      <c r="O23" s="22">
        <f t="shared" si="20"/>
        <v>-0.3731789824</v>
      </c>
      <c r="P23" s="21">
        <v>400.0</v>
      </c>
      <c r="Q23" s="22">
        <f t="shared" si="21"/>
        <v>-0.7463579648</v>
      </c>
      <c r="R23" s="21">
        <v>1000.0</v>
      </c>
      <c r="S23" s="22">
        <f t="shared" si="22"/>
        <v>-1.825894912</v>
      </c>
    </row>
    <row r="24">
      <c r="A24" s="24">
        <v>4.0</v>
      </c>
      <c r="B24" s="19">
        <f t="shared" si="23"/>
        <v>0.0025214976</v>
      </c>
      <c r="C24" s="25">
        <f t="shared" ref="C24:E24" si="31">((0.35*-1*C$5)-(-1*C$5*(1-$B24)))/$B24</f>
        <v>256.783311</v>
      </c>
      <c r="D24" s="25">
        <f t="shared" si="31"/>
        <v>513.566622</v>
      </c>
      <c r="E24" s="25">
        <f t="shared" si="31"/>
        <v>1283.916555</v>
      </c>
      <c r="G24" s="26">
        <v>4.0</v>
      </c>
      <c r="H24" s="19">
        <f t="shared" si="25"/>
        <v>0.0025214976</v>
      </c>
      <c r="I24" s="25">
        <f t="shared" ref="I24:K24" si="32">((0.35*-1*I$19)-(-1*I$19*(1-$H24))-(I$26*$H$26))/$H24</f>
        <v>209.1925459</v>
      </c>
      <c r="J24" s="25">
        <f t="shared" si="32"/>
        <v>418.3850918</v>
      </c>
      <c r="K24" s="25">
        <f t="shared" si="32"/>
        <v>1030.099141</v>
      </c>
      <c r="N24" s="29">
        <v>650.0</v>
      </c>
      <c r="O24" s="30">
        <f t="shared" si="20"/>
        <v>-0.3616331776</v>
      </c>
      <c r="P24" s="29">
        <v>1300.0</v>
      </c>
      <c r="Q24" s="30">
        <f t="shared" si="21"/>
        <v>-0.7232663552</v>
      </c>
      <c r="R24" s="29">
        <v>3200.0</v>
      </c>
      <c r="S24" s="30">
        <f t="shared" si="22"/>
        <v>-1.807979008</v>
      </c>
    </row>
    <row r="25">
      <c r="A25" s="27">
        <v>5.0</v>
      </c>
      <c r="B25" s="28">
        <f t="shared" si="23"/>
        <v>0.0007962624</v>
      </c>
      <c r="C25" s="25">
        <f t="shared" ref="C25:E25" si="33">((0.35*-1*C$5)-(-1*C$5*(1-$B25)))/$B25</f>
        <v>815.3138182</v>
      </c>
      <c r="D25" s="25">
        <f t="shared" si="33"/>
        <v>1630.627636</v>
      </c>
      <c r="E25" s="25">
        <f t="shared" si="33"/>
        <v>4076.569091</v>
      </c>
      <c r="G25" s="24">
        <v>5.0</v>
      </c>
      <c r="H25" s="19">
        <f t="shared" si="25"/>
        <v>0.0007962624</v>
      </c>
      <c r="I25" s="25">
        <f t="shared" ref="I25:K25" si="34">((0.35*-1*I$19)-(-1*I$19*(1-$H25))-(I$26*$H$26))/$H25</f>
        <v>664.6097287</v>
      </c>
      <c r="J25" s="25">
        <f t="shared" si="34"/>
        <v>1329.219457</v>
      </c>
      <c r="K25" s="25">
        <f t="shared" si="34"/>
        <v>3272.813947</v>
      </c>
    </row>
    <row r="26">
      <c r="G26" s="27" t="s">
        <v>12</v>
      </c>
      <c r="H26" s="31">
        <f>5/(5)^5</f>
        <v>0.0016</v>
      </c>
      <c r="I26" s="32">
        <v>75.0</v>
      </c>
      <c r="J26" s="32">
        <v>150.0</v>
      </c>
      <c r="K26" s="32">
        <v>400.0</v>
      </c>
    </row>
  </sheetData>
  <mergeCells count="10">
    <mergeCell ref="G1:K1"/>
    <mergeCell ref="N2:S2"/>
    <mergeCell ref="C4:E4"/>
    <mergeCell ref="A1:E1"/>
    <mergeCell ref="A15:E15"/>
    <mergeCell ref="C18:E18"/>
    <mergeCell ref="I4:K4"/>
    <mergeCell ref="G15:K15"/>
    <mergeCell ref="I18:K18"/>
    <mergeCell ref="N15:S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