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in\Documents\DIY\Ordinateur de bord Parapente\"/>
    </mc:Choice>
  </mc:AlternateContent>
  <bookViews>
    <workbookView xWindow="0" yWindow="0" windowWidth="20490" windowHeight="90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J41" i="1"/>
  <c r="M41" i="1"/>
  <c r="P41" i="1"/>
  <c r="R41" i="1"/>
  <c r="F52" i="1"/>
  <c r="J52" i="1"/>
  <c r="M52" i="1"/>
  <c r="P52" i="1"/>
  <c r="P23" i="1"/>
  <c r="M39" i="1"/>
  <c r="M40" i="1"/>
  <c r="M43" i="1"/>
  <c r="M44" i="1"/>
  <c r="M45" i="1"/>
  <c r="M49" i="1"/>
  <c r="S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2" i="1"/>
  <c r="R43" i="1"/>
  <c r="R44" i="1"/>
  <c r="R45" i="1"/>
  <c r="R46" i="1"/>
  <c r="R47" i="1"/>
  <c r="R48" i="1"/>
  <c r="R49" i="1"/>
  <c r="R50" i="1"/>
  <c r="R5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P48" i="1"/>
  <c r="P49" i="1"/>
  <c r="P50" i="1"/>
  <c r="P5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2" i="1"/>
  <c r="M46" i="1"/>
  <c r="M47" i="1"/>
  <c r="M48" i="1"/>
  <c r="M50" i="1"/>
  <c r="M5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<sst xmlns="http://schemas.openxmlformats.org/spreadsheetml/2006/main" count="168" uniqueCount="149">
  <si>
    <t>Part</t>
  </si>
  <si>
    <t>Value</t>
  </si>
  <si>
    <t>Package</t>
  </si>
  <si>
    <t>ATMEGA</t>
  </si>
  <si>
    <t>ATMEGA32U4-XUAU</t>
  </si>
  <si>
    <t>TQFP44-PAD</t>
  </si>
  <si>
    <t>1uF</t>
  </si>
  <si>
    <t>22uF</t>
  </si>
  <si>
    <t>4.7uF</t>
  </si>
  <si>
    <t>0.1uF</t>
  </si>
  <si>
    <t>C13</t>
  </si>
  <si>
    <t>C16</t>
  </si>
  <si>
    <t>10uF</t>
  </si>
  <si>
    <t>C18</t>
  </si>
  <si>
    <t>10nF</t>
  </si>
  <si>
    <t>C21</t>
  </si>
  <si>
    <t>CR2032</t>
  </si>
  <si>
    <t>CR2032-SMD</t>
  </si>
  <si>
    <t>D1</t>
  </si>
  <si>
    <t>SMA-DIODE_ALT</t>
  </si>
  <si>
    <t>D2</t>
  </si>
  <si>
    <t>CD1206-S01575</t>
  </si>
  <si>
    <t>MINIMELF</t>
  </si>
  <si>
    <t>D4</t>
  </si>
  <si>
    <t>red</t>
  </si>
  <si>
    <t>LED-1206</t>
  </si>
  <si>
    <t>DS3231</t>
  </si>
  <si>
    <t>DS3231/SO</t>
  </si>
  <si>
    <t>SO16W</t>
  </si>
  <si>
    <t>FER</t>
  </si>
  <si>
    <t>FB1206</t>
  </si>
  <si>
    <t>IC1</t>
  </si>
  <si>
    <t>4050D</t>
  </si>
  <si>
    <t>SO16</t>
  </si>
  <si>
    <t>JP2</t>
  </si>
  <si>
    <t>LiPo</t>
  </si>
  <si>
    <t>JST-2-SMD</t>
  </si>
  <si>
    <t>L1</t>
  </si>
  <si>
    <t>MH2029-300Y</t>
  </si>
  <si>
    <t>CDRH2D09</t>
  </si>
  <si>
    <t>MT3339</t>
  </si>
  <si>
    <t>FGPMMOPA6H</t>
  </si>
  <si>
    <t>Q1</t>
  </si>
  <si>
    <t>MSOP8</t>
  </si>
  <si>
    <t>R1</t>
  </si>
  <si>
    <t>1M</t>
  </si>
  <si>
    <t>R2</t>
  </si>
  <si>
    <t>2k</t>
  </si>
  <si>
    <t>2M</t>
  </si>
  <si>
    <t>220k</t>
  </si>
  <si>
    <t>R7</t>
  </si>
  <si>
    <t>1.2M</t>
  </si>
  <si>
    <t>R8</t>
  </si>
  <si>
    <t>R9</t>
  </si>
  <si>
    <t>10K</t>
  </si>
  <si>
    <t>R14</t>
  </si>
  <si>
    <t>1K</t>
  </si>
  <si>
    <t>R15</t>
  </si>
  <si>
    <t>100k</t>
  </si>
  <si>
    <t>R18</t>
  </si>
  <si>
    <t>300k</t>
  </si>
  <si>
    <t>S1</t>
  </si>
  <si>
    <t>U$1</t>
  </si>
  <si>
    <t>BMP085</t>
  </si>
  <si>
    <t>U$2</t>
  </si>
  <si>
    <t>µLCD-32PT</t>
  </si>
  <si>
    <t>U$3</t>
  </si>
  <si>
    <t>U.FL</t>
  </si>
  <si>
    <t>U$6</t>
  </si>
  <si>
    <t>HMC5883</t>
  </si>
  <si>
    <t>U$7</t>
  </si>
  <si>
    <t>MPU-6050</t>
  </si>
  <si>
    <t>U$8</t>
  </si>
  <si>
    <t>TMP102</t>
  </si>
  <si>
    <t>U1</t>
  </si>
  <si>
    <t>MCP73831</t>
  </si>
  <si>
    <t>SOT23-5</t>
  </si>
  <si>
    <t>TPS61200</t>
  </si>
  <si>
    <t>QFN-10_PAD</t>
  </si>
  <si>
    <t>U3</t>
  </si>
  <si>
    <t>TDFN-8</t>
  </si>
  <si>
    <t>U4</t>
  </si>
  <si>
    <t>USD-SOCKETNEW</t>
  </si>
  <si>
    <t>X1</t>
  </si>
  <si>
    <t>USB-MICROB</t>
  </si>
  <si>
    <t>Y1</t>
  </si>
  <si>
    <t>16MHz</t>
  </si>
  <si>
    <t>CRYSTAL-3.2-2.5</t>
  </si>
  <si>
    <t>4.7uH,1.2A</t>
  </si>
  <si>
    <t>Farnell part num</t>
  </si>
  <si>
    <t>Digikey part num</t>
  </si>
  <si>
    <t>Qty</t>
  </si>
  <si>
    <t>C1,C2,C6</t>
  </si>
  <si>
    <t>C3,C4</t>
  </si>
  <si>
    <t>C5,C7,C12,C14,C17,C19</t>
  </si>
  <si>
    <t>C8,C22</t>
  </si>
  <si>
    <t>C9,C10</t>
  </si>
  <si>
    <t>C11,C15,C20,C24</t>
  </si>
  <si>
    <t>100nF</t>
  </si>
  <si>
    <t>22pF</t>
  </si>
  <si>
    <t>10µF</t>
  </si>
  <si>
    <t>0.01µF</t>
  </si>
  <si>
    <t>L2,L3</t>
  </si>
  <si>
    <t>SparkFun part num</t>
  </si>
  <si>
    <t>Adafruit part num</t>
  </si>
  <si>
    <t>R3,R20</t>
  </si>
  <si>
    <t>R4,R5</t>
  </si>
  <si>
    <t>R6,R21</t>
  </si>
  <si>
    <t>R10,R13,R16</t>
  </si>
  <si>
    <t>R17,R19</t>
  </si>
  <si>
    <t>ATMEGA32U4-AU-ND</t>
  </si>
  <si>
    <t>Prix Farnell</t>
  </si>
  <si>
    <t>Prix Digikey</t>
  </si>
  <si>
    <t>DS3231S#-ND</t>
  </si>
  <si>
    <t>568-1453-5-ND</t>
  </si>
  <si>
    <t>828-1005-1-ND</t>
  </si>
  <si>
    <t>COM-09603</t>
  </si>
  <si>
    <t>Prix Sparkfun</t>
  </si>
  <si>
    <t>WRL-09144</t>
  </si>
  <si>
    <t>WM5587DKR-ND</t>
  </si>
  <si>
    <t>SEN-10530</t>
  </si>
  <si>
    <t>SEN-11028</t>
  </si>
  <si>
    <t>SEN-09418</t>
  </si>
  <si>
    <t>MCP73831T-2ACI/OTCT-ND</t>
  </si>
  <si>
    <t>LCD-10089</t>
  </si>
  <si>
    <t>Prix Adafruit</t>
  </si>
  <si>
    <t>296-27017-1-ND</t>
  </si>
  <si>
    <t>MAX17043</t>
  </si>
  <si>
    <t>U2,U5</t>
  </si>
  <si>
    <t>IRF7509</t>
  </si>
  <si>
    <t>IRF7509TRPBFCT-ND</t>
  </si>
  <si>
    <t>MICRO-SD-SOCKET</t>
  </si>
  <si>
    <t>PRT-00127</t>
  </si>
  <si>
    <t>101-00581-59-1-ND</t>
  </si>
  <si>
    <t>Choix fournisseur</t>
  </si>
  <si>
    <t>Réf fournisseur</t>
  </si>
  <si>
    <t>Prix fournisseur</t>
  </si>
  <si>
    <t>en EUR</t>
  </si>
  <si>
    <t>Farnell</t>
  </si>
  <si>
    <t>Adafruit</t>
  </si>
  <si>
    <t>Sparkfun</t>
  </si>
  <si>
    <t>en EUR2</t>
  </si>
  <si>
    <t>en EUR3</t>
  </si>
  <si>
    <t>Total</t>
  </si>
  <si>
    <t>Tactile Sw SMD</t>
  </si>
  <si>
    <t>CONLCD</t>
  </si>
  <si>
    <t>remplace SFC115T2</t>
  </si>
  <si>
    <t>SFML 115 T2</t>
  </si>
  <si>
    <t>Farnell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</si>
</sst>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52" totalsRowCount="1" headerRowDxfId="21">
  <autoFilter ref="A1:S51"/>
  <tableColumns count="19">
    <tableColumn id="1" name="Part" totalsRowLabel="Total" dataDxfId="38" totalsRowDxfId="18"/>
    <tableColumn id="2" name="Value" dataDxfId="37" totalsRowDxfId="17"/>
    <tableColumn id="3" name="Package" dataDxfId="36" totalsRowDxfId="16"/>
    <tableColumn id="4" name="Qty" dataDxfId="35" totalsRowDxfId="15"/>
    <tableColumn id="5" name="Farnell part num" dataDxfId="34" totalsRowDxfId="14"/>
    <tableColumn id="6" name="Prix Farnell" totalsRowFunction="sum" dataDxfId="33" totalsRowDxfId="13" dataCellStyle="Currency"/>
    <tableColumn id="19" name="Farnell TTC" dataDxfId="20" totalsRowDxfId="12" dataCellStyle="Currency">
      <calculatedColumnFormula>Table1[[#This Row],[Prix Farnell]]*1.196</calculatedColumnFormula>
    </tableColumn>
    <tableColumn id="7" name="Digikey part num" dataDxfId="32" totalsRowDxfId="11"/>
    <tableColumn id="8" name="Prix Digikey" dataDxfId="31" totalsRowDxfId="10" dataCellStyle="Currency"/>
    <tableColumn id="9" name="en EUR" totalsRowFunction="sum" dataDxfId="30" totalsRowDxfId="9" dataCellStyle="Currency">
      <calculatedColumnFormula>(I2/1.28627)*1.196</calculatedColumnFormula>
    </tableColumn>
    <tableColumn id="10" name="SparkFun part num" dataDxfId="29" totalsRowDxfId="8"/>
    <tableColumn id="11" name="Prix Sparkfun" dataDxfId="28" totalsRowDxfId="7" dataCellStyle="Currency"/>
    <tableColumn id="12" name="en EUR2" totalsRowFunction="sum" dataDxfId="27" totalsRowDxfId="6" dataCellStyle="Currency">
      <calculatedColumnFormula>(L2/1.28627)</calculatedColumnFormula>
    </tableColumn>
    <tableColumn id="13" name="Adafruit part num" dataDxfId="26" totalsRowDxfId="5"/>
    <tableColumn id="14" name="Prix Adafruit" dataDxfId="25" totalsRowDxfId="4" dataCellStyle="Currency"/>
    <tableColumn id="15" name="en EUR3" totalsRowFunction="sum" dataDxfId="24" totalsRowDxfId="3" dataCellStyle="Currency">
      <calculatedColumnFormula>(O2/1.28627)</calculatedColumnFormula>
    </tableColumn>
    <tableColumn id="16" name="Choix fournisseur" dataDxfId="23" totalsRowDxfId="2"/>
    <tableColumn id="17" name="Réf fournisseur" dataDxfId="22" totalsRowDxfId="1">
      <calculatedColumnFormula>IF(Q2="Farnell",E2,IF(Q2="Digikey",H2,IF(Q2="Sparkfun",K2,IF(Q2="Adafruit",N2,"N/A"))))</calculatedColumnFormula>
    </tableColumn>
    <tableColumn id="18" name="Prix fournisseur" totalsRowFunction="sum" dataDxfId="19" totalsRowDxfId="0" dataCellStyle="Currency">
      <calculatedColumnFormula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5" zoomScaleNormal="85" workbookViewId="0">
      <pane xSplit="2" ySplit="1" topLeftCell="D27" activePane="bottomRight" state="frozen"/>
      <selection pane="topRight" activeCell="C1" sqref="C1"/>
      <selection pane="bottomLeft" activeCell="A2" sqref="A2"/>
      <selection pane="bottomRight" activeCell="H41" sqref="H41"/>
    </sheetView>
  </sheetViews>
  <sheetFormatPr defaultRowHeight="15" x14ac:dyDescent="0.25"/>
  <cols>
    <col min="1" max="1" width="14.42578125" style="1" customWidth="1"/>
    <col min="2" max="2" width="18" style="1" customWidth="1"/>
    <col min="3" max="3" width="17.7109375" style="1" bestFit="1" customWidth="1"/>
    <col min="4" max="4" width="6.5703125" style="1" customWidth="1"/>
    <col min="5" max="7" width="9.28515625" style="1" customWidth="1"/>
    <col min="8" max="8" width="24.140625" style="1" customWidth="1"/>
    <col min="9" max="10" width="9.28515625" style="1" customWidth="1"/>
    <col min="11" max="11" width="12.140625" style="1" customWidth="1"/>
    <col min="12" max="13" width="9.28515625" style="1" customWidth="1"/>
    <col min="14" max="14" width="11" style="1" customWidth="1"/>
    <col min="15" max="16" width="9.28515625" style="1" customWidth="1"/>
    <col min="17" max="17" width="12.5703125" style="1" customWidth="1"/>
    <col min="18" max="18" width="15" style="1" customWidth="1"/>
    <col min="19" max="19" width="9.28515625" style="1" customWidth="1"/>
    <col min="20" max="16384" width="9.140625" style="1"/>
  </cols>
  <sheetData>
    <row r="1" spans="1:19" s="4" customFormat="1" ht="45" x14ac:dyDescent="0.25">
      <c r="A1" s="4" t="s">
        <v>0</v>
      </c>
      <c r="B1" s="4" t="s">
        <v>1</v>
      </c>
      <c r="C1" s="4" t="s">
        <v>2</v>
      </c>
      <c r="D1" s="4" t="s">
        <v>91</v>
      </c>
      <c r="E1" s="4" t="s">
        <v>89</v>
      </c>
      <c r="F1" s="4" t="s">
        <v>111</v>
      </c>
      <c r="G1" s="4" t="s">
        <v>148</v>
      </c>
      <c r="H1" s="4" t="s">
        <v>90</v>
      </c>
      <c r="I1" s="4" t="s">
        <v>112</v>
      </c>
      <c r="J1" s="4" t="s">
        <v>137</v>
      </c>
      <c r="K1" s="4" t="s">
        <v>103</v>
      </c>
      <c r="L1" s="4" t="s">
        <v>117</v>
      </c>
      <c r="M1" s="4" t="s">
        <v>141</v>
      </c>
      <c r="N1" s="4" t="s">
        <v>104</v>
      </c>
      <c r="O1" s="4" t="s">
        <v>125</v>
      </c>
      <c r="P1" s="4" t="s">
        <v>142</v>
      </c>
      <c r="Q1" s="4" t="s">
        <v>134</v>
      </c>
      <c r="R1" s="4" t="s">
        <v>135</v>
      </c>
      <c r="S1" s="4" t="s">
        <v>136</v>
      </c>
    </row>
    <row r="2" spans="1:19" x14ac:dyDescent="0.25">
      <c r="A2" s="1" t="s">
        <v>3</v>
      </c>
      <c r="B2" s="1" t="s">
        <v>4</v>
      </c>
      <c r="C2" s="1" t="s">
        <v>5</v>
      </c>
      <c r="D2" s="1">
        <v>1</v>
      </c>
      <c r="E2" s="1">
        <v>1748525</v>
      </c>
      <c r="F2" s="2">
        <v>5.16</v>
      </c>
      <c r="G2" s="2">
        <f>Table1[[#This Row],[Prix Farnell]]*1.196</f>
        <v>6.17136</v>
      </c>
      <c r="H2" s="1" t="s">
        <v>110</v>
      </c>
      <c r="I2" s="3">
        <v>6.04</v>
      </c>
      <c r="J2" s="2">
        <f>(I2/1.28627)*1.196</f>
        <v>5.6161148125976652</v>
      </c>
      <c r="L2" s="3"/>
      <c r="M2" s="2">
        <f>(L2/1.28627)</f>
        <v>0</v>
      </c>
      <c r="O2" s="3"/>
      <c r="P2" s="2">
        <f>(O2/1.28627)</f>
        <v>0</v>
      </c>
      <c r="Q2" s="1" t="s">
        <v>138</v>
      </c>
      <c r="R2" s="1">
        <f>IF(Q2="Farnell",E2,IF(Q2="Digikey",H2,IF(Q2="Sparkfun",K2,IF(Q2="Adafruit",N2,"N/A"))))</f>
        <v>1748525</v>
      </c>
      <c r="S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6.17136</v>
      </c>
    </row>
    <row r="3" spans="1:19" x14ac:dyDescent="0.25">
      <c r="A3" s="1" t="s">
        <v>92</v>
      </c>
      <c r="B3" s="1" t="s">
        <v>98</v>
      </c>
      <c r="C3" s="1">
        <v>805</v>
      </c>
      <c r="D3" s="1">
        <v>3</v>
      </c>
      <c r="F3" s="2"/>
      <c r="G3" s="2">
        <f>Table1[[#This Row],[Prix Farnell]]*1.196</f>
        <v>0</v>
      </c>
      <c r="I3" s="3"/>
      <c r="J3" s="2">
        <f t="shared" ref="J3:J51" si="0">(I3/1.28627)*1.196</f>
        <v>0</v>
      </c>
      <c r="L3" s="3"/>
      <c r="M3" s="2">
        <f t="shared" ref="M3:M51" si="1">(L3/1.28627)</f>
        <v>0</v>
      </c>
      <c r="O3" s="3"/>
      <c r="P3" s="2">
        <f t="shared" ref="P3:P51" si="2">(O3/1.28627)</f>
        <v>0</v>
      </c>
      <c r="R3" s="1" t="str">
        <f t="shared" ref="R3:R51" si="3">IF(Q3="Farnell",E3,IF(Q3="Digikey",H3,IF(Q3="Sparkfun",K3,IF(Q3="Adafruit",N3,"N/A"))))</f>
        <v>N/A</v>
      </c>
      <c r="S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4" spans="1:19" x14ac:dyDescent="0.25">
      <c r="A4" s="1" t="s">
        <v>93</v>
      </c>
      <c r="B4" s="1" t="s">
        <v>99</v>
      </c>
      <c r="C4" s="1">
        <v>805</v>
      </c>
      <c r="D4" s="1">
        <v>2</v>
      </c>
      <c r="F4" s="2"/>
      <c r="G4" s="2">
        <f>Table1[[#This Row],[Prix Farnell]]*1.196</f>
        <v>0</v>
      </c>
      <c r="I4" s="3"/>
      <c r="J4" s="2">
        <f t="shared" si="0"/>
        <v>0</v>
      </c>
      <c r="L4" s="3"/>
      <c r="M4" s="2">
        <f t="shared" si="1"/>
        <v>0</v>
      </c>
      <c r="O4" s="3"/>
      <c r="P4" s="2">
        <f t="shared" si="2"/>
        <v>0</v>
      </c>
      <c r="R4" s="1" t="str">
        <f t="shared" si="3"/>
        <v>N/A</v>
      </c>
      <c r="S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" spans="1:19" x14ac:dyDescent="0.25">
      <c r="A5" s="1" t="s">
        <v>94</v>
      </c>
      <c r="B5" s="1" t="s">
        <v>6</v>
      </c>
      <c r="C5" s="1">
        <v>805</v>
      </c>
      <c r="D5" s="1">
        <v>6</v>
      </c>
      <c r="F5" s="2"/>
      <c r="G5" s="2">
        <f>Table1[[#This Row],[Prix Farnell]]*1.196</f>
        <v>0</v>
      </c>
      <c r="I5" s="3"/>
      <c r="J5" s="2">
        <f t="shared" si="0"/>
        <v>0</v>
      </c>
      <c r="L5" s="3"/>
      <c r="M5" s="2">
        <f t="shared" si="1"/>
        <v>0</v>
      </c>
      <c r="O5" s="3"/>
      <c r="P5" s="2">
        <f t="shared" si="2"/>
        <v>0</v>
      </c>
      <c r="R5" s="1" t="str">
        <f t="shared" si="3"/>
        <v>N/A</v>
      </c>
      <c r="S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6" spans="1:19" x14ac:dyDescent="0.25">
      <c r="A6" s="1" t="s">
        <v>95</v>
      </c>
      <c r="B6" s="1" t="s">
        <v>7</v>
      </c>
      <c r="C6" s="1">
        <v>805</v>
      </c>
      <c r="D6" s="1">
        <v>2</v>
      </c>
      <c r="F6" s="2"/>
      <c r="G6" s="2">
        <f>Table1[[#This Row],[Prix Farnell]]*1.196</f>
        <v>0</v>
      </c>
      <c r="I6" s="3"/>
      <c r="J6" s="2">
        <f t="shared" si="0"/>
        <v>0</v>
      </c>
      <c r="L6" s="3"/>
      <c r="M6" s="2">
        <f t="shared" si="1"/>
        <v>0</v>
      </c>
      <c r="O6" s="3"/>
      <c r="P6" s="2">
        <f t="shared" si="2"/>
        <v>0</v>
      </c>
      <c r="R6" s="1" t="str">
        <f t="shared" si="3"/>
        <v>N/A</v>
      </c>
      <c r="S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7" spans="1:19" x14ac:dyDescent="0.25">
      <c r="A7" s="1" t="s">
        <v>96</v>
      </c>
      <c r="B7" s="1" t="s">
        <v>8</v>
      </c>
      <c r="C7" s="1">
        <v>805</v>
      </c>
      <c r="D7" s="1">
        <v>2</v>
      </c>
      <c r="F7" s="2"/>
      <c r="G7" s="2">
        <f>Table1[[#This Row],[Prix Farnell]]*1.196</f>
        <v>0</v>
      </c>
      <c r="I7" s="3"/>
      <c r="J7" s="2">
        <f t="shared" si="0"/>
        <v>0</v>
      </c>
      <c r="L7" s="3"/>
      <c r="M7" s="2">
        <f t="shared" si="1"/>
        <v>0</v>
      </c>
      <c r="O7" s="3"/>
      <c r="P7" s="2">
        <f t="shared" si="2"/>
        <v>0</v>
      </c>
      <c r="R7" s="1" t="str">
        <f t="shared" si="3"/>
        <v>N/A</v>
      </c>
      <c r="S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8" spans="1:19" x14ac:dyDescent="0.25">
      <c r="A8" s="1" t="s">
        <v>97</v>
      </c>
      <c r="B8" s="1" t="s">
        <v>9</v>
      </c>
      <c r="C8" s="1">
        <v>805</v>
      </c>
      <c r="D8" s="1">
        <v>4</v>
      </c>
      <c r="F8" s="2"/>
      <c r="G8" s="2">
        <f>Table1[[#This Row],[Prix Farnell]]*1.196</f>
        <v>0</v>
      </c>
      <c r="I8" s="3"/>
      <c r="J8" s="2">
        <f t="shared" si="0"/>
        <v>0</v>
      </c>
      <c r="L8" s="3"/>
      <c r="M8" s="2">
        <f t="shared" si="1"/>
        <v>0</v>
      </c>
      <c r="O8" s="3"/>
      <c r="P8" s="2">
        <f t="shared" si="2"/>
        <v>0</v>
      </c>
      <c r="R8" s="1" t="str">
        <f t="shared" si="3"/>
        <v>N/A</v>
      </c>
      <c r="S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9" spans="1:19" x14ac:dyDescent="0.25">
      <c r="A9" s="1" t="s">
        <v>10</v>
      </c>
      <c r="B9" s="1" t="s">
        <v>101</v>
      </c>
      <c r="C9" s="1">
        <v>805</v>
      </c>
      <c r="D9" s="1">
        <v>1</v>
      </c>
      <c r="F9" s="2"/>
      <c r="G9" s="2">
        <f>Table1[[#This Row],[Prix Farnell]]*1.196</f>
        <v>0</v>
      </c>
      <c r="I9" s="3"/>
      <c r="J9" s="2">
        <f t="shared" si="0"/>
        <v>0</v>
      </c>
      <c r="L9" s="3"/>
      <c r="M9" s="2">
        <f t="shared" si="1"/>
        <v>0</v>
      </c>
      <c r="O9" s="3"/>
      <c r="P9" s="2">
        <f t="shared" si="2"/>
        <v>0</v>
      </c>
      <c r="R9" s="1" t="str">
        <f t="shared" si="3"/>
        <v>N/A</v>
      </c>
      <c r="S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0" spans="1:19" x14ac:dyDescent="0.25">
      <c r="A10" s="1" t="s">
        <v>11</v>
      </c>
      <c r="B10" s="1" t="s">
        <v>12</v>
      </c>
      <c r="C10" s="1">
        <v>805</v>
      </c>
      <c r="D10" s="1">
        <v>1</v>
      </c>
      <c r="F10" s="2"/>
      <c r="G10" s="2">
        <f>Table1[[#This Row],[Prix Farnell]]*1.196</f>
        <v>0</v>
      </c>
      <c r="I10" s="3"/>
      <c r="J10" s="2">
        <f t="shared" si="0"/>
        <v>0</v>
      </c>
      <c r="L10" s="3"/>
      <c r="M10" s="2">
        <f t="shared" si="1"/>
        <v>0</v>
      </c>
      <c r="O10" s="3"/>
      <c r="P10" s="2">
        <f t="shared" si="2"/>
        <v>0</v>
      </c>
      <c r="R10" s="1" t="str">
        <f t="shared" si="3"/>
        <v>N/A</v>
      </c>
      <c r="S1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1" spans="1:19" x14ac:dyDescent="0.25">
      <c r="A11" s="1" t="s">
        <v>13</v>
      </c>
      <c r="B11" s="1" t="s">
        <v>14</v>
      </c>
      <c r="C11" s="1">
        <v>805</v>
      </c>
      <c r="D11" s="1">
        <v>1</v>
      </c>
      <c r="F11" s="2"/>
      <c r="G11" s="2">
        <f>Table1[[#This Row],[Prix Farnell]]*1.196</f>
        <v>0</v>
      </c>
      <c r="I11" s="3"/>
      <c r="J11" s="2">
        <f t="shared" si="0"/>
        <v>0</v>
      </c>
      <c r="L11" s="3"/>
      <c r="M11" s="2">
        <f t="shared" si="1"/>
        <v>0</v>
      </c>
      <c r="O11" s="3"/>
      <c r="P11" s="2">
        <f t="shared" si="2"/>
        <v>0</v>
      </c>
      <c r="R11" s="1" t="str">
        <f t="shared" si="3"/>
        <v>N/A</v>
      </c>
      <c r="S1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2" spans="1:19" x14ac:dyDescent="0.25">
      <c r="A12" s="1" t="s">
        <v>15</v>
      </c>
      <c r="B12" s="1" t="s">
        <v>100</v>
      </c>
      <c r="C12" s="1">
        <v>805</v>
      </c>
      <c r="D12" s="1">
        <v>1</v>
      </c>
      <c r="F12" s="2"/>
      <c r="G12" s="2">
        <f>Table1[[#This Row],[Prix Farnell]]*1.196</f>
        <v>0</v>
      </c>
      <c r="I12" s="3"/>
      <c r="J12" s="2">
        <f t="shared" si="0"/>
        <v>0</v>
      </c>
      <c r="L12" s="3"/>
      <c r="M12" s="2">
        <f t="shared" si="1"/>
        <v>0</v>
      </c>
      <c r="O12" s="3"/>
      <c r="P12" s="2">
        <f t="shared" si="2"/>
        <v>0</v>
      </c>
      <c r="R12" s="1" t="str">
        <f t="shared" si="3"/>
        <v>N/A</v>
      </c>
      <c r="S1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3" spans="1:19" x14ac:dyDescent="0.25">
      <c r="A13" s="1" t="s">
        <v>16</v>
      </c>
      <c r="B13" s="1" t="s">
        <v>17</v>
      </c>
      <c r="D13" s="1">
        <v>1</v>
      </c>
      <c r="F13" s="2"/>
      <c r="G13" s="2">
        <f>Table1[[#This Row],[Prix Farnell]]*1.196</f>
        <v>0</v>
      </c>
      <c r="I13" s="3"/>
      <c r="J13" s="2">
        <f t="shared" si="0"/>
        <v>0</v>
      </c>
      <c r="L13" s="3"/>
      <c r="M13" s="2">
        <f t="shared" si="1"/>
        <v>0</v>
      </c>
      <c r="O13" s="3"/>
      <c r="P13" s="2">
        <f t="shared" si="2"/>
        <v>0</v>
      </c>
      <c r="R13" s="1" t="str">
        <f t="shared" si="3"/>
        <v>N/A</v>
      </c>
      <c r="S1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4" spans="1:19" x14ac:dyDescent="0.25">
      <c r="A14" s="1" t="s">
        <v>18</v>
      </c>
      <c r="B14" s="1" t="s">
        <v>19</v>
      </c>
      <c r="D14" s="1">
        <v>1</v>
      </c>
      <c r="F14" s="2"/>
      <c r="G14" s="2">
        <f>Table1[[#This Row],[Prix Farnell]]*1.196</f>
        <v>0</v>
      </c>
      <c r="I14" s="3"/>
      <c r="J14" s="2">
        <f t="shared" si="0"/>
        <v>0</v>
      </c>
      <c r="L14" s="3"/>
      <c r="M14" s="2">
        <f t="shared" si="1"/>
        <v>0</v>
      </c>
      <c r="O14" s="3"/>
      <c r="P14" s="2">
        <f t="shared" si="2"/>
        <v>0</v>
      </c>
      <c r="R14" s="1" t="str">
        <f t="shared" si="3"/>
        <v>N/A</v>
      </c>
      <c r="S1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5" spans="1:19" x14ac:dyDescent="0.25">
      <c r="A15" s="1" t="s">
        <v>20</v>
      </c>
      <c r="B15" s="1" t="s">
        <v>21</v>
      </c>
      <c r="C15" s="1" t="s">
        <v>22</v>
      </c>
      <c r="D15" s="1">
        <v>1</v>
      </c>
      <c r="F15" s="2"/>
      <c r="G15" s="2">
        <f>Table1[[#This Row],[Prix Farnell]]*1.196</f>
        <v>0</v>
      </c>
      <c r="I15" s="3"/>
      <c r="J15" s="2">
        <f t="shared" si="0"/>
        <v>0</v>
      </c>
      <c r="L15" s="3"/>
      <c r="M15" s="2">
        <f t="shared" si="1"/>
        <v>0</v>
      </c>
      <c r="O15" s="3"/>
      <c r="P15" s="2">
        <f t="shared" si="2"/>
        <v>0</v>
      </c>
      <c r="R15" s="1" t="str">
        <f t="shared" si="3"/>
        <v>N/A</v>
      </c>
      <c r="S1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6" spans="1:19" x14ac:dyDescent="0.25">
      <c r="A16" s="1" t="s">
        <v>23</v>
      </c>
      <c r="B16" s="1" t="s">
        <v>24</v>
      </c>
      <c r="C16" s="1" t="s">
        <v>25</v>
      </c>
      <c r="D16" s="1">
        <v>1</v>
      </c>
      <c r="F16" s="2"/>
      <c r="G16" s="2">
        <f>Table1[[#This Row],[Prix Farnell]]*1.196</f>
        <v>0</v>
      </c>
      <c r="I16" s="3"/>
      <c r="J16" s="2">
        <f t="shared" si="0"/>
        <v>0</v>
      </c>
      <c r="L16" s="3"/>
      <c r="M16" s="2">
        <f t="shared" si="1"/>
        <v>0</v>
      </c>
      <c r="O16" s="3"/>
      <c r="P16" s="2">
        <f t="shared" si="2"/>
        <v>0</v>
      </c>
      <c r="R16" s="1" t="str">
        <f t="shared" si="3"/>
        <v>N/A</v>
      </c>
      <c r="S1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7" spans="1:19" x14ac:dyDescent="0.25">
      <c r="A17" s="1" t="s">
        <v>26</v>
      </c>
      <c r="B17" s="1" t="s">
        <v>27</v>
      </c>
      <c r="C17" s="1" t="s">
        <v>28</v>
      </c>
      <c r="D17" s="1">
        <v>1</v>
      </c>
      <c r="E17" s="1">
        <v>1593292</v>
      </c>
      <c r="F17" s="2">
        <v>6.6</v>
      </c>
      <c r="G17" s="2">
        <f>Table1[[#This Row],[Prix Farnell]]*1.196</f>
        <v>7.8935999999999993</v>
      </c>
      <c r="H17" s="1" t="s">
        <v>113</v>
      </c>
      <c r="I17" s="3">
        <v>8.5500000000000007</v>
      </c>
      <c r="J17" s="2">
        <f t="shared" si="0"/>
        <v>7.9499638489586175</v>
      </c>
      <c r="L17" s="3"/>
      <c r="M17" s="2">
        <f t="shared" si="1"/>
        <v>0</v>
      </c>
      <c r="O17" s="3"/>
      <c r="P17" s="2">
        <f t="shared" si="2"/>
        <v>0</v>
      </c>
      <c r="R17" s="1" t="str">
        <f t="shared" si="3"/>
        <v>N/A</v>
      </c>
      <c r="S1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8" spans="1:19" x14ac:dyDescent="0.25">
      <c r="A18" s="1" t="s">
        <v>29</v>
      </c>
      <c r="B18" s="1" t="s">
        <v>30</v>
      </c>
      <c r="D18" s="1">
        <v>1</v>
      </c>
      <c r="F18" s="2"/>
      <c r="G18" s="2">
        <f>Table1[[#This Row],[Prix Farnell]]*1.196</f>
        <v>0</v>
      </c>
      <c r="I18" s="3"/>
      <c r="J18" s="2">
        <f t="shared" si="0"/>
        <v>0</v>
      </c>
      <c r="L18" s="3"/>
      <c r="M18" s="2">
        <f t="shared" si="1"/>
        <v>0</v>
      </c>
      <c r="O18" s="3"/>
      <c r="P18" s="2">
        <f t="shared" si="2"/>
        <v>0</v>
      </c>
      <c r="R18" s="1" t="str">
        <f t="shared" si="3"/>
        <v>N/A</v>
      </c>
      <c r="S1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19" spans="1:19" x14ac:dyDescent="0.25">
      <c r="A19" s="1" t="s">
        <v>31</v>
      </c>
      <c r="B19" s="1" t="s">
        <v>32</v>
      </c>
      <c r="C19" s="1" t="s">
        <v>33</v>
      </c>
      <c r="D19" s="1">
        <v>1</v>
      </c>
      <c r="E19" s="1">
        <v>1085272</v>
      </c>
      <c r="F19" s="2">
        <v>0.2</v>
      </c>
      <c r="G19" s="2">
        <f>Table1[[#This Row],[Prix Farnell]]*1.196</f>
        <v>0.2392</v>
      </c>
      <c r="H19" s="1" t="s">
        <v>114</v>
      </c>
      <c r="I19" s="3">
        <v>0.44</v>
      </c>
      <c r="J19" s="2">
        <f t="shared" si="0"/>
        <v>0.40912094661307502</v>
      </c>
      <c r="L19" s="3"/>
      <c r="M19" s="2">
        <f t="shared" si="1"/>
        <v>0</v>
      </c>
      <c r="O19" s="3"/>
      <c r="P19" s="2">
        <f t="shared" si="2"/>
        <v>0</v>
      </c>
      <c r="Q19" s="1" t="s">
        <v>138</v>
      </c>
      <c r="R19" s="1">
        <f t="shared" si="3"/>
        <v>1085272</v>
      </c>
      <c r="S1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0.2392</v>
      </c>
    </row>
    <row r="20" spans="1:19" x14ac:dyDescent="0.25">
      <c r="A20" s="1" t="s">
        <v>34</v>
      </c>
      <c r="B20" s="1" t="s">
        <v>35</v>
      </c>
      <c r="C20" s="1" t="s">
        <v>36</v>
      </c>
      <c r="D20" s="1">
        <v>1</v>
      </c>
      <c r="F20" s="2"/>
      <c r="G20" s="2">
        <f>Table1[[#This Row],[Prix Farnell]]*1.196</f>
        <v>0</v>
      </c>
      <c r="I20" s="3"/>
      <c r="J20" s="2">
        <f t="shared" si="0"/>
        <v>0</v>
      </c>
      <c r="L20" s="3"/>
      <c r="M20" s="2">
        <f t="shared" si="1"/>
        <v>0</v>
      </c>
      <c r="O20" s="3"/>
      <c r="P20" s="2">
        <f t="shared" si="2"/>
        <v>0</v>
      </c>
      <c r="R20" s="1" t="str">
        <f t="shared" si="3"/>
        <v>N/A</v>
      </c>
      <c r="S2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1" spans="1:19" x14ac:dyDescent="0.25">
      <c r="A21" s="1" t="s">
        <v>37</v>
      </c>
      <c r="B21" s="1" t="s">
        <v>38</v>
      </c>
      <c r="C21" s="1">
        <v>805</v>
      </c>
      <c r="D21" s="1">
        <v>1</v>
      </c>
      <c r="F21" s="2"/>
      <c r="G21" s="2">
        <f>Table1[[#This Row],[Prix Farnell]]*1.196</f>
        <v>0</v>
      </c>
      <c r="I21" s="3"/>
      <c r="J21" s="2">
        <f t="shared" si="0"/>
        <v>0</v>
      </c>
      <c r="L21" s="3"/>
      <c r="M21" s="2">
        <f t="shared" si="1"/>
        <v>0</v>
      </c>
      <c r="O21" s="3"/>
      <c r="P21" s="2">
        <f t="shared" si="2"/>
        <v>0</v>
      </c>
      <c r="R21" s="1" t="str">
        <f t="shared" si="3"/>
        <v>N/A</v>
      </c>
      <c r="S2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2" spans="1:19" x14ac:dyDescent="0.25">
      <c r="A22" s="1" t="s">
        <v>102</v>
      </c>
      <c r="B22" s="1" t="s">
        <v>88</v>
      </c>
      <c r="C22" s="1" t="s">
        <v>39</v>
      </c>
      <c r="D22" s="1">
        <v>2</v>
      </c>
      <c r="F22" s="2"/>
      <c r="G22" s="2">
        <f>Table1[[#This Row],[Prix Farnell]]*1.196</f>
        <v>0</v>
      </c>
      <c r="I22" s="3"/>
      <c r="J22" s="2">
        <f t="shared" si="0"/>
        <v>0</v>
      </c>
      <c r="L22" s="3"/>
      <c r="M22" s="2">
        <f t="shared" si="1"/>
        <v>0</v>
      </c>
      <c r="O22" s="3"/>
      <c r="P22" s="2">
        <f t="shared" si="2"/>
        <v>0</v>
      </c>
      <c r="R22" s="1" t="str">
        <f t="shared" si="3"/>
        <v>N/A</v>
      </c>
      <c r="S2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3" spans="1:19" x14ac:dyDescent="0.25">
      <c r="A23" s="1" t="s">
        <v>40</v>
      </c>
      <c r="B23" s="1" t="s">
        <v>41</v>
      </c>
      <c r="D23" s="1">
        <v>1</v>
      </c>
      <c r="F23" s="2"/>
      <c r="G23" s="2">
        <f>Table1[[#This Row],[Prix Farnell]]*1.196</f>
        <v>0</v>
      </c>
      <c r="I23" s="3"/>
      <c r="J23" s="2">
        <f t="shared" si="0"/>
        <v>0</v>
      </c>
      <c r="L23" s="3"/>
      <c r="M23" s="2">
        <f t="shared" si="1"/>
        <v>0</v>
      </c>
      <c r="N23" s="1">
        <v>790</v>
      </c>
      <c r="O23" s="3">
        <v>29.95</v>
      </c>
      <c r="P23" s="2">
        <f t="shared" si="2"/>
        <v>23.284380417797195</v>
      </c>
      <c r="Q23" s="1" t="s">
        <v>139</v>
      </c>
      <c r="R23" s="1">
        <f t="shared" si="3"/>
        <v>790</v>
      </c>
      <c r="S2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23.284380417797195</v>
      </c>
    </row>
    <row r="24" spans="1:19" x14ac:dyDescent="0.25">
      <c r="A24" s="1" t="s">
        <v>42</v>
      </c>
      <c r="B24" s="1" t="s">
        <v>129</v>
      </c>
      <c r="C24" s="1" t="s">
        <v>43</v>
      </c>
      <c r="D24" s="1">
        <v>1</v>
      </c>
      <c r="E24" s="1">
        <v>1611421</v>
      </c>
      <c r="F24" s="2">
        <v>0.69</v>
      </c>
      <c r="G24" s="2">
        <f>Table1[[#This Row],[Prix Farnell]]*1.196</f>
        <v>0.82523999999999986</v>
      </c>
      <c r="H24" s="1" t="s">
        <v>130</v>
      </c>
      <c r="I24" s="3">
        <v>0.94</v>
      </c>
      <c r="J24" s="2">
        <f t="shared" si="0"/>
        <v>0.87403111321884197</v>
      </c>
      <c r="L24" s="3"/>
      <c r="M24" s="2">
        <f t="shared" si="1"/>
        <v>0</v>
      </c>
      <c r="O24" s="3"/>
      <c r="P24" s="2">
        <f t="shared" si="2"/>
        <v>0</v>
      </c>
      <c r="Q24" s="1" t="s">
        <v>138</v>
      </c>
      <c r="R24" s="1">
        <f t="shared" si="3"/>
        <v>1611421</v>
      </c>
      <c r="S2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0.82523999999999986</v>
      </c>
    </row>
    <row r="25" spans="1:19" x14ac:dyDescent="0.25">
      <c r="A25" s="1" t="s">
        <v>44</v>
      </c>
      <c r="B25" s="1" t="s">
        <v>45</v>
      </c>
      <c r="C25" s="1">
        <v>805</v>
      </c>
      <c r="D25" s="1">
        <v>1</v>
      </c>
      <c r="F25" s="2"/>
      <c r="G25" s="2">
        <f>Table1[[#This Row],[Prix Farnell]]*1.196</f>
        <v>0</v>
      </c>
      <c r="I25" s="3"/>
      <c r="J25" s="2">
        <f t="shared" si="0"/>
        <v>0</v>
      </c>
      <c r="L25" s="3"/>
      <c r="M25" s="2">
        <f t="shared" si="1"/>
        <v>0</v>
      </c>
      <c r="O25" s="3"/>
      <c r="P25" s="2">
        <f t="shared" si="2"/>
        <v>0</v>
      </c>
      <c r="R25" s="1" t="str">
        <f t="shared" si="3"/>
        <v>N/A</v>
      </c>
      <c r="S2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6" spans="1:19" x14ac:dyDescent="0.25">
      <c r="A26" s="1" t="s">
        <v>46</v>
      </c>
      <c r="B26" s="1" t="s">
        <v>47</v>
      </c>
      <c r="C26" s="1">
        <v>805</v>
      </c>
      <c r="D26" s="1">
        <v>1</v>
      </c>
      <c r="F26" s="2"/>
      <c r="G26" s="2">
        <f>Table1[[#This Row],[Prix Farnell]]*1.196</f>
        <v>0</v>
      </c>
      <c r="I26" s="3"/>
      <c r="J26" s="2">
        <f t="shared" si="0"/>
        <v>0</v>
      </c>
      <c r="L26" s="3"/>
      <c r="M26" s="2">
        <f t="shared" si="1"/>
        <v>0</v>
      </c>
      <c r="O26" s="3"/>
      <c r="P26" s="2">
        <f t="shared" si="2"/>
        <v>0</v>
      </c>
      <c r="R26" s="1" t="str">
        <f t="shared" si="3"/>
        <v>N/A</v>
      </c>
      <c r="S2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7" spans="1:19" x14ac:dyDescent="0.25">
      <c r="A27" s="1" t="s">
        <v>105</v>
      </c>
      <c r="B27" s="1" t="s">
        <v>48</v>
      </c>
      <c r="C27" s="1">
        <v>805</v>
      </c>
      <c r="D27" s="1">
        <v>2</v>
      </c>
      <c r="F27" s="2"/>
      <c r="G27" s="2">
        <f>Table1[[#This Row],[Prix Farnell]]*1.196</f>
        <v>0</v>
      </c>
      <c r="I27" s="3"/>
      <c r="J27" s="2">
        <f t="shared" si="0"/>
        <v>0</v>
      </c>
      <c r="L27" s="3"/>
      <c r="M27" s="2">
        <f t="shared" si="1"/>
        <v>0</v>
      </c>
      <c r="O27" s="3"/>
      <c r="P27" s="2">
        <f t="shared" si="2"/>
        <v>0</v>
      </c>
      <c r="R27" s="1" t="str">
        <f t="shared" si="3"/>
        <v>N/A</v>
      </c>
      <c r="S2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8" spans="1:19" x14ac:dyDescent="0.25">
      <c r="A28" s="1" t="s">
        <v>106</v>
      </c>
      <c r="B28" s="1">
        <v>330</v>
      </c>
      <c r="C28" s="1">
        <v>805</v>
      </c>
      <c r="D28" s="1">
        <v>2</v>
      </c>
      <c r="F28" s="2"/>
      <c r="G28" s="2">
        <f>Table1[[#This Row],[Prix Farnell]]*1.196</f>
        <v>0</v>
      </c>
      <c r="I28" s="3"/>
      <c r="J28" s="2">
        <f t="shared" si="0"/>
        <v>0</v>
      </c>
      <c r="L28" s="3"/>
      <c r="M28" s="2">
        <f t="shared" si="1"/>
        <v>0</v>
      </c>
      <c r="O28" s="3"/>
      <c r="P28" s="2">
        <f t="shared" si="2"/>
        <v>0</v>
      </c>
      <c r="R28" s="1" t="str">
        <f t="shared" si="3"/>
        <v>N/A</v>
      </c>
      <c r="S2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29" spans="1:19" x14ac:dyDescent="0.25">
      <c r="A29" s="1" t="s">
        <v>107</v>
      </c>
      <c r="B29" s="1" t="s">
        <v>49</v>
      </c>
      <c r="C29" s="1">
        <v>805</v>
      </c>
      <c r="D29" s="1">
        <v>2</v>
      </c>
      <c r="F29" s="2"/>
      <c r="G29" s="2">
        <f>Table1[[#This Row],[Prix Farnell]]*1.196</f>
        <v>0</v>
      </c>
      <c r="I29" s="3"/>
      <c r="J29" s="2">
        <f t="shared" si="0"/>
        <v>0</v>
      </c>
      <c r="L29" s="3"/>
      <c r="M29" s="2">
        <f t="shared" si="1"/>
        <v>0</v>
      </c>
      <c r="O29" s="3"/>
      <c r="P29" s="2">
        <f t="shared" si="2"/>
        <v>0</v>
      </c>
      <c r="R29" s="1" t="str">
        <f t="shared" si="3"/>
        <v>N/A</v>
      </c>
      <c r="S2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0" spans="1:19" x14ac:dyDescent="0.25">
      <c r="A30" s="1" t="s">
        <v>50</v>
      </c>
      <c r="B30" s="1" t="s">
        <v>51</v>
      </c>
      <c r="C30" s="1">
        <v>805</v>
      </c>
      <c r="D30" s="1">
        <v>1</v>
      </c>
      <c r="F30" s="2"/>
      <c r="G30" s="2">
        <f>Table1[[#This Row],[Prix Farnell]]*1.196</f>
        <v>0</v>
      </c>
      <c r="I30" s="3"/>
      <c r="J30" s="2">
        <f t="shared" si="0"/>
        <v>0</v>
      </c>
      <c r="L30" s="3"/>
      <c r="M30" s="2">
        <f t="shared" si="1"/>
        <v>0</v>
      </c>
      <c r="O30" s="3"/>
      <c r="P30" s="2">
        <f t="shared" si="2"/>
        <v>0</v>
      </c>
      <c r="R30" s="1" t="str">
        <f t="shared" si="3"/>
        <v>N/A</v>
      </c>
      <c r="S3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1" spans="1:19" x14ac:dyDescent="0.25">
      <c r="A31" s="1" t="s">
        <v>52</v>
      </c>
      <c r="B31" s="1" t="s">
        <v>49</v>
      </c>
      <c r="C31" s="1">
        <v>805</v>
      </c>
      <c r="D31" s="1">
        <v>1</v>
      </c>
      <c r="F31" s="2"/>
      <c r="G31" s="2">
        <f>Table1[[#This Row],[Prix Farnell]]*1.196</f>
        <v>0</v>
      </c>
      <c r="I31" s="3"/>
      <c r="J31" s="2">
        <f t="shared" si="0"/>
        <v>0</v>
      </c>
      <c r="L31" s="3"/>
      <c r="M31" s="2">
        <f t="shared" si="1"/>
        <v>0</v>
      </c>
      <c r="O31" s="3"/>
      <c r="P31" s="2">
        <f t="shared" si="2"/>
        <v>0</v>
      </c>
      <c r="R31" s="1" t="str">
        <f t="shared" si="3"/>
        <v>N/A</v>
      </c>
      <c r="S3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2" spans="1:19" x14ac:dyDescent="0.25">
      <c r="A32" s="1" t="s">
        <v>53</v>
      </c>
      <c r="B32" s="1">
        <v>470</v>
      </c>
      <c r="C32" s="1">
        <v>805</v>
      </c>
      <c r="D32" s="1">
        <v>1</v>
      </c>
      <c r="F32" s="2"/>
      <c r="G32" s="2">
        <f>Table1[[#This Row],[Prix Farnell]]*1.196</f>
        <v>0</v>
      </c>
      <c r="I32" s="3"/>
      <c r="J32" s="2">
        <f t="shared" si="0"/>
        <v>0</v>
      </c>
      <c r="L32" s="3"/>
      <c r="M32" s="2">
        <f t="shared" si="1"/>
        <v>0</v>
      </c>
      <c r="O32" s="3"/>
      <c r="P32" s="2">
        <f t="shared" si="2"/>
        <v>0</v>
      </c>
      <c r="R32" s="1" t="str">
        <f t="shared" si="3"/>
        <v>N/A</v>
      </c>
      <c r="S3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3" spans="1:19" x14ac:dyDescent="0.25">
      <c r="A33" s="1" t="s">
        <v>108</v>
      </c>
      <c r="B33" s="1" t="s">
        <v>54</v>
      </c>
      <c r="C33" s="1">
        <v>805</v>
      </c>
      <c r="D33" s="1">
        <v>3</v>
      </c>
      <c r="F33" s="2"/>
      <c r="G33" s="2">
        <f>Table1[[#This Row],[Prix Farnell]]*1.196</f>
        <v>0</v>
      </c>
      <c r="I33" s="3"/>
      <c r="J33" s="2">
        <f t="shared" si="0"/>
        <v>0</v>
      </c>
      <c r="L33" s="3"/>
      <c r="M33" s="2">
        <f t="shared" si="1"/>
        <v>0</v>
      </c>
      <c r="O33" s="3"/>
      <c r="P33" s="2">
        <f t="shared" si="2"/>
        <v>0</v>
      </c>
      <c r="R33" s="1" t="str">
        <f t="shared" si="3"/>
        <v>N/A</v>
      </c>
      <c r="S3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4" spans="1:19" x14ac:dyDescent="0.25">
      <c r="A34" s="1" t="s">
        <v>55</v>
      </c>
      <c r="B34" s="1" t="s">
        <v>56</v>
      </c>
      <c r="C34" s="1">
        <v>805</v>
      </c>
      <c r="D34" s="1">
        <v>1</v>
      </c>
      <c r="F34" s="2"/>
      <c r="G34" s="2">
        <f>Table1[[#This Row],[Prix Farnell]]*1.196</f>
        <v>0</v>
      </c>
      <c r="I34" s="3"/>
      <c r="J34" s="2">
        <f t="shared" si="0"/>
        <v>0</v>
      </c>
      <c r="L34" s="3"/>
      <c r="M34" s="2">
        <f t="shared" si="1"/>
        <v>0</v>
      </c>
      <c r="O34" s="3"/>
      <c r="P34" s="2">
        <f t="shared" si="2"/>
        <v>0</v>
      </c>
      <c r="R34" s="1" t="str">
        <f t="shared" si="3"/>
        <v>N/A</v>
      </c>
      <c r="S3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5" spans="1:19" x14ac:dyDescent="0.25">
      <c r="A35" s="1" t="s">
        <v>57</v>
      </c>
      <c r="B35" s="1">
        <v>150</v>
      </c>
      <c r="C35" s="1">
        <v>805</v>
      </c>
      <c r="D35" s="1">
        <v>1</v>
      </c>
      <c r="F35" s="2"/>
      <c r="G35" s="2">
        <f>Table1[[#This Row],[Prix Farnell]]*1.196</f>
        <v>0</v>
      </c>
      <c r="I35" s="3"/>
      <c r="J35" s="2">
        <f t="shared" si="0"/>
        <v>0</v>
      </c>
      <c r="L35" s="3"/>
      <c r="M35" s="2">
        <f t="shared" si="1"/>
        <v>0</v>
      </c>
      <c r="O35" s="3"/>
      <c r="P35" s="2">
        <f t="shared" si="2"/>
        <v>0</v>
      </c>
      <c r="R35" s="1" t="str">
        <f t="shared" si="3"/>
        <v>N/A</v>
      </c>
      <c r="S3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6" spans="1:19" x14ac:dyDescent="0.25">
      <c r="A36" s="1" t="s">
        <v>109</v>
      </c>
      <c r="B36" s="1" t="s">
        <v>58</v>
      </c>
      <c r="C36" s="1">
        <v>805</v>
      </c>
      <c r="D36" s="1">
        <v>2</v>
      </c>
      <c r="F36" s="2"/>
      <c r="G36" s="2">
        <f>Table1[[#This Row],[Prix Farnell]]*1.196</f>
        <v>0</v>
      </c>
      <c r="I36" s="3"/>
      <c r="J36" s="2">
        <f t="shared" si="0"/>
        <v>0</v>
      </c>
      <c r="L36" s="3"/>
      <c r="M36" s="2">
        <f t="shared" si="1"/>
        <v>0</v>
      </c>
      <c r="O36" s="3"/>
      <c r="P36" s="2">
        <f t="shared" si="2"/>
        <v>0</v>
      </c>
      <c r="R36" s="1" t="str">
        <f t="shared" si="3"/>
        <v>N/A</v>
      </c>
      <c r="S3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7" spans="1:19" x14ac:dyDescent="0.25">
      <c r="A37" s="1" t="s">
        <v>59</v>
      </c>
      <c r="B37" s="1" t="s">
        <v>60</v>
      </c>
      <c r="C37" s="1">
        <v>805</v>
      </c>
      <c r="D37" s="1">
        <v>1</v>
      </c>
      <c r="F37" s="2"/>
      <c r="G37" s="2">
        <f>Table1[[#This Row],[Prix Farnell]]*1.196</f>
        <v>0</v>
      </c>
      <c r="I37" s="3"/>
      <c r="J37" s="2">
        <f t="shared" si="0"/>
        <v>0</v>
      </c>
      <c r="L37" s="3"/>
      <c r="M37" s="2">
        <f t="shared" si="1"/>
        <v>0</v>
      </c>
      <c r="O37" s="3"/>
      <c r="P37" s="2">
        <f t="shared" si="2"/>
        <v>0</v>
      </c>
      <c r="R37" s="1" t="str">
        <f t="shared" si="3"/>
        <v>N/A</v>
      </c>
      <c r="S3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8" spans="1:19" x14ac:dyDescent="0.25">
      <c r="A38" s="1" t="s">
        <v>61</v>
      </c>
      <c r="B38" s="1" t="s">
        <v>144</v>
      </c>
      <c r="D38" s="1">
        <v>1</v>
      </c>
      <c r="F38" s="2"/>
      <c r="G38" s="2">
        <f>Table1[[#This Row],[Prix Farnell]]*1.196</f>
        <v>0</v>
      </c>
      <c r="I38" s="3"/>
      <c r="J38" s="2">
        <f t="shared" si="0"/>
        <v>0</v>
      </c>
      <c r="L38" s="3"/>
      <c r="M38" s="2">
        <f t="shared" si="1"/>
        <v>0</v>
      </c>
      <c r="O38" s="3"/>
      <c r="P38" s="2">
        <f t="shared" si="2"/>
        <v>0</v>
      </c>
      <c r="R38" s="1" t="str">
        <f t="shared" si="3"/>
        <v>N/A</v>
      </c>
      <c r="S3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39" spans="1:19" x14ac:dyDescent="0.25">
      <c r="A39" s="1" t="s">
        <v>62</v>
      </c>
      <c r="B39" s="1" t="s">
        <v>63</v>
      </c>
      <c r="C39" s="1" t="s">
        <v>63</v>
      </c>
      <c r="D39" s="1">
        <v>1</v>
      </c>
      <c r="F39" s="2"/>
      <c r="G39" s="2">
        <f>Table1[[#This Row],[Prix Farnell]]*1.196</f>
        <v>0</v>
      </c>
      <c r="H39" s="1" t="s">
        <v>115</v>
      </c>
      <c r="I39" s="3">
        <v>8.19</v>
      </c>
      <c r="J39" s="2">
        <f t="shared" si="0"/>
        <v>7.6152285290024642</v>
      </c>
      <c r="K39" s="1" t="s">
        <v>116</v>
      </c>
      <c r="L39" s="3">
        <v>8.9499999999999993</v>
      </c>
      <c r="M39" s="2">
        <f t="shared" si="1"/>
        <v>6.9581036640829677</v>
      </c>
      <c r="O39" s="3"/>
      <c r="P39" s="2">
        <f t="shared" si="2"/>
        <v>0</v>
      </c>
      <c r="Q39" s="1" t="s">
        <v>140</v>
      </c>
      <c r="R39" s="1" t="str">
        <f t="shared" si="3"/>
        <v>COM-09603</v>
      </c>
      <c r="S3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6.9581036640829677</v>
      </c>
    </row>
    <row r="40" spans="1:19" x14ac:dyDescent="0.25">
      <c r="A40" s="1" t="s">
        <v>64</v>
      </c>
      <c r="B40" s="1" t="s">
        <v>65</v>
      </c>
      <c r="C40" s="1" t="s">
        <v>65</v>
      </c>
      <c r="D40" s="1">
        <v>1</v>
      </c>
      <c r="E40" s="1">
        <v>1860673</v>
      </c>
      <c r="F40" s="2">
        <v>94.83</v>
      </c>
      <c r="G40" s="2">
        <f>Table1[[#This Row],[Prix Farnell]]*1.196</f>
        <v>113.41668</v>
      </c>
      <c r="I40" s="3"/>
      <c r="J40" s="2">
        <f t="shared" si="0"/>
        <v>0</v>
      </c>
      <c r="K40" s="1" t="s">
        <v>124</v>
      </c>
      <c r="L40" s="3">
        <v>84.95</v>
      </c>
      <c r="M40" s="2">
        <f t="shared" si="1"/>
        <v>66.043676677524942</v>
      </c>
      <c r="O40" s="3"/>
      <c r="P40" s="2">
        <f t="shared" si="2"/>
        <v>0</v>
      </c>
      <c r="Q40" s="1" t="s">
        <v>140</v>
      </c>
      <c r="R40" s="1" t="str">
        <f t="shared" si="3"/>
        <v>LCD-10089</v>
      </c>
      <c r="S4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66.043676677524942</v>
      </c>
    </row>
    <row r="41" spans="1:19" x14ac:dyDescent="0.25">
      <c r="A41" s="1" t="s">
        <v>145</v>
      </c>
      <c r="B41" s="1" t="s">
        <v>147</v>
      </c>
      <c r="C41" s="1" t="s">
        <v>146</v>
      </c>
      <c r="D41" s="1">
        <v>2</v>
      </c>
      <c r="E41" s="1">
        <v>1667996</v>
      </c>
      <c r="F41" s="2">
        <v>6.55</v>
      </c>
      <c r="G41" s="2">
        <f>Table1[[#This Row],[Prix Farnell]]*1.196</f>
        <v>7.8337999999999992</v>
      </c>
      <c r="I41" s="3"/>
      <c r="J41" s="2">
        <f>(I41/1.28627)*1.196</f>
        <v>0</v>
      </c>
      <c r="L41" s="3"/>
      <c r="M41" s="2">
        <f>(L41/1.28627)</f>
        <v>0</v>
      </c>
      <c r="O41" s="3"/>
      <c r="P41" s="2">
        <f>(O41/1.28627)</f>
        <v>0</v>
      </c>
      <c r="Q41" s="1" t="s">
        <v>138</v>
      </c>
      <c r="R41" s="1">
        <f>IF(Q41="Farnell",E41,IF(Q41="Digikey",H41,IF(Q41="Sparkfun",K41,IF(Q41="Adafruit",N41,"N/A"))))</f>
        <v>1667996</v>
      </c>
      <c r="S41" s="7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15.667599999999998</v>
      </c>
    </row>
    <row r="42" spans="1:19" x14ac:dyDescent="0.25">
      <c r="A42" s="1" t="s">
        <v>66</v>
      </c>
      <c r="B42" s="1" t="s">
        <v>67</v>
      </c>
      <c r="C42" s="1" t="s">
        <v>67</v>
      </c>
      <c r="D42" s="1">
        <v>1</v>
      </c>
      <c r="E42" s="1">
        <v>1688077</v>
      </c>
      <c r="F42" s="2">
        <v>0.47</v>
      </c>
      <c r="G42" s="2">
        <f>Table1[[#This Row],[Prix Farnell]]*1.196</f>
        <v>0.56211999999999995</v>
      </c>
      <c r="H42" s="1" t="s">
        <v>119</v>
      </c>
      <c r="I42" s="3">
        <v>0.73</v>
      </c>
      <c r="J42" s="2">
        <f t="shared" si="0"/>
        <v>0.67876884324441988</v>
      </c>
      <c r="K42" s="1" t="s">
        <v>118</v>
      </c>
      <c r="L42" s="3">
        <v>1.5</v>
      </c>
      <c r="M42" s="2">
        <f t="shared" si="1"/>
        <v>1.1661626252653019</v>
      </c>
      <c r="O42" s="3"/>
      <c r="P42" s="2">
        <f t="shared" si="2"/>
        <v>0</v>
      </c>
      <c r="Q42" s="1" t="s">
        <v>138</v>
      </c>
      <c r="R42" s="1">
        <f t="shared" si="3"/>
        <v>1688077</v>
      </c>
      <c r="S42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0.56211999999999995</v>
      </c>
    </row>
    <row r="43" spans="1:19" x14ac:dyDescent="0.25">
      <c r="A43" s="1" t="s">
        <v>68</v>
      </c>
      <c r="B43" s="1" t="s">
        <v>69</v>
      </c>
      <c r="C43" s="1" t="s">
        <v>69</v>
      </c>
      <c r="D43" s="1">
        <v>1</v>
      </c>
      <c r="F43" s="2"/>
      <c r="G43" s="2">
        <f>Table1[[#This Row],[Prix Farnell]]*1.196</f>
        <v>0</v>
      </c>
      <c r="I43" s="3"/>
      <c r="J43" s="2">
        <f t="shared" si="0"/>
        <v>0</v>
      </c>
      <c r="K43" s="1" t="s">
        <v>120</v>
      </c>
      <c r="L43" s="3">
        <v>14.95</v>
      </c>
      <c r="M43" s="2">
        <f t="shared" si="1"/>
        <v>11.622754165144176</v>
      </c>
      <c r="O43" s="3"/>
      <c r="P43" s="2">
        <f t="shared" si="2"/>
        <v>0</v>
      </c>
      <c r="Q43" s="1" t="s">
        <v>140</v>
      </c>
      <c r="R43" s="1" t="str">
        <f t="shared" si="3"/>
        <v>SEN-10530</v>
      </c>
      <c r="S43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11.622754165144176</v>
      </c>
    </row>
    <row r="44" spans="1:19" x14ac:dyDescent="0.25">
      <c r="A44" s="1" t="s">
        <v>70</v>
      </c>
      <c r="B44" s="1" t="s">
        <v>71</v>
      </c>
      <c r="C44" s="1" t="s">
        <v>71</v>
      </c>
      <c r="D44" s="1">
        <v>1</v>
      </c>
      <c r="F44" s="2"/>
      <c r="G44" s="2">
        <f>Table1[[#This Row],[Prix Farnell]]*1.196</f>
        <v>0</v>
      </c>
      <c r="I44" s="3"/>
      <c r="J44" s="2">
        <f t="shared" si="0"/>
        <v>0</v>
      </c>
      <c r="K44" s="1" t="s">
        <v>121</v>
      </c>
      <c r="L44" s="3">
        <v>39.950000000000003</v>
      </c>
      <c r="M44" s="2">
        <f t="shared" si="1"/>
        <v>31.05879791956588</v>
      </c>
      <c r="O44" s="3"/>
      <c r="P44" s="2">
        <f t="shared" si="2"/>
        <v>0</v>
      </c>
      <c r="Q44" s="1" t="s">
        <v>140</v>
      </c>
      <c r="R44" s="1" t="str">
        <f t="shared" si="3"/>
        <v>SEN-11028</v>
      </c>
      <c r="S44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31.05879791956588</v>
      </c>
    </row>
    <row r="45" spans="1:19" x14ac:dyDescent="0.25">
      <c r="A45" s="1" t="s">
        <v>72</v>
      </c>
      <c r="B45" s="1" t="s">
        <v>73</v>
      </c>
      <c r="C45" s="1" t="s">
        <v>73</v>
      </c>
      <c r="D45" s="1">
        <v>1</v>
      </c>
      <c r="F45" s="2"/>
      <c r="G45" s="2">
        <f>Table1[[#This Row],[Prix Farnell]]*1.196</f>
        <v>0</v>
      </c>
      <c r="I45" s="3"/>
      <c r="J45" s="2">
        <f t="shared" si="0"/>
        <v>0</v>
      </c>
      <c r="K45" s="1" t="s">
        <v>122</v>
      </c>
      <c r="L45" s="3">
        <v>5.95</v>
      </c>
      <c r="M45" s="2">
        <f t="shared" si="1"/>
        <v>4.6257784135523643</v>
      </c>
      <c r="O45" s="3"/>
      <c r="P45" s="2">
        <f t="shared" si="2"/>
        <v>0</v>
      </c>
      <c r="Q45" s="1" t="s">
        <v>140</v>
      </c>
      <c r="R45" s="1" t="str">
        <f t="shared" si="3"/>
        <v>SEN-09418</v>
      </c>
      <c r="S45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4.6257784135523643</v>
      </c>
    </row>
    <row r="46" spans="1:19" x14ac:dyDescent="0.25">
      <c r="A46" s="1" t="s">
        <v>74</v>
      </c>
      <c r="B46" s="1" t="s">
        <v>75</v>
      </c>
      <c r="C46" s="1" t="s">
        <v>76</v>
      </c>
      <c r="D46" s="1">
        <v>1</v>
      </c>
      <c r="E46" s="1">
        <v>1840935</v>
      </c>
      <c r="F46" s="2">
        <v>0.7</v>
      </c>
      <c r="G46" s="2">
        <f>Table1[[#This Row],[Prix Farnell]]*1.196</f>
        <v>0.83719999999999994</v>
      </c>
      <c r="H46" s="1" t="s">
        <v>123</v>
      </c>
      <c r="I46" s="3">
        <v>0.68</v>
      </c>
      <c r="J46" s="2">
        <f t="shared" si="0"/>
        <v>0.63227782658384313</v>
      </c>
      <c r="L46" s="3"/>
      <c r="M46" s="2">
        <f t="shared" si="1"/>
        <v>0</v>
      </c>
      <c r="O46" s="3"/>
      <c r="P46" s="2">
        <f t="shared" si="2"/>
        <v>0</v>
      </c>
      <c r="Q46" s="1" t="s">
        <v>138</v>
      </c>
      <c r="R46" s="1">
        <f t="shared" si="3"/>
        <v>1840935</v>
      </c>
      <c r="S46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0.83719999999999994</v>
      </c>
    </row>
    <row r="47" spans="1:19" x14ac:dyDescent="0.25">
      <c r="A47" s="1" t="s">
        <v>128</v>
      </c>
      <c r="B47" s="1" t="s">
        <v>77</v>
      </c>
      <c r="C47" s="1" t="s">
        <v>78</v>
      </c>
      <c r="D47" s="1">
        <v>2</v>
      </c>
      <c r="E47" s="1">
        <v>1366268</v>
      </c>
      <c r="F47" s="2">
        <v>3.37</v>
      </c>
      <c r="G47" s="2">
        <f>Table1[[#This Row],[Prix Farnell]]*1.196</f>
        <v>4.0305200000000001</v>
      </c>
      <c r="H47" s="1" t="s">
        <v>126</v>
      </c>
      <c r="I47" s="3">
        <v>3.16</v>
      </c>
      <c r="J47" s="2">
        <f t="shared" si="0"/>
        <v>2.9382322529484477</v>
      </c>
      <c r="L47" s="3"/>
      <c r="M47" s="2">
        <f t="shared" si="1"/>
        <v>0</v>
      </c>
      <c r="O47" s="3"/>
      <c r="P47" s="2">
        <f t="shared" si="2"/>
        <v>0</v>
      </c>
      <c r="Q47" s="1" t="s">
        <v>138</v>
      </c>
      <c r="R47" s="1">
        <f t="shared" si="3"/>
        <v>1366268</v>
      </c>
      <c r="S47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8.0610400000000002</v>
      </c>
    </row>
    <row r="48" spans="1:19" x14ac:dyDescent="0.25">
      <c r="A48" s="1" t="s">
        <v>79</v>
      </c>
      <c r="B48" s="1" t="s">
        <v>127</v>
      </c>
      <c r="C48" s="1" t="s">
        <v>80</v>
      </c>
      <c r="D48" s="1">
        <v>1</v>
      </c>
      <c r="F48" s="2"/>
      <c r="G48" s="2">
        <f>Table1[[#This Row],[Prix Farnell]]*1.196</f>
        <v>0</v>
      </c>
      <c r="I48" s="3"/>
      <c r="J48" s="2">
        <f t="shared" si="0"/>
        <v>0</v>
      </c>
      <c r="L48" s="3"/>
      <c r="M48" s="2">
        <f t="shared" si="1"/>
        <v>0</v>
      </c>
      <c r="O48" s="3"/>
      <c r="P48" s="2">
        <f t="shared" si="2"/>
        <v>0</v>
      </c>
      <c r="R48" s="1" t="str">
        <f t="shared" si="3"/>
        <v>N/A</v>
      </c>
      <c r="S48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49" spans="1:19" x14ac:dyDescent="0.25">
      <c r="A49" s="1" t="s">
        <v>81</v>
      </c>
      <c r="B49" s="1" t="s">
        <v>82</v>
      </c>
      <c r="C49" s="1" t="s">
        <v>131</v>
      </c>
      <c r="D49" s="1">
        <v>1</v>
      </c>
      <c r="F49" s="2"/>
      <c r="G49" s="2">
        <f>Table1[[#This Row],[Prix Farnell]]*1.196</f>
        <v>0</v>
      </c>
      <c r="H49" s="1" t="s">
        <v>133</v>
      </c>
      <c r="I49" s="3">
        <v>1.97</v>
      </c>
      <c r="J49" s="2">
        <f t="shared" si="0"/>
        <v>1.8317460564267221</v>
      </c>
      <c r="K49" s="1" t="s">
        <v>132</v>
      </c>
      <c r="L49" s="3">
        <v>3.95</v>
      </c>
      <c r="M49" s="2">
        <f t="shared" si="1"/>
        <v>3.0708949131986287</v>
      </c>
      <c r="O49" s="3"/>
      <c r="P49" s="2">
        <f t="shared" si="2"/>
        <v>0</v>
      </c>
      <c r="Q49" s="1" t="s">
        <v>140</v>
      </c>
      <c r="R49" s="1" t="str">
        <f t="shared" si="3"/>
        <v>PRT-00127</v>
      </c>
      <c r="S49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3.0708949131986287</v>
      </c>
    </row>
    <row r="50" spans="1:19" x14ac:dyDescent="0.25">
      <c r="A50" s="1" t="s">
        <v>83</v>
      </c>
      <c r="B50" s="1" t="s">
        <v>84</v>
      </c>
      <c r="C50" s="1" t="s">
        <v>84</v>
      </c>
      <c r="D50" s="1">
        <v>1</v>
      </c>
      <c r="F50" s="2"/>
      <c r="G50" s="2">
        <f>Table1[[#This Row],[Prix Farnell]]*1.196</f>
        <v>0</v>
      </c>
      <c r="I50" s="3"/>
      <c r="J50" s="2">
        <f t="shared" si="0"/>
        <v>0</v>
      </c>
      <c r="L50" s="3"/>
      <c r="M50" s="2">
        <f t="shared" si="1"/>
        <v>0</v>
      </c>
      <c r="O50" s="3"/>
      <c r="P50" s="2">
        <f t="shared" si="2"/>
        <v>0</v>
      </c>
      <c r="R50" s="1" t="str">
        <f t="shared" si="3"/>
        <v>N/A</v>
      </c>
      <c r="S50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1" spans="1:19" x14ac:dyDescent="0.25">
      <c r="A51" s="1" t="s">
        <v>85</v>
      </c>
      <c r="B51" s="1" t="s">
        <v>86</v>
      </c>
      <c r="C51" s="1" t="s">
        <v>87</v>
      </c>
      <c r="D51" s="1">
        <v>1</v>
      </c>
      <c r="F51" s="2"/>
      <c r="G51" s="2">
        <f>Table1[[#This Row],[Prix Farnell]]*1.196</f>
        <v>0</v>
      </c>
      <c r="I51" s="3"/>
      <c r="J51" s="2">
        <f t="shared" si="0"/>
        <v>0</v>
      </c>
      <c r="M51" s="2">
        <f t="shared" si="1"/>
        <v>0</v>
      </c>
      <c r="P51" s="2">
        <f t="shared" si="2"/>
        <v>0</v>
      </c>
      <c r="R51" s="1" t="str">
        <f t="shared" si="3"/>
        <v>N/A</v>
      </c>
      <c r="S51" s="2">
        <f>IF(Table1[[#This Row],[Choix fournisseur]]="Farnell",Table1[[#This Row],[Farnell TTC]],IF(Table1[[#This Row],[Choix fournisseur]]="Digikey",Table1[[#This Row],[en EUR]],IF(Table1[[#This Row],[Choix fournisseur]]="Sparkfun",Table1[[#This Row],[en EUR2]],IF(Table1[[#This Row],[Choix fournisseur]]="Adafruit",Table1[[#This Row],[en EUR3]],0))))*Table1[[#This Row],[Qty]]</f>
        <v>0</v>
      </c>
    </row>
    <row r="52" spans="1:19" x14ac:dyDescent="0.25">
      <c r="A52" s="1" t="s">
        <v>143</v>
      </c>
      <c r="F52" s="6">
        <f>SUBTOTAL(109,Table1[Prix Farnell])</f>
        <v>118.57</v>
      </c>
      <c r="G52" s="6"/>
      <c r="I52" s="5"/>
      <c r="J52" s="6">
        <f>SUBTOTAL(109,Table1[en EUR])</f>
        <v>28.545484229594098</v>
      </c>
      <c r="L52" s="5"/>
      <c r="M52" s="6">
        <f>SUBTOTAL(109,Table1[en EUR2])</f>
        <v>124.54616837833426</v>
      </c>
      <c r="O52" s="5"/>
      <c r="P52" s="6">
        <f>SUBTOTAL(109,Table1[en EUR3])</f>
        <v>23.284380417797195</v>
      </c>
      <c r="S52" s="6">
        <f>SUBTOTAL(109,Table1[Prix fournisseur])</f>
        <v>179.02814617086611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Bazile</dc:creator>
  <cp:lastModifiedBy>Romain Bazile</cp:lastModifiedBy>
  <dcterms:created xsi:type="dcterms:W3CDTF">2012-11-22T16:04:13Z</dcterms:created>
  <dcterms:modified xsi:type="dcterms:W3CDTF">2012-11-22T18:45:25Z</dcterms:modified>
</cp:coreProperties>
</file>