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E6D18FD-68F6-4EF7-97EF-805D8AAF06B9}" xr6:coauthVersionLast="40" xr6:coauthVersionMax="40" xr10:uidLastSave="{00000000-0000-0000-0000-000000000000}"/>
  <bookViews>
    <workbookView xWindow="28680" yWindow="-45" windowWidth="29040" windowHeight="158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18" i="1"/>
  <c r="I19" i="1"/>
  <c r="I20" i="1"/>
  <c r="I21" i="1"/>
  <c r="I22" i="1"/>
  <c r="I23" i="1"/>
  <c r="I24" i="1"/>
  <c r="I25" i="1"/>
  <c r="I26" i="1"/>
  <c r="I27" i="1"/>
  <c r="I28" i="1"/>
  <c r="I18" i="1"/>
  <c r="F19" i="1"/>
  <c r="F20" i="1"/>
  <c r="F21" i="1"/>
  <c r="F22" i="1"/>
  <c r="F23" i="1"/>
  <c r="F24" i="1"/>
  <c r="F25" i="1"/>
  <c r="F26" i="1"/>
  <c r="F27" i="1"/>
  <c r="F28" i="1"/>
  <c r="F18" i="1"/>
  <c r="H19" i="1"/>
  <c r="H20" i="1"/>
  <c r="H21" i="1"/>
  <c r="H22" i="1"/>
  <c r="H23" i="1"/>
  <c r="H24" i="1"/>
  <c r="H25" i="1"/>
  <c r="H26" i="1"/>
  <c r="H27" i="1"/>
  <c r="H28" i="1"/>
  <c r="G19" i="1"/>
  <c r="G20" i="1"/>
  <c r="G21" i="1"/>
  <c r="G22" i="1"/>
  <c r="G23" i="1"/>
  <c r="G24" i="1"/>
  <c r="G25" i="1"/>
  <c r="G26" i="1"/>
  <c r="G27" i="1"/>
  <c r="G28" i="1"/>
  <c r="E19" i="1"/>
  <c r="E20" i="1"/>
  <c r="E21" i="1"/>
  <c r="E22" i="1"/>
  <c r="E23" i="1"/>
  <c r="E24" i="1"/>
  <c r="E25" i="1"/>
  <c r="E26" i="1"/>
  <c r="E27" i="1"/>
  <c r="E28" i="1"/>
  <c r="H18" i="1"/>
  <c r="G18" i="1"/>
  <c r="E18" i="1"/>
  <c r="O2" i="1" l="1"/>
  <c r="T4" i="1"/>
  <c r="I3" i="1"/>
  <c r="I4" i="1"/>
  <c r="I5" i="1"/>
  <c r="I6" i="1"/>
  <c r="I7" i="1"/>
  <c r="I8" i="1"/>
  <c r="I9" i="1"/>
  <c r="I10" i="1"/>
  <c r="I11" i="1"/>
  <c r="I12" i="1"/>
  <c r="J3" i="1"/>
  <c r="T3" i="1" s="1"/>
  <c r="J4" i="1"/>
  <c r="J5" i="1"/>
  <c r="J6" i="1"/>
  <c r="J7" i="1"/>
  <c r="J8" i="1"/>
  <c r="J9" i="1"/>
  <c r="J10" i="1"/>
  <c r="J11" i="1"/>
  <c r="J12" i="1"/>
  <c r="J2" i="1"/>
  <c r="I2" i="1"/>
  <c r="F2" i="1"/>
  <c r="Q3" i="1" l="1"/>
  <c r="N3" i="1"/>
  <c r="N7" i="1"/>
  <c r="N8" i="1"/>
  <c r="Q8" i="1" s="1"/>
  <c r="M3" i="1"/>
  <c r="M4" i="1"/>
  <c r="N4" i="1" s="1"/>
  <c r="M5" i="1"/>
  <c r="N5" i="1" s="1"/>
  <c r="M6" i="1"/>
  <c r="N6" i="1" s="1"/>
  <c r="M7" i="1"/>
  <c r="M8" i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T8" i="1" s="1"/>
  <c r="K9" i="1"/>
  <c r="O9" i="1" s="1"/>
  <c r="K10" i="1"/>
  <c r="K11" i="1"/>
  <c r="K12" i="1"/>
  <c r="F3" i="1"/>
  <c r="F4" i="1"/>
  <c r="F5" i="1"/>
  <c r="F6" i="1"/>
  <c r="F7" i="1"/>
  <c r="F8" i="1"/>
  <c r="O8" i="1" s="1"/>
  <c r="F9" i="1"/>
  <c r="F10" i="1"/>
  <c r="F11" i="1"/>
  <c r="F12" i="1"/>
  <c r="M2" i="1"/>
  <c r="N2" i="1" s="1"/>
  <c r="L2" i="1"/>
  <c r="K2" i="1"/>
  <c r="T2" i="1" s="1"/>
  <c r="U9" i="1" l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Z9" i="1" l="1"/>
  <c r="V9" i="1"/>
  <c r="Y9" i="1" s="1"/>
  <c r="S9" i="1"/>
  <c r="S8" i="1"/>
  <c r="X8" i="1" s="1"/>
  <c r="Z8" i="1"/>
  <c r="V8" i="1"/>
  <c r="Y8" i="1" s="1"/>
  <c r="AA8" i="1" s="1"/>
  <c r="U3" i="1"/>
  <c r="M19" i="1"/>
  <c r="R3" i="1"/>
  <c r="M23" i="1"/>
  <c r="R7" i="1"/>
  <c r="U7" i="1"/>
  <c r="R6" i="1"/>
  <c r="U6" i="1"/>
  <c r="M22" i="1"/>
  <c r="X9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AA9" i="1" l="1"/>
  <c r="N20" i="1"/>
  <c r="P4" i="1"/>
  <c r="P20" i="1" s="1"/>
  <c r="Q20" i="1" s="1"/>
  <c r="N23" i="1"/>
  <c r="P7" i="1"/>
  <c r="P23" i="1" s="1"/>
  <c r="Q23" i="1" s="1"/>
  <c r="Z12" i="1"/>
  <c r="V12" i="1"/>
  <c r="Y12" i="1" s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V5" i="1"/>
  <c r="Y5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V10" i="1"/>
  <c r="Y10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3" i="1" l="1"/>
  <c r="Y3" i="1" s="1"/>
  <c r="AA3" i="1" s="1"/>
  <c r="AA4" i="1"/>
  <c r="AA6" i="1"/>
  <c r="AA12" i="1"/>
  <c r="V7" i="1"/>
  <c r="Y7" i="1" s="1"/>
  <c r="AA7" i="1" s="1"/>
  <c r="AA10" i="1"/>
  <c r="AA5" i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<sst xmlns="http://schemas.openxmlformats.org/spreadsheetml/2006/main" count="53" uniqueCount="53">
  <si>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</si>
  <si>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</si>
  <si>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</si>
  <si>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</si>
  <si>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</si>
  <si>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</si>
  <si>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</si>
  <si>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</si>
  <si>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</si>
  <si>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</si>
  <si>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</si>
  <si>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</si>
  <si>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</si>
  <si>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</si>
  <si>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</si>
  <si>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</si>
  <si>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</si>
  <si>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</si>
  <si>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</si>
  <si>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</si>
  <si>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</si>
  <si>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</si>
  <si>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</si>
  <si>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</si>
  <si>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</si>
  <si>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</si>
  <si>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</si>
  <si>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</si>
  <si>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</si>
  <si>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</si>
  <si>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</si>
  <si>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</si>
  <si>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</si>
  <si>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</si>
  <si>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</si>
  <si>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</si>
  <si>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</si>
  <si>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</si>
  <si>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</si>
  <si>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</si>
  <si>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</si>
  <si>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</si>
  <si>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cos(B)</t>
    <phoneticPr fontId="1" type="noConversion"/>
  </si>
  <si>
    <t>cos(phi)</t>
    <phoneticPr fontId="1" type="noConversion"/>
  </si>
  <si>
    <t>sin(B)</t>
    <phoneticPr fontId="1" type="noConversion"/>
  </si>
  <si>
    <t>sin(phi)</t>
    <phoneticPr fontId="1" type="noConversion"/>
  </si>
  <si>
    <t>cos(R)</t>
    <phoneticPr fontId="1" type="noConversion"/>
  </si>
  <si>
    <t>sin(R)</t>
    <phoneticPr fontId="1" type="noConversion"/>
  </si>
  <si>
    <t>IbBR</t>
    <phoneticPr fontId="1" type="noConversion"/>
  </si>
  <si>
    <t>B = 0 四季照射量</t>
    <phoneticPr fontId="1" type="noConversion"/>
  </si>
  <si>
    <t>B = 45 四季照射量</t>
    <phoneticPr fontId="1" type="noConversion"/>
  </si>
  <si>
    <t>B = 0~70 ,一年總照射量</t>
    <phoneticPr fontId="1" type="noConversion"/>
  </si>
  <si>
    <t>B = 0 N = 113 Ib Ir 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</si>
</sst>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tabSelected="1" workbookViewId="0">
      <selection activeCell="F13" sqref="F13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350</v>
      </c>
      <c r="E2">
        <v>-75</v>
      </c>
      <c r="F2">
        <f>((E2) * PI())/180</f>
        <v>-1.3089969389957472</v>
      </c>
      <c r="G2">
        <v>0</v>
      </c>
      <c r="H2">
        <v>163</v>
      </c>
      <c r="I2">
        <f>((G2) * PI())/180</f>
        <v>0</v>
      </c>
      <c r="J2">
        <f>((H2) * PI())/180</f>
        <v>2.8448866807507569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6.0077580060429474</v>
      </c>
      <c r="N2">
        <f>0.006918 - 0.399912 * COS(M2) + 0.070257 * SIN(M2) - 0.006758 * COS(2 * M2) + 0.000908 * SIN(2 * M2)</f>
        <v>-0.40326151331580773</v>
      </c>
      <c r="O2">
        <f t="shared" ref="O2:O12" si="1">(COS(K2) * COS(N2) * COS(F2)) + (SIN(N2) * SIN(K2))</f>
        <v>4.990994894884504E-2</v>
      </c>
      <c r="P2">
        <f t="shared" ref="P2:P12" si="2">(COS(N2) * SIN(F2))/COS(M18)</f>
        <v>-0.88955368747011088</v>
      </c>
      <c r="Q2">
        <f>COS(N2 -K2)</f>
        <v>0.66776522521546688</v>
      </c>
      <c r="R2">
        <f>(0.42 * O2) + (((2.92 - Q2) / (2 * Q2)) * O2^2) - ((((2.92 -Q2) / (4 *Q2^2))) * O2^3)</f>
        <v>2.50060106219053E-2</v>
      </c>
      <c r="S2">
        <f>((1.323 * R2) / (O2)) - 0.5466</f>
        <v>0.11625285297905075</v>
      </c>
      <c r="T2">
        <f t="shared" ref="T2:T12" si="3">(SIN(K2) * COS(J2) - COS(K2) * SIN(J2) * COS(I2)) * SIN(N2) + (COS(K2) * COS(J2) + SIN(K2) * SIN(J2) * COS(I2)) * COS(N2) * COS(F2) + SIN(J2) * SIN(I2) * COS(N2) *SIN(F2)</f>
        <v>8.5668774215361621E-2</v>
      </c>
      <c r="U2">
        <f t="shared" ref="U2:U12" si="4">C2 * (1 + 0.033 * COS((D2 - 2) * ((2 * PI()) / (365)))) * O2</f>
        <v>7.1154970656800487E-2</v>
      </c>
      <c r="V2">
        <f>R2 - (S2 * O2)</f>
        <v>1.9203836664563288E-2</v>
      </c>
      <c r="W2">
        <v>0.55000000000000004</v>
      </c>
      <c r="X2">
        <f>S2 * T2</f>
        <v>9.9592394137539286E-3</v>
      </c>
      <c r="Y2">
        <f>V2 * (((R2-V2) / (U2)) * ((T2) / (O2)) + (1 + ((R2-V2) / (U2))) * ((1 + COS(J2)) / (2)))</f>
        <v>3.1416442632249829E-3</v>
      </c>
      <c r="Z2">
        <f>(W2 * R2) * ((1 - COS(J2)) / (2))</f>
        <v>1.345282881450627E-2</v>
      </c>
      <c r="AA2">
        <f xml:space="preserve"> X2 + Y2 + Z2</f>
        <v>2.6553712491485179E-2</v>
      </c>
    </row>
    <row r="3" spans="1:27" x14ac:dyDescent="0.25">
      <c r="A3" t="s">
        <v>2</v>
      </c>
      <c r="C3">
        <v>1.3819999999999999</v>
      </c>
      <c r="D3">
        <v>350</v>
      </c>
      <c r="E3">
        <v>-60</v>
      </c>
      <c r="F3">
        <f t="shared" ref="F3:F12" si="5">((E3) * PI())/180</f>
        <v>-1.0471975511965976</v>
      </c>
      <c r="G3">
        <v>0</v>
      </c>
      <c r="H3">
        <v>163</v>
      </c>
      <c r="I3">
        <f t="shared" ref="I3:I12" si="6">((G3) * PI())/180</f>
        <v>0</v>
      </c>
      <c r="J3">
        <f t="shared" ref="J3:J12" si="7">((H3) * PI())/180</f>
        <v>2.8448866807507569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6.0077580060429474</v>
      </c>
      <c r="N3">
        <f t="shared" ref="N3:N12" si="10">0.006918 - 0.399912 * COS(M3) + 0.070257 * SIN(M3) - 0.006758 * COS(2 * M3) + 0.000908 * SIN(2 * M3)</f>
        <v>-0.40326151331580773</v>
      </c>
      <c r="O3">
        <f t="shared" si="1"/>
        <v>0.2509606161763126</v>
      </c>
      <c r="P3">
        <f t="shared" si="2"/>
        <v>-0.82289283999856488</v>
      </c>
      <c r="Q3">
        <f t="shared" ref="Q3:Q12" si="11">COS(N3 -K3)</f>
        <v>0.66776522521546688</v>
      </c>
      <c r="R3">
        <f t="shared" ref="R3:R12" si="12">(0.42 * O3) + (((2.92 - Q3) / (2 * Q3)) * O3^2) - ((((2.92 -Q3) / (4 *Q3^2))) * O3^3)</f>
        <v>0.19165656333567638</v>
      </c>
      <c r="S3">
        <f t="shared" ref="S3:S12" si="13">((1.323 * R3) / (O3)) - 0.5466</f>
        <v>0.46376424422451956</v>
      </c>
      <c r="T3">
        <f t="shared" si="3"/>
        <v>-7.9186659166044449E-2</v>
      </c>
      <c r="U3">
        <f t="shared" si="4"/>
        <v>0.35778628622402792</v>
      </c>
      <c r="V3">
        <f t="shared" ref="V3:V12" si="14">R3 - (S3 * O3)</f>
        <v>7.527000284454903E-2</v>
      </c>
      <c r="W3">
        <v>0.55000000000000004</v>
      </c>
      <c r="X3">
        <f t="shared" ref="X3:X12" si="15">S3 * T3</f>
        <v>-3.6723941140805232E-2</v>
      </c>
      <c r="Y3">
        <f t="shared" ref="Y3:Y12" si="16">V3 * (((R3-V3) / (U3)) * ((T3) / (O3)) + (1 + ((R3-V3) / (U3))) * ((1 + COS(J3)) / (2)))</f>
        <v>-5.5464615004052302E-3</v>
      </c>
      <c r="Z3">
        <f t="shared" ref="Z3:Z12" si="17">(W3 * R3) * ((1 - COS(J3)) / (2))</f>
        <v>0.10310812775040648</v>
      </c>
      <c r="AA3">
        <f t="shared" ref="AA3:AA12" si="18" xml:space="preserve"> X3 + Y3 + Z3</f>
        <v>6.0837725109196022E-2</v>
      </c>
    </row>
    <row r="4" spans="1:27" x14ac:dyDescent="0.25">
      <c r="A4" t="s">
        <v>3</v>
      </c>
      <c r="C4">
        <v>1.3819999999999999</v>
      </c>
      <c r="D4">
        <v>350</v>
      </c>
      <c r="E4">
        <v>-45</v>
      </c>
      <c r="F4">
        <f t="shared" si="5"/>
        <v>-0.78539816339744828</v>
      </c>
      <c r="G4">
        <v>0</v>
      </c>
      <c r="H4">
        <v>163</v>
      </c>
      <c r="I4">
        <f t="shared" si="6"/>
        <v>0</v>
      </c>
      <c r="J4">
        <f t="shared" si="7"/>
        <v>2.8448866807507569</v>
      </c>
      <c r="K4">
        <f t="shared" si="8"/>
        <v>0.43633231299858238</v>
      </c>
      <c r="L4">
        <f t="shared" si="9"/>
        <v>2.1118483949131388</v>
      </c>
      <c r="M4">
        <f t="shared" si="0"/>
        <v>6.0077580060429474</v>
      </c>
      <c r="N4">
        <f t="shared" si="10"/>
        <v>-0.40326151331580773</v>
      </c>
      <c r="O4">
        <f t="shared" si="1"/>
        <v>0.42360673809994576</v>
      </c>
      <c r="P4">
        <f t="shared" si="2"/>
        <v>-0.71798824511650272</v>
      </c>
      <c r="Q4">
        <f t="shared" si="11"/>
        <v>0.66776522521546688</v>
      </c>
      <c r="R4">
        <f t="shared" si="12"/>
        <v>0.3845433659602176</v>
      </c>
      <c r="S4">
        <f t="shared" si="13"/>
        <v>0.6543980659120987</v>
      </c>
      <c r="T4">
        <f t="shared" si="3"/>
        <v>-0.22075122915147144</v>
      </c>
      <c r="U4">
        <f t="shared" si="4"/>
        <v>0.60392217692745431</v>
      </c>
      <c r="V4">
        <f t="shared" si="14"/>
        <v>0.10733593584028017</v>
      </c>
      <c r="W4">
        <v>0.55000000000000004</v>
      </c>
      <c r="X4">
        <f t="shared" si="15"/>
        <v>-0.14445917740444142</v>
      </c>
      <c r="Y4">
        <f t="shared" si="16"/>
        <v>-2.2253498517269162E-2</v>
      </c>
      <c r="Z4">
        <f t="shared" si="17"/>
        <v>0.20687810431805218</v>
      </c>
      <c r="AA4">
        <f t="shared" si="18"/>
        <v>4.0165428396341601E-2</v>
      </c>
    </row>
    <row r="5" spans="1:27" x14ac:dyDescent="0.25">
      <c r="A5" t="s">
        <v>4</v>
      </c>
      <c r="C5">
        <v>1.3819999999999999</v>
      </c>
      <c r="D5">
        <v>350</v>
      </c>
      <c r="E5">
        <v>-30</v>
      </c>
      <c r="F5">
        <f t="shared" si="5"/>
        <v>-0.52359877559829882</v>
      </c>
      <c r="G5">
        <v>0</v>
      </c>
      <c r="H5">
        <v>163</v>
      </c>
      <c r="I5">
        <f t="shared" si="6"/>
        <v>0</v>
      </c>
      <c r="J5">
        <f t="shared" si="7"/>
        <v>2.8448866807507569</v>
      </c>
      <c r="K5">
        <f t="shared" si="8"/>
        <v>0.43633231299858238</v>
      </c>
      <c r="L5">
        <f t="shared" si="9"/>
        <v>2.1118483949131388</v>
      </c>
      <c r="M5">
        <f t="shared" si="0"/>
        <v>6.0077580060429474</v>
      </c>
      <c r="N5">
        <f t="shared" si="10"/>
        <v>-0.40326151331580773</v>
      </c>
      <c r="O5">
        <f t="shared" si="1"/>
        <v>0.55608276682185565</v>
      </c>
      <c r="P5">
        <f t="shared" si="2"/>
        <v>-0.55333667013247345</v>
      </c>
      <c r="Q5">
        <f t="shared" si="11"/>
        <v>0.66776522521546688</v>
      </c>
      <c r="R5">
        <f t="shared" si="12"/>
        <v>0.53790378665890781</v>
      </c>
      <c r="S5">
        <f t="shared" si="13"/>
        <v>0.73314962039727294</v>
      </c>
      <c r="T5">
        <f t="shared" si="3"/>
        <v>-0.32937754424292592</v>
      </c>
      <c r="U5">
        <f t="shared" si="4"/>
        <v>0.7927888885744333</v>
      </c>
      <c r="V5">
        <f t="shared" si="14"/>
        <v>0.13021191725399911</v>
      </c>
      <c r="W5">
        <v>0.55000000000000004</v>
      </c>
      <c r="X5">
        <f t="shared" si="15"/>
        <v>-0.24148302152908713</v>
      </c>
      <c r="Y5">
        <f t="shared" si="16"/>
        <v>-3.5354701674938156E-2</v>
      </c>
      <c r="Z5">
        <f t="shared" si="17"/>
        <v>0.28938352742512058</v>
      </c>
      <c r="AA5">
        <f t="shared" si="18"/>
        <v>1.2545804221095302E-2</v>
      </c>
    </row>
    <row r="6" spans="1:27" x14ac:dyDescent="0.25">
      <c r="A6" t="s">
        <v>5</v>
      </c>
      <c r="C6">
        <v>1.3819999999999999</v>
      </c>
      <c r="D6">
        <v>350</v>
      </c>
      <c r="E6">
        <v>-15</v>
      </c>
      <c r="F6">
        <f t="shared" si="5"/>
        <v>-0.26179938779914941</v>
      </c>
      <c r="G6">
        <v>0</v>
      </c>
      <c r="H6">
        <v>163</v>
      </c>
      <c r="I6">
        <f t="shared" si="6"/>
        <v>0</v>
      </c>
      <c r="J6">
        <f t="shared" si="7"/>
        <v>2.8448866807507569</v>
      </c>
      <c r="K6">
        <f t="shared" si="8"/>
        <v>0.43633231299858238</v>
      </c>
      <c r="L6">
        <f t="shared" si="9"/>
        <v>2.1118483949131388</v>
      </c>
      <c r="M6">
        <f t="shared" si="0"/>
        <v>6.0077580060429474</v>
      </c>
      <c r="N6">
        <f t="shared" si="10"/>
        <v>-0.40326151331580773</v>
      </c>
      <c r="O6">
        <f t="shared" si="1"/>
        <v>0.63936067991163259</v>
      </c>
      <c r="P6">
        <f t="shared" si="2"/>
        <v>-0.30960590309185149</v>
      </c>
      <c r="Q6">
        <f t="shared" si="11"/>
        <v>0.66776522521546688</v>
      </c>
      <c r="R6">
        <f t="shared" si="12"/>
        <v>0.6278777049064812</v>
      </c>
      <c r="S6">
        <f t="shared" si="13"/>
        <v>0.75263880165118224</v>
      </c>
      <c r="T6">
        <f t="shared" si="3"/>
        <v>-0.39766290058039849</v>
      </c>
      <c r="U6">
        <f t="shared" si="4"/>
        <v>0.91151546688322127</v>
      </c>
      <c r="V6">
        <f t="shared" si="14"/>
        <v>0.14667004895490493</v>
      </c>
      <c r="W6">
        <v>0.55000000000000004</v>
      </c>
      <c r="X6">
        <f t="shared" si="15"/>
        <v>-0.29929652895396436</v>
      </c>
      <c r="Y6">
        <f t="shared" si="16"/>
        <v>-4.3263123276016648E-2</v>
      </c>
      <c r="Z6">
        <f t="shared" si="17"/>
        <v>0.33778803857471879</v>
      </c>
      <c r="AA6">
        <f t="shared" si="18"/>
        <v>-4.7716136552622412E-3</v>
      </c>
    </row>
    <row r="7" spans="1:27" x14ac:dyDescent="0.25">
      <c r="A7" t="s">
        <v>6</v>
      </c>
      <c r="C7">
        <v>1.3819999999999999</v>
      </c>
      <c r="D7">
        <v>350</v>
      </c>
      <c r="E7">
        <v>0</v>
      </c>
      <c r="F7">
        <f t="shared" si="5"/>
        <v>0</v>
      </c>
      <c r="G7">
        <v>0</v>
      </c>
      <c r="H7">
        <v>163</v>
      </c>
      <c r="I7">
        <f t="shared" si="6"/>
        <v>0</v>
      </c>
      <c r="J7">
        <f t="shared" si="7"/>
        <v>2.8448866807507569</v>
      </c>
      <c r="K7">
        <f t="shared" si="8"/>
        <v>0.43633231299858238</v>
      </c>
      <c r="L7">
        <f t="shared" si="9"/>
        <v>2.1118483949131388</v>
      </c>
      <c r="M7">
        <f t="shared" si="0"/>
        <v>6.0077580060429474</v>
      </c>
      <c r="N7">
        <f t="shared" si="10"/>
        <v>-0.40326151331580773</v>
      </c>
      <c r="O7">
        <f t="shared" si="1"/>
        <v>0.66776522521546677</v>
      </c>
      <c r="P7">
        <f t="shared" si="2"/>
        <v>0</v>
      </c>
      <c r="Q7">
        <f t="shared" si="11"/>
        <v>0.66776522521546688</v>
      </c>
      <c r="R7">
        <f t="shared" si="12"/>
        <v>0.65645240999602095</v>
      </c>
      <c r="S7">
        <f t="shared" si="13"/>
        <v>0.75398665175998425</v>
      </c>
      <c r="T7">
        <f t="shared" si="3"/>
        <v>-0.42095376397637746</v>
      </c>
      <c r="U7">
        <f t="shared" si="4"/>
        <v>0.95201089174702191</v>
      </c>
      <c r="V7">
        <f t="shared" si="14"/>
        <v>0.15296634367405937</v>
      </c>
      <c r="W7">
        <v>0.55000000000000004</v>
      </c>
      <c r="X7">
        <f t="shared" si="15"/>
        <v>-0.31739351904631152</v>
      </c>
      <c r="Y7">
        <f t="shared" si="16"/>
        <v>-4.5888473740200678E-2</v>
      </c>
      <c r="Z7">
        <f t="shared" si="17"/>
        <v>0.3531607672281184</v>
      </c>
      <c r="AA7">
        <f t="shared" si="18"/>
        <v>-1.0121225558393787E-2</v>
      </c>
    </row>
    <row r="8" spans="1:27" x14ac:dyDescent="0.25">
      <c r="A8" t="s">
        <v>7</v>
      </c>
      <c r="C8">
        <v>1.3819999999999999</v>
      </c>
      <c r="D8">
        <v>350</v>
      </c>
      <c r="E8">
        <v>15</v>
      </c>
      <c r="F8">
        <f t="shared" si="5"/>
        <v>0.26179938779914941</v>
      </c>
      <c r="G8">
        <v>0</v>
      </c>
      <c r="H8">
        <v>163</v>
      </c>
      <c r="I8">
        <f t="shared" si="6"/>
        <v>0</v>
      </c>
      <c r="J8">
        <f t="shared" si="7"/>
        <v>2.8448866807507569</v>
      </c>
      <c r="K8">
        <f t="shared" si="8"/>
        <v>0.43633231299858238</v>
      </c>
      <c r="L8">
        <f t="shared" si="9"/>
        <v>2.1118483949131388</v>
      </c>
      <c r="M8">
        <f t="shared" si="0"/>
        <v>6.0077580060429474</v>
      </c>
      <c r="N8">
        <f t="shared" si="10"/>
        <v>-0.40326151331580773</v>
      </c>
      <c r="O8">
        <f t="shared" si="1"/>
        <v>0.63936067991163259</v>
      </c>
      <c r="P8">
        <f t="shared" si="2"/>
        <v>0.30960590309185149</v>
      </c>
      <c r="Q8">
        <f t="shared" si="11"/>
        <v>0.66776522521546688</v>
      </c>
      <c r="R8">
        <f t="shared" si="12"/>
        <v>0.6278777049064812</v>
      </c>
      <c r="S8">
        <f t="shared" si="13"/>
        <v>0.75263880165118224</v>
      </c>
      <c r="T8">
        <f t="shared" si="3"/>
        <v>-0.39766290058039849</v>
      </c>
      <c r="U8">
        <f t="shared" si="4"/>
        <v>0.91151546688322127</v>
      </c>
      <c r="V8">
        <f t="shared" si="14"/>
        <v>0.14667004895490493</v>
      </c>
      <c r="W8">
        <v>0.55000000000000004</v>
      </c>
      <c r="X8">
        <f t="shared" si="15"/>
        <v>-0.29929652895396436</v>
      </c>
      <c r="Y8">
        <f t="shared" si="16"/>
        <v>-4.3263123276016648E-2</v>
      </c>
      <c r="Z8">
        <f t="shared" si="17"/>
        <v>0.33778803857471879</v>
      </c>
      <c r="AA8">
        <f t="shared" si="18"/>
        <v>-4.7716136552622412E-3</v>
      </c>
    </row>
    <row r="9" spans="1:27" x14ac:dyDescent="0.25">
      <c r="A9" t="s">
        <v>8</v>
      </c>
      <c r="C9">
        <v>1.3819999999999999</v>
      </c>
      <c r="D9">
        <v>350</v>
      </c>
      <c r="E9">
        <v>30</v>
      </c>
      <c r="F9">
        <f t="shared" si="5"/>
        <v>0.52359877559829882</v>
      </c>
      <c r="G9">
        <v>0</v>
      </c>
      <c r="H9">
        <v>163</v>
      </c>
      <c r="I9">
        <f t="shared" si="6"/>
        <v>0</v>
      </c>
      <c r="J9">
        <f t="shared" si="7"/>
        <v>2.8448866807507569</v>
      </c>
      <c r="K9">
        <f t="shared" si="8"/>
        <v>0.43633231299858238</v>
      </c>
      <c r="L9">
        <f t="shared" si="9"/>
        <v>2.1118483949131388</v>
      </c>
      <c r="M9">
        <f t="shared" si="0"/>
        <v>6.0077580060429474</v>
      </c>
      <c r="N9">
        <f t="shared" si="10"/>
        <v>-0.40326151331580773</v>
      </c>
      <c r="O9">
        <f t="shared" si="1"/>
        <v>0.55608276682185565</v>
      </c>
      <c r="P9">
        <f t="shared" si="2"/>
        <v>0.55333667013247345</v>
      </c>
      <c r="Q9">
        <f t="shared" si="11"/>
        <v>0.66776522521546688</v>
      </c>
      <c r="R9">
        <f t="shared" si="12"/>
        <v>0.53790378665890781</v>
      </c>
      <c r="S9">
        <f t="shared" si="13"/>
        <v>0.73314962039727294</v>
      </c>
      <c r="T9">
        <f t="shared" si="3"/>
        <v>-0.32937754424292592</v>
      </c>
      <c r="U9">
        <f t="shared" si="4"/>
        <v>0.7927888885744333</v>
      </c>
      <c r="V9">
        <f t="shared" si="14"/>
        <v>0.13021191725399911</v>
      </c>
      <c r="W9">
        <v>0.55000000000000004</v>
      </c>
      <c r="X9">
        <f t="shared" si="15"/>
        <v>-0.24148302152908713</v>
      </c>
      <c r="Y9">
        <f t="shared" si="16"/>
        <v>-3.5354701674938156E-2</v>
      </c>
      <c r="Z9">
        <f t="shared" si="17"/>
        <v>0.28938352742512058</v>
      </c>
      <c r="AA9">
        <f t="shared" si="18"/>
        <v>1.2545804221095302E-2</v>
      </c>
    </row>
    <row r="10" spans="1:27" x14ac:dyDescent="0.25">
      <c r="A10" t="s">
        <v>9</v>
      </c>
      <c r="C10">
        <v>1.3819999999999999</v>
      </c>
      <c r="D10">
        <v>350</v>
      </c>
      <c r="E10">
        <v>45</v>
      </c>
      <c r="F10">
        <f t="shared" si="5"/>
        <v>0.78539816339744828</v>
      </c>
      <c r="G10">
        <v>0</v>
      </c>
      <c r="H10">
        <v>163</v>
      </c>
      <c r="I10">
        <f t="shared" si="6"/>
        <v>0</v>
      </c>
      <c r="J10">
        <f t="shared" si="7"/>
        <v>2.8448866807507569</v>
      </c>
      <c r="K10">
        <f t="shared" si="8"/>
        <v>0.43633231299858238</v>
      </c>
      <c r="L10">
        <f t="shared" si="9"/>
        <v>2.1118483949131388</v>
      </c>
      <c r="M10">
        <f t="shared" si="0"/>
        <v>6.0077580060429474</v>
      </c>
      <c r="N10">
        <f t="shared" si="10"/>
        <v>-0.40326151331580773</v>
      </c>
      <c r="O10">
        <f t="shared" si="1"/>
        <v>0.42360673809994576</v>
      </c>
      <c r="P10">
        <f t="shared" si="2"/>
        <v>0.71798824511650272</v>
      </c>
      <c r="Q10">
        <f t="shared" si="11"/>
        <v>0.66776522521546688</v>
      </c>
      <c r="R10">
        <f t="shared" si="12"/>
        <v>0.3845433659602176</v>
      </c>
      <c r="S10">
        <f t="shared" si="13"/>
        <v>0.6543980659120987</v>
      </c>
      <c r="T10">
        <f t="shared" si="3"/>
        <v>-0.22075122915147144</v>
      </c>
      <c r="U10">
        <f t="shared" si="4"/>
        <v>0.60392217692745431</v>
      </c>
      <c r="V10">
        <f t="shared" si="14"/>
        <v>0.10733593584028017</v>
      </c>
      <c r="W10">
        <v>0.55000000000000004</v>
      </c>
      <c r="X10">
        <f t="shared" si="15"/>
        <v>-0.14445917740444142</v>
      </c>
      <c r="Y10">
        <f t="shared" si="16"/>
        <v>-2.2253498517269162E-2</v>
      </c>
      <c r="Z10">
        <f t="shared" si="17"/>
        <v>0.20687810431805218</v>
      </c>
      <c r="AA10">
        <f t="shared" si="18"/>
        <v>4.0165428396341601E-2</v>
      </c>
    </row>
    <row r="11" spans="1:27" x14ac:dyDescent="0.25">
      <c r="A11" t="s">
        <v>10</v>
      </c>
      <c r="C11">
        <v>1.3819999999999999</v>
      </c>
      <c r="D11">
        <v>350</v>
      </c>
      <c r="E11">
        <v>60</v>
      </c>
      <c r="F11">
        <f t="shared" si="5"/>
        <v>1.0471975511965976</v>
      </c>
      <c r="G11">
        <v>0</v>
      </c>
      <c r="H11">
        <v>163</v>
      </c>
      <c r="I11">
        <f t="shared" si="6"/>
        <v>0</v>
      </c>
      <c r="J11">
        <f t="shared" si="7"/>
        <v>2.8448866807507569</v>
      </c>
      <c r="K11">
        <f t="shared" si="8"/>
        <v>0.43633231299858238</v>
      </c>
      <c r="L11">
        <f t="shared" si="9"/>
        <v>2.1118483949131388</v>
      </c>
      <c r="M11">
        <f t="shared" si="0"/>
        <v>6.0077580060429474</v>
      </c>
      <c r="N11">
        <f t="shared" si="10"/>
        <v>-0.40326151331580773</v>
      </c>
      <c r="O11">
        <f t="shared" si="1"/>
        <v>0.2509606161763126</v>
      </c>
      <c r="P11">
        <f t="shared" si="2"/>
        <v>0.82289283999856488</v>
      </c>
      <c r="Q11">
        <f t="shared" si="11"/>
        <v>0.66776522521546688</v>
      </c>
      <c r="R11">
        <f t="shared" si="12"/>
        <v>0.19165656333567638</v>
      </c>
      <c r="S11">
        <f t="shared" si="13"/>
        <v>0.46376424422451956</v>
      </c>
      <c r="T11">
        <f t="shared" si="3"/>
        <v>-7.9186659166044449E-2</v>
      </c>
      <c r="U11">
        <f t="shared" si="4"/>
        <v>0.35778628622402792</v>
      </c>
      <c r="V11">
        <f t="shared" si="14"/>
        <v>7.527000284454903E-2</v>
      </c>
      <c r="W11">
        <v>0.55000000000000004</v>
      </c>
      <c r="X11">
        <f t="shared" si="15"/>
        <v>-3.6723941140805232E-2</v>
      </c>
      <c r="Y11">
        <f t="shared" si="16"/>
        <v>-5.5464615004052302E-3</v>
      </c>
      <c r="Z11">
        <f t="shared" si="17"/>
        <v>0.10310812775040648</v>
      </c>
      <c r="AA11">
        <f t="shared" si="18"/>
        <v>6.0837725109196022E-2</v>
      </c>
    </row>
    <row r="12" spans="1:27" x14ac:dyDescent="0.25">
      <c r="A12" t="s">
        <v>11</v>
      </c>
      <c r="C12">
        <v>1.3819999999999999</v>
      </c>
      <c r="D12">
        <v>350</v>
      </c>
      <c r="E12">
        <v>75</v>
      </c>
      <c r="F12">
        <f t="shared" si="5"/>
        <v>1.3089969389957472</v>
      </c>
      <c r="G12">
        <v>0</v>
      </c>
      <c r="H12">
        <v>163</v>
      </c>
      <c r="I12">
        <f t="shared" si="6"/>
        <v>0</v>
      </c>
      <c r="J12">
        <f t="shared" si="7"/>
        <v>2.8448866807507569</v>
      </c>
      <c r="K12">
        <f t="shared" si="8"/>
        <v>0.43633231299858238</v>
      </c>
      <c r="L12">
        <f t="shared" si="9"/>
        <v>2.1118483949131388</v>
      </c>
      <c r="M12">
        <f t="shared" si="0"/>
        <v>6.0077580060429474</v>
      </c>
      <c r="N12">
        <f t="shared" si="10"/>
        <v>-0.40326151331580773</v>
      </c>
      <c r="O12">
        <f t="shared" si="1"/>
        <v>4.990994894884504E-2</v>
      </c>
      <c r="P12">
        <f t="shared" si="2"/>
        <v>0.88955368747011088</v>
      </c>
      <c r="Q12">
        <f t="shared" si="11"/>
        <v>0.66776522521546688</v>
      </c>
      <c r="R12">
        <f t="shared" si="12"/>
        <v>2.50060106219053E-2</v>
      </c>
      <c r="S12">
        <f t="shared" si="13"/>
        <v>0.11625285297905075</v>
      </c>
      <c r="T12">
        <f t="shared" si="3"/>
        <v>8.5668774215361621E-2</v>
      </c>
      <c r="U12">
        <f t="shared" si="4"/>
        <v>7.1154970656800487E-2</v>
      </c>
      <c r="V12">
        <f t="shared" si="14"/>
        <v>1.9203836664563288E-2</v>
      </c>
      <c r="W12">
        <v>0.55000000000000004</v>
      </c>
      <c r="X12">
        <f t="shared" si="15"/>
        <v>9.9592394137539286E-3</v>
      </c>
      <c r="Y12">
        <f t="shared" si="16"/>
        <v>3.1416442632249829E-3</v>
      </c>
      <c r="Z12">
        <f t="shared" si="17"/>
        <v>1.345282881450627E-2</v>
      </c>
      <c r="AA12">
        <f t="shared" si="18"/>
        <v>2.6553712491485179E-2</v>
      </c>
    </row>
    <row r="13" spans="1:27" x14ac:dyDescent="0.25">
      <c r="A13" t="s">
        <v>34</v>
      </c>
      <c r="C13">
        <v>1.3819999999999999</v>
      </c>
    </row>
    <row r="17" spans="1:17" x14ac:dyDescent="0.25">
      <c r="D17" t="s">
        <v>42</v>
      </c>
      <c r="E17" t="s">
        <v>43</v>
      </c>
      <c r="F17" t="s">
        <v>46</v>
      </c>
      <c r="G17" t="s">
        <v>44</v>
      </c>
      <c r="H17" t="s">
        <v>45</v>
      </c>
      <c r="I17" t="s">
        <v>47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D18">
        <f>COS(J2)</f>
        <v>-0.95630475596303544</v>
      </c>
      <c r="E18">
        <f>COS(K2)</f>
        <v>0.90630778703664994</v>
      </c>
      <c r="F18">
        <f>COS(I2)</f>
        <v>1</v>
      </c>
      <c r="G18">
        <f t="shared" ref="G18:G28" si="19">SIN(J2)</f>
        <v>0.29237170472273705</v>
      </c>
      <c r="H18">
        <f t="shared" ref="H18:H28" si="20">SIN(K2)</f>
        <v>0.42261826174069944</v>
      </c>
      <c r="I18">
        <f>SIN(I2)</f>
        <v>0</v>
      </c>
      <c r="M18">
        <f t="shared" ref="M18:M28" si="21">ASIN(O2)</f>
        <v>4.9930693182672618E-2</v>
      </c>
      <c r="N18">
        <f>M18 * 180 / PI()</f>
        <v>2.860817987529773</v>
      </c>
      <c r="P18">
        <f t="shared" ref="P18:P28" si="22">ASIN(P2)</f>
        <v>-1.0963672623962661</v>
      </c>
      <c r="Q18">
        <f>P18 * 180 / PI()</f>
        <v>-62.817216931618134</v>
      </c>
    </row>
    <row r="19" spans="1:17" x14ac:dyDescent="0.25">
      <c r="D19">
        <f t="shared" ref="D19:D28" si="23">COS(J3)</f>
        <v>-0.95630475596303544</v>
      </c>
      <c r="E19">
        <f t="shared" ref="E19:E28" si="24">COS(K3)</f>
        <v>0.90630778703664994</v>
      </c>
      <c r="F19">
        <f t="shared" ref="F19:F28" si="25">COS(I3)</f>
        <v>1</v>
      </c>
      <c r="G19">
        <f t="shared" si="19"/>
        <v>0.29237170472273705</v>
      </c>
      <c r="H19">
        <f t="shared" si="20"/>
        <v>0.42261826174069944</v>
      </c>
      <c r="I19">
        <f t="shared" ref="I19:I28" si="26">SIN(I3)</f>
        <v>0</v>
      </c>
      <c r="M19">
        <f t="shared" si="21"/>
        <v>0.25367250253116547</v>
      </c>
      <c r="N19">
        <f t="shared" ref="N19:N28" si="27">M19 * 180 / PI()</f>
        <v>14.534363773557473</v>
      </c>
      <c r="P19">
        <f t="shared" si="22"/>
        <v>-0.96648367341474806</v>
      </c>
      <c r="Q19">
        <f t="shared" ref="Q19:Q28" si="28">P19 * 180 / PI()</f>
        <v>-55.37543545496527</v>
      </c>
    </row>
    <row r="20" spans="1:17" x14ac:dyDescent="0.25">
      <c r="D20">
        <f t="shared" si="23"/>
        <v>-0.95630475596303544</v>
      </c>
      <c r="E20">
        <f t="shared" si="24"/>
        <v>0.90630778703664994</v>
      </c>
      <c r="F20">
        <f t="shared" si="25"/>
        <v>1</v>
      </c>
      <c r="G20">
        <f t="shared" si="19"/>
        <v>0.29237170472273705</v>
      </c>
      <c r="H20">
        <f t="shared" si="20"/>
        <v>0.42261826174069944</v>
      </c>
      <c r="I20">
        <f t="shared" si="26"/>
        <v>0</v>
      </c>
      <c r="M20">
        <f t="shared" si="21"/>
        <v>0.43742325369156287</v>
      </c>
      <c r="N20">
        <f t="shared" si="27"/>
        <v>25.062506297406859</v>
      </c>
      <c r="P20">
        <f t="shared" si="22"/>
        <v>-0.80090777060572671</v>
      </c>
      <c r="Q20">
        <f t="shared" si="28"/>
        <v>-45.888635034940037</v>
      </c>
    </row>
    <row r="21" spans="1:17" x14ac:dyDescent="0.25">
      <c r="A21" s="1">
        <v>113174267357</v>
      </c>
      <c r="D21">
        <f t="shared" si="23"/>
        <v>-0.95630475596303544</v>
      </c>
      <c r="E21">
        <f t="shared" si="24"/>
        <v>0.90630778703664994</v>
      </c>
      <c r="F21">
        <f t="shared" si="25"/>
        <v>1</v>
      </c>
      <c r="G21">
        <f t="shared" si="19"/>
        <v>0.29237170472273705</v>
      </c>
      <c r="H21">
        <f t="shared" si="20"/>
        <v>0.42261826174069944</v>
      </c>
      <c r="I21">
        <f t="shared" si="26"/>
        <v>0</v>
      </c>
      <c r="M21">
        <f t="shared" si="21"/>
        <v>0.58966516874698693</v>
      </c>
      <c r="N21">
        <f t="shared" si="27"/>
        <v>33.785325495071845</v>
      </c>
      <c r="P21">
        <f t="shared" si="22"/>
        <v>-0.58636474259695981</v>
      </c>
      <c r="Q21">
        <f t="shared" si="28"/>
        <v>-33.59622500608068</v>
      </c>
    </row>
    <row r="22" spans="1:17" x14ac:dyDescent="0.25">
      <c r="A22" t="s">
        <v>48</v>
      </c>
      <c r="D22">
        <f t="shared" si="23"/>
        <v>-0.95630475596303544</v>
      </c>
      <c r="E22">
        <f t="shared" si="24"/>
        <v>0.90630778703664994</v>
      </c>
      <c r="F22">
        <f t="shared" si="25"/>
        <v>1</v>
      </c>
      <c r="G22">
        <f t="shared" si="19"/>
        <v>0.29237170472273705</v>
      </c>
      <c r="H22">
        <f t="shared" si="20"/>
        <v>0.42261826174069944</v>
      </c>
      <c r="I22">
        <f t="shared" si="26"/>
        <v>0</v>
      </c>
      <c r="M22">
        <f t="shared" si="21"/>
        <v>0.69366651178558336</v>
      </c>
      <c r="N22">
        <f t="shared" si="27"/>
        <v>39.744163514875709</v>
      </c>
      <c r="P22">
        <f t="shared" si="22"/>
        <v>-0.31477854297203461</v>
      </c>
      <c r="Q22">
        <f t="shared" si="28"/>
        <v>-18.035481993575004</v>
      </c>
    </row>
    <row r="23" spans="1:17" x14ac:dyDescent="0.25">
      <c r="A23" t="s">
        <v>49</v>
      </c>
      <c r="D23">
        <f t="shared" si="23"/>
        <v>-0.95630475596303544</v>
      </c>
      <c r="E23">
        <f t="shared" si="24"/>
        <v>0.90630778703664994</v>
      </c>
      <c r="F23">
        <f t="shared" si="25"/>
        <v>1</v>
      </c>
      <c r="G23">
        <f t="shared" si="19"/>
        <v>0.29237170472273705</v>
      </c>
      <c r="H23">
        <f t="shared" si="20"/>
        <v>0.42261826174069944</v>
      </c>
      <c r="I23">
        <f t="shared" si="26"/>
        <v>0</v>
      </c>
      <c r="M23">
        <f t="shared" si="21"/>
        <v>0.73120250048050639</v>
      </c>
      <c r="N23">
        <f t="shared" si="27"/>
        <v>41.894817246945564</v>
      </c>
      <c r="P23">
        <f t="shared" si="22"/>
        <v>0</v>
      </c>
      <c r="Q23">
        <f t="shared" si="28"/>
        <v>0</v>
      </c>
    </row>
    <row r="24" spans="1:17" x14ac:dyDescent="0.25">
      <c r="A24" t="s">
        <v>50</v>
      </c>
      <c r="D24">
        <f t="shared" si="23"/>
        <v>-0.95630475596303544</v>
      </c>
      <c r="E24">
        <f t="shared" si="24"/>
        <v>0.90630778703664994</v>
      </c>
      <c r="F24">
        <f t="shared" si="25"/>
        <v>1</v>
      </c>
      <c r="G24">
        <f t="shared" si="19"/>
        <v>0.29237170472273705</v>
      </c>
      <c r="H24">
        <f t="shared" si="20"/>
        <v>0.42261826174069944</v>
      </c>
      <c r="I24">
        <f t="shared" si="26"/>
        <v>0</v>
      </c>
      <c r="M24">
        <f t="shared" si="21"/>
        <v>0.69366651178558336</v>
      </c>
      <c r="N24">
        <f t="shared" si="27"/>
        <v>39.744163514875709</v>
      </c>
      <c r="P24">
        <f t="shared" si="22"/>
        <v>0.31477854297203461</v>
      </c>
      <c r="Q24">
        <f t="shared" si="28"/>
        <v>18.035481993575004</v>
      </c>
    </row>
    <row r="25" spans="1:17" x14ac:dyDescent="0.25">
      <c r="A25" t="s">
        <v>51</v>
      </c>
      <c r="D25">
        <f t="shared" si="23"/>
        <v>-0.95630475596303544</v>
      </c>
      <c r="E25">
        <f t="shared" si="24"/>
        <v>0.90630778703664994</v>
      </c>
      <c r="F25">
        <f t="shared" si="25"/>
        <v>1</v>
      </c>
      <c r="G25">
        <f t="shared" si="19"/>
        <v>0.29237170472273705</v>
      </c>
      <c r="H25">
        <f t="shared" si="20"/>
        <v>0.42261826174069944</v>
      </c>
      <c r="I25">
        <f t="shared" si="26"/>
        <v>0</v>
      </c>
      <c r="M25">
        <f t="shared" si="21"/>
        <v>0.58966516874698693</v>
      </c>
      <c r="N25">
        <f t="shared" si="27"/>
        <v>33.785325495071845</v>
      </c>
      <c r="P25">
        <f t="shared" si="22"/>
        <v>0.58636474259695992</v>
      </c>
      <c r="Q25">
        <f t="shared" si="28"/>
        <v>33.596225006080687</v>
      </c>
    </row>
    <row r="26" spans="1:17" x14ac:dyDescent="0.25">
      <c r="A26" t="s">
        <v>52</v>
      </c>
      <c r="D26">
        <f t="shared" si="23"/>
        <v>-0.95630475596303544</v>
      </c>
      <c r="E26">
        <f t="shared" si="24"/>
        <v>0.90630778703664994</v>
      </c>
      <c r="F26">
        <f t="shared" si="25"/>
        <v>1</v>
      </c>
      <c r="G26">
        <f t="shared" si="19"/>
        <v>0.29237170472273705</v>
      </c>
      <c r="H26">
        <f t="shared" si="20"/>
        <v>0.42261826174069944</v>
      </c>
      <c r="I26">
        <f t="shared" si="26"/>
        <v>0</v>
      </c>
      <c r="M26">
        <f t="shared" si="21"/>
        <v>0.43742325369156287</v>
      </c>
      <c r="N26">
        <f t="shared" si="27"/>
        <v>25.062506297406859</v>
      </c>
      <c r="P26">
        <f t="shared" si="22"/>
        <v>0.80090777060572671</v>
      </c>
      <c r="Q26">
        <f t="shared" si="28"/>
        <v>45.888635034940037</v>
      </c>
    </row>
    <row r="27" spans="1:17" x14ac:dyDescent="0.25">
      <c r="D27">
        <f t="shared" si="23"/>
        <v>-0.95630475596303544</v>
      </c>
      <c r="E27">
        <f t="shared" si="24"/>
        <v>0.90630778703664994</v>
      </c>
      <c r="F27">
        <f t="shared" si="25"/>
        <v>1</v>
      </c>
      <c r="G27">
        <f t="shared" si="19"/>
        <v>0.29237170472273705</v>
      </c>
      <c r="H27">
        <f t="shared" si="20"/>
        <v>0.42261826174069944</v>
      </c>
      <c r="I27">
        <f t="shared" si="26"/>
        <v>0</v>
      </c>
      <c r="M27">
        <f t="shared" si="21"/>
        <v>0.25367250253116547</v>
      </c>
      <c r="N27">
        <f t="shared" si="27"/>
        <v>14.534363773557473</v>
      </c>
      <c r="P27">
        <f t="shared" si="22"/>
        <v>0.96648367341474806</v>
      </c>
      <c r="Q27">
        <f t="shared" si="28"/>
        <v>55.37543545496527</v>
      </c>
    </row>
    <row r="28" spans="1:17" x14ac:dyDescent="0.25">
      <c r="D28">
        <f t="shared" si="23"/>
        <v>-0.95630475596303544</v>
      </c>
      <c r="E28">
        <f t="shared" si="24"/>
        <v>0.90630778703664994</v>
      </c>
      <c r="F28">
        <f t="shared" si="25"/>
        <v>1</v>
      </c>
      <c r="G28">
        <f t="shared" si="19"/>
        <v>0.29237170472273705</v>
      </c>
      <c r="H28">
        <f t="shared" si="20"/>
        <v>0.42261826174069944</v>
      </c>
      <c r="I28">
        <f t="shared" si="26"/>
        <v>0</v>
      </c>
      <c r="M28">
        <f t="shared" si="21"/>
        <v>4.9930693182672618E-2</v>
      </c>
      <c r="N28">
        <f t="shared" si="27"/>
        <v>2.860817987529773</v>
      </c>
      <c r="P28">
        <f t="shared" si="22"/>
        <v>1.0963672623962661</v>
      </c>
      <c r="Q28">
        <f t="shared" si="28"/>
        <v>62.817216931618134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2019-02-14T15:21:04Z</dcterms:modified>
</cp:coreProperties>
</file>