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3.xml" ContentType="application/vnd.openxmlformats-officedocument.themeOverride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5.xml" ContentType="application/vnd.openxmlformats-officedocument.drawing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55650202-E2B1-46FC-BDAE-844914A43A1F}" xr6:coauthVersionLast="47" xr6:coauthVersionMax="47" xr10:uidLastSave="{00000000-0000-0000-0000-000000000000}"/>
  <bookViews>
    <workbookView xWindow="-120" yWindow="-120" windowWidth="29040" windowHeight="16440" tabRatio="762" firstSheet="1" activeTab="15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08_09_10" sheetId="20" r:id="rId9"/>
    <sheet name="11_SFR" sheetId="11" r:id="rId10"/>
    <sheet name="13" sheetId="16" r:id="rId11"/>
    <sheet name="12" sheetId="14" r:id="rId12"/>
    <sheet name="14" sheetId="21" r:id="rId13"/>
    <sheet name="Jocopo" sheetId="17" state="hidden" r:id="rId14"/>
    <sheet name="15" sheetId="25" r:id="rId15"/>
    <sheet name="16" sheetId="27" r:id="rId16"/>
    <sheet name="34" sheetId="26" state="hidden" r:id="rId17"/>
  </sheets>
  <externalReferences>
    <externalReference r:id="rId18"/>
    <externalReference r:id="rId19"/>
    <externalReference r:id="rId20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27" l="1"/>
  <c r="I2" i="27"/>
  <c r="J2" i="27"/>
  <c r="G3" i="27"/>
  <c r="H3" i="27"/>
  <c r="I3" i="27"/>
  <c r="J3" i="27"/>
  <c r="C2" i="27"/>
  <c r="E2" i="27"/>
  <c r="D2" i="27"/>
  <c r="E3" i="27"/>
  <c r="D3" i="27"/>
  <c r="C3" i="27"/>
  <c r="B3" i="27"/>
  <c r="AV59" i="25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<sst xmlns="http://schemas.openxmlformats.org/spreadsheetml/2006/main" count="2603" uniqueCount="890">
  <si>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</si>
  <si>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</si>
  <si>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</si>
  <si>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</si>
  <si>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</si>
  <si>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</si>
  <si>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</si>
  <si>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</si>
  <si>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</si>
  <si>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</si>
  <si>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</si>
  <si>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</si>
  <si>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</si>
  <si>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</si>
  <si>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</si>
  <si>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</si>
  <si>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</si>
  <si>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</si>
  <si>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</si>
  <si>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</si>
  <si>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</si>
  <si>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</si>
  <si>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</si>
  <si>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</si>
  <si>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</si>
  <si>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</si>
  <si>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</si>
  <si>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</si>
  <si>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</si>
  <si>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</si>
  <si>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</si>
  <si>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</si>
  <si>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</si>
  <si>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</si>
  <si>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</si>
  <si>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</si>
  <si>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</si>
  <si>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</si>
  <si>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</si>
  <si>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</si>
  <si>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</si>
  <si>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</si>
  <si>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</si>
  <si>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</si>
  <si>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</si>
  <si>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</si>
  <si>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</si>
  <si>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</si>
  <si>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</si>
  <si>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</si>
  <si>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</si>
  <si>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</si>
  <si>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</si>
  <si>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</si>
  <si>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</si>
  <si>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</si>
  <si>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</si>
  <si>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</si>
  <si>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</si>
  <si>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</si>
  <si>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</si>
  <si>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</si>
  <si>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</si>
  <si>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</si>
  <si>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</si>
  <si>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</si>
  <si>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</si>
  <si>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</si>
  <si>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</si>
  <si>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</si>
  <si>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</si>
  <si>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</si>
  <si>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</si>
  <si>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</si>
  <si>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</si>
  <si>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</si>
  <si>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</si>
  <si>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</si>
  <si>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</si>
  <si>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</si>
  <si>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</si>
  <si>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</si>
  <si>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</si>
  <si>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</si>
  <si>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</si>
  <si>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</si>
  <si>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</si>
  <si>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</si>
  <si>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</si>
  <si>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</si>
  <si>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</si>
  <si>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</si>
  <si>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</si>
  <si>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</si>
  <si>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</si>
  <si>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</si>
  <si>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</si>
  <si>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</si>
  <si>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</si>
  <si>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</si>
  <si>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</si>
  <si>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</si>
  <si>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</si>
  <si>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</si>
  <si>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</si>
  <si>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</si>
  <si>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</si>
  <si>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</si>
  <si>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</si>
  <si>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</si>
  <si>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</si>
  <si>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</si>
  <si>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</si>
  <si>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</si>
  <si>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</si>
  <si>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</si>
  <si>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</si>
  <si>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</si>
  <si>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</si>
  <si>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</si>
  <si>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</si>
  <si>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</si>
  <si>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</si>
  <si>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</si>
  <si>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</si>
  <si>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</si>
  <si>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</si>
  <si>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</si>
  <si>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</si>
  <si>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</si>
  <si>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</si>
  <si>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</si>
  <si>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</si>
  <si>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</si>
  <si>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</si>
  <si>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</si>
  <si>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</si>
  <si>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</si>
  <si>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</si>
  <si>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</si>
  <si>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</si>
  <si>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</si>
  <si>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</si>
  <si>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</si>
  <si>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</si>
  <si>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</si>
  <si>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</si>
  <si>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</si>
  <si>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</si>
  <si>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</si>
  <si>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</si>
  <si>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</si>
  <si>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</si>
  <si>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</si>
  <si>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</si>
  <si>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</si>
  <si>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</si>
  <si>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</si>
  <si>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</si>
  <si>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</si>
  <si>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</si>
  <si>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</si>
  <si>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</si>
  <si>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</si>
  <si>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</si>
  <si>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</si>
  <si>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</si>
  <si>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</si>
  <si>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</si>
  <si>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</si>
  <si>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</si>
  <si>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</si>
  <si>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</si>
  <si>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</si>
  <si>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</si>
  <si>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</si>
  <si>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</si>
  <si>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</si>
  <si>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</si>
  <si>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</si>
  <si>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</si>
  <si>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</si>
  <si>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</si>
  <si>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</si>
  <si>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</si>
  <si>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</si>
  <si>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</si>
  <si>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</si>
  <si>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</si>
  <si>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</si>
  <si>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</si>
  <si>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</si>
  <si>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</si>
  <si>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</si>
  <si>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</si>
  <si>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</si>
  <si>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</si>
  <si>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</si>
  <si>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</si>
  <si>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</si>
  <si>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</si>
  <si>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</si>
  <si>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</si>
  <si>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</si>
  <si>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</si>
  <si>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</si>
  <si>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</si>
  <si>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</si>
  <si>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</si>
  <si>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</si>
  <si>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</si>
  <si>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</si>
  <si>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</si>
  <si>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</si>
  <si>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</si>
  <si>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</si>
  <si>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</si>
  <si>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</si>
  <si>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</si>
  <si>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</si>
  <si>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</si>
  <si>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</si>
  <si>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</si>
  <si>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</si>
  <si>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</si>
  <si>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</si>
  <si>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</si>
  <si>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</si>
  <si>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</si>
  <si>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</si>
  <si>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</si>
  <si>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</si>
  <si>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</si>
  <si>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</si>
  <si>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</si>
  <si>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</si>
  <si>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</si>
  <si>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</si>
  <si>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</si>
  <si>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</si>
  <si>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</si>
  <si>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</si>
  <si>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</si>
  <si>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</si>
  <si>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</si>
  <si>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</si>
  <si>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</si>
  <si>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</si>
  <si>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</si>
  <si>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</si>
  <si>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</si>
  <si>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</si>
  <si>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</si>
  <si>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</si>
  <si>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</si>
  <si>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</si>
  <si>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</si>
  <si>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</si>
  <si>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</si>
  <si>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</si>
  <si>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</si>
  <si>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</si>
  <si>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</si>
  <si>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</si>
  <si>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</si>
  <si>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</si>
  <si>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</si>
  <si>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</si>
  <si>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</si>
  <si>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</si>
  <si>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</si>
  <si>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</si>
  <si>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</si>
  <si>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</si>
  <si>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</si>
  <si>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</si>
  <si>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</si>
  <si>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</si>
  <si>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</si>
  <si>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</si>
  <si>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</si>
  <si>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</si>
  <si>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</si>
  <si>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</si>
  <si>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</si>
  <si>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</si>
  <si>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</si>
  <si>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</si>
  <si>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</si>
  <si>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</si>
  <si>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</si>
  <si>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</si>
  <si>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</si>
  <si>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</si>
  <si>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</si>
  <si>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</si>
  <si>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</si>
  <si>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</si>
  <si>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</si>
  <si>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</si>
  <si>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</si>
  <si>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</si>
  <si>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</si>
  <si>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</si>
  <si>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</si>
  <si>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</si>
  <si>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</si>
  <si>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</si>
  <si>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</si>
  <si>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</si>
  <si>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</si>
  <si>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</si>
  <si>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</si>
  <si>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</si>
  <si>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</si>
  <si>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</si>
  <si>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</si>
  <si>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</si>
  <si>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</si>
  <si>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</si>
  <si>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</si>
  <si>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</si>
  <si>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</si>
  <si>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</si>
  <si>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</si>
  <si>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</si>
  <si>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</si>
  <si>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</si>
  <si>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</si>
  <si>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</si>
  <si>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</si>
  <si>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</si>
  <si>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</si>
  <si>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</si>
  <si>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</si>
  <si>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</si>
  <si>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</si>
  <si>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</si>
  <si>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</si>
  <si>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</si>
  <si>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</si>
  <si>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</si>
  <si>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</si>
  <si>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</si>
  <si>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</si>
  <si>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</si>
  <si>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</si>
  <si>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</si>
  <si>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</si>
  <si>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</si>
  <si>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</si>
  <si>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</si>
  <si>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</si>
  <si>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</si>
  <si>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</si>
  <si>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</si>
  <si>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</si>
  <si>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</si>
  <si>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</si>
  <si>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</si>
  <si>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</si>
  <si>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</si>
  <si>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</si>
  <si>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</si>
  <si>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</si>
  <si>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</si>
  <si>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</si>
  <si>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</si>
  <si>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</si>
  <si>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</si>
  <si>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</si>
  <si>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</si>
  <si>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</si>
  <si>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</si>
  <si>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</si>
  <si>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</si>
  <si>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</si>
  <si>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</si>
  <si>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</si>
  <si>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</si>
  <si>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</si>
  <si>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</si>
  <si>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</si>
  <si>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</si>
  <si>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</si>
  <si>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</si>
  <si>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</si>
  <si>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</si>
  <si>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</si>
  <si>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</si>
  <si>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</si>
  <si>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</si>
  <si>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</si>
  <si>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</si>
  <si>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</si>
  <si>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</si>
  <si>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</si>
  <si>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</si>
  <si>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</si>
  <si>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</si>
  <si>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</si>
  <si>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</si>
  <si>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</si>
  <si>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</si>
  <si>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</si>
  <si>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</si>
  <si>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</si>
  <si>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</si>
  <si>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</si>
  <si>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</si>
  <si>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</si>
  <si>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</si>
  <si>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</si>
  <si>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</si>
  <si>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</si>
  <si>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</si>
  <si>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</si>
  <si>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</si>
  <si>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</si>
  <si>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</si>
  <si>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</si>
  <si>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</si>
  <si>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</si>
  <si>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</si>
  <si>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</si>
  <si>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</si>
  <si>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</si>
  <si>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</si>
  <si>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</si>
  <si>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</si>
  <si>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</si>
  <si>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</si>
  <si>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</si>
  <si>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</si>
  <si>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</si>
  <si>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</si>
  <si>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</si>
  <si>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</si>
  <si>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</si>
  <si>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</si>
  <si>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</si>
  <si>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</si>
  <si>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</si>
  <si>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</si>
  <si>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</si>
  <si>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</si>
  <si>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</si>
  <si>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</si>
  <si>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</si>
  <si>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</si>
  <si>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</si>
  <si>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</si>
  <si>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</si>
  <si>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</si>
  <si>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</si>
  <si>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</si>
  <si>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</si>
  <si>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</si>
  <si>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</si>
  <si>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</si>
  <si>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</si>
  <si>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</si>
  <si>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</si>
  <si>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</si>
  <si>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</si>
  <si>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</si>
  <si>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</si>
  <si>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</si>
  <si>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</si>
  <si>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</si>
  <si>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</si>
  <si>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</si>
  <si>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</si>
  <si>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</si>
  <si>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</si>
  <si>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</si>
  <si>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</si>
  <si>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</si>
  <si>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</si>
  <si>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</si>
  <si>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</si>
  <si>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</si>
  <si>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</si>
  <si>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</si>
  <si>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</si>
  <si>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</si>
  <si>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</si>
  <si>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</si>
  <si>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</si>
  <si>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</si>
  <si>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</si>
  <si>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</si>
  <si>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</si>
  <si>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</si>
  <si>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</si>
  <si>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</si>
  <si>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</si>
  <si>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</si>
  <si>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</si>
  <si>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</si>
  <si>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</si>
  <si>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</si>
  <si>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</si>
  <si>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</si>
  <si>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</si>
  <si>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</si>
  <si>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</si>
  <si>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</si>
  <si>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</si>
  <si>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</si>
  <si>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</si>
  <si>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</si>
  <si>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</si>
  <si>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</si>
  <si>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</si>
  <si>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</si>
  <si>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</si>
  <si>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</si>
  <si>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</si>
  <si>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</si>
  <si>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</si>
  <si>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</si>
  <si>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</si>
  <si>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</si>
  <si>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</si>
  <si>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</si>
  <si>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</si>
  <si>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</si>
  <si>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</si>
  <si>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</si>
  <si>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</si>
  <si>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</si>
  <si>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</si>
  <si>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</si>
  <si>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</si>
  <si>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</si>
  <si>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</si>
  <si>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</si>
  <si>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</si>
  <si>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</si>
  <si>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</si>
  <si>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</si>
  <si>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</si>
  <si>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</si>
  <si>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</si>
  <si>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</si>
  <si>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</si>
  <si>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</si>
  <si>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</si>
  <si>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</si>
  <si>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</si>
  <si>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</si>
  <si>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</si>
  <si>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</si>
  <si>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</si>
  <si>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</si>
  <si>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</si>
  <si>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</si>
  <si>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</si>
  <si>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</si>
  <si>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</si>
  <si>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</si>
  <si>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</si>
  <si>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</si>
  <si>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</si>
  <si>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</si>
  <si>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</si>
  <si>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</si>
  <si>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</si>
  <si>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</si>
  <si>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</si>
  <si>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</si>
  <si>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</si>
  <si>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</si>
  <si>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</si>
  <si>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</si>
  <si>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</si>
  <si>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</si>
  <si>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</si>
  <si>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</si>
  <si>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</si>
  <si>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</si>
  <si>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</si>
  <si>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</si>
  <si>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</si>
  <si>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</si>
  <si>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</si>
  <si>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</si>
  <si>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</si>
  <si>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</si>
  <si>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</si>
  <si>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</si>
  <si>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</si>
  <si>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</si>
  <si>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</si>
  <si>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</si>
  <si>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</si>
  <si>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</si>
  <si>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</si>
  <si>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</si>
  <si>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</si>
  <si>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</si>
  <si>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</si>
  <si>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</si>
  <si>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</si>
  <si>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</si>
  <si>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</si>
  <si>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</si>
  <si>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</si>
  <si>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</si>
  <si>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</si>
  <si>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</si>
  <si>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</si>
  <si>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</si>
  <si>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</si>
  <si>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</si>
  <si>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</si>
  <si>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</si>
  <si>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</si>
  <si>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</si>
  <si>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</si>
  <si>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</si>
  <si>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</si>
  <si>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</si>
  <si>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</si>
  <si>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</si>
  <si>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</si>
  <si>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</si>
  <si>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</si>
  <si>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</si>
  <si>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</si>
  <si>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</si>
  <si>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</si>
  <si>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</si>
  <si>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</si>
  <si>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</si>
  <si>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</si>
  <si>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</si>
  <si>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</si>
  <si>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</si>
  <si>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</si>
  <si>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</si>
  <si>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</si>
  <si>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</si>
  <si>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</si>
  <si>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</si>
  <si>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</si>
  <si>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</si>
  <si>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</si>
  <si>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</si>
  <si>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</si>
  <si>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</si>
  <si>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</si>
  <si>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</si>
  <si>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</si>
  <si>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</si>
  <si>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</si>
  <si>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</si>
  <si>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</si>
  <si>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</si>
  <si>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</si>
  <si>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</si>
  <si>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</si>
  <si>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</si>
  <si>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</si>
  <si>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</si>
  <si>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</si>
  <si>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</si>
  <si>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</si>
  <si>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</si>
  <si>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</si>
  <si>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</si>
  <si>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</si>
  <si>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</si>
  <si>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</si>
  <si>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</si>
  <si>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</si>
  <si>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</si>
  <si>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</si>
  <si>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</si>
  <si>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</si>
  <si>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</si>
  <si>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</si>
  <si>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</si>
  <si>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</si>
  <si>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</si>
  <si>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</si>
  <si>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</si>
  <si>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</si>
  <si>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</si>
  <si>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</si>
  <si>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</si>
  <si>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</si>
  <si>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</si>
  <si>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</si>
  <si>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</si>
  <si>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</si>
  <si>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</si>
  <si>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</si>
  <si>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</si>
  <si>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</si>
  <si>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</si>
  <si>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</si>
  <si>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</si>
  <si>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</si>
  <si>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</si>
  <si>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</si>
  <si>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</si>
  <si>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</si>
  <si>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</si>
  <si>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</si>
  <si>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</si>
  <si>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</si>
  <si>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</si>
  <si>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</si>
  <si>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</si>
  <si>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</si>
  <si>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</si>
  <si>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</si>
  <si>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</si>
  <si>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</si>
  <si>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</si>
  <si>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</si>
  <si>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</si>
  <si>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</si>
  <si>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</si>
  <si>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</si>
  <si>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</si>
  <si>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</si>
  <si>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</si>
  <si>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</si>
  <si>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</si>
  <si>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</si>
  <si>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</si>
  <si>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</si>
  <si>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</si>
  <si>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</si>
  <si>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</si>
  <si>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</si>
  <si>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</si>
  <si>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</si>
  <si>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</si>
  <si>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</si>
  <si>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</si>
  <si>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</si>
  <si>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</si>
  <si>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</si>
  <si>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</si>
  <si>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</si>
  <si>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</si>
  <si>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</si>
  <si>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</si>
  <si>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</si>
  <si>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</si>
  <si>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</si>
  <si>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</si>
  <si>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</si>
  <si>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</si>
  <si>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</si>
  <si>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</si>
  <si>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</si>
  <si>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</si>
  <si>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</si>
  <si>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</si>
  <si>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</si>
  <si>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</si>
  <si>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</si>
  <si>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</si>
  <si>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</si>
  <si>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</si>
  <si>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</si>
  <si>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</si>
  <si>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</si>
  <si>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</si>
  <si>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</si>
  <si>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</si>
  <si>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</si>
  <si>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</si>
  <si>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</si>
  <si>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</si>
  <si>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</si>
  <si>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</si>
  <si>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</si>
  <si>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</si>
  <si>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</si>
  <si>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</si>
  <si>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</si>
  <si>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</si>
  <si>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</si>
  <si>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</si>
  <si>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</si>
  <si>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</si>
  <si>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</si>
  <si>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</si>
  <si>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</si>
  <si>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</si>
  <si>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</si>
  <si>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</si>
  <si>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</si>
  <si>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</si>
  <si>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</si>
  <si>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</si>
  <si>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</si>
  <si>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</si>
  <si>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</si>
  <si>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</si>
  <si>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</si>
  <si>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</si>
  <si>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</si>
  <si>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</si>
  <si>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</si>
  <si>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</si>
  <si>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</si>
  <si>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</si>
  <si>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</si>
  <si>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</si>
  <si>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</si>
  <si>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</si>
  <si>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</si>
  <si>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</si>
  <si>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</si>
  <si>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</si>
  <si>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</si>
  <si>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</si>
  <si>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</si>
  <si>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</si>
  <si>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</si>
  <si>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</si>
  <si>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</si>
  <si>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</si>
  <si>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</si>
  <si>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</si>
  <si>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</si>
  <si>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</si>
  <si>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</si>
  <si>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</si>
  <si>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</si>
  <si>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</si>
  <si>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</si>
  <si>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</si>
  <si>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</si>
  <si>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</si>
  <si>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</si>
  <si>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</si>
  <si>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</si>
  <si>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</si>
  <si>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</si>
  <si>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</si>
  <si>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</si>
  <si>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</si>
  <si>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</si>
  <si>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</si>
  <si>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</si>
  <si>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</si>
  <si>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</si>
  <si>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</si>
  <si>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</si>
  <si>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</si>
  <si>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</si>
  <si>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</si>
  <si>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</si>
  <si>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</si>
  <si>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</si>
  <si>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</si>
  <si>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</si>
  <si>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</si>
  <si>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</si>
  <si>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</si>
  <si>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</si>
  <si>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</si>
  <si>
    <t>X1105</t>
  </si>
  <si>
    <t>X405</t>
  </si>
  <si>
    <t>X005</t>
  </si>
  <si>
    <t>x=0.005</t>
  </si>
  <si>
    <t>x=4.05</t>
  </si>
  <si>
    <t>x=11.05</t>
  </si>
  <si>
    <t>HEAD</t>
  </si>
  <si>
    <t>Q1</t>
  </si>
  <si>
    <t>Q2</t>
  </si>
  <si>
    <t>Q12</t>
  </si>
  <si>
    <t>Q22</t>
  </si>
  <si>
    <t>THIEM</t>
  </si>
  <si>
    <t>a1_maw_packagedata.csv</t>
  </si>
  <si>
    <t>a2_maw_conn.csv</t>
  </si>
  <si>
    <t>b_obs_dict.csv</t>
  </si>
  <si>
    <t>head</t>
  </si>
  <si>
    <t>(0,)</t>
  </si>
  <si>
    <t>maw</t>
  </si>
  <si>
    <t>(1,)</t>
  </si>
  <si>
    <t>ex-gwf-maw-p01.maw.obs.csv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</si>
</sst>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</numFmts>
  <fonts count="67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75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5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Alignment="1">
      <alignment horizontal="center"/>
    </xf>
    <xf numFmtId="0" fontId="8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  <xf numFmtId="0" fontId="3" fillId="4" borderId="0" xfId="0" applyFont="1" applyFill="1"/>
    <xf numFmtId="11" fontId="3" fillId="4" borderId="0" xfId="0" applyNumberFormat="1" applyFont="1" applyFill="1"/>
    <xf numFmtId="166" fontId="0" fillId="0" borderId="0" xfId="0" applyNumberFormat="1"/>
    <xf numFmtId="1" fontId="0" fillId="2" borderId="0" xfId="0" applyNumberFormat="1" applyFill="1"/>
    <xf numFmtId="166" fontId="0" fillId="2" borderId="0" xfId="0" applyNumberFormat="1" applyFill="1"/>
    <xf numFmtId="1" fontId="0" fillId="3" borderId="0" xfId="0" applyNumberFormat="1" applyFill="1" applyAlignment="1">
      <alignment horizontal="center" vertical="center"/>
    </xf>
    <xf numFmtId="164" fontId="0" fillId="5" borderId="0" xfId="0" applyNumberForma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0000FF"/>
      <color rgb="FFFFCCFF"/>
      <color rgb="FF66FF99"/>
      <color rgb="FFE2C5A8"/>
      <color rgb="FF996633"/>
      <color rgb="FFFF66FF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10472.1291478113</c:v>
                </c:pt>
                <c:pt idx="1">
                  <c:v>9791.8045601187005</c:v>
                </c:pt>
                <c:pt idx="2">
                  <c:v>10284.8310281923</c:v>
                </c:pt>
                <c:pt idx="3">
                  <c:v>10196.4353277959</c:v>
                </c:pt>
                <c:pt idx="4">
                  <c:v>9837.3117565812008</c:v>
                </c:pt>
                <c:pt idx="5">
                  <c:v>10466.7673701229</c:v>
                </c:pt>
                <c:pt idx="6">
                  <c:v>10707.8286203727</c:v>
                </c:pt>
                <c:pt idx="7">
                  <c:v>10472.3026793852</c:v>
                </c:pt>
                <c:pt idx="8">
                  <c:v>10281.789585536701</c:v>
                </c:pt>
                <c:pt idx="9">
                  <c:v>10671.644447148799</c:v>
                </c:pt>
                <c:pt idx="10">
                  <c:v>9908.8920843074993</c:v>
                </c:pt>
                <c:pt idx="11">
                  <c:v>10196.099485582599</c:v>
                </c:pt>
                <c:pt idx="12">
                  <c:v>9927.2141135926995</c:v>
                </c:pt>
                <c:pt idx="13">
                  <c:v>9859.3782445342003</c:v>
                </c:pt>
                <c:pt idx="14">
                  <c:v>10365.731036417499</c:v>
                </c:pt>
                <c:pt idx="15">
                  <c:v>10346.2107937163</c:v>
                </c:pt>
                <c:pt idx="16">
                  <c:v>9992.3698837689699</c:v>
                </c:pt>
                <c:pt idx="17">
                  <c:v>9687.2139633322495</c:v>
                </c:pt>
                <c:pt idx="18">
                  <c:v>10209.07564239893</c:v>
                </c:pt>
                <c:pt idx="19">
                  <c:v>9742.5305431844808</c:v>
                </c:pt>
                <c:pt idx="20">
                  <c:v>9893.3610417227992</c:v>
                </c:pt>
                <c:pt idx="21">
                  <c:v>9816.5699759853997</c:v>
                </c:pt>
                <c:pt idx="22">
                  <c:v>9717.4434570491994</c:v>
                </c:pt>
                <c:pt idx="23">
                  <c:v>10157.658826844199</c:v>
                </c:pt>
                <c:pt idx="24">
                  <c:v>10402.4309622274</c:v>
                </c:pt>
                <c:pt idx="25">
                  <c:v>10112.6877097005</c:v>
                </c:pt>
                <c:pt idx="26">
                  <c:v>10810.263400150599</c:v>
                </c:pt>
                <c:pt idx="27">
                  <c:v>10233.098254132399</c:v>
                </c:pt>
                <c:pt idx="28">
                  <c:v>10745.4311171681</c:v>
                </c:pt>
                <c:pt idx="29">
                  <c:v>10603.973384680599</c:v>
                </c:pt>
                <c:pt idx="30">
                  <c:v>10651.0531610403</c:v>
                </c:pt>
                <c:pt idx="31">
                  <c:v>10458.720572157699</c:v>
                </c:pt>
                <c:pt idx="32">
                  <c:v>10231.807597987499</c:v>
                </c:pt>
                <c:pt idx="33">
                  <c:v>10021.938656099899</c:v>
                </c:pt>
                <c:pt idx="34">
                  <c:v>10115.491269660601</c:v>
                </c:pt>
                <c:pt idx="35">
                  <c:v>10404.5092973394</c:v>
                </c:pt>
                <c:pt idx="36">
                  <c:v>9988.5741907920001</c:v>
                </c:pt>
                <c:pt idx="37">
                  <c:v>10176.6423891949</c:v>
                </c:pt>
                <c:pt idx="38">
                  <c:v>10312.8590933424</c:v>
                </c:pt>
                <c:pt idx="39">
                  <c:v>9892.3601496620995</c:v>
                </c:pt>
                <c:pt idx="40">
                  <c:v>10545.0745234612</c:v>
                </c:pt>
                <c:pt idx="41">
                  <c:v>10696.539803600201</c:v>
                </c:pt>
                <c:pt idx="42">
                  <c:v>10727.742359943401</c:v>
                </c:pt>
                <c:pt idx="43">
                  <c:v>9821.9922220555</c:v>
                </c:pt>
                <c:pt idx="44">
                  <c:v>10662.840560528201</c:v>
                </c:pt>
                <c:pt idx="45">
                  <c:v>10485.0449687823</c:v>
                </c:pt>
                <c:pt idx="46">
                  <c:v>10503.584732241499</c:v>
                </c:pt>
                <c:pt idx="47">
                  <c:v>10220.7251230742</c:v>
                </c:pt>
                <c:pt idx="48">
                  <c:v>10270.1266705822</c:v>
                </c:pt>
                <c:pt idx="49">
                  <c:v>10304.992524301</c:v>
                </c:pt>
                <c:pt idx="50">
                  <c:v>10237.244627420599</c:v>
                </c:pt>
                <c:pt idx="51">
                  <c:v>10398.7176033756</c:v>
                </c:pt>
                <c:pt idx="52">
                  <c:v>10540.358142699801</c:v>
                </c:pt>
                <c:pt idx="53">
                  <c:v>10405.4173307827</c:v>
                </c:pt>
                <c:pt idx="54">
                  <c:v>10542.623801813599</c:v>
                </c:pt>
                <c:pt idx="55">
                  <c:v>10421.3268119607</c:v>
                </c:pt>
                <c:pt idx="56">
                  <c:v>11034.600219612599</c:v>
                </c:pt>
                <c:pt idx="57">
                  <c:v>10932.3008229755</c:v>
                </c:pt>
                <c:pt idx="58">
                  <c:v>11201.077380344601</c:v>
                </c:pt>
                <c:pt idx="59">
                  <c:v>11028.3297448634</c:v>
                </c:pt>
                <c:pt idx="60">
                  <c:v>10716.120687868501</c:v>
                </c:pt>
                <c:pt idx="61">
                  <c:v>10668.0459650637</c:v>
                </c:pt>
                <c:pt idx="62">
                  <c:v>10435.070810044101</c:v>
                </c:pt>
                <c:pt idx="63">
                  <c:v>10478.3431544333</c:v>
                </c:pt>
                <c:pt idx="64">
                  <c:v>10273.995339883601</c:v>
                </c:pt>
                <c:pt idx="65">
                  <c:v>10661.946812088599</c:v>
                </c:pt>
                <c:pt idx="66">
                  <c:v>10469.7202250964</c:v>
                </c:pt>
                <c:pt idx="67">
                  <c:v>10801.282539502699</c:v>
                </c:pt>
                <c:pt idx="68">
                  <c:v>10230.9211237363</c:v>
                </c:pt>
                <c:pt idx="69">
                  <c:v>10127.1626628088</c:v>
                </c:pt>
                <c:pt idx="70">
                  <c:v>10678.739982461901</c:v>
                </c:pt>
                <c:pt idx="71">
                  <c:v>10385.6088784556</c:v>
                </c:pt>
                <c:pt idx="72">
                  <c:v>10749.013890922301</c:v>
                </c:pt>
                <c:pt idx="73">
                  <c:v>10673.5988806649</c:v>
                </c:pt>
                <c:pt idx="74">
                  <c:v>10472.555442205099</c:v>
                </c:pt>
                <c:pt idx="75">
                  <c:v>11142.799805053401</c:v>
                </c:pt>
                <c:pt idx="76">
                  <c:v>10739.167080203601</c:v>
                </c:pt>
                <c:pt idx="77">
                  <c:v>10634.610616276001</c:v>
                </c:pt>
                <c:pt idx="78">
                  <c:v>11400.3939078813</c:v>
                </c:pt>
                <c:pt idx="79">
                  <c:v>10888.262967909601</c:v>
                </c:pt>
                <c:pt idx="80">
                  <c:v>11439.5883060251</c:v>
                </c:pt>
                <c:pt idx="81">
                  <c:v>10983.467570151999</c:v>
                </c:pt>
                <c:pt idx="82">
                  <c:v>11304.782385570399</c:v>
                </c:pt>
                <c:pt idx="83">
                  <c:v>11334.205811332</c:v>
                </c:pt>
                <c:pt idx="84">
                  <c:v>10699.159944316199</c:v>
                </c:pt>
                <c:pt idx="85">
                  <c:v>10866.7263414438</c:v>
                </c:pt>
                <c:pt idx="86">
                  <c:v>11229.514902548201</c:v>
                </c:pt>
                <c:pt idx="87">
                  <c:v>10771.499472961799</c:v>
                </c:pt>
                <c:pt idx="88">
                  <c:v>10355.8305212003</c:v>
                </c:pt>
                <c:pt idx="89">
                  <c:v>11200.6366911647</c:v>
                </c:pt>
                <c:pt idx="90">
                  <c:v>11109.827729074301</c:v>
                </c:pt>
                <c:pt idx="91">
                  <c:v>10291.9111987499</c:v>
                </c:pt>
                <c:pt idx="92">
                  <c:v>10289.8345303387</c:v>
                </c:pt>
                <c:pt idx="93">
                  <c:v>10784.862351821601</c:v>
                </c:pt>
                <c:pt idx="94">
                  <c:v>10383.496830182299</c:v>
                </c:pt>
                <c:pt idx="95">
                  <c:v>10674.446039943399</c:v>
                </c:pt>
                <c:pt idx="96">
                  <c:v>10905.6423515323</c:v>
                </c:pt>
                <c:pt idx="97">
                  <c:v>11344.3096811952</c:v>
                </c:pt>
                <c:pt idx="98">
                  <c:v>11207.075366392701</c:v>
                </c:pt>
                <c:pt idx="99">
                  <c:v>10586.119619651899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CBD5909-F602-4ACE-9C2F-850BC69A442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AE56EBA-664F-488E-8A30-FDA324AC19B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CC21EB6-F93B-485D-9BB5-7A737C3C6F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C97470-D1E9-4568-A5B2-C67968EFCF0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EC4287-9402-4C2C-8CD5-72AE4BC9F73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57CEA9F-0640-452F-9A88-AB0F5EE8BAF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F94DCBF-9038-4891-AB92-5FA646C037E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CB7D3FE-4ED9-4C0F-8E68-B7230A3598F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F83DE52-C7F3-468F-AACC-4DE2D8597E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71A592B-0B07-4F59-AA04-397A04AE670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DBDEE5F-BC98-4CF3-BA78-06284DCF848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14B038F-2EFB-41B7-8533-6FE075BE94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A90EC97-925F-48BD-B3D9-49F6EF4C32E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0E0AA11-D913-4F72-A575-4441DCCE676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1D9CF04-5C2A-4AAC-B775-D0E96B662A4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CBFAA02-C42E-426E-8733-D1F73F6C52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1A38DDC-A6A0-494C-B3F3-87246A0BB5F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BB7FC6C-4BC3-4DD7-8D00-50AC8EAB9C7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BADD4A0-04EB-44B9-A6A1-8137245716E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1A7EA55-060A-486C-962F-89D07ABE04E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20407FD-A66F-4AE0-AFE0-61A3A909298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5A95123-F91C-4DB5-B319-E1F6D52A4CC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426D379-6E37-47B7-89AF-CDD2B9D127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D1B17CE-D0FC-4B93-85B2-7FAEB639521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88F531E-5E58-454A-AE53-7DF0E46DAFA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1440D08-71AB-4606-BF79-8AFC7BA475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55B53E6-9E6D-465C-B9D0-B338DC0993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E1008CE-B03A-4758-8EAD-B2AB595C255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9E77431-2305-45C0-A3F6-E0505814DF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CF9E05A-0AF7-40EF-BAC8-E50838D996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51E0016-8CAD-41F1-9A28-AFF4D4C3FE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796097C-72B9-4224-957A-48E4C49087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2E1BF7B-8B25-43C7-95F5-C496ECF7AD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AA5907E-D4AA-4A6F-B014-F0915EB75B2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E6CCC71-62A3-451A-A498-D14EFFECDD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287A96C-0D85-4BAD-AED7-F3BE19C7837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9B54F6F-CE8B-44D0-95C1-F7F990281AFD}" type="CELLRANGE">
                      <a:rPr lang="en-US"/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/>
                  <a:lstStyle/>
                  <a:p>
                    <a:fld id="{8D5FD485-E360-4F52-A93B-F9FBC31A88E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'16'!$B$5:$B$54</c:f>
              <c:numCache>
                <c:formatCode>0.00000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'16'!$C$5:$C$54</c:f>
              <c:numCache>
                <c:formatCode>General</c:formatCode>
                <c:ptCount val="50"/>
                <c:pt idx="0">
                  <c:v>7.9219999999999997</c:v>
                </c:pt>
                <c:pt idx="1">
                  <c:v>7.9219999999999997</c:v>
                </c:pt>
                <c:pt idx="2">
                  <c:v>7.9219999999999997</c:v>
                </c:pt>
                <c:pt idx="3">
                  <c:v>7.9219999999999997</c:v>
                </c:pt>
                <c:pt idx="4">
                  <c:v>7.9219999999999997</c:v>
                </c:pt>
                <c:pt idx="5">
                  <c:v>7.9219999999999997</c:v>
                </c:pt>
                <c:pt idx="6">
                  <c:v>7.9219999999999997</c:v>
                </c:pt>
                <c:pt idx="7">
                  <c:v>7.9219999999999997</c:v>
                </c:pt>
                <c:pt idx="8">
                  <c:v>7.9219999999999997</c:v>
                </c:pt>
                <c:pt idx="9">
                  <c:v>7.9219999999999997</c:v>
                </c:pt>
                <c:pt idx="10">
                  <c:v>7.9219999999999997</c:v>
                </c:pt>
                <c:pt idx="11">
                  <c:v>7.9219999999999997</c:v>
                </c:pt>
                <c:pt idx="12">
                  <c:v>7.9219999999999997</c:v>
                </c:pt>
                <c:pt idx="13">
                  <c:v>7.9219999999999997</c:v>
                </c:pt>
                <c:pt idx="14">
                  <c:v>7.9219999999999997</c:v>
                </c:pt>
                <c:pt idx="15">
                  <c:v>7.9219999999999997</c:v>
                </c:pt>
                <c:pt idx="16">
                  <c:v>7.9219999999999997</c:v>
                </c:pt>
                <c:pt idx="17">
                  <c:v>7.9219999999999997</c:v>
                </c:pt>
                <c:pt idx="18">
                  <c:v>7.9219999999999997</c:v>
                </c:pt>
                <c:pt idx="19">
                  <c:v>7.9219999999999997</c:v>
                </c:pt>
                <c:pt idx="20">
                  <c:v>7.9219999999999997</c:v>
                </c:pt>
                <c:pt idx="21">
                  <c:v>7.9219999999999997</c:v>
                </c:pt>
                <c:pt idx="22">
                  <c:v>7.9219999999999997</c:v>
                </c:pt>
                <c:pt idx="23">
                  <c:v>7.9219999999999997</c:v>
                </c:pt>
                <c:pt idx="24">
                  <c:v>7.9219999999999997</c:v>
                </c:pt>
                <c:pt idx="25">
                  <c:v>7.9219999999999997</c:v>
                </c:pt>
                <c:pt idx="26">
                  <c:v>7.9219999999999997</c:v>
                </c:pt>
                <c:pt idx="27">
                  <c:v>7.9219999999999997</c:v>
                </c:pt>
                <c:pt idx="28">
                  <c:v>7.9219999999999997</c:v>
                </c:pt>
                <c:pt idx="29">
                  <c:v>7.9219999999999997</c:v>
                </c:pt>
                <c:pt idx="30">
                  <c:v>7.9219999999999997</c:v>
                </c:pt>
                <c:pt idx="31">
                  <c:v>7.9219999999999997</c:v>
                </c:pt>
                <c:pt idx="32">
                  <c:v>7.9219999999999997</c:v>
                </c:pt>
                <c:pt idx="33">
                  <c:v>7.9219999999999997</c:v>
                </c:pt>
                <c:pt idx="34">
                  <c:v>7.9219999999999997</c:v>
                </c:pt>
                <c:pt idx="35">
                  <c:v>7.9219999999999997</c:v>
                </c:pt>
                <c:pt idx="36">
                  <c:v>7.9219999999999997</c:v>
                </c:pt>
                <c:pt idx="37">
                  <c:v>7.9219999999999997</c:v>
                </c:pt>
                <c:pt idx="38">
                  <c:v>7.9219999999999997</c:v>
                </c:pt>
                <c:pt idx="39">
                  <c:v>7.9219999999999997</c:v>
                </c:pt>
                <c:pt idx="40">
                  <c:v>7.9219999999999997</c:v>
                </c:pt>
                <c:pt idx="41">
                  <c:v>7.9219999999999997</c:v>
                </c:pt>
                <c:pt idx="42">
                  <c:v>7.9219999999999997</c:v>
                </c:pt>
                <c:pt idx="43">
                  <c:v>7.9219999999999997</c:v>
                </c:pt>
                <c:pt idx="44">
                  <c:v>7.9219999999999997</c:v>
                </c:pt>
                <c:pt idx="45">
                  <c:v>7.9219999999999997</c:v>
                </c:pt>
                <c:pt idx="46">
                  <c:v>7.9219999999999997</c:v>
                </c:pt>
                <c:pt idx="47">
                  <c:v>7.9219999999999997</c:v>
                </c:pt>
                <c:pt idx="48">
                  <c:v>7.9219999999999997</c:v>
                </c:pt>
                <c:pt idx="49">
                  <c:v>7.9219999999999997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B-4C16-9819-724FA50218FC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'16'!$G$5:$G$54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'16'!$H$5:$H$54</c:f>
              <c:numCache>
                <c:formatCode>General</c:formatCode>
                <c:ptCount val="50"/>
                <c:pt idx="0">
                  <c:v>4.7488780190000002</c:v>
                </c:pt>
                <c:pt idx="1">
                  <c:v>4.7487628620000004</c:v>
                </c:pt>
                <c:pt idx="2">
                  <c:v>4.7486246940000001</c:v>
                </c:pt>
                <c:pt idx="3">
                  <c:v>4.7484589210000001</c:v>
                </c:pt>
                <c:pt idx="4">
                  <c:v>4.7482600340000003</c:v>
                </c:pt>
                <c:pt idx="5">
                  <c:v>4.7480214309999997</c:v>
                </c:pt>
                <c:pt idx="6">
                  <c:v>4.7477351929999996</c:v>
                </c:pt>
                <c:pt idx="7">
                  <c:v>4.7473918309999998</c:v>
                </c:pt>
                <c:pt idx="8">
                  <c:v>4.7469799760000004</c:v>
                </c:pt>
                <c:pt idx="9">
                  <c:v>4.7464860069999997</c:v>
                </c:pt>
                <c:pt idx="10">
                  <c:v>4.7458936139999999</c:v>
                </c:pt>
                <c:pt idx="11">
                  <c:v>4.7451832740000004</c:v>
                </c:pt>
                <c:pt idx="12">
                  <c:v>4.7443316319999997</c:v>
                </c:pt>
                <c:pt idx="13">
                  <c:v>4.7433107630000002</c:v>
                </c:pt>
                <c:pt idx="14">
                  <c:v>4.7420873019999998</c:v>
                </c:pt>
                <c:pt idx="15">
                  <c:v>4.7406214230000003</c:v>
                </c:pt>
                <c:pt idx="16">
                  <c:v>4.7388656359999999</c:v>
                </c:pt>
                <c:pt idx="17">
                  <c:v>4.7367633839999996</c:v>
                </c:pt>
                <c:pt idx="18">
                  <c:v>4.7342474149999996</c:v>
                </c:pt>
                <c:pt idx="19">
                  <c:v>4.7312379120000001</c:v>
                </c:pt>
                <c:pt idx="20">
                  <c:v>4.7276403489999996</c:v>
                </c:pt>
                <c:pt idx="21">
                  <c:v>4.7233430900000002</c:v>
                </c:pt>
                <c:pt idx="22">
                  <c:v>4.7182147199999998</c:v>
                </c:pt>
                <c:pt idx="23">
                  <c:v>4.7121011499999996</c:v>
                </c:pt>
                <c:pt idx="24">
                  <c:v>4.7048225730000004</c:v>
                </c:pt>
                <c:pt idx="25">
                  <c:v>4.6961703999999997</c:v>
                </c:pt>
                <c:pt idx="26">
                  <c:v>4.6859043759999999</c:v>
                </c:pt>
                <c:pt idx="27">
                  <c:v>4.6737502040000001</c:v>
                </c:pt>
                <c:pt idx="28">
                  <c:v>4.6593981070000003</c:v>
                </c:pt>
                <c:pt idx="29">
                  <c:v>4.6425029550000003</c:v>
                </c:pt>
                <c:pt idx="30">
                  <c:v>4.622686753</c:v>
                </c:pt>
                <c:pt idx="31">
                  <c:v>4.5995444900000004</c:v>
                </c:pt>
                <c:pt idx="32">
                  <c:v>4.5726544899999997</c:v>
                </c:pt>
                <c:pt idx="33">
                  <c:v>4.5415944919999998</c:v>
                </c:pt>
                <c:pt idx="34">
                  <c:v>4.505964509</c:v>
                </c:pt>
                <c:pt idx="35">
                  <c:v>4.4654170510000002</c:v>
                </c:pt>
                <c:pt idx="36">
                  <c:v>4.4196943629999996</c:v>
                </c:pt>
                <c:pt idx="37">
                  <c:v>4.3686707379999996</c:v>
                </c:pt>
                <c:pt idx="38">
                  <c:v>4.3123959049999998</c:v>
                </c:pt>
                <c:pt idx="39">
                  <c:v>4.2511330090000001</c:v>
                </c:pt>
                <c:pt idx="40">
                  <c:v>4.185382529</c:v>
                </c:pt>
                <c:pt idx="41">
                  <c:v>4.1158825480000001</c:v>
                </c:pt>
                <c:pt idx="42">
                  <c:v>4.0435772459999999</c:v>
                </c:pt>
                <c:pt idx="43">
                  <c:v>3.9695502359999999</c:v>
                </c:pt>
                <c:pt idx="44">
                  <c:v>3.894927311</c:v>
                </c:pt>
                <c:pt idx="45">
                  <c:v>3.8207625639999998</c:v>
                </c:pt>
                <c:pt idx="46">
                  <c:v>3.7479295420000001</c:v>
                </c:pt>
                <c:pt idx="47">
                  <c:v>3.6770412179999998</c:v>
                </c:pt>
                <c:pt idx="48">
                  <c:v>3.6084169300000002</c:v>
                </c:pt>
                <c:pt idx="49">
                  <c:v>3.5421018559999999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B-4C16-9819-724FA502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'16'!$D$4</c:f>
              <c:strCache>
                <c:ptCount val="1"/>
                <c:pt idx="0">
                  <c:v>Q1</c:v>
                </c:pt>
              </c:strCache>
            </c:strRef>
          </c:tx>
          <c:xVal>
            <c:numRef>
              <c:f>'16'!$B$5:$B$54</c:f>
              <c:numCache>
                <c:formatCode>0.00000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'16'!$D$5:$D$54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B3-41D3-A9DA-61C248DF6FDB}"/>
            </c:ext>
          </c:extLst>
        </c:ser>
        <c:ser>
          <c:idx val="3"/>
          <c:order val="1"/>
          <c:tx>
            <c:strRef>
              <c:f>'16'!$E$4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xVal>
            <c:numRef>
              <c:f>'16'!$B$5:$B$54</c:f>
              <c:numCache>
                <c:formatCode>0.00000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'16'!$E$5:$E$54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B3-41D3-A9DA-61C248DF6FDB}"/>
            </c:ext>
          </c:extLst>
        </c:ser>
        <c:ser>
          <c:idx val="1"/>
          <c:order val="2"/>
          <c:tx>
            <c:strRef>
              <c:f>'16'!$I$4</c:f>
              <c:strCache>
                <c:ptCount val="1"/>
                <c:pt idx="0">
                  <c:v>Q12</c:v>
                </c:pt>
              </c:strCache>
            </c:strRef>
          </c:tx>
          <c:xVal>
            <c:numRef>
              <c:f>'16'!$G$5:$G$54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'16'!$I$5:$I$54</c:f>
              <c:numCache>
                <c:formatCode>0</c:formatCode>
                <c:ptCount val="50"/>
                <c:pt idx="0">
                  <c:v>-189.2090804</c:v>
                </c:pt>
                <c:pt idx="1">
                  <c:v>-189.18938850000001</c:v>
                </c:pt>
                <c:pt idx="2">
                  <c:v>-189.16576269999999</c:v>
                </c:pt>
                <c:pt idx="3">
                  <c:v>-189.137418</c:v>
                </c:pt>
                <c:pt idx="4">
                  <c:v>-189.1034138</c:v>
                </c:pt>
                <c:pt idx="5">
                  <c:v>-189.062622</c:v>
                </c:pt>
                <c:pt idx="6">
                  <c:v>-189.0136909</c:v>
                </c:pt>
                <c:pt idx="7">
                  <c:v>-188.95500129999999</c:v>
                </c:pt>
                <c:pt idx="8">
                  <c:v>-188.88461340000001</c:v>
                </c:pt>
                <c:pt idx="9">
                  <c:v>-188.80020500000001</c:v>
                </c:pt>
                <c:pt idx="10">
                  <c:v>-188.69899710000001</c:v>
                </c:pt>
                <c:pt idx="11">
                  <c:v>-188.5776659</c:v>
                </c:pt>
                <c:pt idx="12">
                  <c:v>-188.4322382</c:v>
                </c:pt>
                <c:pt idx="13">
                  <c:v>-188.25796940000001</c:v>
                </c:pt>
                <c:pt idx="14">
                  <c:v>-188.0491979</c:v>
                </c:pt>
                <c:pt idx="15">
                  <c:v>-187.79917660000001</c:v>
                </c:pt>
                <c:pt idx="16">
                  <c:v>-187.49987540000001</c:v>
                </c:pt>
                <c:pt idx="17">
                  <c:v>-187.14175370000001</c:v>
                </c:pt>
                <c:pt idx="18">
                  <c:v>-186.7134988</c:v>
                </c:pt>
                <c:pt idx="19">
                  <c:v>-186.2017299</c:v>
                </c:pt>
                <c:pt idx="20">
                  <c:v>-185.59066680000001</c:v>
                </c:pt>
                <c:pt idx="21">
                  <c:v>-184.86176689999999</c:v>
                </c:pt>
                <c:pt idx="22">
                  <c:v>-183.99333609999999</c:v>
                </c:pt>
                <c:pt idx="23">
                  <c:v>-182.96012949999999</c:v>
                </c:pt>
                <c:pt idx="24">
                  <c:v>-181.73296139999999</c:v>
                </c:pt>
                <c:pt idx="25">
                  <c:v>-180.27836160000001</c:v>
                </c:pt>
                <c:pt idx="26">
                  <c:v>-178.55832839999999</c:v>
                </c:pt>
                <c:pt idx="27">
                  <c:v>-176.5302514</c:v>
                </c:pt>
                <c:pt idx="28">
                  <c:v>-174.14710410000001</c:v>
                </c:pt>
                <c:pt idx="29">
                  <c:v>-171.35803200000001</c:v>
                </c:pt>
                <c:pt idx="30">
                  <c:v>-168.10949719999999</c:v>
                </c:pt>
                <c:pt idx="31">
                  <c:v>-164.3471571</c:v>
                </c:pt>
                <c:pt idx="32">
                  <c:v>-160.01866380000001</c:v>
                </c:pt>
                <c:pt idx="33">
                  <c:v>-155.07753890000001</c:v>
                </c:pt>
                <c:pt idx="34">
                  <c:v>-149.48819</c:v>
                </c:pt>
                <c:pt idx="35">
                  <c:v>-143.2319622</c:v>
                </c:pt>
                <c:pt idx="36">
                  <c:v>-136.31384639999999</c:v>
                </c:pt>
                <c:pt idx="37">
                  <c:v>-128.76908470000001</c:v>
                </c:pt>
                <c:pt idx="38">
                  <c:v>-120.6684849</c:v>
                </c:pt>
                <c:pt idx="39">
                  <c:v>-112.1208788</c:v>
                </c:pt>
                <c:pt idx="40">
                  <c:v>-103.2710306</c:v>
                </c:pt>
                <c:pt idx="41">
                  <c:v>-94.291657520000001</c:v>
                </c:pt>
                <c:pt idx="42">
                  <c:v>-85.369237810000001</c:v>
                </c:pt>
                <c:pt idx="43">
                  <c:v>-76.684927680000001</c:v>
                </c:pt>
                <c:pt idx="44">
                  <c:v>-68.393800139999996</c:v>
                </c:pt>
                <c:pt idx="45">
                  <c:v>-60.606995150000003</c:v>
                </c:pt>
                <c:pt idx="46">
                  <c:v>-53.381388790000003</c:v>
                </c:pt>
                <c:pt idx="47">
                  <c:v>-46.719609380000001</c:v>
                </c:pt>
                <c:pt idx="48">
                  <c:v>-40.580091709999998</c:v>
                </c:pt>
                <c:pt idx="49">
                  <c:v>-34.893666680000003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B3-41D3-A9DA-61C248DF6FDB}"/>
            </c:ext>
          </c:extLst>
        </c:ser>
        <c:ser>
          <c:idx val="0"/>
          <c:order val="3"/>
          <c:tx>
            <c:strRef>
              <c:f>'16'!$J$4</c:f>
              <c:strCache>
                <c:ptCount val="1"/>
                <c:pt idx="0">
                  <c:v>Q22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'16'!$G$5:$G$54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'16'!$J$5:$J$54</c:f>
              <c:numCache>
                <c:formatCode>0</c:formatCode>
                <c:ptCount val="50"/>
                <c:pt idx="0">
                  <c:v>1956.2090800000001</c:v>
                </c:pt>
                <c:pt idx="1">
                  <c:v>1956.1893889999999</c:v>
                </c:pt>
                <c:pt idx="2">
                  <c:v>1956.165763</c:v>
                </c:pt>
                <c:pt idx="3">
                  <c:v>1956.137418</c:v>
                </c:pt>
                <c:pt idx="4">
                  <c:v>1956.1034139999999</c:v>
                </c:pt>
                <c:pt idx="5">
                  <c:v>1956.0626219999999</c:v>
                </c:pt>
                <c:pt idx="6">
                  <c:v>1956.0136910000001</c:v>
                </c:pt>
                <c:pt idx="7">
                  <c:v>1955.955001</c:v>
                </c:pt>
                <c:pt idx="8">
                  <c:v>1955.8846129999999</c:v>
                </c:pt>
                <c:pt idx="9">
                  <c:v>1955.800205</c:v>
                </c:pt>
                <c:pt idx="10">
                  <c:v>1955.698997</c:v>
                </c:pt>
                <c:pt idx="11">
                  <c:v>1955.5776659999999</c:v>
                </c:pt>
                <c:pt idx="12">
                  <c:v>1955.4322380000001</c:v>
                </c:pt>
                <c:pt idx="13">
                  <c:v>1955.257969</c:v>
                </c:pt>
                <c:pt idx="14">
                  <c:v>1955.0491979999999</c:v>
                </c:pt>
                <c:pt idx="15">
                  <c:v>1954.7991770000001</c:v>
                </c:pt>
                <c:pt idx="16">
                  <c:v>1954.499875</c:v>
                </c:pt>
                <c:pt idx="17">
                  <c:v>1954.141754</c:v>
                </c:pt>
                <c:pt idx="18">
                  <c:v>1953.713499</c:v>
                </c:pt>
                <c:pt idx="19">
                  <c:v>1953.20173</c:v>
                </c:pt>
                <c:pt idx="20">
                  <c:v>1952.5906669999999</c:v>
                </c:pt>
                <c:pt idx="21">
                  <c:v>1951.8617670000001</c:v>
                </c:pt>
                <c:pt idx="22">
                  <c:v>1950.993336</c:v>
                </c:pt>
                <c:pt idx="23">
                  <c:v>1949.9601290000001</c:v>
                </c:pt>
                <c:pt idx="24">
                  <c:v>1948.7329609999999</c:v>
                </c:pt>
                <c:pt idx="25">
                  <c:v>1947.278362</c:v>
                </c:pt>
                <c:pt idx="26">
                  <c:v>1945.5583280000001</c:v>
                </c:pt>
                <c:pt idx="27">
                  <c:v>1943.5302509999999</c:v>
                </c:pt>
                <c:pt idx="28">
                  <c:v>1941.1471039999999</c:v>
                </c:pt>
                <c:pt idx="29">
                  <c:v>1938.3580320000001</c:v>
                </c:pt>
                <c:pt idx="30">
                  <c:v>1935.1094969999999</c:v>
                </c:pt>
                <c:pt idx="31">
                  <c:v>1931.3471569999999</c:v>
                </c:pt>
                <c:pt idx="32">
                  <c:v>1927.0186639999999</c:v>
                </c:pt>
                <c:pt idx="33">
                  <c:v>1922.0775389999999</c:v>
                </c:pt>
                <c:pt idx="34">
                  <c:v>1916.48819</c:v>
                </c:pt>
                <c:pt idx="35">
                  <c:v>1910.2319620000001</c:v>
                </c:pt>
                <c:pt idx="36">
                  <c:v>1903.313846</c:v>
                </c:pt>
                <c:pt idx="37">
                  <c:v>1895.7690849999999</c:v>
                </c:pt>
                <c:pt idx="38">
                  <c:v>1887.6684849999999</c:v>
                </c:pt>
                <c:pt idx="39">
                  <c:v>1879.1208790000001</c:v>
                </c:pt>
                <c:pt idx="40">
                  <c:v>1870.271031</c:v>
                </c:pt>
                <c:pt idx="41">
                  <c:v>1861.2916580000001</c:v>
                </c:pt>
                <c:pt idx="42">
                  <c:v>1852.369238</c:v>
                </c:pt>
                <c:pt idx="43">
                  <c:v>1843.6849279999999</c:v>
                </c:pt>
                <c:pt idx="44">
                  <c:v>1835.3938000000001</c:v>
                </c:pt>
                <c:pt idx="45">
                  <c:v>1827.6069950000001</c:v>
                </c:pt>
                <c:pt idx="46">
                  <c:v>1820.3813889999999</c:v>
                </c:pt>
                <c:pt idx="47">
                  <c:v>1813.719609</c:v>
                </c:pt>
                <c:pt idx="48">
                  <c:v>1807.5800919999999</c:v>
                </c:pt>
                <c:pt idx="49">
                  <c:v>1801.8936670000001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539370078740152E-2"/>
          <c:y val="4.1666666666666664E-2"/>
          <c:w val="0.78477952755905522"/>
          <c:h val="0.90740740740740744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'34'!$D$2</c:f>
              <c:strCache>
                <c:ptCount val="1"/>
                <c:pt idx="0">
                  <c:v>x=0.005</c:v>
                </c:pt>
              </c:strCache>
            </c:strRef>
          </c:tx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'34'!$D$4:$D$243</c:f>
              <c:numCache>
                <c:formatCode>General</c:formatCode>
                <c:ptCount val="240"/>
                <c:pt idx="0">
                  <c:v>0.28357731800000002</c:v>
                </c:pt>
                <c:pt idx="1">
                  <c:v>0.46247052239999997</c:v>
                </c:pt>
                <c:pt idx="2">
                  <c:v>0.58441305399999999</c:v>
                </c:pt>
                <c:pt idx="3">
                  <c:v>0.67206939840000002</c:v>
                </c:pt>
                <c:pt idx="4">
                  <c:v>0.73741560589999999</c:v>
                </c:pt>
                <c:pt idx="5">
                  <c:v>0.78739936740000005</c:v>
                </c:pt>
                <c:pt idx="6">
                  <c:v>0.82636306230000001</c:v>
                </c:pt>
                <c:pt idx="7">
                  <c:v>0.85717974100000005</c:v>
                </c:pt>
                <c:pt idx="8">
                  <c:v>0.88183412220000001</c:v>
                </c:pt>
                <c:pt idx="9">
                  <c:v>0.90174339889999999</c:v>
                </c:pt>
                <c:pt idx="10">
                  <c:v>0.91794608820000001</c:v>
                </c:pt>
                <c:pt idx="11">
                  <c:v>0.93121916449999997</c:v>
                </c:pt>
                <c:pt idx="12">
                  <c:v>0.94215385979999999</c:v>
                </c:pt>
                <c:pt idx="13">
                  <c:v>0.95119818180000004</c:v>
                </c:pt>
                <c:pt idx="14">
                  <c:v>0.95871854769999998</c:v>
                </c:pt>
                <c:pt idx="15">
                  <c:v>0.96499697890000002</c:v>
                </c:pt>
                <c:pt idx="16">
                  <c:v>0.97025648799999997</c:v>
                </c:pt>
                <c:pt idx="17">
                  <c:v>0.9746757975</c:v>
                </c:pt>
                <c:pt idx="18">
                  <c:v>0.97839931560000004</c:v>
                </c:pt>
                <c:pt idx="19">
                  <c:v>0.98154444460000001</c:v>
                </c:pt>
                <c:pt idx="20">
                  <c:v>0.98420712809999999</c:v>
                </c:pt>
                <c:pt idx="21">
                  <c:v>0.98646613559999996</c:v>
                </c:pt>
                <c:pt idx="22">
                  <c:v>0.98838640710000003</c:v>
                </c:pt>
                <c:pt idx="23">
                  <c:v>0.99002168690000003</c:v>
                </c:pt>
                <c:pt idx="24">
                  <c:v>0.99141660949999999</c:v>
                </c:pt>
                <c:pt idx="25">
                  <c:v>0.99260836379999995</c:v>
                </c:pt>
                <c:pt idx="26">
                  <c:v>0.99362802729999999</c:v>
                </c:pt>
                <c:pt idx="27">
                  <c:v>0.99450164200000002</c:v>
                </c:pt>
                <c:pt idx="28">
                  <c:v>0.9952510859</c:v>
                </c:pt>
                <c:pt idx="29">
                  <c:v>0.99589478220000005</c:v>
                </c:pt>
                <c:pt idx="30">
                  <c:v>0.99644827899999999</c:v>
                </c:pt>
                <c:pt idx="31">
                  <c:v>0.99692472499999996</c:v>
                </c:pt>
                <c:pt idx="32">
                  <c:v>0.99733526100000003</c:v>
                </c:pt>
                <c:pt idx="33">
                  <c:v>0.99768934340000004</c:v>
                </c:pt>
                <c:pt idx="34">
                  <c:v>0.9979950125</c:v>
                </c:pt>
                <c:pt idx="35">
                  <c:v>0.99825911519999999</c:v>
                </c:pt>
                <c:pt idx="36">
                  <c:v>0.998487491</c:v>
                </c:pt>
                <c:pt idx="37">
                  <c:v>0.99868512700000001</c:v>
                </c:pt>
                <c:pt idx="38">
                  <c:v>0.99885628800000004</c:v>
                </c:pt>
                <c:pt idx="39">
                  <c:v>0.99900462580000005</c:v>
                </c:pt>
                <c:pt idx="40">
                  <c:v>0.99913327110000005</c:v>
                </c:pt>
                <c:pt idx="41">
                  <c:v>0.99924491039999996</c:v>
                </c:pt>
                <c:pt idx="42">
                  <c:v>0.99934185200000003</c:v>
                </c:pt>
                <c:pt idx="43">
                  <c:v>0.99942608119999998</c:v>
                </c:pt>
                <c:pt idx="44">
                  <c:v>0.99949930669999998</c:v>
                </c:pt>
                <c:pt idx="45">
                  <c:v>0.99956300099999995</c:v>
                </c:pt>
                <c:pt idx="46">
                  <c:v>0.99961843380000004</c:v>
                </c:pt>
                <c:pt idx="47">
                  <c:v>0.99966670140000002</c:v>
                </c:pt>
                <c:pt idx="48">
                  <c:v>0.99970875020000005</c:v>
                </c:pt>
                <c:pt idx="49">
                  <c:v>0.99974539880000002</c:v>
                </c:pt>
                <c:pt idx="50">
                  <c:v>0.9997773552</c:v>
                </c:pt>
                <c:pt idx="51">
                  <c:v>0.99980523229999996</c:v>
                </c:pt>
                <c:pt idx="52">
                  <c:v>0.99982956119999999</c:v>
                </c:pt>
                <c:pt idx="53">
                  <c:v>0.99985080199999998</c:v>
                </c:pt>
                <c:pt idx="54">
                  <c:v>0.9998693541</c:v>
                </c:pt>
                <c:pt idx="55">
                  <c:v>0.99988556399999995</c:v>
                </c:pt>
                <c:pt idx="56">
                  <c:v>0.99989973269999999</c:v>
                </c:pt>
                <c:pt idx="57">
                  <c:v>0.99991212149999997</c:v>
                </c:pt>
                <c:pt idx="58">
                  <c:v>0.99992295779999996</c:v>
                </c:pt>
                <c:pt idx="59">
                  <c:v>0.99993243939999998</c:v>
                </c:pt>
                <c:pt idx="60">
                  <c:v>0.99994073819999996</c:v>
                </c:pt>
                <c:pt idx="61">
                  <c:v>0.99994800419999996</c:v>
                </c:pt>
                <c:pt idx="62">
                  <c:v>0.99995436780000002</c:v>
                </c:pt>
                <c:pt idx="63">
                  <c:v>0.9999599428</c:v>
                </c:pt>
                <c:pt idx="64">
                  <c:v>0.99996482819999999</c:v>
                </c:pt>
                <c:pt idx="65">
                  <c:v>0.99996911070000005</c:v>
                </c:pt>
                <c:pt idx="66">
                  <c:v>0.99997286549999997</c:v>
                </c:pt>
                <c:pt idx="67">
                  <c:v>0.99997615870000001</c:v>
                </c:pt>
                <c:pt idx="68">
                  <c:v>0.99997904770000001</c:v>
                </c:pt>
                <c:pt idx="69">
                  <c:v>0.99998158270000004</c:v>
                </c:pt>
                <c:pt idx="70">
                  <c:v>0.99998380769999995</c:v>
                </c:pt>
                <c:pt idx="71">
                  <c:v>0.99998576110000004</c:v>
                </c:pt>
                <c:pt idx="72">
                  <c:v>0.99998747629999996</c:v>
                </c:pt>
                <c:pt idx="73">
                  <c:v>0.99998898290000005</c:v>
                </c:pt>
                <c:pt idx="74">
                  <c:v>0.99999030639999997</c:v>
                </c:pt>
                <c:pt idx="75">
                  <c:v>0.99999146930000005</c:v>
                </c:pt>
                <c:pt idx="76">
                  <c:v>0.99999249140000002</c:v>
                </c:pt>
                <c:pt idx="77">
                  <c:v>0.99999338989999997</c:v>
                </c:pt>
                <c:pt idx="78">
                  <c:v>0.99999417989999995</c:v>
                </c:pt>
                <c:pt idx="79">
                  <c:v>0.99999487460000003</c:v>
                </c:pt>
                <c:pt idx="80">
                  <c:v>0.99999548569999996</c:v>
                </c:pt>
                <c:pt idx="81">
                  <c:v>0.99999602330000004</c:v>
                </c:pt>
                <c:pt idx="82">
                  <c:v>0.99999649629999998</c:v>
                </c:pt>
                <c:pt idx="83">
                  <c:v>0.99999691260000001</c:v>
                </c:pt>
                <c:pt idx="84">
                  <c:v>0.99999727900000002</c:v>
                </c:pt>
                <c:pt idx="85">
                  <c:v>0.99999760150000006</c:v>
                </c:pt>
                <c:pt idx="86">
                  <c:v>0.99999788560000002</c:v>
                </c:pt>
                <c:pt idx="87">
                  <c:v>0.99999813569999996</c:v>
                </c:pt>
                <c:pt idx="88">
                  <c:v>0.99999835599999998</c:v>
                </c:pt>
                <c:pt idx="89">
                  <c:v>0.99999855010000005</c:v>
                </c:pt>
                <c:pt idx="90">
                  <c:v>0.99999872109999999</c:v>
                </c:pt>
                <c:pt idx="91">
                  <c:v>0.99999887180000002</c:v>
                </c:pt>
                <c:pt idx="92">
                  <c:v>0.99999900460000002</c:v>
                </c:pt>
                <c:pt idx="93">
                  <c:v>0.99999912170000005</c:v>
                </c:pt>
                <c:pt idx="94">
                  <c:v>0.99999922490000004</c:v>
                </c:pt>
                <c:pt idx="95">
                  <c:v>0.99999931590000002</c:v>
                </c:pt>
                <c:pt idx="96">
                  <c:v>0.99999939609999999</c:v>
                </c:pt>
                <c:pt idx="97">
                  <c:v>0.99999946689999997</c:v>
                </c:pt>
                <c:pt idx="98">
                  <c:v>0.99999952930000002</c:v>
                </c:pt>
                <c:pt idx="99">
                  <c:v>0.99999958440000003</c:v>
                </c:pt>
                <c:pt idx="100">
                  <c:v>0.99999963300000005</c:v>
                </c:pt>
                <c:pt idx="101">
                  <c:v>0.99999967580000004</c:v>
                </c:pt>
                <c:pt idx="102">
                  <c:v>0.99999971369999996</c:v>
                </c:pt>
                <c:pt idx="103">
                  <c:v>0.99999974700000005</c:v>
                </c:pt>
                <c:pt idx="104">
                  <c:v>0.99999977650000005</c:v>
                </c:pt>
                <c:pt idx="105">
                  <c:v>0.99999980249999998</c:v>
                </c:pt>
                <c:pt idx="106">
                  <c:v>0.99999982549999999</c:v>
                </c:pt>
                <c:pt idx="107">
                  <c:v>0.99999984580000001</c:v>
                </c:pt>
                <c:pt idx="108">
                  <c:v>0.99999986370000005</c:v>
                </c:pt>
                <c:pt idx="109">
                  <c:v>0.99999987950000002</c:v>
                </c:pt>
                <c:pt idx="110">
                  <c:v>0.99999989349999996</c:v>
                </c:pt>
                <c:pt idx="111">
                  <c:v>0.99999990589999999</c:v>
                </c:pt>
                <c:pt idx="112">
                  <c:v>0.9999999168</c:v>
                </c:pt>
                <c:pt idx="113">
                  <c:v>0.99999992640000002</c:v>
                </c:pt>
                <c:pt idx="114">
                  <c:v>0.99999993490000005</c:v>
                </c:pt>
                <c:pt idx="115">
                  <c:v>0.99999994240000001</c:v>
                </c:pt>
                <c:pt idx="116">
                  <c:v>0.99999994910000001</c:v>
                </c:pt>
                <c:pt idx="117">
                  <c:v>0.99999995500000005</c:v>
                </c:pt>
                <c:pt idx="118">
                  <c:v>0.99999996020000004</c:v>
                </c:pt>
                <c:pt idx="119">
                  <c:v>0.99999996479999997</c:v>
                </c:pt>
                <c:pt idx="120">
                  <c:v>0.99999996879999997</c:v>
                </c:pt>
                <c:pt idx="121">
                  <c:v>0.99999997240000005</c:v>
                </c:pt>
                <c:pt idx="122">
                  <c:v>0.99999997559999998</c:v>
                </c:pt>
                <c:pt idx="123">
                  <c:v>0.99999997839999999</c:v>
                </c:pt>
                <c:pt idx="124">
                  <c:v>0.99999998089999997</c:v>
                </c:pt>
                <c:pt idx="125">
                  <c:v>0.99999998310000004</c:v>
                </c:pt>
                <c:pt idx="126">
                  <c:v>0.99999998499999998</c:v>
                </c:pt>
                <c:pt idx="127">
                  <c:v>0.99999998670000001</c:v>
                </c:pt>
                <c:pt idx="128">
                  <c:v>0.99999998830000003</c:v>
                </c:pt>
                <c:pt idx="129">
                  <c:v>0.99999998960000003</c:v>
                </c:pt>
                <c:pt idx="130">
                  <c:v>0.99999999080000002</c:v>
                </c:pt>
                <c:pt idx="131">
                  <c:v>0.9999999919</c:v>
                </c:pt>
                <c:pt idx="132">
                  <c:v>0.99999999279999996</c:v>
                </c:pt>
                <c:pt idx="133">
                  <c:v>0.99999999360000003</c:v>
                </c:pt>
                <c:pt idx="134">
                  <c:v>0.99999999429999997</c:v>
                </c:pt>
                <c:pt idx="135">
                  <c:v>0.99999999500000003</c:v>
                </c:pt>
                <c:pt idx="136">
                  <c:v>0.99999999559999997</c:v>
                </c:pt>
                <c:pt idx="137">
                  <c:v>0.99999999610000001</c:v>
                </c:pt>
                <c:pt idx="138">
                  <c:v>0.99999999650000004</c:v>
                </c:pt>
                <c:pt idx="139">
                  <c:v>0.99999999689999997</c:v>
                </c:pt>
                <c:pt idx="140">
                  <c:v>0.9999999973</c:v>
                </c:pt>
                <c:pt idx="141">
                  <c:v>0.99999999760000002</c:v>
                </c:pt>
                <c:pt idx="142">
                  <c:v>0.99999999790000005</c:v>
                </c:pt>
                <c:pt idx="143">
                  <c:v>0.99999999809999995</c:v>
                </c:pt>
                <c:pt idx="144">
                  <c:v>0.99999999829999997</c:v>
                </c:pt>
                <c:pt idx="145">
                  <c:v>0.99999999849999999</c:v>
                </c:pt>
                <c:pt idx="146">
                  <c:v>0.9999999987</c:v>
                </c:pt>
                <c:pt idx="147">
                  <c:v>0.99999999880000001</c:v>
                </c:pt>
                <c:pt idx="148">
                  <c:v>0.99999999900000003</c:v>
                </c:pt>
                <c:pt idx="149">
                  <c:v>0.99999999910000004</c:v>
                </c:pt>
                <c:pt idx="150">
                  <c:v>0.99999999920000004</c:v>
                </c:pt>
                <c:pt idx="151">
                  <c:v>0.99999999930000005</c:v>
                </c:pt>
                <c:pt idx="152">
                  <c:v>0.99999999939999995</c:v>
                </c:pt>
                <c:pt idx="153">
                  <c:v>0.99999999939999995</c:v>
                </c:pt>
                <c:pt idx="154">
                  <c:v>0.99999999949999996</c:v>
                </c:pt>
                <c:pt idx="155">
                  <c:v>0.99999999959999997</c:v>
                </c:pt>
                <c:pt idx="156">
                  <c:v>0.99999999959999997</c:v>
                </c:pt>
                <c:pt idx="157">
                  <c:v>0.99999999959999997</c:v>
                </c:pt>
                <c:pt idx="158">
                  <c:v>0.99999999969999998</c:v>
                </c:pt>
                <c:pt idx="159">
                  <c:v>0.99999999969999998</c:v>
                </c:pt>
                <c:pt idx="160">
                  <c:v>0.99999999979999998</c:v>
                </c:pt>
                <c:pt idx="161">
                  <c:v>0.99999999979999998</c:v>
                </c:pt>
                <c:pt idx="162">
                  <c:v>0.99999999979999998</c:v>
                </c:pt>
                <c:pt idx="163">
                  <c:v>0.99999999979999998</c:v>
                </c:pt>
                <c:pt idx="164">
                  <c:v>0.99999999979999998</c:v>
                </c:pt>
                <c:pt idx="165">
                  <c:v>0.99999999989999999</c:v>
                </c:pt>
                <c:pt idx="166">
                  <c:v>0.99999999989999999</c:v>
                </c:pt>
                <c:pt idx="167">
                  <c:v>0.99999999989999999</c:v>
                </c:pt>
                <c:pt idx="168">
                  <c:v>0.99999999989999999</c:v>
                </c:pt>
                <c:pt idx="169">
                  <c:v>0.99999999989999999</c:v>
                </c:pt>
                <c:pt idx="170">
                  <c:v>0.99999999989999999</c:v>
                </c:pt>
                <c:pt idx="171">
                  <c:v>0.99999999989999999</c:v>
                </c:pt>
                <c:pt idx="172">
                  <c:v>0.99999999989999999</c:v>
                </c:pt>
                <c:pt idx="173">
                  <c:v>0.99999999989999999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D-439D-B89F-91E0D20142F1}"/>
            </c:ext>
          </c:extLst>
        </c:ser>
        <c:ser>
          <c:idx val="1"/>
          <c:order val="1"/>
          <c:tx>
            <c:strRef>
              <c:f>'34'!$E$2</c:f>
              <c:strCache>
                <c:ptCount val="1"/>
                <c:pt idx="0">
                  <c:v>x=4.05</c:v>
                </c:pt>
              </c:strCache>
            </c:strRef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9D-439D-B89F-91E0D20142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79D-439D-B89F-91E0D20142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79D-439D-B89F-91E0D20142F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79D-439D-B89F-91E0D20142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79D-439D-B89F-91E0D20142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79D-439D-B89F-91E0D20142F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79D-439D-B89F-91E0D20142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79D-439D-B89F-91E0D20142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79D-439D-B89F-91E0D20142F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79D-439D-B89F-91E0D20142F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79D-439D-B89F-91E0D20142F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79D-439D-B89F-91E0D20142F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79D-439D-B89F-91E0D20142F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79D-439D-B89F-91E0D20142F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79D-439D-B89F-91E0D20142F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79D-439D-B89F-91E0D20142F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79D-439D-B89F-91E0D20142F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79D-439D-B89F-91E0D20142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79D-439D-B89F-91E0D20142F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79D-439D-B89F-91E0D20142F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79D-439D-B89F-91E0D20142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79D-439D-B89F-91E0D20142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79D-439D-B89F-91E0D20142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79D-439D-B89F-91E0D20142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79D-439D-B89F-91E0D20142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79D-439D-B89F-91E0D20142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79D-439D-B89F-91E0D20142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79D-439D-B89F-91E0D20142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79D-439D-B89F-91E0D20142F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79D-439D-B89F-91E0D20142F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79D-439D-B89F-91E0D20142F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79D-439D-B89F-91E0D20142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79D-439D-B89F-91E0D20142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79D-439D-B89F-91E0D20142F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79D-439D-B89F-91E0D20142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9D-439D-B89F-91E0D20142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9D-439D-B89F-91E0D20142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9D-439D-B89F-91E0D20142F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9D-439D-B89F-91E0D20142F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9D-439D-B89F-91E0D20142F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9D-439D-B89F-91E0D20142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9D-439D-B89F-91E0D20142F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9D-439D-B89F-91E0D20142F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9D-439D-B89F-91E0D20142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9D-439D-B89F-91E0D20142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9D-439D-B89F-91E0D20142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9D-439D-B89F-91E0D20142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9D-439D-B89F-91E0D20142F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9D-439D-B89F-91E0D20142F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9D-439D-B89F-91E0D20142F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9D-439D-B89F-91E0D20142F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9D-439D-B89F-91E0D20142F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9D-439D-B89F-91E0D20142F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9D-439D-B89F-91E0D20142F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9D-439D-B89F-91E0D20142F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9D-439D-B89F-91E0D20142F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9D-439D-B89F-91E0D20142F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9D-439D-B89F-91E0D20142F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9D-439D-B89F-91E0D20142F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79D-439D-B89F-91E0D20142F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79D-439D-B89F-91E0D20142F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79D-439D-B89F-91E0D20142F1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79D-439D-B89F-91E0D20142F1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79D-439D-B89F-91E0D20142F1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79D-439D-B89F-91E0D20142F1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79D-439D-B89F-91E0D20142F1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79D-439D-B89F-91E0D20142F1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79D-439D-B89F-91E0D20142F1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79D-439D-B89F-91E0D20142F1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79D-439D-B89F-91E0D20142F1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79D-439D-B89F-91E0D20142F1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79D-439D-B89F-91E0D20142F1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79D-439D-B89F-91E0D20142F1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79D-439D-B89F-91E0D20142F1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79D-439D-B89F-91E0D20142F1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79D-439D-B89F-91E0D20142F1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79D-439D-B89F-91E0D20142F1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79D-439D-B89F-91E0D20142F1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79D-439D-B89F-91E0D20142F1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79D-439D-B89F-91E0D20142F1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79D-439D-B89F-91E0D20142F1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79D-439D-B89F-91E0D20142F1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79D-439D-B89F-91E0D20142F1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79D-439D-B89F-91E0D20142F1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79D-439D-B89F-91E0D20142F1}"/>
                </c:ext>
              </c:extLst>
            </c:dLbl>
            <c:dLbl>
              <c:idx val="8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400" b="1"/>
                    </a:pPr>
                    <a:r>
                      <a:rPr lang="en-US" sz="1400" b="1"/>
                      <a:t>x=4.05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79D-439D-B89F-91E0D20142F1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79D-439D-B89F-91E0D20142F1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79D-439D-B89F-91E0D20142F1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79D-439D-B89F-91E0D20142F1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79D-439D-B89F-91E0D20142F1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79D-439D-B89F-91E0D20142F1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79D-439D-B89F-91E0D20142F1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79D-439D-B89F-91E0D20142F1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79D-439D-B89F-91E0D20142F1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79D-439D-B89F-91E0D20142F1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79D-439D-B89F-91E0D20142F1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79D-439D-B89F-91E0D20142F1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79D-439D-B89F-91E0D20142F1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79D-439D-B89F-91E0D20142F1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79D-439D-B89F-91E0D20142F1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79D-439D-B89F-91E0D20142F1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79D-439D-B89F-91E0D20142F1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79D-439D-B89F-91E0D20142F1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79D-439D-B89F-91E0D20142F1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79D-439D-B89F-91E0D20142F1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79D-439D-B89F-91E0D20142F1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79D-439D-B89F-91E0D20142F1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79D-439D-B89F-91E0D20142F1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79D-439D-B89F-91E0D20142F1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79D-439D-B89F-91E0D20142F1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79D-439D-B89F-91E0D20142F1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79D-439D-B89F-91E0D20142F1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79D-439D-B89F-91E0D20142F1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79D-439D-B89F-91E0D20142F1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79D-439D-B89F-91E0D20142F1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79D-439D-B89F-91E0D20142F1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79D-439D-B89F-91E0D20142F1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79D-439D-B89F-91E0D20142F1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79D-439D-B89F-91E0D20142F1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79D-439D-B89F-91E0D20142F1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79D-439D-B89F-91E0D20142F1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79D-439D-B89F-91E0D20142F1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79D-439D-B89F-91E0D20142F1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79D-439D-B89F-91E0D20142F1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79D-439D-B89F-91E0D20142F1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79D-439D-B89F-91E0D20142F1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79D-439D-B89F-91E0D20142F1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79D-439D-B89F-91E0D20142F1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79D-439D-B89F-91E0D20142F1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79D-439D-B89F-91E0D20142F1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79D-439D-B89F-91E0D20142F1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79D-439D-B89F-91E0D20142F1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79D-439D-B89F-91E0D20142F1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79D-439D-B89F-91E0D20142F1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79D-439D-B89F-91E0D20142F1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79D-439D-B89F-91E0D20142F1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79D-439D-B89F-91E0D20142F1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79D-439D-B89F-91E0D20142F1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79D-439D-B89F-91E0D20142F1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79D-439D-B89F-91E0D20142F1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79D-439D-B89F-91E0D20142F1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79D-439D-B89F-91E0D20142F1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79D-439D-B89F-91E0D20142F1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79D-439D-B89F-91E0D20142F1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79D-439D-B89F-91E0D20142F1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79D-439D-B89F-91E0D20142F1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79D-439D-B89F-91E0D20142F1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79D-439D-B89F-91E0D20142F1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79D-439D-B89F-91E0D20142F1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79D-439D-B89F-91E0D20142F1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79D-439D-B89F-91E0D20142F1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79D-439D-B89F-91E0D20142F1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79D-439D-B89F-91E0D20142F1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79D-439D-B89F-91E0D20142F1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79D-439D-B89F-91E0D20142F1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79D-439D-B89F-91E0D20142F1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79D-439D-B89F-91E0D20142F1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79D-439D-B89F-91E0D20142F1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79D-439D-B89F-91E0D20142F1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79D-439D-B89F-91E0D20142F1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79D-439D-B89F-91E0D20142F1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79D-439D-B89F-91E0D20142F1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79D-439D-B89F-91E0D20142F1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79D-439D-B89F-91E0D20142F1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79D-439D-B89F-91E0D20142F1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79D-439D-B89F-91E0D20142F1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79D-439D-B89F-91E0D20142F1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79D-439D-B89F-91E0D20142F1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79D-439D-B89F-91E0D20142F1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79D-439D-B89F-91E0D20142F1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79D-439D-B89F-91E0D20142F1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79D-439D-B89F-91E0D20142F1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79D-439D-B89F-91E0D20142F1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79D-439D-B89F-91E0D20142F1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79D-439D-B89F-91E0D20142F1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79D-439D-B89F-91E0D20142F1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79D-439D-B89F-91E0D20142F1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79D-439D-B89F-91E0D20142F1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779D-439D-B89F-91E0D20142F1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79D-439D-B89F-91E0D20142F1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79D-439D-B89F-91E0D20142F1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79D-439D-B89F-91E0D20142F1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79D-439D-B89F-91E0D20142F1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79D-439D-B89F-91E0D20142F1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79D-439D-B89F-91E0D20142F1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79D-439D-B89F-91E0D20142F1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79D-439D-B89F-91E0D20142F1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79D-439D-B89F-91E0D20142F1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779D-439D-B89F-91E0D20142F1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79D-439D-B89F-91E0D20142F1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79D-439D-B89F-91E0D20142F1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79D-439D-B89F-91E0D20142F1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79D-439D-B89F-91E0D20142F1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79D-439D-B89F-91E0D20142F1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79D-439D-B89F-91E0D20142F1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79D-439D-B89F-91E0D20142F1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79D-439D-B89F-91E0D20142F1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779D-439D-B89F-91E0D20142F1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779D-439D-B89F-91E0D20142F1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779D-439D-B89F-91E0D20142F1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779D-439D-B89F-91E0D20142F1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779D-439D-B89F-91E0D20142F1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779D-439D-B89F-91E0D20142F1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779D-439D-B89F-91E0D20142F1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779D-439D-B89F-91E0D20142F1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779D-439D-B89F-91E0D20142F1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779D-439D-B89F-91E0D20142F1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779D-439D-B89F-91E0D20142F1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779D-439D-B89F-91E0D20142F1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779D-439D-B89F-91E0D20142F1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779D-439D-B89F-91E0D20142F1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779D-439D-B89F-91E0D20142F1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779D-439D-B89F-91E0D20142F1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779D-439D-B89F-91E0D20142F1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779D-439D-B89F-91E0D20142F1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779D-439D-B89F-91E0D20142F1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779D-439D-B89F-91E0D20142F1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779D-439D-B89F-91E0D20142F1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779D-439D-B89F-91E0D20142F1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779D-439D-B89F-91E0D20142F1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779D-439D-B89F-91E0D20142F1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779D-439D-B89F-91E0D20142F1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779D-439D-B89F-91E0D20142F1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779D-439D-B89F-91E0D20142F1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779D-439D-B89F-91E0D20142F1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779D-439D-B89F-91E0D20142F1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779D-439D-B89F-91E0D20142F1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779D-439D-B89F-91E0D20142F1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779D-439D-B89F-91E0D20142F1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779D-439D-B89F-91E0D20142F1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779D-439D-B89F-91E0D20142F1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779D-439D-B89F-91E0D20142F1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779D-439D-B89F-91E0D20142F1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779D-439D-B89F-91E0D20142F1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779D-439D-B89F-91E0D20142F1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779D-439D-B89F-91E0D20142F1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779D-439D-B89F-91E0D20142F1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779D-439D-B89F-91E0D20142F1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779D-439D-B89F-91E0D20142F1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779D-439D-B89F-91E0D20142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'34'!$E$4:$E$243</c:f>
              <c:numCache>
                <c:formatCode>0.00E+00</c:formatCode>
                <c:ptCount val="240"/>
                <c:pt idx="0">
                  <c:v>7.8314033459999999E-15</c:v>
                </c:pt>
                <c:pt idx="1">
                  <c:v>4.5270869649999999E-14</c:v>
                </c:pt>
                <c:pt idx="2">
                  <c:v>1.832274654E-13</c:v>
                </c:pt>
                <c:pt idx="3">
                  <c:v>6.2600250949999999E-13</c:v>
                </c:pt>
                <c:pt idx="4">
                  <c:v>1.9197381030000001E-12</c:v>
                </c:pt>
                <c:pt idx="5">
                  <c:v>5.4471665529999996E-12</c:v>
                </c:pt>
                <c:pt idx="6">
                  <c:v>1.4593915780000001E-11</c:v>
                </c:pt>
                <c:pt idx="7">
                  <c:v>3.7531593800000001E-11</c:v>
                </c:pt>
                <c:pt idx="8">
                  <c:v>9.3953348910000006E-11</c:v>
                </c:pt>
                <c:pt idx="9">
                  <c:v>2.313771073E-10</c:v>
                </c:pt>
                <c:pt idx="10">
                  <c:v>5.6385949149999997E-10</c:v>
                </c:pt>
                <c:pt idx="11">
                  <c:v>1.360775392E-9</c:v>
                </c:pt>
                <c:pt idx="12">
                  <c:v>3.2415531340000001E-9</c:v>
                </c:pt>
                <c:pt idx="13">
                  <c:v>6.837864436E-9</c:v>
                </c:pt>
                <c:pt idx="14">
                  <c:v>1.4746619610000001E-8</c:v>
                </c:pt>
                <c:pt idx="15">
                  <c:v>3.2034122350000003E-8</c:v>
                </c:pt>
                <c:pt idx="16">
                  <c:v>6.9053092039999999E-8</c:v>
                </c:pt>
                <c:pt idx="17">
                  <c:v>1.460287868E-7</c:v>
                </c:pt>
                <c:pt idx="18">
                  <c:v>3.0078378930000002E-7</c:v>
                </c:pt>
                <c:pt idx="19">
                  <c:v>6.0117703010000003E-7</c:v>
                </c:pt>
                <c:pt idx="20">
                  <c:v>1.164317044E-6</c:v>
                </c:pt>
                <c:pt idx="21">
                  <c:v>2.1851107470000002E-6</c:v>
                </c:pt>
                <c:pt idx="22">
                  <c:v>3.9771724970000003E-6</c:v>
                </c:pt>
                <c:pt idx="23">
                  <c:v>7.0294746920000003E-6</c:v>
                </c:pt>
                <c:pt idx="24">
                  <c:v>1.208229273E-5</c:v>
                </c:pt>
                <c:pt idx="25">
                  <c:v>2.0225905409999999E-5</c:v>
                </c:pt>
                <c:pt idx="26">
                  <c:v>3.3025088230000003E-5</c:v>
                </c:pt>
                <c:pt idx="27">
                  <c:v>5.267163274E-5</c:v>
                </c:pt>
                <c:pt idx="28">
                  <c:v>8.2165922470000001E-5</c:v>
                </c:pt>
                <c:pt idx="29">
                  <c:v>1.2552701269999999E-4</c:v>
                </c:pt>
                <c:pt idx="30">
                  <c:v>1.8802875700000001E-4</c:v>
                </c:pt>
                <c:pt idx="31">
                  <c:v>2.764573973E-4</c:v>
                </c:pt>
                <c:pt idx="32">
                  <c:v>3.9938381570000001E-4</c:v>
                </c:pt>
                <c:pt idx="33">
                  <c:v>5.674414984E-4</c:v>
                </c:pt>
                <c:pt idx="34">
                  <c:v>7.9359933890000005E-4</c:v>
                </c:pt>
                <c:pt idx="35">
                  <c:v>1.093416892E-3</c:v>
                </c:pt>
                <c:pt idx="36">
                  <c:v>1.4852687060000001E-3</c:v>
                </c:pt>
                <c:pt idx="37">
                  <c:v>1.9905240299999999E-3</c:v>
                </c:pt>
                <c:pt idx="38">
                  <c:v>2.6336686070000002E-3</c:v>
                </c:pt>
                <c:pt idx="39">
                  <c:v>3.4423563789999999E-3</c:v>
                </c:pt>
                <c:pt idx="40">
                  <c:v>4.4473808160000001E-3</c:v>
                </c:pt>
                <c:pt idx="41">
                  <c:v>5.6825580579999996E-3</c:v>
                </c:pt>
                <c:pt idx="42">
                  <c:v>7.1845170820000002E-3</c:v>
                </c:pt>
                <c:pt idx="43">
                  <c:v>8.9923954650000006E-3</c:v>
                </c:pt>
                <c:pt idx="44">
                  <c:v>1.114744287E-2</c:v>
                </c:pt>
                <c:pt idx="45">
                  <c:v>1.369253799E-2</c:v>
                </c:pt>
                <c:pt idx="46">
                  <c:v>1.667162791E-2</c:v>
                </c:pt>
                <c:pt idx="47">
                  <c:v>2.0129102150000001E-2</c:v>
                </c:pt>
                <c:pt idx="48">
                  <c:v>2.4109115850000001E-2</c:v>
                </c:pt>
                <c:pt idx="49">
                  <c:v>2.8654878849999999E-2</c:v>
                </c:pt>
                <c:pt idx="50">
                  <c:v>3.3807928459999997E-2</c:v>
                </c:pt>
                <c:pt idx="51">
                  <c:v>3.9607404399999997E-2</c:v>
                </c:pt>
                <c:pt idx="52">
                  <c:v>4.608934428E-2</c:v>
                </c:pt>
                <c:pt idx="53">
                  <c:v>5.3286017220000002E-2</c:v>
                </c:pt>
                <c:pt idx="54">
                  <c:v>6.122531187E-2</c:v>
                </c:pt>
                <c:pt idx="55">
                  <c:v>6.9930193060000007E-2</c:v>
                </c:pt>
                <c:pt idx="56">
                  <c:v>7.9418239299999999E-2</c:v>
                </c:pt>
                <c:pt idx="57">
                  <c:v>8.9701270629999996E-2</c:v>
                </c:pt>
                <c:pt idx="58" formatCode="General">
                  <c:v>0.1007850735</c:v>
                </c:pt>
                <c:pt idx="59" formatCode="General">
                  <c:v>0.1126692269</c:v>
                </c:pt>
                <c:pt idx="60" formatCode="General">
                  <c:v>0.12534703050000001</c:v>
                </c:pt>
                <c:pt idx="61" formatCode="General">
                  <c:v>0.13880553430000001</c:v>
                </c:pt>
                <c:pt idx="62" formatCode="General">
                  <c:v>0.15302566470000001</c:v>
                </c:pt>
                <c:pt idx="63" formatCode="General">
                  <c:v>0.16798244270000001</c:v>
                </c:pt>
                <c:pt idx="64" formatCode="General">
                  <c:v>0.18364528499999999</c:v>
                </c:pt>
                <c:pt idx="65" formatCode="General">
                  <c:v>0.19997837960000001</c:v>
                </c:pt>
                <c:pt idx="66" formatCode="General">
                  <c:v>0.21694112609999999</c:v>
                </c:pt>
                <c:pt idx="67" formatCode="General">
                  <c:v>0.2344886279</c:v>
                </c:pt>
                <c:pt idx="68" formatCode="General">
                  <c:v>0.25257222769999998</c:v>
                </c:pt>
                <c:pt idx="69" formatCode="General">
                  <c:v>0.27114007179999999</c:v>
                </c:pt>
                <c:pt idx="70" formatCode="General">
                  <c:v>0.29013769420000002</c:v>
                </c:pt>
                <c:pt idx="71" formatCode="General">
                  <c:v>0.30950860879999997</c:v>
                </c:pt>
                <c:pt idx="72" formatCode="General">
                  <c:v>0.32919489950000003</c:v>
                </c:pt>
                <c:pt idx="73" formatCode="General">
                  <c:v>0.34913779909999998</c:v>
                </c:pt>
                <c:pt idx="74" formatCode="General">
                  <c:v>0.36927824920000002</c:v>
                </c:pt>
                <c:pt idx="75" formatCode="General">
                  <c:v>0.3895574329</c:v>
                </c:pt>
                <c:pt idx="76" formatCode="General">
                  <c:v>0.4099172747</c:v>
                </c:pt>
                <c:pt idx="77" formatCode="General">
                  <c:v>0.4303009035</c:v>
                </c:pt>
                <c:pt idx="78" formatCode="General">
                  <c:v>0.45065307300000002</c:v>
                </c:pt>
                <c:pt idx="79" formatCode="General">
                  <c:v>0.470920538</c:v>
                </c:pt>
                <c:pt idx="80" formatCode="General">
                  <c:v>0.4910523852</c:v>
                </c:pt>
                <c:pt idx="81" formatCode="General">
                  <c:v>0.51100031580000005</c:v>
                </c:pt>
                <c:pt idx="82" formatCode="General">
                  <c:v>0.53071888270000001</c:v>
                </c:pt>
                <c:pt idx="83" formatCode="General">
                  <c:v>0.55016568020000001</c:v>
                </c:pt>
                <c:pt idx="84" formatCode="General">
                  <c:v>0.56930148950000004</c:v>
                </c:pt>
                <c:pt idx="85" formatCode="General">
                  <c:v>0.58809038219999998</c:v>
                </c:pt>
                <c:pt idx="86" formatCode="General">
                  <c:v>0.60649978230000001</c:v>
                </c:pt>
                <c:pt idx="87" formatCode="General">
                  <c:v>0.62450049200000002</c:v>
                </c:pt>
                <c:pt idx="88" formatCode="General">
                  <c:v>0.64206668239999998</c:v>
                </c:pt>
                <c:pt idx="89" formatCode="General">
                  <c:v>0.65917585310000004</c:v>
                </c:pt>
                <c:pt idx="90" formatCode="General">
                  <c:v>0.67580876489999997</c:v>
                </c:pt>
                <c:pt idx="91" formatCode="General">
                  <c:v>0.6919493471</c:v>
                </c:pt>
                <c:pt idx="92" formatCode="General">
                  <c:v>0.70758458489999998</c:v>
                </c:pt>
                <c:pt idx="93" formatCode="General">
                  <c:v>0.72270438810000004</c:v>
                </c:pt>
                <c:pt idx="94" formatCode="General">
                  <c:v>0.73730144620000004</c:v>
                </c:pt>
                <c:pt idx="95" formatCode="General">
                  <c:v>0.75137107169999995</c:v>
                </c:pt>
                <c:pt idx="96" formatCode="General">
                  <c:v>0.76491103419999995</c:v>
                </c:pt>
                <c:pt idx="97" formatCode="General">
                  <c:v>0.7779213895</c:v>
                </c:pt>
                <c:pt idx="98" formatCode="General">
                  <c:v>0.79040430429999997</c:v>
                </c:pt>
                <c:pt idx="99" formatCode="General">
                  <c:v>0.8023638797</c:v>
                </c:pt>
                <c:pt idx="100" formatCode="General">
                  <c:v>0.81380597489999995</c:v>
                </c:pt>
                <c:pt idx="101" formatCode="General">
                  <c:v>0.8247380339</c:v>
                </c:pt>
                <c:pt idx="102" formatCode="General">
                  <c:v>0.83516891449999997</c:v>
                </c:pt>
                <c:pt idx="103" formatCode="General">
                  <c:v>0.84510872400000003</c:v>
                </c:pt>
                <c:pt idx="104" formatCode="General">
                  <c:v>0.85456865920000002</c:v>
                </c:pt>
                <c:pt idx="105" formatCode="General">
                  <c:v>0.86356085449999997</c:v>
                </c:pt>
                <c:pt idx="106" formatCode="General">
                  <c:v>0.87209823710000001</c:v>
                </c:pt>
                <c:pt idx="107" formatCode="General">
                  <c:v>0.88019439030000002</c:v>
                </c:pt>
                <c:pt idx="108" formatCode="General">
                  <c:v>0.88786342559999998</c:v>
                </c:pt>
                <c:pt idx="109" formatCode="General">
                  <c:v>0.8951198628</c:v>
                </c:pt>
                <c:pt idx="110" formatCode="General">
                  <c:v>0.9019785199</c:v>
                </c:pt>
                <c:pt idx="111" formatCode="General">
                  <c:v>0.90845441100000002</c:v>
                </c:pt>
                <c:pt idx="112" formatCode="General">
                  <c:v>0.91456265319999996</c:v>
                </c:pt>
                <c:pt idx="113" formatCode="General">
                  <c:v>0.92031838239999997</c:v>
                </c:pt>
                <c:pt idx="114" formatCode="General">
                  <c:v>0.92573667699999995</c:v>
                </c:pt>
                <c:pt idx="115" formatCode="General">
                  <c:v>0.9308324898</c:v>
                </c:pt>
                <c:pt idx="116" formatCode="General">
                  <c:v>0.93562058749999999</c:v>
                </c:pt>
                <c:pt idx="117" formatCode="General">
                  <c:v>0.94011549790000004</c:v>
                </c:pt>
                <c:pt idx="118" formatCode="General">
                  <c:v>0.94433146349999997</c:v>
                </c:pt>
                <c:pt idx="119" formatCode="General">
                  <c:v>0.94828240190000002</c:v>
                </c:pt>
                <c:pt idx="120" formatCode="General">
                  <c:v>0.9519818726</c:v>
                </c:pt>
                <c:pt idx="121" formatCode="General">
                  <c:v>0.95544304869999996</c:v>
                </c:pt>
                <c:pt idx="122" formatCode="General">
                  <c:v>0.95867869449999998</c:v>
                </c:pt>
                <c:pt idx="123" formatCode="General">
                  <c:v>0.96170114760000003</c:v>
                </c:pt>
                <c:pt idx="124" formatCode="General">
                  <c:v>0.96452230549999995</c:v>
                </c:pt>
                <c:pt idx="125" formatCode="General">
                  <c:v>0.96715361629999996</c:v>
                </c:pt>
                <c:pt idx="126" formatCode="General">
                  <c:v>0.96960607229999995</c:v>
                </c:pt>
                <c:pt idx="127" formatCode="General">
                  <c:v>0.97189020810000004</c:v>
                </c:pt>
                <c:pt idx="128" formatCode="General">
                  <c:v>0.97401610019999996</c:v>
                </c:pt>
                <c:pt idx="129" formatCode="General">
                  <c:v>0.97599337019999999</c:v>
                </c:pt>
                <c:pt idx="130" formatCode="General">
                  <c:v>0.97783118930000001</c:v>
                </c:pt>
                <c:pt idx="131" formatCode="General">
                  <c:v>0.97953828590000003</c:v>
                </c:pt>
                <c:pt idx="132" formatCode="General">
                  <c:v>0.9811229534</c:v>
                </c:pt>
                <c:pt idx="133" formatCode="General">
                  <c:v>0.98259306089999998</c:v>
                </c:pt>
                <c:pt idx="134" formatCode="General">
                  <c:v>0.9839560638</c:v>
                </c:pt>
                <c:pt idx="135" formatCode="General">
                  <c:v>0.98521901609999996</c:v>
                </c:pt>
                <c:pt idx="136" formatCode="General">
                  <c:v>0.98638858350000003</c:v>
                </c:pt>
                <c:pt idx="137" formatCode="General">
                  <c:v>0.9874710565</c:v>
                </c:pt>
                <c:pt idx="138" formatCode="General">
                  <c:v>0.98847236449999998</c:v>
                </c:pt>
                <c:pt idx="139" formatCode="General">
                  <c:v>0.98939809020000002</c:v>
                </c:pt>
                <c:pt idx="140" formatCode="General">
                  <c:v>0.99025348349999998</c:v>
                </c:pt>
                <c:pt idx="141" formatCode="General">
                  <c:v>0.99104347650000002</c:v>
                </c:pt>
                <c:pt idx="142" formatCode="General">
                  <c:v>0.99177269759999998</c:v>
                </c:pt>
                <c:pt idx="143" formatCode="General">
                  <c:v>0.99244548590000004</c:v>
                </c:pt>
                <c:pt idx="144" formatCode="General">
                  <c:v>0.99306590510000003</c:v>
                </c:pt>
                <c:pt idx="145" formatCode="General">
                  <c:v>0.99363775769999996</c:v>
                </c:pt>
                <c:pt idx="146" formatCode="General">
                  <c:v>0.99416459850000005</c:v>
                </c:pt>
                <c:pt idx="147" formatCode="General">
                  <c:v>0.99464974740000001</c:v>
                </c:pt>
                <c:pt idx="148" formatCode="General">
                  <c:v>0.99509630270000005</c:v>
                </c:pt>
                <c:pt idx="149" formatCode="General">
                  <c:v>0.99550715329999995</c:v>
                </c:pt>
                <c:pt idx="150" formatCode="General">
                  <c:v>0.99588499050000001</c:v>
                </c:pt>
                <c:pt idx="151" formatCode="General">
                  <c:v>0.99623232009999996</c:v>
                </c:pt>
                <c:pt idx="152" formatCode="General">
                  <c:v>0.99655147259999999</c:v>
                </c:pt>
                <c:pt idx="153" formatCode="General">
                  <c:v>0.99684461469999996</c:v>
                </c:pt>
                <c:pt idx="154" formatCode="General">
                  <c:v>0.99711375869999996</c:v>
                </c:pt>
                <c:pt idx="155" formatCode="General">
                  <c:v>0.99736077249999999</c:v>
                </c:pt>
                <c:pt idx="156" formatCode="General">
                  <c:v>0.99758738879999997</c:v>
                </c:pt>
                <c:pt idx="157" formatCode="General">
                  <c:v>0.99779521370000002</c:v>
                </c:pt>
                <c:pt idx="158" formatCode="General">
                  <c:v>0.99798573499999998</c:v>
                </c:pt>
                <c:pt idx="159" formatCode="General">
                  <c:v>0.99816033029999995</c:v>
                </c:pt>
                <c:pt idx="160" formatCode="General">
                  <c:v>0.99832027410000002</c:v>
                </c:pt>
                <c:pt idx="161" formatCode="General">
                  <c:v>0.99846674469999996</c:v>
                </c:pt>
                <c:pt idx="162" formatCode="General">
                  <c:v>0.99860083119999998</c:v>
                </c:pt>
                <c:pt idx="163" formatCode="General">
                  <c:v>0.99872353960000004</c:v>
                </c:pt>
                <c:pt idx="164" formatCode="General">
                  <c:v>0.99883579830000002</c:v>
                </c:pt>
                <c:pt idx="165" formatCode="General">
                  <c:v>0.99893846409999998</c:v>
                </c:pt>
                <c:pt idx="166" formatCode="General">
                  <c:v>0.99903232689999999</c:v>
                </c:pt>
                <c:pt idx="167" formatCode="General">
                  <c:v>0.9991181147</c:v>
                </c:pt>
                <c:pt idx="168" formatCode="General">
                  <c:v>0.99919649830000001</c:v>
                </c:pt>
                <c:pt idx="169" formatCode="General">
                  <c:v>0.99926809520000004</c:v>
                </c:pt>
                <c:pt idx="170" formatCode="General">
                  <c:v>0.99933347380000004</c:v>
                </c:pt>
                <c:pt idx="171" formatCode="General">
                  <c:v>0.99939315679999996</c:v>
                </c:pt>
                <c:pt idx="172" formatCode="General">
                  <c:v>0.99944762490000005</c:v>
                </c:pt>
                <c:pt idx="173" formatCode="General">
                  <c:v>0.99949732000000002</c:v>
                </c:pt>
                <c:pt idx="174" formatCode="General">
                  <c:v>0.99954264770000001</c:v>
                </c:pt>
                <c:pt idx="175" formatCode="General">
                  <c:v>0.99958398079999999</c:v>
                </c:pt>
                <c:pt idx="176" formatCode="General">
                  <c:v>0.99962166139999997</c:v>
                </c:pt>
                <c:pt idx="177" formatCode="General">
                  <c:v>0.99965600330000004</c:v>
                </c:pt>
                <c:pt idx="178" formatCode="General">
                  <c:v>0.99968729420000002</c:v>
                </c:pt>
                <c:pt idx="179" formatCode="General">
                  <c:v>0.99971579820000001</c:v>
                </c:pt>
                <c:pt idx="180" formatCode="General">
                  <c:v>0.99974175700000001</c:v>
                </c:pt>
                <c:pt idx="181" formatCode="General">
                  <c:v>0.99976539210000004</c:v>
                </c:pt>
                <c:pt idx="182" formatCode="General">
                  <c:v>0.99978690650000002</c:v>
                </c:pt>
                <c:pt idx="183" formatCode="General">
                  <c:v>0.99980648569999997</c:v>
                </c:pt>
                <c:pt idx="184" formatCode="General">
                  <c:v>0.99982429989999999</c:v>
                </c:pt>
                <c:pt idx="185" formatCode="General">
                  <c:v>0.99984050440000005</c:v>
                </c:pt>
                <c:pt idx="186" formatCode="General">
                  <c:v>0.99985524140000004</c:v>
                </c:pt>
                <c:pt idx="187" formatCode="General">
                  <c:v>0.99986864090000005</c:v>
                </c:pt>
                <c:pt idx="188" formatCode="General">
                  <c:v>0.99988082160000002</c:v>
                </c:pt>
                <c:pt idx="189" formatCode="General">
                  <c:v>0.99989189209999996</c:v>
                </c:pt>
                <c:pt idx="190" formatCode="General">
                  <c:v>0.99990195140000004</c:v>
                </c:pt>
                <c:pt idx="191" formatCode="General">
                  <c:v>0.99991109010000001</c:v>
                </c:pt>
                <c:pt idx="192" formatCode="General">
                  <c:v>0.99991939070000002</c:v>
                </c:pt>
                <c:pt idx="193" formatCode="General">
                  <c:v>0.99992692859999999</c:v>
                </c:pt>
                <c:pt idx="194" formatCode="General">
                  <c:v>0.99993377260000005</c:v>
                </c:pt>
                <c:pt idx="195" formatCode="General">
                  <c:v>0.99993998529999994</c:v>
                </c:pt>
                <c:pt idx="196" formatCode="General">
                  <c:v>0.99994562389999997</c:v>
                </c:pt>
                <c:pt idx="197" formatCode="General">
                  <c:v>0.99995074049999999</c:v>
                </c:pt>
                <c:pt idx="198" formatCode="General">
                  <c:v>0.99995538260000005</c:v>
                </c:pt>
                <c:pt idx="199" formatCode="General">
                  <c:v>0.99995959339999996</c:v>
                </c:pt>
                <c:pt idx="200" formatCode="General">
                  <c:v>0.99996341229999997</c:v>
                </c:pt>
                <c:pt idx="201" formatCode="General">
                  <c:v>0.99996687520000005</c:v>
                </c:pt>
                <c:pt idx="202" formatCode="General">
                  <c:v>0.99997001480000003</c:v>
                </c:pt>
                <c:pt idx="203" formatCode="General">
                  <c:v>0.99997286070000002</c:v>
                </c:pt>
                <c:pt idx="204" formatCode="General">
                  <c:v>0.99997544000000005</c:v>
                </c:pt>
                <c:pt idx="205" formatCode="General">
                  <c:v>0.99997777720000003</c:v>
                </c:pt>
                <c:pt idx="206" formatCode="General">
                  <c:v>0.99997989490000005</c:v>
                </c:pt>
                <c:pt idx="207" formatCode="General">
                  <c:v>0.99998181320000001</c:v>
                </c:pt>
                <c:pt idx="208" formatCode="General">
                  <c:v>0.9999835507</c:v>
                </c:pt>
                <c:pt idx="209" formatCode="General">
                  <c:v>0.99998512409999996</c:v>
                </c:pt>
                <c:pt idx="210" formatCode="General">
                  <c:v>0.99998654890000005</c:v>
                </c:pt>
                <c:pt idx="211" formatCode="General">
                  <c:v>0.99998783869999996</c:v>
                </c:pt>
                <c:pt idx="212" formatCode="General">
                  <c:v>0.99998900619999997</c:v>
                </c:pt>
                <c:pt idx="213" formatCode="General">
                  <c:v>0.99999006290000003</c:v>
                </c:pt>
                <c:pt idx="214" formatCode="General">
                  <c:v>0.9999910192</c:v>
                </c:pt>
                <c:pt idx="215" formatCode="General">
                  <c:v>0.99999188439999998</c:v>
                </c:pt>
                <c:pt idx="216" formatCode="General">
                  <c:v>0.99999266710000001</c:v>
                </c:pt>
                <c:pt idx="217" formatCode="General">
                  <c:v>0.99999337519999998</c:v>
                </c:pt>
                <c:pt idx="218" formatCode="General">
                  <c:v>0.99999401560000001</c:v>
                </c:pt>
                <c:pt idx="219" formatCode="General">
                  <c:v>0.99999459469999996</c:v>
                </c:pt>
                <c:pt idx="220" formatCode="General">
                  <c:v>0.99999511829999999</c:v>
                </c:pt>
                <c:pt idx="221" formatCode="General">
                  <c:v>0.99999559169999996</c:v>
                </c:pt>
                <c:pt idx="222" formatCode="General">
                  <c:v>0.99999601959999995</c:v>
                </c:pt>
                <c:pt idx="223" formatCode="General">
                  <c:v>0.99999640639999998</c:v>
                </c:pt>
                <c:pt idx="224" formatCode="General">
                  <c:v>0.99999675590000003</c:v>
                </c:pt>
                <c:pt idx="225" formatCode="General">
                  <c:v>0.99999707179999997</c:v>
                </c:pt>
                <c:pt idx="226" formatCode="General">
                  <c:v>0.99999735720000005</c:v>
                </c:pt>
                <c:pt idx="227" formatCode="General">
                  <c:v>0.99999761509999996</c:v>
                </c:pt>
                <c:pt idx="228" formatCode="General">
                  <c:v>0.99999784800000002</c:v>
                </c:pt>
                <c:pt idx="229" formatCode="General">
                  <c:v>0.99999805829999999</c:v>
                </c:pt>
                <c:pt idx="230" formatCode="General">
                  <c:v>0.99999824829999995</c:v>
                </c:pt>
                <c:pt idx="231" formatCode="General">
                  <c:v>0.99999841990000005</c:v>
                </c:pt>
                <c:pt idx="232" formatCode="General">
                  <c:v>0.99999857479999998</c:v>
                </c:pt>
                <c:pt idx="233" formatCode="General">
                  <c:v>0.9999987146</c:v>
                </c:pt>
                <c:pt idx="234" formatCode="General">
                  <c:v>0.99999884090000002</c:v>
                </c:pt>
                <c:pt idx="235" formatCode="General">
                  <c:v>0.99999895480000001</c:v>
                </c:pt>
                <c:pt idx="236" formatCode="General">
                  <c:v>0.99999905769999997</c:v>
                </c:pt>
                <c:pt idx="237" formatCode="General">
                  <c:v>0.99999915049999999</c:v>
                </c:pt>
                <c:pt idx="238" formatCode="General">
                  <c:v>0.99999923420000003</c:v>
                </c:pt>
                <c:pt idx="239" formatCode="General">
                  <c:v>0.99999930969999995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'34'!$E$2</c15:f>
                <c15:dlblRangeCache>
                  <c:ptCount val="1"/>
                  <c:pt idx="0">
                    <c:v>x=4.05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9D-439D-B89F-91E0D20142F1}"/>
            </c:ext>
          </c:extLst>
        </c:ser>
        <c:ser>
          <c:idx val="0"/>
          <c:order val="2"/>
          <c:tx>
            <c:strRef>
              <c:f>'34'!$F$2</c:f>
              <c:strCache>
                <c:ptCount val="1"/>
                <c:pt idx="0">
                  <c:v>x=11.05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'34'!$F$4:$F$243</c:f>
              <c:numCache>
                <c:formatCode>0.00E+00</c:formatCode>
                <c:ptCount val="240"/>
                <c:pt idx="0">
                  <c:v>9.1370604360000005E-40</c:v>
                </c:pt>
                <c:pt idx="1">
                  <c:v>3.4678533289999999E-38</c:v>
                </c:pt>
                <c:pt idx="2">
                  <c:v>6.7067703010000004E-37</c:v>
                </c:pt>
                <c:pt idx="3">
                  <c:v>8.8098186410000004E-36</c:v>
                </c:pt>
                <c:pt idx="4">
                  <c:v>8.8394957880000003E-35</c:v>
                </c:pt>
                <c:pt idx="5">
                  <c:v>7.223873754E-34</c:v>
                </c:pt>
                <c:pt idx="6">
                  <c:v>5.0068432219999997E-33</c:v>
                </c:pt>
                <c:pt idx="7">
                  <c:v>3.0262416889999998E-32</c:v>
                </c:pt>
                <c:pt idx="8">
                  <c:v>1.627936178E-31</c:v>
                </c:pt>
                <c:pt idx="9">
                  <c:v>7.9165278560000004E-31</c:v>
                </c:pt>
                <c:pt idx="10">
                  <c:v>3.5233064789999997E-30</c:v>
                </c:pt>
                <c:pt idx="11">
                  <c:v>1.449533698E-29</c:v>
                </c:pt>
                <c:pt idx="12">
                  <c:v>5.5585327190000002E-29</c:v>
                </c:pt>
                <c:pt idx="13">
                  <c:v>2.000485482E-28</c:v>
                </c:pt>
                <c:pt idx="14">
                  <c:v>6.795369315E-28</c:v>
                </c:pt>
                <c:pt idx="15">
                  <c:v>2.1885823179999999E-27</c:v>
                </c:pt>
                <c:pt idx="16">
                  <c:v>6.7068264879999999E-27</c:v>
                </c:pt>
                <c:pt idx="17">
                  <c:v>1.9608685340000001E-26</c:v>
                </c:pt>
                <c:pt idx="18">
                  <c:v>5.481079812E-26</c:v>
                </c:pt>
                <c:pt idx="19">
                  <c:v>1.467264131E-25</c:v>
                </c:pt>
                <c:pt idx="20">
                  <c:v>3.7671827210000002E-25</c:v>
                </c:pt>
                <c:pt idx="21">
                  <c:v>9.2893244059999997E-25</c:v>
                </c:pt>
                <c:pt idx="22">
                  <c:v>2.202809238E-24</c:v>
                </c:pt>
                <c:pt idx="23">
                  <c:v>5.0296359899999998E-24</c:v>
                </c:pt>
                <c:pt idx="24">
                  <c:v>1.107052679E-23</c:v>
                </c:pt>
                <c:pt idx="25">
                  <c:v>2.3513712880000001E-23</c:v>
                </c:pt>
                <c:pt idx="26">
                  <c:v>4.8235234649999998E-23</c:v>
                </c:pt>
                <c:pt idx="27">
                  <c:v>9.5622187030000003E-23</c:v>
                </c:pt>
                <c:pt idx="28">
                  <c:v>1.8324060539999999E-22</c:v>
                </c:pt>
                <c:pt idx="29">
                  <c:v>3.3937544760000001E-22</c:v>
                </c:pt>
                <c:pt idx="30">
                  <c:v>6.0701619299999996E-22</c:v>
                </c:pt>
                <c:pt idx="31">
                  <c:v>1.0468299139999999E-21</c:v>
                </c:pt>
                <c:pt idx="32">
                  <c:v>1.7356316399999999E-21</c:v>
                </c:pt>
                <c:pt idx="33">
                  <c:v>2.753306498E-21</c:v>
                </c:pt>
                <c:pt idx="34">
                  <c:v>4.145521996E-21</c:v>
                </c:pt>
                <c:pt idx="35">
                  <c:v>5.8416587730000001E-21</c:v>
                </c:pt>
                <c:pt idx="36">
                  <c:v>7.4984170870000006E-21</c:v>
                </c:pt>
                <c:pt idx="37">
                  <c:v>8.2350549769999996E-21</c:v>
                </c:pt>
                <c:pt idx="38">
                  <c:v>6.2325314200000002E-21</c:v>
                </c:pt>
                <c:pt idx="39">
                  <c:v>-1.7953065809999998E-21</c:v>
                </c:pt>
                <c:pt idx="40">
                  <c:v>-2.1127629860000001E-20</c:v>
                </c:pt>
                <c:pt idx="41">
                  <c:v>-5.9097650869999996E-20</c:v>
                </c:pt>
                <c:pt idx="42">
                  <c:v>-1.2395679649999999E-19</c:v>
                </c:pt>
                <c:pt idx="43">
                  <c:v>-2.2088731089999999E-19</c:v>
                </c:pt>
                <c:pt idx="44">
                  <c:v>-3.4099051259999999E-19</c:v>
                </c:pt>
                <c:pt idx="45">
                  <c:v>-4.3424747160000004E-19</c:v>
                </c:pt>
                <c:pt idx="46">
                  <c:v>-3.4985403739999998E-19</c:v>
                </c:pt>
                <c:pt idx="47">
                  <c:v>2.860441169E-19</c:v>
                </c:pt>
                <c:pt idx="48">
                  <c:v>2.1500487390000001E-18</c:v>
                </c:pt>
                <c:pt idx="49">
                  <c:v>6.5436165299999997E-18</c:v>
                </c:pt>
                <c:pt idx="50">
                  <c:v>1.6084486109999999E-17</c:v>
                </c:pt>
                <c:pt idx="51">
                  <c:v>3.5820418819999998E-17</c:v>
                </c:pt>
                <c:pt idx="52">
                  <c:v>7.519037305E-17</c:v>
                </c:pt>
                <c:pt idx="53">
                  <c:v>1.5115992840000001E-16</c:v>
                </c:pt>
                <c:pt idx="54">
                  <c:v>2.9319300969999998E-16</c:v>
                </c:pt>
                <c:pt idx="55">
                  <c:v>7.0438239919999997E-16</c:v>
                </c:pt>
                <c:pt idx="56">
                  <c:v>1.576613921E-15</c:v>
                </c:pt>
                <c:pt idx="57">
                  <c:v>3.348752757E-15</c:v>
                </c:pt>
                <c:pt idx="58">
                  <c:v>6.8556185170000001E-15</c:v>
                </c:pt>
                <c:pt idx="59">
                  <c:v>1.3627014250000001E-14</c:v>
                </c:pt>
                <c:pt idx="60">
                  <c:v>2.6416394679999998E-14</c:v>
                </c:pt>
                <c:pt idx="61">
                  <c:v>5.0094693009999997E-14</c:v>
                </c:pt>
                <c:pt idx="62">
                  <c:v>9.3141090549999996E-14</c:v>
                </c:pt>
                <c:pt idx="63">
                  <c:v>1.7009337050000001E-13</c:v>
                </c:pt>
                <c:pt idx="64">
                  <c:v>3.0552235349999998E-13</c:v>
                </c:pt>
                <c:pt idx="65">
                  <c:v>5.4039599280000004E-13</c:v>
                </c:pt>
                <c:pt idx="66">
                  <c:v>9.4214510639999998E-13</c:v>
                </c:pt>
                <c:pt idx="67">
                  <c:v>1.6203964089999999E-12</c:v>
                </c:pt>
                <c:pt idx="68">
                  <c:v>2.7512850189999998E-12</c:v>
                </c:pt>
                <c:pt idx="69">
                  <c:v>4.6146142129999999E-12</c:v>
                </c:pt>
                <c:pt idx="70">
                  <c:v>7.6500511280000003E-12</c:v>
                </c:pt>
                <c:pt idx="71">
                  <c:v>1.2541241040000001E-11</c:v>
                </c:pt>
                <c:pt idx="72">
                  <c:v>2.034046279E-11</c:v>
                </c:pt>
                <c:pt idx="73">
                  <c:v>3.2651588759999999E-11</c:v>
                </c:pt>
                <c:pt idx="74">
                  <c:v>5.1896111740000003E-11</c:v>
                </c:pt>
                <c:pt idx="75">
                  <c:v>8.1696438830000004E-11</c:v>
                </c:pt>
                <c:pt idx="76">
                  <c:v>1.2742326249999999E-10</c:v>
                </c:pt>
                <c:pt idx="77">
                  <c:v>1.9697051340000001E-10</c:v>
                </c:pt>
                <c:pt idx="78">
                  <c:v>3.0184330490000002E-10</c:v>
                </c:pt>
                <c:pt idx="79">
                  <c:v>4.586727701E-10</c:v>
                </c:pt>
                <c:pt idx="80">
                  <c:v>6.9130842609999996E-10</c:v>
                </c:pt>
                <c:pt idx="81">
                  <c:v>1.0336856640000001E-9</c:v>
                </c:pt>
                <c:pt idx="82">
                  <c:v>1.5337254890000001E-9</c:v>
                </c:pt>
                <c:pt idx="83">
                  <c:v>2.2585984790000001E-9</c:v>
                </c:pt>
                <c:pt idx="84">
                  <c:v>3.3017782189999999E-9</c:v>
                </c:pt>
                <c:pt idx="85">
                  <c:v>4.7924248599999996E-9</c:v>
                </c:pt>
                <c:pt idx="86">
                  <c:v>6.9077809579999997E-9</c:v>
                </c:pt>
                <c:pt idx="87">
                  <c:v>9.8894339349999997E-9</c:v>
                </c:pt>
                <c:pt idx="88">
                  <c:v>1.406450734E-8</c:v>
                </c:pt>
                <c:pt idx="89">
                  <c:v>1.9873091910000001E-8</c:v>
                </c:pt>
                <c:pt idx="90">
                  <c:v>2.7903522929999999E-8</c:v>
                </c:pt>
                <c:pt idx="91">
                  <c:v>3.8937458720000002E-8</c:v>
                </c:pt>
                <c:pt idx="92">
                  <c:v>5.4007121909999997E-8</c:v>
                </c:pt>
                <c:pt idx="93">
                  <c:v>7.446753691E-8</c:v>
                </c:pt>
                <c:pt idx="94">
                  <c:v>1.020871397E-7</c:v>
                </c:pt>
                <c:pt idx="95">
                  <c:v>1.3916075409999999E-7</c:v>
                </c:pt>
                <c:pt idx="96">
                  <c:v>1.8864962810000001E-7</c:v>
                </c:pt>
                <c:pt idx="97">
                  <c:v>2.5435400699999997E-7</c:v>
                </c:pt>
                <c:pt idx="98">
                  <c:v>3.4112459180000002E-7</c:v>
                </c:pt>
                <c:pt idx="99">
                  <c:v>4.5512018630000001E-7</c:v>
                </c:pt>
                <c:pt idx="100">
                  <c:v>6.0411988290000002E-7</c:v>
                </c:pt>
                <c:pt idx="101">
                  <c:v>7.9789926209999996E-7</c:v>
                </c:pt>
                <c:pt idx="102">
                  <c:v>1.048681281E-6</c:v>
                </c:pt>
                <c:pt idx="103">
                  <c:v>1.371673796E-6</c:v>
                </c:pt>
                <c:pt idx="104">
                  <c:v>1.785706986E-6</c:v>
                </c:pt>
                <c:pt idx="105">
                  <c:v>2.313985294E-6</c:v>
                </c:pt>
                <c:pt idx="106">
                  <c:v>2.9849698810000001E-6</c:v>
                </c:pt>
                <c:pt idx="107">
                  <c:v>3.8334089480000003E-6</c:v>
                </c:pt>
                <c:pt idx="108">
                  <c:v>4.9015346040000002E-6</c:v>
                </c:pt>
                <c:pt idx="109">
                  <c:v>6.2404462020000001E-6</c:v>
                </c:pt>
                <c:pt idx="110">
                  <c:v>7.9117012149999998E-6</c:v>
                </c:pt>
                <c:pt idx="111">
                  <c:v>9.989135718E-6</c:v>
                </c:pt>
                <c:pt idx="112">
                  <c:v>1.2560937319999999E-5</c:v>
                </c:pt>
                <c:pt idx="113">
                  <c:v>1.5731993990000002E-5</c:v>
                </c:pt>
                <c:pt idx="114">
                  <c:v>1.962654243E-5</c:v>
                </c:pt>
                <c:pt idx="115">
                  <c:v>2.439113965E-5</c:v>
                </c:pt>
                <c:pt idx="116">
                  <c:v>3.0197980920000001E-5</c:v>
                </c:pt>
                <c:pt idx="117">
                  <c:v>3.724858637E-5</c:v>
                </c:pt>
                <c:pt idx="118">
                  <c:v>4.5777877200000001E-5</c:v>
                </c:pt>
                <c:pt idx="119">
                  <c:v>5.605866054E-5</c:v>
                </c:pt>
                <c:pt idx="120">
                  <c:v>6.8406539660000005E-5</c:v>
                </c:pt>
                <c:pt idx="121">
                  <c:v>8.3185263010000007E-5</c:v>
                </c:pt>
                <c:pt idx="122">
                  <c:v>1.008125223E-4</c:v>
                </c:pt>
                <c:pt idx="123">
                  <c:v>1.217662052E-4</c:v>
                </c:pt>
                <c:pt idx="124">
                  <c:v>1.4659110389999999E-4</c:v>
                </c:pt>
                <c:pt idx="125">
                  <c:v>1.759060743E-4</c:v>
                </c:pt>
                <c:pt idx="126">
                  <c:v>2.1041163650000001E-4</c:v>
                </c:pt>
                <c:pt idx="127">
                  <c:v>2.508979985E-4</c:v>
                </c:pt>
                <c:pt idx="128">
                  <c:v>2.9825347840000001E-4</c:v>
                </c:pt>
                <c:pt idx="129">
                  <c:v>3.5347329520000001E-4</c:v>
                </c:pt>
                <c:pt idx="130">
                  <c:v>4.1766868700000002E-4</c:v>
                </c:pt>
                <c:pt idx="131">
                  <c:v>4.920763085E-4</c:v>
                </c:pt>
                <c:pt idx="132">
                  <c:v>5.7806785349999998E-4</c:v>
                </c:pt>
                <c:pt idx="133">
                  <c:v>6.7715983590000003E-4</c:v>
                </c:pt>
                <c:pt idx="134">
                  <c:v>7.9102345759999996E-4</c:v>
                </c:pt>
                <c:pt idx="135">
                  <c:v>9.2149448120000001E-4</c:v>
                </c:pt>
                <c:pt idx="136">
                  <c:v>1.0705830200000001E-3</c:v>
                </c:pt>
                <c:pt idx="137">
                  <c:v>1.240483146E-3</c:v>
                </c:pt>
                <c:pt idx="138">
                  <c:v>1.4335822190000001E-3</c:v>
                </c:pt>
                <c:pt idx="139">
                  <c:v>1.6524698219999999E-3</c:v>
                </c:pt>
                <c:pt idx="140">
                  <c:v>1.8999461859999999E-3</c:v>
                </c:pt>
                <c:pt idx="141">
                  <c:v>2.1790300020000002E-3</c:v>
                </c:pt>
                <c:pt idx="142">
                  <c:v>2.492965475E-3</c:v>
                </c:pt>
                <c:pt idx="143">
                  <c:v>2.8452285190000001E-3</c:v>
                </c:pt>
                <c:pt idx="144">
                  <c:v>3.239531957E-3</c:v>
                </c:pt>
                <c:pt idx="145">
                  <c:v>3.6798296050000001E-3</c:v>
                </c:pt>
                <c:pt idx="146">
                  <c:v>4.1703191319999999E-3</c:v>
                </c:pt>
                <c:pt idx="147">
                  <c:v>4.7154435609999996E-3</c:v>
                </c:pt>
                <c:pt idx="148">
                  <c:v>5.3198913190000002E-3</c:v>
                </c:pt>
                <c:pt idx="149">
                  <c:v>5.9885947239999996E-3</c:v>
                </c:pt>
                <c:pt idx="150">
                  <c:v>6.7267268179999999E-3</c:v>
                </c:pt>
                <c:pt idx="151">
                  <c:v>7.5396964669999997E-3</c:v>
                </c:pt>
                <c:pt idx="152">
                  <c:v>8.4331416440000008E-3</c:v>
                </c:pt>
                <c:pt idx="153">
                  <c:v>9.4129208530000005E-3</c:v>
                </c:pt>
                <c:pt idx="154">
                  <c:v>1.0485102640000001E-2</c:v>
                </c:pt>
                <c:pt idx="155">
                  <c:v>1.165595316E-2</c:v>
                </c:pt>
                <c:pt idx="156">
                  <c:v>1.293192181E-2</c:v>
                </c:pt>
                <c:pt idx="157">
                  <c:v>1.431962486E-2</c:v>
                </c:pt>
                <c:pt idx="158">
                  <c:v>1.5825827260000001E-2</c:v>
                </c:pt>
                <c:pt idx="159">
                  <c:v>1.745742246E-2</c:v>
                </c:pt>
                <c:pt idx="160">
                  <c:v>1.9221410460000001E-2</c:v>
                </c:pt>
                <c:pt idx="161">
                  <c:v>2.11248741E-2</c:v>
                </c:pt>
                <c:pt idx="162">
                  <c:v>2.3174953700000001E-2</c:v>
                </c:pt>
                <c:pt idx="163">
                  <c:v>2.537882017E-2</c:v>
                </c:pt>
                <c:pt idx="164">
                  <c:v>2.7743646659999999E-2</c:v>
                </c:pt>
                <c:pt idx="165">
                  <c:v>3.027657903E-2</c:v>
                </c:pt>
                <c:pt idx="166">
                  <c:v>3.298470513E-2</c:v>
                </c:pt>
                <c:pt idx="167">
                  <c:v>3.5875023220000003E-2</c:v>
                </c:pt>
                <c:pt idx="168">
                  <c:v>3.895440956E-2</c:v>
                </c:pt>
                <c:pt idx="169">
                  <c:v>4.2229585559999998E-2</c:v>
                </c:pt>
                <c:pt idx="170">
                  <c:v>4.570708448E-2</c:v>
                </c:pt>
                <c:pt idx="171">
                  <c:v>4.9393218080000002E-2</c:v>
                </c:pt>
                <c:pt idx="172">
                  <c:v>5.3294043280000002E-2</c:v>
                </c:pt>
                <c:pt idx="173">
                  <c:v>5.7415329229999999E-2</c:v>
                </c:pt>
                <c:pt idx="174">
                  <c:v>6.176252477E-2</c:v>
                </c:pt>
                <c:pt idx="175">
                  <c:v>6.6340726779999998E-2</c:v>
                </c:pt>
                <c:pt idx="176">
                  <c:v>7.1154649390000005E-2</c:v>
                </c:pt>
                <c:pt idx="177">
                  <c:v>7.6208594419999998E-2</c:v>
                </c:pt>
                <c:pt idx="178">
                  <c:v>8.1506423179999996E-2</c:v>
                </c:pt>
                <c:pt idx="179">
                  <c:v>8.7051529919999995E-2</c:v>
                </c:pt>
                <c:pt idx="180">
                  <c:v>9.2846816939999993E-2</c:v>
                </c:pt>
                <c:pt idx="181">
                  <c:v>9.8894671719999994E-2</c:v>
                </c:pt>
                <c:pt idx="182" formatCode="General">
                  <c:v>0.1051969462</c:v>
                </c:pt>
                <c:pt idx="183" formatCode="General">
                  <c:v>0.1117549382</c:v>
                </c:pt>
                <c:pt idx="184" formatCode="General">
                  <c:v>0.11856937519999999</c:v>
                </c:pt>
                <c:pt idx="185" formatCode="General">
                  <c:v>0.12564040109999999</c:v>
                </c:pt>
                <c:pt idx="186" formatCode="General">
                  <c:v>0.13296756470000001</c:v>
                </c:pt>
                <c:pt idx="187" formatCode="General">
                  <c:v>0.1405498117</c:v>
                </c:pt>
                <c:pt idx="188" formatCode="General">
                  <c:v>0.1483854788</c:v>
                </c:pt>
                <c:pt idx="189" formatCode="General">
                  <c:v>0.15647229109999999</c:v>
                </c:pt>
                <c:pt idx="190" formatCode="General">
                  <c:v>0.1648073619</c:v>
                </c:pt>
                <c:pt idx="191" formatCode="General">
                  <c:v>0.1733871957</c:v>
                </c:pt>
                <c:pt idx="192" formatCode="General">
                  <c:v>0.18220769310000001</c:v>
                </c:pt>
                <c:pt idx="193" formatCode="General">
                  <c:v>0.19126415990000001</c:v>
                </c:pt>
                <c:pt idx="194" formatCode="General">
                  <c:v>0.20055131709999999</c:v>
                </c:pt>
                <c:pt idx="195" formatCode="General">
                  <c:v>0.21006331510000001</c:v>
                </c:pt>
                <c:pt idx="196" formatCode="General">
                  <c:v>0.2197937496</c:v>
                </c:pt>
                <c:pt idx="197" formatCode="General">
                  <c:v>0.22973567959999999</c:v>
                </c:pt>
                <c:pt idx="198" formatCode="General">
                  <c:v>0.2398816486</c:v>
                </c:pt>
                <c:pt idx="199" formatCode="General">
                  <c:v>0.2502237074</c:v>
                </c:pt>
                <c:pt idx="200" formatCode="General">
                  <c:v>0.26075343870000001</c:v>
                </c:pt>
                <c:pt idx="201" formatCode="General">
                  <c:v>0.27146198399999999</c:v>
                </c:pt>
                <c:pt idx="202" formatCode="General">
                  <c:v>0.28234007179999998</c:v>
                </c:pt>
                <c:pt idx="203" formatCode="General">
                  <c:v>0.29337804810000001</c:v>
                </c:pt>
                <c:pt idx="204" formatCode="General">
                  <c:v>0.3045659067</c:v>
                </c:pt>
                <c:pt idx="205" formatCode="General">
                  <c:v>0.31589332250000002</c:v>
                </c:pt>
                <c:pt idx="206" formatCode="General">
                  <c:v>0.32734968399999997</c:v>
                </c:pt>
                <c:pt idx="207" formatCode="General">
                  <c:v>0.33892412820000001</c:v>
                </c:pt>
                <c:pt idx="208" formatCode="General">
                  <c:v>0.35060557469999998</c:v>
                </c:pt>
                <c:pt idx="209" formatCode="General">
                  <c:v>0.36238276120000001</c:v>
                </c:pt>
                <c:pt idx="210" formatCode="General">
                  <c:v>0.37424427840000002</c:v>
                </c:pt>
                <c:pt idx="211" formatCode="General">
                  <c:v>0.38617860590000003</c:v>
                </c:pt>
                <c:pt idx="212" formatCode="General">
                  <c:v>0.3981741466</c:v>
                </c:pt>
                <c:pt idx="213" formatCode="General">
                  <c:v>0.41021926250000001</c:v>
                </c:pt>
                <c:pt idx="214" formatCode="General">
                  <c:v>0.42230230829999998</c:v>
                </c:pt>
                <c:pt idx="215" formatCode="General">
                  <c:v>0.4344116656</c:v>
                </c:pt>
                <c:pt idx="216" formatCode="General">
                  <c:v>0.44653577579999998</c:v>
                </c:pt>
                <c:pt idx="217" formatCode="General">
                  <c:v>0.4586631719</c:v>
                </c:pt>
                <c:pt idx="218" formatCode="General">
                  <c:v>0.47078250980000003</c:v>
                </c:pt>
                <c:pt idx="219" formatCode="General">
                  <c:v>0.48288259820000001</c:v>
                </c:pt>
                <c:pt idx="220" formatCode="General">
                  <c:v>0.4949524267</c:v>
                </c:pt>
                <c:pt idx="221" formatCode="General">
                  <c:v>0.50698119330000002</c:v>
                </c:pt>
                <c:pt idx="222" formatCode="General">
                  <c:v>0.51895833030000005</c:v>
                </c:pt>
                <c:pt idx="223" formatCode="General">
                  <c:v>0.53087352799999998</c:v>
                </c:pt>
                <c:pt idx="224" formatCode="General">
                  <c:v>0.54271675779999995</c:v>
                </c:pt>
                <c:pt idx="225" formatCode="General">
                  <c:v>0.55447829289999995</c:v>
                </c:pt>
                <c:pt idx="226" formatCode="General">
                  <c:v>0.56614872760000001</c:v>
                </c:pt>
                <c:pt idx="227" formatCode="General">
                  <c:v>0.5777189948</c:v>
                </c:pt>
                <c:pt idx="228" formatCode="General">
                  <c:v>0.58918038230000003</c:v>
                </c:pt>
                <c:pt idx="229" formatCode="General">
                  <c:v>0.60052454619999995</c:v>
                </c:pt>
                <c:pt idx="230" formatCode="General">
                  <c:v>0.61174352409999999</c:v>
                </c:pt>
                <c:pt idx="231" formatCode="General">
                  <c:v>0.62282974530000002</c:v>
                </c:pt>
                <c:pt idx="232" formatCode="General">
                  <c:v>0.63377604030000001</c:v>
                </c:pt>
                <c:pt idx="233" formatCode="General">
                  <c:v>0.64457564779999998</c:v>
                </c:pt>
                <c:pt idx="234" formatCode="General">
                  <c:v>0.65522222100000005</c:v>
                </c:pt>
                <c:pt idx="235" formatCode="General">
                  <c:v>0.66570983149999996</c:v>
                </c:pt>
                <c:pt idx="236" formatCode="General">
                  <c:v>0.67603297159999998</c:v>
                </c:pt>
                <c:pt idx="237" formatCode="General">
                  <c:v>0.68618655520000005</c:v>
                </c:pt>
                <c:pt idx="238" formatCode="General">
                  <c:v>0.69616591640000003</c:v>
                </c:pt>
                <c:pt idx="239" formatCode="General">
                  <c:v>0.70596680649999999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9D-439D-B89F-91E0D20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98191"/>
        <c:axId val="1981296751"/>
      </c:scatterChart>
      <c:valAx>
        <c:axId val="198129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6751"/>
        <c:crosses val="autoZero"/>
        <c:crossBetween val="midCat"/>
      </c:valAx>
      <c:valAx>
        <c:axId val="1981296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819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76334208223976"/>
          <c:y val="3.0655074365704287E-2"/>
          <c:w val="0.196236526037636"/>
          <c:h val="0.459519038287069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39414</xdr:colOff>
      <xdr:row>7</xdr:row>
      <xdr:rowOff>26276</xdr:rowOff>
    </xdr:from>
    <xdr:to>
      <xdr:col>63</xdr:col>
      <xdr:colOff>262758</xdr:colOff>
      <xdr:row>10</xdr:row>
      <xdr:rowOff>32845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9EA891-0913-F366-079C-2404A008C09E}"/>
            </a:ext>
          </a:extLst>
        </xdr:cNvPr>
        <xdr:cNvSpPr txBox="1"/>
      </xdr:nvSpPr>
      <xdr:spPr>
        <a:xfrm>
          <a:off x="9840311" y="899948"/>
          <a:ext cx="229256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100"/>
            <a:t>tdis_ds = list(zip(perlen, 	, tsmult))</a:t>
          </a:r>
          <a:endParaRPr lang="LID4096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7</xdr:row>
      <xdr:rowOff>128587</xdr:rowOff>
    </xdr:from>
    <xdr:to>
      <xdr:col>6</xdr:col>
      <xdr:colOff>0</xdr:colOff>
      <xdr:row>22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8C95B-4DE3-BAE2-298D-C0E8250B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333375</xdr:colOff>
      <xdr:row>23</xdr:row>
      <xdr:rowOff>19050</xdr:rowOff>
    </xdr:from>
    <xdr:to>
      <xdr:col>6</xdr:col>
      <xdr:colOff>0</xdr:colOff>
      <xdr:row>37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368DD-A616-4375-9E0D-8C3EA335C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7</xdr:row>
      <xdr:rowOff>109537</xdr:rowOff>
    </xdr:from>
    <xdr:to>
      <xdr:col>7</xdr:col>
      <xdr:colOff>287650</xdr:colOff>
      <xdr:row>26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A06CCE7-3D79-7BEB-686A-B79CCE078D67}"/>
            </a:ext>
          </a:extLst>
        </xdr:cNvPr>
        <xdr:cNvGrpSpPr>
          <a:grpSpLocks noChangeAspect="1"/>
        </xdr:cNvGrpSpPr>
      </xdr:nvGrpSpPr>
      <xdr:grpSpPr>
        <a:xfrm>
          <a:off x="676274" y="1443037"/>
          <a:ext cx="3173726" cy="3671888"/>
          <a:chOff x="676274" y="1443037"/>
          <a:chExt cx="4581526" cy="530066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5907113-1542-4070-8108-4DA54F163877}"/>
              </a:ext>
            </a:extLst>
          </xdr:cNvPr>
          <xdr:cNvSpPr txBox="1"/>
        </xdr:nvSpPr>
        <xdr:spPr>
          <a:xfrm>
            <a:off x="676274" y="4257674"/>
            <a:ext cx="4581525" cy="2486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i i</a:t>
            </a:r>
            <a:endParaRPr lang="LID4096" sz="1400" b="1"/>
          </a:p>
        </xdr:txBody>
      </xdr:sp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4C8007C-5C9A-4E6D-A02E-B69C8D48F246}"/>
              </a:ext>
            </a:extLst>
          </xdr:cNvPr>
          <xdr:cNvGraphicFramePr>
            <a:graphicFrameLocks/>
          </xdr:cNvGraphicFramePr>
        </xdr:nvGraphicFramePr>
        <xdr:xfrm>
          <a:off x="685800" y="144303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63D01A-90CC-431F-B4EA-D03FBCDA30FD}"/>
              </a:ext>
            </a:extLst>
          </xdr:cNvPr>
          <xdr:cNvSpPr txBox="1"/>
        </xdr:nvSpPr>
        <xdr:spPr>
          <a:xfrm>
            <a:off x="4238626" y="358140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Time</a:t>
            </a:r>
            <a:endParaRPr lang="LID4096" sz="1400" b="1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B290A1B-BED6-4DED-A978-844A944B11B3}"/>
              </a:ext>
            </a:extLst>
          </xdr:cNvPr>
          <xdr:cNvSpPr txBox="1"/>
        </xdr:nvSpPr>
        <xdr:spPr>
          <a:xfrm>
            <a:off x="4295775" y="622935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Dist</a:t>
            </a:r>
            <a:endParaRPr lang="LID4096" sz="1400" b="1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10472.1291478113</v>
      </c>
      <c r="L9" s="64">
        <f t="shared" ca="1" si="6"/>
        <v>9791.8045601187005</v>
      </c>
      <c r="M9" s="64">
        <f t="shared" ca="1" si="6"/>
        <v>10284.8310281923</v>
      </c>
      <c r="N9" s="64">
        <f t="shared" ca="1" si="6"/>
        <v>10196.4353277959</v>
      </c>
      <c r="O9" s="64">
        <f t="shared" ca="1" si="6"/>
        <v>9837.3117565812008</v>
      </c>
      <c r="P9" s="64">
        <f t="shared" ca="1" si="6"/>
        <v>10466.7673701229</v>
      </c>
      <c r="Q9" s="64">
        <f t="shared" ca="1" si="6"/>
        <v>10707.8286203727</v>
      </c>
      <c r="R9" s="64">
        <f t="shared" ca="1" si="6"/>
        <v>10472.3026793852</v>
      </c>
      <c r="S9" s="64">
        <f t="shared" ca="1" si="6"/>
        <v>10281.789585536701</v>
      </c>
      <c r="T9" s="64">
        <f t="shared" ca="1" si="6"/>
        <v>10671.644447148799</v>
      </c>
      <c r="U9" s="64">
        <f t="shared" ca="1" si="6"/>
        <v>9908.8920843074993</v>
      </c>
      <c r="V9" s="64">
        <f t="shared" ca="1" si="6"/>
        <v>10196.099485582599</v>
      </c>
      <c r="W9" s="64">
        <f t="shared" ca="1" si="6"/>
        <v>9927.2141135926995</v>
      </c>
      <c r="X9" s="64">
        <f t="shared" ca="1" si="6"/>
        <v>9859.3782445342003</v>
      </c>
      <c r="Y9" s="64">
        <f t="shared" ca="1" si="6"/>
        <v>10365.731036417499</v>
      </c>
      <c r="Z9" s="64">
        <f t="shared" ca="1" si="6"/>
        <v>10346.2107937163</v>
      </c>
      <c r="AA9" s="64">
        <f t="shared" ca="1" si="6"/>
        <v>9992.3698837689699</v>
      </c>
      <c r="AB9" s="64">
        <f t="shared" ca="1" si="6"/>
        <v>9687.2139633322495</v>
      </c>
      <c r="AC9" s="64">
        <f t="shared" ca="1" si="6"/>
        <v>10209.07564239893</v>
      </c>
      <c r="AD9" s="64">
        <f t="shared" ca="1" si="6"/>
        <v>9742.5305431844808</v>
      </c>
      <c r="AE9" s="64">
        <f t="shared" ca="1" si="6"/>
        <v>9893.3610417227992</v>
      </c>
      <c r="AF9" s="64">
        <f t="shared" ca="1" si="6"/>
        <v>9816.5699759853997</v>
      </c>
      <c r="AG9" s="64">
        <f t="shared" ca="1" si="6"/>
        <v>9717.4434570491994</v>
      </c>
      <c r="AH9" s="64">
        <f t="shared" ca="1" si="6"/>
        <v>10157.658826844199</v>
      </c>
      <c r="AI9" s="64">
        <f t="shared" ca="1" si="6"/>
        <v>10402.4309622274</v>
      </c>
      <c r="AJ9" s="64">
        <f t="shared" ca="1" si="6"/>
        <v>10112.6877097005</v>
      </c>
      <c r="AK9" s="64">
        <f t="shared" ca="1" si="6"/>
        <v>10810.263400150599</v>
      </c>
      <c r="AL9" s="64">
        <f t="shared" ca="1" si="6"/>
        <v>10233.098254132399</v>
      </c>
      <c r="AM9" s="64">
        <f t="shared" ca="1" si="6"/>
        <v>10745.4311171681</v>
      </c>
      <c r="AN9" s="64">
        <f t="shared" ca="1" si="6"/>
        <v>10603.973384680599</v>
      </c>
      <c r="AO9" s="64">
        <f t="shared" ca="1" si="6"/>
        <v>10651.0531610403</v>
      </c>
      <c r="AP9" s="64">
        <f t="shared" ca="1" si="6"/>
        <v>10458.720572157699</v>
      </c>
      <c r="AQ9" s="64">
        <f t="shared" ref="AQ9:BV9" ca="1" si="7">AQ10+RANDBETWEEN(1,1000)-500</f>
        <v>10231.807597987499</v>
      </c>
      <c r="AR9" s="64">
        <f t="shared" ca="1" si="7"/>
        <v>10021.938656099899</v>
      </c>
      <c r="AS9" s="64">
        <f t="shared" ca="1" si="7"/>
        <v>10115.491269660601</v>
      </c>
      <c r="AT9" s="64">
        <f t="shared" ca="1" si="7"/>
        <v>10404.5092973394</v>
      </c>
      <c r="AU9" s="64">
        <f t="shared" ca="1" si="7"/>
        <v>9988.5741907920001</v>
      </c>
      <c r="AV9" s="64">
        <f t="shared" ca="1" si="7"/>
        <v>10176.6423891949</v>
      </c>
      <c r="AW9" s="64">
        <f t="shared" ca="1" si="7"/>
        <v>10312.8590933424</v>
      </c>
      <c r="AX9" s="64">
        <f t="shared" ca="1" si="7"/>
        <v>9892.3601496620995</v>
      </c>
      <c r="AY9" s="64">
        <f t="shared" ca="1" si="7"/>
        <v>10545.0745234612</v>
      </c>
      <c r="AZ9" s="64">
        <f t="shared" ca="1" si="7"/>
        <v>10696.539803600201</v>
      </c>
      <c r="BA9" s="64">
        <f t="shared" ca="1" si="7"/>
        <v>10727.742359943401</v>
      </c>
      <c r="BB9" s="64">
        <f t="shared" ca="1" si="7"/>
        <v>9821.9922220555</v>
      </c>
      <c r="BC9" s="64">
        <f t="shared" ca="1" si="7"/>
        <v>10662.840560528201</v>
      </c>
      <c r="BD9" s="64">
        <f t="shared" ca="1" si="7"/>
        <v>10485.0449687823</v>
      </c>
      <c r="BE9" s="64">
        <f t="shared" ca="1" si="7"/>
        <v>10503.584732241499</v>
      </c>
      <c r="BF9" s="64">
        <f t="shared" ca="1" si="7"/>
        <v>10220.7251230742</v>
      </c>
      <c r="BG9" s="64">
        <f t="shared" ca="1" si="7"/>
        <v>10270.1266705822</v>
      </c>
      <c r="BH9" s="64">
        <f t="shared" ca="1" si="7"/>
        <v>10304.992524301</v>
      </c>
      <c r="BI9" s="64">
        <f t="shared" ca="1" si="7"/>
        <v>10237.244627420599</v>
      </c>
      <c r="BJ9" s="64">
        <f t="shared" ca="1" si="7"/>
        <v>10398.7176033756</v>
      </c>
      <c r="BK9" s="64">
        <f t="shared" ca="1" si="7"/>
        <v>10540.358142699801</v>
      </c>
      <c r="BL9" s="64">
        <f t="shared" ca="1" si="7"/>
        <v>10405.4173307827</v>
      </c>
      <c r="BM9" s="64">
        <f t="shared" ca="1" si="7"/>
        <v>10542.623801813599</v>
      </c>
      <c r="BN9" s="64">
        <f t="shared" ca="1" si="7"/>
        <v>10421.3268119607</v>
      </c>
      <c r="BO9" s="64">
        <f t="shared" ca="1" si="7"/>
        <v>11034.600219612599</v>
      </c>
      <c r="BP9" s="64">
        <f t="shared" ca="1" si="7"/>
        <v>10932.3008229755</v>
      </c>
      <c r="BQ9" s="64">
        <f t="shared" ca="1" si="7"/>
        <v>11201.077380344601</v>
      </c>
      <c r="BR9" s="64">
        <f t="shared" ca="1" si="7"/>
        <v>11028.3297448634</v>
      </c>
      <c r="BS9" s="64">
        <f t="shared" ca="1" si="7"/>
        <v>10716.120687868501</v>
      </c>
      <c r="BT9" s="64">
        <f t="shared" ca="1" si="7"/>
        <v>10668.0459650637</v>
      </c>
      <c r="BU9" s="64">
        <f t="shared" ca="1" si="7"/>
        <v>10435.070810044101</v>
      </c>
      <c r="BV9" s="64">
        <f t="shared" ca="1" si="7"/>
        <v>10478.3431544333</v>
      </c>
      <c r="BW9" s="64">
        <f t="shared" ref="BW9:DB9" ca="1" si="8">BW10+RANDBETWEEN(1,1000)-500</f>
        <v>10273.995339883601</v>
      </c>
      <c r="BX9" s="64">
        <f t="shared" ca="1" si="8"/>
        <v>10661.946812088599</v>
      </c>
      <c r="BY9" s="64">
        <f t="shared" ca="1" si="8"/>
        <v>10469.7202250964</v>
      </c>
      <c r="BZ9" s="64">
        <f t="shared" ca="1" si="8"/>
        <v>10801.282539502699</v>
      </c>
      <c r="CA9" s="64">
        <f t="shared" ca="1" si="8"/>
        <v>10230.9211237363</v>
      </c>
      <c r="CB9" s="64">
        <f t="shared" ca="1" si="8"/>
        <v>10127.1626628088</v>
      </c>
      <c r="CC9" s="64">
        <f t="shared" ca="1" si="8"/>
        <v>10678.739982461901</v>
      </c>
      <c r="CD9" s="64">
        <f t="shared" ca="1" si="8"/>
        <v>10385.6088784556</v>
      </c>
      <c r="CE9" s="64">
        <f t="shared" ca="1" si="8"/>
        <v>10749.013890922301</v>
      </c>
      <c r="CF9" s="64">
        <f t="shared" ca="1" si="8"/>
        <v>10673.5988806649</v>
      </c>
      <c r="CG9" s="64">
        <f t="shared" ca="1" si="8"/>
        <v>10472.555442205099</v>
      </c>
      <c r="CH9" s="64">
        <f t="shared" ca="1" si="8"/>
        <v>11142.799805053401</v>
      </c>
      <c r="CI9" s="64">
        <f t="shared" ca="1" si="8"/>
        <v>10739.167080203601</v>
      </c>
      <c r="CJ9" s="64">
        <f t="shared" ca="1" si="8"/>
        <v>10634.610616276001</v>
      </c>
      <c r="CK9" s="64">
        <f t="shared" ca="1" si="8"/>
        <v>11400.3939078813</v>
      </c>
      <c r="CL9" s="64">
        <f t="shared" ca="1" si="8"/>
        <v>10888.262967909601</v>
      </c>
      <c r="CM9" s="64">
        <f t="shared" ca="1" si="8"/>
        <v>11439.5883060251</v>
      </c>
      <c r="CN9" s="64">
        <f t="shared" ca="1" si="8"/>
        <v>10983.467570151999</v>
      </c>
      <c r="CO9" s="64">
        <f t="shared" ca="1" si="8"/>
        <v>11304.782385570399</v>
      </c>
      <c r="CP9" s="64">
        <f t="shared" ca="1" si="8"/>
        <v>11334.205811332</v>
      </c>
      <c r="CQ9" s="64">
        <f t="shared" ca="1" si="8"/>
        <v>10699.159944316199</v>
      </c>
      <c r="CR9" s="64">
        <f t="shared" ca="1" si="8"/>
        <v>10866.7263414438</v>
      </c>
      <c r="CS9" s="64">
        <f t="shared" ca="1" si="8"/>
        <v>11229.514902548201</v>
      </c>
      <c r="CT9" s="64">
        <f t="shared" ca="1" si="8"/>
        <v>10771.499472961799</v>
      </c>
      <c r="CU9" s="64">
        <f t="shared" ca="1" si="8"/>
        <v>10355.8305212003</v>
      </c>
      <c r="CV9" s="64">
        <f t="shared" ca="1" si="8"/>
        <v>11200.6366911647</v>
      </c>
      <c r="CW9" s="64">
        <f t="shared" ca="1" si="8"/>
        <v>11109.827729074301</v>
      </c>
      <c r="CX9" s="64">
        <f t="shared" ca="1" si="8"/>
        <v>10291.9111987499</v>
      </c>
      <c r="CY9" s="64">
        <f t="shared" ca="1" si="8"/>
        <v>10289.8345303387</v>
      </c>
      <c r="CZ9" s="64">
        <f t="shared" ca="1" si="8"/>
        <v>10784.862351821601</v>
      </c>
      <c r="DA9" s="64">
        <f t="shared" ca="1" si="8"/>
        <v>10383.496830182299</v>
      </c>
      <c r="DB9" s="64">
        <f t="shared" ca="1" si="8"/>
        <v>10674.446039943399</v>
      </c>
      <c r="DC9" s="64">
        <f ca="1">DC10+RANDBETWEEN(1,1000)-500</f>
        <v>10905.6423515323</v>
      </c>
      <c r="DD9" s="64">
        <f ca="1">DD10+RANDBETWEEN(1,1000)-500</f>
        <v>11344.3096811952</v>
      </c>
      <c r="DE9" s="64">
        <f ca="1">DE10+RANDBETWEEN(1,1000)-500</f>
        <v>11207.075366392701</v>
      </c>
      <c r="DF9" s="64">
        <f ca="1">DF10+RANDBETWEEN(1,1000)-500</f>
        <v>10586.119619651899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topLeftCell="A10" zoomScaleNormal="100" workbookViewId="0">
      <selection activeCell="AG27" sqref="AG27"/>
    </sheetView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BT41" sqref="BT41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P78" sqref="AP78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3" t="s">
        <v>7</v>
      </c>
      <c r="F3" s="203" t="s">
        <v>9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194"/>
      <c r="F4" s="194"/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 t="shared" ref="S5:Z5" si="12">IF($R5=S$3,$B5,$S$4)</f>
        <v>1</v>
      </c>
      <c r="T5" s="231" t="str">
        <f t="shared" si="12"/>
        <v/>
      </c>
      <c r="U5" s="231" t="str">
        <f t="shared" si="12"/>
        <v/>
      </c>
      <c r="V5" s="231" t="str">
        <f t="shared" si="12"/>
        <v/>
      </c>
      <c r="W5" s="231" t="str">
        <f t="shared" si="12"/>
        <v/>
      </c>
      <c r="X5" s="231" t="str">
        <f t="shared" si="12"/>
        <v/>
      </c>
      <c r="Y5" s="231" t="str">
        <f t="shared" si="12"/>
        <v/>
      </c>
      <c r="Z5" s="231" t="str">
        <f t="shared" si="12"/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3">_xlfn.CONCAT(F5+1,",",E5+1)</f>
        <v>1,1</v>
      </c>
      <c r="AG5" s="237"/>
      <c r="AH5" s="237">
        <f t="shared" ref="AH5:AQ5" si="14">AH55</f>
        <v>1</v>
      </c>
      <c r="AI5" s="237">
        <f t="shared" si="14"/>
        <v>2</v>
      </c>
      <c r="AJ5" s="237">
        <f t="shared" si="14"/>
        <v>3</v>
      </c>
      <c r="AK5" s="237">
        <f t="shared" si="14"/>
        <v>4</v>
      </c>
      <c r="AL5" s="237">
        <f t="shared" si="14"/>
        <v>5</v>
      </c>
      <c r="AM5" s="237">
        <f t="shared" si="14"/>
        <v>6</v>
      </c>
      <c r="AN5" s="237">
        <f t="shared" si="14"/>
        <v>7</v>
      </c>
      <c r="AO5" s="237">
        <f t="shared" si="14"/>
        <v>8</v>
      </c>
      <c r="AP5" s="237">
        <f t="shared" si="14"/>
        <v>9</v>
      </c>
      <c r="AQ5" s="237">
        <f t="shared" si="14"/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5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6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7">IF(Q7="",R5,IF(Q6=0,R5,Q6))</f>
        <v>1</v>
      </c>
      <c r="S6" s="231">
        <f t="shared" ref="S6:S40" si="18">IF(R6=S$3,B6,$S$4)</f>
        <v>2</v>
      </c>
      <c r="T6" s="231" t="str">
        <f t="shared" ref="T6:Z15" si="19">IF($R6=T$3,$B6,$S$4)</f>
        <v/>
      </c>
      <c r="U6" s="231" t="str">
        <f t="shared" si="19"/>
        <v/>
      </c>
      <c r="V6" s="231" t="str">
        <f t="shared" si="19"/>
        <v/>
      </c>
      <c r="W6" s="231" t="str">
        <f t="shared" si="19"/>
        <v/>
      </c>
      <c r="X6" s="231" t="str">
        <f t="shared" si="19"/>
        <v/>
      </c>
      <c r="Y6" s="231" t="str">
        <f t="shared" si="19"/>
        <v/>
      </c>
      <c r="Z6" s="231" t="str">
        <f t="shared" si="19"/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3"/>
        <v>2,2</v>
      </c>
      <c r="AG6" s="237">
        <v>1</v>
      </c>
      <c r="AH6" s="196">
        <f t="shared" ref="AH6:AQ6" si="20">IF(ISNUMBER(MATCH(AH57,$AY$28:$AY$37,0)),$AY$27,IF(ISNUMBER(MATCH(AH57,$AY$25:$AY$26,0)),$AY$24,IF(ISNUMBER(MATCH(AH57,$AF$5:$AF$40,0)),$AF$4,$P$4)))</f>
        <v>1</v>
      </c>
      <c r="AI6" s="196">
        <f t="shared" si="20"/>
        <v>0</v>
      </c>
      <c r="AJ6" s="196">
        <f t="shared" si="20"/>
        <v>0</v>
      </c>
      <c r="AK6" s="196">
        <f t="shared" si="20"/>
        <v>0</v>
      </c>
      <c r="AL6" s="196">
        <f t="shared" si="20"/>
        <v>0</v>
      </c>
      <c r="AM6" s="196">
        <f t="shared" si="20"/>
        <v>0</v>
      </c>
      <c r="AN6" s="196">
        <f t="shared" si="20"/>
        <v>0</v>
      </c>
      <c r="AO6" s="196">
        <f t="shared" si="20"/>
        <v>0</v>
      </c>
      <c r="AP6" s="196">
        <f t="shared" si="20"/>
        <v>0</v>
      </c>
      <c r="AQ6" s="196">
        <f t="shared" si="20"/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5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6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7"/>
        <v>1</v>
      </c>
      <c r="S7" s="231">
        <f t="shared" si="18"/>
        <v>3</v>
      </c>
      <c r="T7" s="231" t="str">
        <f t="shared" si="19"/>
        <v/>
      </c>
      <c r="U7" s="231" t="str">
        <f t="shared" si="19"/>
        <v/>
      </c>
      <c r="V7" s="231" t="str">
        <f t="shared" si="19"/>
        <v/>
      </c>
      <c r="W7" s="231" t="str">
        <f t="shared" si="19"/>
        <v/>
      </c>
      <c r="X7" s="231" t="str">
        <f t="shared" si="19"/>
        <v/>
      </c>
      <c r="Y7" s="231" t="str">
        <f t="shared" si="19"/>
        <v/>
      </c>
      <c r="Z7" s="231" t="str">
        <f t="shared" si="19"/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3"/>
        <v>3,3</v>
      </c>
      <c r="AG7" s="237">
        <f>AG6+1</f>
        <v>2</v>
      </c>
      <c r="AH7" s="196">
        <f t="shared" ref="AH7:AQ7" si="22">IF(ISNUMBER(MATCH(AH58,$AY$28:$AY$37,0)),$AY$27,IF(ISNUMBER(MATCH(AH58,$AY$25:$AY$26,0)),$AY$24,IF(ISNUMBER(MATCH(AH58,$AF$5:$AF$40,0)),$AF$4,$P$4)))</f>
        <v>0</v>
      </c>
      <c r="AI7" s="196">
        <f t="shared" si="22"/>
        <v>1</v>
      </c>
      <c r="AJ7" s="196">
        <f t="shared" si="22"/>
        <v>0</v>
      </c>
      <c r="AK7" s="196">
        <f t="shared" si="22"/>
        <v>0</v>
      </c>
      <c r="AL7" s="196">
        <f t="shared" si="22"/>
        <v>0</v>
      </c>
      <c r="AM7" s="196">
        <f t="shared" si="22"/>
        <v>0</v>
      </c>
      <c r="AN7" s="196">
        <f t="shared" si="22"/>
        <v>0</v>
      </c>
      <c r="AO7" s="196">
        <f t="shared" si="22"/>
        <v>0</v>
      </c>
      <c r="AP7" s="196">
        <f t="shared" si="22"/>
        <v>0</v>
      </c>
      <c r="AQ7" s="196">
        <f t="shared" si="22"/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5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6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7"/>
        <v>1</v>
      </c>
      <c r="S8" s="231">
        <f t="shared" si="18"/>
        <v>4</v>
      </c>
      <c r="T8" s="231" t="str">
        <f t="shared" si="19"/>
        <v/>
      </c>
      <c r="U8" s="231" t="str">
        <f t="shared" si="19"/>
        <v/>
      </c>
      <c r="V8" s="231" t="str">
        <f t="shared" si="19"/>
        <v/>
      </c>
      <c r="W8" s="231" t="str">
        <f t="shared" si="19"/>
        <v/>
      </c>
      <c r="X8" s="231" t="str">
        <f t="shared" si="19"/>
        <v/>
      </c>
      <c r="Y8" s="231" t="str">
        <f t="shared" si="19"/>
        <v/>
      </c>
      <c r="Z8" s="231" t="str">
        <f t="shared" si="19"/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3"/>
        <v>4,3</v>
      </c>
      <c r="AG8" s="237">
        <f t="shared" ref="AG8:AG20" si="24">AG7+1</f>
        <v>3</v>
      </c>
      <c r="AH8" s="196">
        <f t="shared" ref="AH8:AQ8" si="25">IF(ISNUMBER(MATCH(AH59,$AY$28:$AY$37,0)),$AY$27,IF(ISNUMBER(MATCH(AH59,$AY$25:$AY$26,0)),$AY$24,IF(ISNUMBER(MATCH(AH59,$AF$5:$AF$40,0)),$AF$4,$P$4)))</f>
        <v>0</v>
      </c>
      <c r="AI8" s="196">
        <f t="shared" si="25"/>
        <v>0</v>
      </c>
      <c r="AJ8" s="196">
        <f t="shared" si="25"/>
        <v>1</v>
      </c>
      <c r="AK8" s="196">
        <f t="shared" si="25"/>
        <v>1</v>
      </c>
      <c r="AL8" s="196">
        <f t="shared" si="25"/>
        <v>1</v>
      </c>
      <c r="AM8" s="196">
        <f t="shared" si="25"/>
        <v>1</v>
      </c>
      <c r="AN8" s="196">
        <f t="shared" si="25"/>
        <v>1</v>
      </c>
      <c r="AO8" s="196">
        <f t="shared" si="25"/>
        <v>0</v>
      </c>
      <c r="AP8" s="196">
        <f t="shared" si="25"/>
        <v>0</v>
      </c>
      <c r="AQ8" s="196">
        <f t="shared" si="25"/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5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6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7"/>
        <v>2</v>
      </c>
      <c r="S9" s="231" t="str">
        <f t="shared" si="18"/>
        <v/>
      </c>
      <c r="T9" s="231">
        <f t="shared" si="19"/>
        <v>5</v>
      </c>
      <c r="U9" s="231" t="str">
        <f t="shared" si="19"/>
        <v/>
      </c>
      <c r="V9" s="231" t="str">
        <f t="shared" si="19"/>
        <v/>
      </c>
      <c r="W9" s="231" t="str">
        <f t="shared" si="19"/>
        <v/>
      </c>
      <c r="X9" s="231" t="str">
        <f t="shared" si="19"/>
        <v/>
      </c>
      <c r="Y9" s="231" t="str">
        <f t="shared" si="19"/>
        <v/>
      </c>
      <c r="Z9" s="231" t="str">
        <f t="shared" si="19"/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3"/>
        <v>5,4</v>
      </c>
      <c r="AG9" s="237">
        <f t="shared" si="24"/>
        <v>4</v>
      </c>
      <c r="AH9" s="196">
        <f t="shared" ref="AH9:AQ9" si="26">IF(ISNUMBER(MATCH(AH60,$AY$28:$AY$37,0)),$AY$27,IF(ISNUMBER(MATCH(AH60,$AY$25:$AY$26,0)),$AY$24,IF(ISNUMBER(MATCH(AH60,$AF$5:$AF$40,0)),$AF$4,$P$4)))</f>
        <v>0</v>
      </c>
      <c r="AI9" s="196">
        <f t="shared" si="26"/>
        <v>0</v>
      </c>
      <c r="AJ9" s="196">
        <f t="shared" si="26"/>
        <v>0</v>
      </c>
      <c r="AK9" s="196">
        <f t="shared" si="26"/>
        <v>0</v>
      </c>
      <c r="AL9" s="196">
        <f t="shared" si="26"/>
        <v>1</v>
      </c>
      <c r="AM9" s="196">
        <f t="shared" si="26"/>
        <v>0</v>
      </c>
      <c r="AN9" s="196">
        <f t="shared" si="26"/>
        <v>0</v>
      </c>
      <c r="AO9" s="196">
        <f t="shared" si="26"/>
        <v>1</v>
      </c>
      <c r="AP9" s="196">
        <f t="shared" si="26"/>
        <v>0</v>
      </c>
      <c r="AQ9" s="196">
        <f t="shared" si="26"/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5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6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7"/>
        <v>2</v>
      </c>
      <c r="S10" s="231" t="str">
        <f t="shared" si="18"/>
        <v/>
      </c>
      <c r="T10" s="231">
        <f t="shared" si="19"/>
        <v>6</v>
      </c>
      <c r="U10" s="231" t="str">
        <f t="shared" si="19"/>
        <v/>
      </c>
      <c r="V10" s="231" t="str">
        <f t="shared" si="19"/>
        <v/>
      </c>
      <c r="W10" s="231" t="str">
        <f t="shared" si="19"/>
        <v/>
      </c>
      <c r="X10" s="231" t="str">
        <f t="shared" si="19"/>
        <v/>
      </c>
      <c r="Y10" s="231" t="str">
        <f t="shared" si="19"/>
        <v/>
      </c>
      <c r="Z10" s="231" t="str">
        <f t="shared" si="19"/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3"/>
        <v>6,5</v>
      </c>
      <c r="AG10" s="237">
        <f t="shared" si="24"/>
        <v>5</v>
      </c>
      <c r="AH10" s="196">
        <f t="shared" ref="AH10:AQ10" si="27">IF(ISNUMBER(MATCH(AH61,$AY$28:$AY$37,0)),$AY$27,IF(ISNUMBER(MATCH(AH61,$AY$25:$AY$26,0)),$AY$24,IF(ISNUMBER(MATCH(AH61,$AF$5:$AF$40,0)),$AF$4,$P$4)))</f>
        <v>0</v>
      </c>
      <c r="AI10" s="196">
        <f t="shared" si="27"/>
        <v>0</v>
      </c>
      <c r="AJ10" s="196">
        <f t="shared" si="27"/>
        <v>0</v>
      </c>
      <c r="AK10" s="196">
        <f t="shared" si="27"/>
        <v>0</v>
      </c>
      <c r="AL10" s="196">
        <f t="shared" si="27"/>
        <v>0</v>
      </c>
      <c r="AM10" s="196">
        <f t="shared" si="27"/>
        <v>1</v>
      </c>
      <c r="AN10" s="196">
        <f t="shared" si="27"/>
        <v>0</v>
      </c>
      <c r="AO10" s="196">
        <f t="shared" si="27"/>
        <v>1</v>
      </c>
      <c r="AP10" s="196">
        <f t="shared" si="27"/>
        <v>1</v>
      </c>
      <c r="AQ10" s="196">
        <f t="shared" si="27"/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5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6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7"/>
        <v>2</v>
      </c>
      <c r="S11" s="231" t="str">
        <f t="shared" si="18"/>
        <v/>
      </c>
      <c r="T11" s="231">
        <f t="shared" si="19"/>
        <v>7</v>
      </c>
      <c r="U11" s="231" t="str">
        <f t="shared" si="19"/>
        <v/>
      </c>
      <c r="V11" s="231" t="str">
        <f t="shared" si="19"/>
        <v/>
      </c>
      <c r="W11" s="231" t="str">
        <f t="shared" si="19"/>
        <v/>
      </c>
      <c r="X11" s="231" t="str">
        <f t="shared" si="19"/>
        <v/>
      </c>
      <c r="Y11" s="231" t="str">
        <f t="shared" si="19"/>
        <v/>
      </c>
      <c r="Z11" s="231" t="str">
        <f t="shared" si="19"/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3"/>
        <v>6,6</v>
      </c>
      <c r="AG11" s="237">
        <f t="shared" si="24"/>
        <v>6</v>
      </c>
      <c r="AH11" s="196">
        <f t="shared" ref="AH11:AQ11" si="28">IF(ISNUMBER(MATCH(AH62,$AY$28:$AY$37,0)),$AY$27,IF(ISNUMBER(MATCH(AH62,$AY$25:$AY$26,0)),$AY$24,IF(ISNUMBER(MATCH(AH62,$AF$5:$AF$40,0)),$AF$4,$P$4)))</f>
        <v>0</v>
      </c>
      <c r="AI11" s="196">
        <f t="shared" si="28"/>
        <v>0</v>
      </c>
      <c r="AJ11" s="196">
        <f t="shared" si="28"/>
        <v>0</v>
      </c>
      <c r="AK11" s="196" t="str">
        <f t="shared" si="28"/>
        <v>W</v>
      </c>
      <c r="AL11" s="196" t="str">
        <f t="shared" si="28"/>
        <v>W</v>
      </c>
      <c r="AM11" s="196">
        <f t="shared" si="28"/>
        <v>1</v>
      </c>
      <c r="AN11" s="196">
        <f t="shared" si="28"/>
        <v>0</v>
      </c>
      <c r="AO11" s="196">
        <f t="shared" si="28"/>
        <v>1</v>
      </c>
      <c r="AP11" s="196">
        <f t="shared" si="28"/>
        <v>0</v>
      </c>
      <c r="AQ11" s="196">
        <f t="shared" si="28"/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5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6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7"/>
        <v>2</v>
      </c>
      <c r="S12" s="231" t="str">
        <f t="shared" si="18"/>
        <v/>
      </c>
      <c r="T12" s="231">
        <f t="shared" si="19"/>
        <v>8</v>
      </c>
      <c r="U12" s="231" t="str">
        <f t="shared" si="19"/>
        <v/>
      </c>
      <c r="V12" s="231" t="str">
        <f t="shared" si="19"/>
        <v/>
      </c>
      <c r="W12" s="231" t="str">
        <f t="shared" si="19"/>
        <v/>
      </c>
      <c r="X12" s="231" t="str">
        <f t="shared" si="19"/>
        <v/>
      </c>
      <c r="Y12" s="231" t="str">
        <f t="shared" si="19"/>
        <v/>
      </c>
      <c r="Z12" s="231" t="str">
        <f t="shared" si="19"/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3"/>
        <v>6,7</v>
      </c>
      <c r="AG12" s="237">
        <f t="shared" si="24"/>
        <v>7</v>
      </c>
      <c r="AH12" s="196">
        <f t="shared" ref="AH12:AQ12" si="29">IF(ISNUMBER(MATCH(AH63,$AY$28:$AY$37,0)),$AY$27,IF(ISNUMBER(MATCH(AH63,$AY$25:$AY$26,0)),$AY$24,IF(ISNUMBER(MATCH(AH63,$AF$5:$AF$40,0)),$AF$4,$P$4)))</f>
        <v>0</v>
      </c>
      <c r="AI12" s="196">
        <f t="shared" si="29"/>
        <v>0</v>
      </c>
      <c r="AJ12" s="196">
        <f t="shared" si="29"/>
        <v>0</v>
      </c>
      <c r="AK12" s="196" t="str">
        <f t="shared" si="29"/>
        <v>W</v>
      </c>
      <c r="AL12" s="196" t="str">
        <f t="shared" si="29"/>
        <v>W</v>
      </c>
      <c r="AM12" s="196">
        <f t="shared" si="29"/>
        <v>1</v>
      </c>
      <c r="AN12" s="196">
        <f t="shared" si="29"/>
        <v>1</v>
      </c>
      <c r="AO12" s="196">
        <f t="shared" si="29"/>
        <v>0</v>
      </c>
      <c r="AP12" s="196">
        <f t="shared" si="29"/>
        <v>0</v>
      </c>
      <c r="AQ12" s="196">
        <f t="shared" si="29"/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5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6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7"/>
        <v>2</v>
      </c>
      <c r="S13" s="231" t="str">
        <f t="shared" si="18"/>
        <v/>
      </c>
      <c r="T13" s="231">
        <f t="shared" si="19"/>
        <v>9</v>
      </c>
      <c r="U13" s="231" t="str">
        <f t="shared" si="19"/>
        <v/>
      </c>
      <c r="V13" s="231" t="str">
        <f t="shared" si="19"/>
        <v/>
      </c>
      <c r="W13" s="231" t="str">
        <f t="shared" si="19"/>
        <v/>
      </c>
      <c r="X13" s="231" t="str">
        <f t="shared" si="19"/>
        <v/>
      </c>
      <c r="Y13" s="231" t="str">
        <f t="shared" si="19"/>
        <v/>
      </c>
      <c r="Z13" s="231" t="str">
        <f t="shared" si="19"/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3"/>
        <v>6,8</v>
      </c>
      <c r="AG13" s="237">
        <f t="shared" si="24"/>
        <v>8</v>
      </c>
      <c r="AH13" s="196">
        <f t="shared" ref="AH13:AQ13" si="30">IF(ISNUMBER(MATCH(AH64,$AY$28:$AY$37,0)),$AY$27,IF(ISNUMBER(MATCH(AH64,$AY$25:$AY$26,0)),$AY$24,IF(ISNUMBER(MATCH(AH64,$AF$5:$AF$40,0)),$AF$4,$P$4)))</f>
        <v>0</v>
      </c>
      <c r="AI13" s="196">
        <f t="shared" si="30"/>
        <v>0</v>
      </c>
      <c r="AJ13" s="196">
        <f t="shared" si="30"/>
        <v>0</v>
      </c>
      <c r="AK13" s="196" t="str">
        <f t="shared" si="30"/>
        <v>W</v>
      </c>
      <c r="AL13" s="196" t="str">
        <f t="shared" si="30"/>
        <v>W</v>
      </c>
      <c r="AM13" s="196">
        <f t="shared" si="30"/>
        <v>1</v>
      </c>
      <c r="AN13" s="196">
        <f t="shared" si="30"/>
        <v>1</v>
      </c>
      <c r="AO13" s="196">
        <f t="shared" si="30"/>
        <v>0</v>
      </c>
      <c r="AP13" s="196">
        <f t="shared" si="30"/>
        <v>0</v>
      </c>
      <c r="AQ13" s="196">
        <f t="shared" si="30"/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5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6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7"/>
        <v>3</v>
      </c>
      <c r="S14" s="231" t="str">
        <f t="shared" si="18"/>
        <v/>
      </c>
      <c r="T14" s="231" t="str">
        <f t="shared" si="19"/>
        <v/>
      </c>
      <c r="U14" s="231">
        <f t="shared" si="19"/>
        <v>10</v>
      </c>
      <c r="V14" s="231" t="str">
        <f t="shared" si="19"/>
        <v/>
      </c>
      <c r="W14" s="231" t="str">
        <f t="shared" si="19"/>
        <v/>
      </c>
      <c r="X14" s="231" t="str">
        <f t="shared" si="19"/>
        <v/>
      </c>
      <c r="Y14" s="231" t="str">
        <f t="shared" si="19"/>
        <v/>
      </c>
      <c r="Z14" s="231" t="str">
        <f t="shared" si="19"/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3"/>
        <v>5,3</v>
      </c>
      <c r="AG14" s="237">
        <f t="shared" si="24"/>
        <v>9</v>
      </c>
      <c r="AH14" s="196">
        <f t="shared" ref="AH14:AQ14" si="31">IF(ISNUMBER(MATCH(AH65,$AY$28:$AY$37,0)),$AY$27,IF(ISNUMBER(MATCH(AH65,$AY$25:$AY$26,0)),$AY$24,IF(ISNUMBER(MATCH(AH65,$AF$5:$AF$40,0)),$AF$4,$P$4)))</f>
        <v>0</v>
      </c>
      <c r="AI14" s="196">
        <f t="shared" si="31"/>
        <v>0</v>
      </c>
      <c r="AJ14" s="196">
        <f t="shared" si="31"/>
        <v>0</v>
      </c>
      <c r="AK14" s="196" t="str">
        <f t="shared" si="31"/>
        <v>W</v>
      </c>
      <c r="AL14" s="196" t="str">
        <f t="shared" si="31"/>
        <v>W</v>
      </c>
      <c r="AM14" s="196">
        <f t="shared" si="31"/>
        <v>1</v>
      </c>
      <c r="AN14" s="196">
        <f t="shared" si="31"/>
        <v>0</v>
      </c>
      <c r="AO14" s="196">
        <f t="shared" si="31"/>
        <v>0</v>
      </c>
      <c r="AP14" s="196">
        <f t="shared" si="31"/>
        <v>0</v>
      </c>
      <c r="AQ14" s="196">
        <f t="shared" si="31"/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5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6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7"/>
        <v>3</v>
      </c>
      <c r="S15" s="231" t="str">
        <f t="shared" si="18"/>
        <v/>
      </c>
      <c r="T15" s="231" t="str">
        <f t="shared" si="19"/>
        <v/>
      </c>
      <c r="U15" s="231">
        <f t="shared" si="19"/>
        <v>11</v>
      </c>
      <c r="V15" s="231" t="str">
        <f t="shared" si="19"/>
        <v/>
      </c>
      <c r="W15" s="231" t="str">
        <f t="shared" si="19"/>
        <v/>
      </c>
      <c r="X15" s="231" t="str">
        <f t="shared" si="19"/>
        <v/>
      </c>
      <c r="Y15" s="231" t="str">
        <f t="shared" si="19"/>
        <v/>
      </c>
      <c r="Z15" s="231" t="str">
        <f t="shared" si="19"/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3"/>
        <v>6,3</v>
      </c>
      <c r="AG15" s="237">
        <f t="shared" si="24"/>
        <v>10</v>
      </c>
      <c r="AH15" s="196">
        <f t="shared" ref="AH15:AQ15" si="32">IF(ISNUMBER(MATCH(AH66,$AY$28:$AY$37,0)),$AY$27,IF(ISNUMBER(MATCH(AH66,$AY$25:$AY$26,0)),$AY$24,IF(ISNUMBER(MATCH(AH66,$AF$5:$AF$40,0)),$AF$4,$P$4)))</f>
        <v>0</v>
      </c>
      <c r="AI15" s="196">
        <f t="shared" si="32"/>
        <v>0</v>
      </c>
      <c r="AJ15" s="196">
        <f t="shared" si="32"/>
        <v>0</v>
      </c>
      <c r="AK15" s="196" t="str">
        <f t="shared" si="32"/>
        <v>W</v>
      </c>
      <c r="AL15" s="196" t="str">
        <f t="shared" si="32"/>
        <v>W</v>
      </c>
      <c r="AM15" s="196">
        <f t="shared" si="32"/>
        <v>0</v>
      </c>
      <c r="AN15" s="196">
        <f t="shared" si="32"/>
        <v>1</v>
      </c>
      <c r="AO15" s="196">
        <f t="shared" si="32"/>
        <v>0</v>
      </c>
      <c r="AP15" s="196">
        <f t="shared" si="32"/>
        <v>0</v>
      </c>
      <c r="AQ15" s="196">
        <f t="shared" si="32"/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5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6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7"/>
        <v>3</v>
      </c>
      <c r="S16" s="231" t="str">
        <f t="shared" si="18"/>
        <v/>
      </c>
      <c r="T16" s="231" t="str">
        <f t="shared" ref="T16:Z25" si="33">IF($R16=T$3,$B16,$S$4)</f>
        <v/>
      </c>
      <c r="U16" s="231">
        <f t="shared" si="33"/>
        <v>12</v>
      </c>
      <c r="V16" s="231" t="str">
        <f t="shared" si="33"/>
        <v/>
      </c>
      <c r="W16" s="231" t="str">
        <f t="shared" si="33"/>
        <v/>
      </c>
      <c r="X16" s="231" t="str">
        <f t="shared" si="33"/>
        <v/>
      </c>
      <c r="Y16" s="231" t="str">
        <f t="shared" si="33"/>
        <v/>
      </c>
      <c r="Z16" s="231" t="str">
        <f t="shared" si="33"/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3"/>
        <v>7,3</v>
      </c>
      <c r="AG16" s="237">
        <f t="shared" si="24"/>
        <v>11</v>
      </c>
      <c r="AH16" s="196">
        <f t="shared" ref="AH16:AQ16" si="34">IF(ISNUMBER(MATCH(AH67,$AY$28:$AY$37,0)),$AY$27,IF(ISNUMBER(MATCH(AH67,$AY$25:$AY$26,0)),$AY$24,IF(ISNUMBER(MATCH(AH67,$AF$5:$AF$40,0)),$AF$4,$P$4)))</f>
        <v>0</v>
      </c>
      <c r="AI16" s="196">
        <f t="shared" si="34"/>
        <v>0</v>
      </c>
      <c r="AJ16" s="196">
        <f t="shared" si="34"/>
        <v>0</v>
      </c>
      <c r="AK16" s="196">
        <f t="shared" si="34"/>
        <v>0</v>
      </c>
      <c r="AL16" s="196">
        <f t="shared" si="34"/>
        <v>0</v>
      </c>
      <c r="AM16" s="196">
        <f t="shared" si="34"/>
        <v>0</v>
      </c>
      <c r="AN16" s="196">
        <f t="shared" si="34"/>
        <v>1</v>
      </c>
      <c r="AO16" s="196">
        <f t="shared" si="34"/>
        <v>0</v>
      </c>
      <c r="AP16" s="196">
        <f t="shared" si="34"/>
        <v>0</v>
      </c>
      <c r="AQ16" s="196">
        <f t="shared" si="34"/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5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6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7"/>
        <v>3</v>
      </c>
      <c r="S17" s="231" t="str">
        <f t="shared" si="18"/>
        <v/>
      </c>
      <c r="T17" s="231" t="str">
        <f t="shared" si="33"/>
        <v/>
      </c>
      <c r="U17" s="231">
        <f t="shared" si="33"/>
        <v>13</v>
      </c>
      <c r="V17" s="231" t="str">
        <f t="shared" si="33"/>
        <v/>
      </c>
      <c r="W17" s="231" t="str">
        <f t="shared" si="33"/>
        <v/>
      </c>
      <c r="X17" s="231" t="str">
        <f t="shared" si="33"/>
        <v/>
      </c>
      <c r="Y17" s="231" t="str">
        <f t="shared" si="33"/>
        <v/>
      </c>
      <c r="Z17" s="231" t="str">
        <f t="shared" si="33"/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3"/>
        <v>8,4</v>
      </c>
      <c r="AG17" s="237">
        <f t="shared" si="24"/>
        <v>12</v>
      </c>
      <c r="AH17" s="196">
        <f t="shared" ref="AH17:AQ17" si="35">IF(ISNUMBER(MATCH(AH68,$AY$28:$AY$37,0)),$AY$27,IF(ISNUMBER(MATCH(AH68,$AY$25:$AY$26,0)),$AY$24,IF(ISNUMBER(MATCH(AH68,$AF$5:$AF$40,0)),$AF$4,$P$4)))</f>
        <v>0</v>
      </c>
      <c r="AI17" s="196">
        <f t="shared" si="35"/>
        <v>0</v>
      </c>
      <c r="AJ17" s="196">
        <f t="shared" si="35"/>
        <v>0</v>
      </c>
      <c r="AK17" s="196">
        <f t="shared" si="35"/>
        <v>0</v>
      </c>
      <c r="AL17" s="196">
        <f t="shared" si="35"/>
        <v>0</v>
      </c>
      <c r="AM17" s="196">
        <f t="shared" si="35"/>
        <v>0</v>
      </c>
      <c r="AN17" s="196">
        <f t="shared" si="35"/>
        <v>1</v>
      </c>
      <c r="AO17" s="196">
        <f t="shared" si="35"/>
        <v>0</v>
      </c>
      <c r="AP17" s="196">
        <f t="shared" si="35"/>
        <v>0</v>
      </c>
      <c r="AQ17" s="196">
        <f t="shared" si="35"/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5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6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7"/>
        <v>3</v>
      </c>
      <c r="S18" s="231" t="str">
        <f t="shared" si="18"/>
        <v/>
      </c>
      <c r="T18" s="231" t="str">
        <f t="shared" si="33"/>
        <v/>
      </c>
      <c r="U18" s="231">
        <f t="shared" si="33"/>
        <v>14</v>
      </c>
      <c r="V18" s="231" t="str">
        <f t="shared" si="33"/>
        <v/>
      </c>
      <c r="W18" s="231" t="str">
        <f t="shared" si="33"/>
        <v/>
      </c>
      <c r="X18" s="231" t="str">
        <f t="shared" si="33"/>
        <v/>
      </c>
      <c r="Y18" s="231" t="str">
        <f t="shared" si="33"/>
        <v/>
      </c>
      <c r="Z18" s="231" t="str">
        <f t="shared" si="33"/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3"/>
        <v>8,5</v>
      </c>
      <c r="AG18" s="237">
        <f t="shared" si="24"/>
        <v>13</v>
      </c>
      <c r="AH18" s="196">
        <f t="shared" ref="AH18:AQ18" si="36">IF(ISNUMBER(MATCH(AH69,$AY$28:$AY$37,0)),$AY$27,IF(ISNUMBER(MATCH(AH69,$AY$25:$AY$26,0)),$AY$24,IF(ISNUMBER(MATCH(AH69,$AF$5:$AF$40,0)),$AF$4,$P$4)))</f>
        <v>-1</v>
      </c>
      <c r="AI18" s="196">
        <f t="shared" si="36"/>
        <v>1</v>
      </c>
      <c r="AJ18" s="196">
        <f t="shared" si="36"/>
        <v>1</v>
      </c>
      <c r="AK18" s="196">
        <f t="shared" si="36"/>
        <v>1</v>
      </c>
      <c r="AL18" s="196">
        <f t="shared" si="36"/>
        <v>1</v>
      </c>
      <c r="AM18" s="196">
        <f t="shared" si="36"/>
        <v>1</v>
      </c>
      <c r="AN18" s="196">
        <f t="shared" si="36"/>
        <v>1</v>
      </c>
      <c r="AO18" s="196">
        <f t="shared" si="36"/>
        <v>1</v>
      </c>
      <c r="AP18" s="196">
        <f t="shared" si="36"/>
        <v>0</v>
      </c>
      <c r="AQ18" s="196">
        <f t="shared" si="36"/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5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6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7"/>
        <v>3</v>
      </c>
      <c r="S19" s="231" t="str">
        <f t="shared" si="18"/>
        <v/>
      </c>
      <c r="T19" s="231" t="str">
        <f t="shared" si="33"/>
        <v/>
      </c>
      <c r="U19" s="231">
        <f t="shared" si="33"/>
        <v>15</v>
      </c>
      <c r="V19" s="231" t="str">
        <f t="shared" si="33"/>
        <v/>
      </c>
      <c r="W19" s="231" t="str">
        <f t="shared" si="33"/>
        <v/>
      </c>
      <c r="X19" s="231" t="str">
        <f t="shared" si="33"/>
        <v/>
      </c>
      <c r="Y19" s="231" t="str">
        <f t="shared" si="33"/>
        <v/>
      </c>
      <c r="Z19" s="231" t="str">
        <f t="shared" si="33"/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3"/>
        <v>8,6</v>
      </c>
      <c r="AG19" s="237">
        <f t="shared" si="24"/>
        <v>14</v>
      </c>
      <c r="AH19" s="196">
        <f t="shared" ref="AH19:AQ19" si="37">IF(ISNUMBER(MATCH(AH70,$AY$28:$AY$37,0)),$AY$27,IF(ISNUMBER(MATCH(AH70,$AY$25:$AY$26,0)),$AY$24,IF(ISNUMBER(MATCH(AH70,$AF$5:$AF$40,0)),$AF$4,$P$4)))</f>
        <v>0</v>
      </c>
      <c r="AI19" s="196">
        <f t="shared" si="37"/>
        <v>0</v>
      </c>
      <c r="AJ19" s="196">
        <f t="shared" si="37"/>
        <v>0</v>
      </c>
      <c r="AK19" s="196">
        <f t="shared" si="37"/>
        <v>0</v>
      </c>
      <c r="AL19" s="196">
        <f t="shared" si="37"/>
        <v>0</v>
      </c>
      <c r="AM19" s="196">
        <f t="shared" si="37"/>
        <v>0</v>
      </c>
      <c r="AN19" s="196">
        <f t="shared" si="37"/>
        <v>0</v>
      </c>
      <c r="AO19" s="196">
        <f t="shared" si="37"/>
        <v>0</v>
      </c>
      <c r="AP19" s="196">
        <f t="shared" si="37"/>
        <v>-1</v>
      </c>
      <c r="AQ19" s="196">
        <f t="shared" si="37"/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5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6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7"/>
        <v>4</v>
      </c>
      <c r="S20" s="231" t="str">
        <f t="shared" si="18"/>
        <v/>
      </c>
      <c r="T20" s="231" t="str">
        <f t="shared" si="33"/>
        <v/>
      </c>
      <c r="U20" s="231" t="str">
        <f t="shared" si="33"/>
        <v/>
      </c>
      <c r="V20" s="231">
        <f t="shared" si="33"/>
        <v>16</v>
      </c>
      <c r="W20" s="231" t="str">
        <f t="shared" si="33"/>
        <v/>
      </c>
      <c r="X20" s="231" t="str">
        <f t="shared" si="33"/>
        <v/>
      </c>
      <c r="Y20" s="231" t="str">
        <f t="shared" si="33"/>
        <v/>
      </c>
      <c r="Z20" s="231" t="str">
        <f t="shared" si="33"/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3"/>
        <v>10,5</v>
      </c>
      <c r="AG20" s="237">
        <f t="shared" si="24"/>
        <v>15</v>
      </c>
      <c r="AH20" s="196">
        <f t="shared" ref="AH20:AQ20" si="38">IF(ISNUMBER(MATCH(AH71,$AY$28:$AY$37,0)),$AY$27,IF(ISNUMBER(MATCH(AH71,$AY$25:$AY$26,0)),$AY$24,IF(ISNUMBER(MATCH(AH71,$AF$5:$AF$40,0)),$AF$4,$P$4)))</f>
        <v>0</v>
      </c>
      <c r="AI20" s="196">
        <f t="shared" si="38"/>
        <v>0</v>
      </c>
      <c r="AJ20" s="196">
        <f t="shared" si="38"/>
        <v>0</v>
      </c>
      <c r="AK20" s="196">
        <f t="shared" si="38"/>
        <v>0</v>
      </c>
      <c r="AL20" s="196">
        <f t="shared" si="38"/>
        <v>0</v>
      </c>
      <c r="AM20" s="196">
        <f t="shared" si="38"/>
        <v>0</v>
      </c>
      <c r="AN20" s="196">
        <f t="shared" si="38"/>
        <v>0</v>
      </c>
      <c r="AO20" s="196">
        <f t="shared" si="38"/>
        <v>0</v>
      </c>
      <c r="AP20" s="196">
        <f t="shared" si="38"/>
        <v>0</v>
      </c>
      <c r="AQ20" s="196">
        <f t="shared" si="38"/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5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6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7"/>
        <v>4</v>
      </c>
      <c r="S21" s="231" t="str">
        <f t="shared" si="18"/>
        <v/>
      </c>
      <c r="T21" s="231" t="str">
        <f t="shared" si="33"/>
        <v/>
      </c>
      <c r="U21" s="231" t="str">
        <f t="shared" si="33"/>
        <v/>
      </c>
      <c r="V21" s="231">
        <f t="shared" si="33"/>
        <v>17</v>
      </c>
      <c r="W21" s="231" t="str">
        <f t="shared" si="33"/>
        <v/>
      </c>
      <c r="X21" s="231" t="str">
        <f t="shared" si="33"/>
        <v/>
      </c>
      <c r="Y21" s="231" t="str">
        <f t="shared" si="33"/>
        <v/>
      </c>
      <c r="Z21" s="231" t="str">
        <f t="shared" si="33"/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5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6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7"/>
        <v>4</v>
      </c>
      <c r="S22" s="231" t="str">
        <f t="shared" si="18"/>
        <v/>
      </c>
      <c r="T22" s="231" t="str">
        <f t="shared" si="33"/>
        <v/>
      </c>
      <c r="U22" s="231" t="str">
        <f t="shared" si="33"/>
        <v/>
      </c>
      <c r="V22" s="231">
        <f t="shared" si="33"/>
        <v>18</v>
      </c>
      <c r="W22" s="231" t="str">
        <f t="shared" si="33"/>
        <v/>
      </c>
      <c r="X22" s="231" t="str">
        <f t="shared" si="33"/>
        <v/>
      </c>
      <c r="Y22" s="231" t="str">
        <f t="shared" si="33"/>
        <v/>
      </c>
      <c r="Z22" s="231" t="str">
        <f t="shared" si="33"/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5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6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7"/>
        <v>4</v>
      </c>
      <c r="S23" s="231" t="str">
        <f t="shared" si="18"/>
        <v/>
      </c>
      <c r="T23" s="231" t="str">
        <f t="shared" si="33"/>
        <v/>
      </c>
      <c r="U23" s="231" t="str">
        <f t="shared" si="33"/>
        <v/>
      </c>
      <c r="V23" s="231">
        <f t="shared" si="33"/>
        <v>19</v>
      </c>
      <c r="W23" s="231" t="str">
        <f t="shared" si="33"/>
        <v/>
      </c>
      <c r="X23" s="231" t="str">
        <f t="shared" si="33"/>
        <v/>
      </c>
      <c r="Y23" s="231" t="str">
        <f t="shared" si="33"/>
        <v/>
      </c>
      <c r="Z23" s="231" t="str">
        <f t="shared" si="33"/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5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6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7"/>
        <v>5</v>
      </c>
      <c r="S24" s="231" t="str">
        <f t="shared" si="18"/>
        <v/>
      </c>
      <c r="T24" s="231" t="str">
        <f t="shared" si="33"/>
        <v/>
      </c>
      <c r="U24" s="231" t="str">
        <f t="shared" si="33"/>
        <v/>
      </c>
      <c r="V24" s="231" t="str">
        <f t="shared" si="33"/>
        <v/>
      </c>
      <c r="W24" s="231">
        <f t="shared" si="33"/>
        <v>20</v>
      </c>
      <c r="X24" s="231" t="str">
        <f t="shared" si="33"/>
        <v/>
      </c>
      <c r="Y24" s="231" t="str">
        <f t="shared" si="33"/>
        <v/>
      </c>
      <c r="Z24" s="231" t="str">
        <f t="shared" si="33"/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3"/>
        <v>7,7</v>
      </c>
      <c r="AG24" s="237"/>
      <c r="AH24" s="237">
        <v>1</v>
      </c>
      <c r="AI24" s="237">
        <f>AH24+1</f>
        <v>2</v>
      </c>
      <c r="AJ24" s="237">
        <f t="shared" ref="AJ24:AQ24" si="39">AI24+1</f>
        <v>3</v>
      </c>
      <c r="AK24" s="237">
        <f t="shared" si="39"/>
        <v>4</v>
      </c>
      <c r="AL24" s="237">
        <f t="shared" si="39"/>
        <v>5</v>
      </c>
      <c r="AM24" s="237">
        <f t="shared" si="39"/>
        <v>6</v>
      </c>
      <c r="AN24" s="237">
        <f t="shared" si="39"/>
        <v>7</v>
      </c>
      <c r="AO24" s="237">
        <f t="shared" si="39"/>
        <v>8</v>
      </c>
      <c r="AP24" s="237">
        <f t="shared" si="39"/>
        <v>9</v>
      </c>
      <c r="AQ24" s="237">
        <f t="shared" si="3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5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6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7"/>
        <v>5</v>
      </c>
      <c r="S25" s="231" t="str">
        <f t="shared" si="18"/>
        <v/>
      </c>
      <c r="T25" s="231" t="str">
        <f t="shared" si="33"/>
        <v/>
      </c>
      <c r="U25" s="231" t="str">
        <f t="shared" si="33"/>
        <v/>
      </c>
      <c r="V25" s="231" t="str">
        <f t="shared" si="33"/>
        <v/>
      </c>
      <c r="W25" s="231">
        <f t="shared" si="33"/>
        <v>21</v>
      </c>
      <c r="X25" s="231" t="str">
        <f t="shared" si="33"/>
        <v/>
      </c>
      <c r="Y25" s="231" t="str">
        <f t="shared" si="33"/>
        <v/>
      </c>
      <c r="Z25" s="231" t="str">
        <f t="shared" si="33"/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3"/>
        <v>7,8</v>
      </c>
      <c r="AG25" s="237">
        <v>1</v>
      </c>
      <c r="AH25" s="196">
        <f>AH6</f>
        <v>1</v>
      </c>
      <c r="AI25" s="196">
        <f t="shared" ref="AI25:AQ25" si="40">AI6</f>
        <v>0</v>
      </c>
      <c r="AJ25" s="196">
        <f t="shared" si="40"/>
        <v>0</v>
      </c>
      <c r="AK25" s="196">
        <f t="shared" si="40"/>
        <v>0</v>
      </c>
      <c r="AL25" s="196">
        <f t="shared" si="40"/>
        <v>0</v>
      </c>
      <c r="AM25" s="196">
        <f t="shared" si="40"/>
        <v>0</v>
      </c>
      <c r="AN25" s="196">
        <f t="shared" si="40"/>
        <v>0</v>
      </c>
      <c r="AO25" s="196">
        <f t="shared" si="40"/>
        <v>0</v>
      </c>
      <c r="AP25" s="196">
        <f t="shared" si="40"/>
        <v>0</v>
      </c>
      <c r="AQ25" s="196">
        <f t="shared" si="4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5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6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7"/>
        <v>5</v>
      </c>
      <c r="S26" s="231" t="str">
        <f t="shared" si="18"/>
        <v/>
      </c>
      <c r="T26" s="231" t="str">
        <f t="shared" ref="T26:Z40" si="41">IF($R26=T$3,$B26,$S$4)</f>
        <v/>
      </c>
      <c r="U26" s="231" t="str">
        <f t="shared" si="41"/>
        <v/>
      </c>
      <c r="V26" s="231" t="str">
        <f t="shared" si="41"/>
        <v/>
      </c>
      <c r="W26" s="231">
        <f t="shared" si="41"/>
        <v>22</v>
      </c>
      <c r="X26" s="231" t="str">
        <f t="shared" si="41"/>
        <v/>
      </c>
      <c r="Y26" s="231" t="str">
        <f t="shared" si="41"/>
        <v/>
      </c>
      <c r="Z26" s="231" t="str">
        <f t="shared" si="41"/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3"/>
        <v>6,8</v>
      </c>
      <c r="AG26" s="237">
        <f>AG25+1</f>
        <v>2</v>
      </c>
      <c r="AH26" s="196">
        <f t="shared" ref="AH26:AQ26" si="42">AH7</f>
        <v>0</v>
      </c>
      <c r="AI26" s="196">
        <f t="shared" si="42"/>
        <v>1</v>
      </c>
      <c r="AJ26" s="196">
        <f t="shared" si="42"/>
        <v>0</v>
      </c>
      <c r="AK26" s="196">
        <f t="shared" si="42"/>
        <v>0</v>
      </c>
      <c r="AL26" s="196">
        <f t="shared" si="42"/>
        <v>0</v>
      </c>
      <c r="AM26" s="196">
        <f t="shared" si="42"/>
        <v>0</v>
      </c>
      <c r="AN26" s="196">
        <f t="shared" si="42"/>
        <v>0</v>
      </c>
      <c r="AO26" s="196">
        <f t="shared" si="42"/>
        <v>0</v>
      </c>
      <c r="AP26" s="196">
        <f t="shared" si="42"/>
        <v>0</v>
      </c>
      <c r="AQ26" s="196">
        <f t="shared" si="42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5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6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7"/>
        <v>5</v>
      </c>
      <c r="S27" s="231" t="str">
        <f t="shared" si="18"/>
        <v/>
      </c>
      <c r="T27" s="231" t="str">
        <f t="shared" si="41"/>
        <v/>
      </c>
      <c r="U27" s="231" t="str">
        <f t="shared" si="41"/>
        <v/>
      </c>
      <c r="V27" s="231" t="str">
        <f t="shared" si="41"/>
        <v/>
      </c>
      <c r="W27" s="231">
        <f t="shared" si="41"/>
        <v>23</v>
      </c>
      <c r="X27" s="231" t="str">
        <f t="shared" si="41"/>
        <v/>
      </c>
      <c r="Y27" s="231" t="str">
        <f t="shared" si="41"/>
        <v/>
      </c>
      <c r="Z27" s="231" t="str">
        <f t="shared" si="41"/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3"/>
        <v>6,9</v>
      </c>
      <c r="AG27" s="237">
        <f t="shared" ref="AG27:AG39" si="43">AG26+1</f>
        <v>3</v>
      </c>
      <c r="AH27" s="196">
        <f t="shared" ref="AH27:AQ27" si="44">AH8</f>
        <v>0</v>
      </c>
      <c r="AI27" s="196">
        <f t="shared" si="44"/>
        <v>0</v>
      </c>
      <c r="AJ27" s="196">
        <f t="shared" si="44"/>
        <v>1</v>
      </c>
      <c r="AK27" s="196">
        <f t="shared" si="44"/>
        <v>1</v>
      </c>
      <c r="AL27" s="196">
        <v>3</v>
      </c>
      <c r="AM27" s="196">
        <v>3</v>
      </c>
      <c r="AN27" s="196">
        <v>3</v>
      </c>
      <c r="AO27" s="196">
        <f t="shared" si="44"/>
        <v>0</v>
      </c>
      <c r="AP27" s="196">
        <f t="shared" si="44"/>
        <v>0</v>
      </c>
      <c r="AQ27" s="196">
        <f t="shared" si="44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5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6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7"/>
        <v>6</v>
      </c>
      <c r="S28" s="231" t="str">
        <f t="shared" si="18"/>
        <v/>
      </c>
      <c r="T28" s="231" t="str">
        <f t="shared" si="41"/>
        <v/>
      </c>
      <c r="U28" s="231" t="str">
        <f t="shared" si="41"/>
        <v/>
      </c>
      <c r="V28" s="231" t="str">
        <f t="shared" si="41"/>
        <v/>
      </c>
      <c r="W28" s="231" t="str">
        <f t="shared" si="41"/>
        <v/>
      </c>
      <c r="X28" s="231">
        <f t="shared" si="41"/>
        <v>24</v>
      </c>
      <c r="Y28" s="231" t="str">
        <f t="shared" si="41"/>
        <v/>
      </c>
      <c r="Z28" s="231" t="str">
        <f t="shared" si="41"/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3"/>
        <v>7,10</v>
      </c>
      <c r="AG28" s="237">
        <f t="shared" si="43"/>
        <v>4</v>
      </c>
      <c r="AH28" s="196">
        <f t="shared" ref="AH28:AQ28" si="45">AH9</f>
        <v>0</v>
      </c>
      <c r="AI28" s="196">
        <f t="shared" si="45"/>
        <v>0</v>
      </c>
      <c r="AJ28" s="196">
        <f t="shared" si="45"/>
        <v>0</v>
      </c>
      <c r="AK28" s="196">
        <f t="shared" si="45"/>
        <v>0</v>
      </c>
      <c r="AL28" s="196">
        <v>2</v>
      </c>
      <c r="AM28" s="196">
        <f t="shared" si="45"/>
        <v>0</v>
      </c>
      <c r="AN28" s="196">
        <f t="shared" si="45"/>
        <v>0</v>
      </c>
      <c r="AO28" s="196">
        <v>3</v>
      </c>
      <c r="AP28" s="196">
        <f t="shared" si="45"/>
        <v>0</v>
      </c>
      <c r="AQ28" s="196">
        <f t="shared" si="45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5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6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7"/>
        <v>6</v>
      </c>
      <c r="S29" s="231" t="str">
        <f t="shared" si="18"/>
        <v/>
      </c>
      <c r="T29" s="231" t="str">
        <f t="shared" si="41"/>
        <v/>
      </c>
      <c r="U29" s="231" t="str">
        <f t="shared" si="41"/>
        <v/>
      </c>
      <c r="V29" s="231" t="str">
        <f t="shared" si="41"/>
        <v/>
      </c>
      <c r="W29" s="231" t="str">
        <f t="shared" si="41"/>
        <v/>
      </c>
      <c r="X29" s="231">
        <f t="shared" si="41"/>
        <v>25</v>
      </c>
      <c r="Y29" s="231" t="str">
        <f t="shared" si="41"/>
        <v/>
      </c>
      <c r="Z29" s="231" t="str">
        <f t="shared" si="41"/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3"/>
        <v>7,11</v>
      </c>
      <c r="AG29" s="237">
        <f t="shared" si="43"/>
        <v>5</v>
      </c>
      <c r="AH29" s="196">
        <f t="shared" ref="AH29:AN29" si="46">AH10</f>
        <v>0</v>
      </c>
      <c r="AI29" s="196">
        <f t="shared" si="46"/>
        <v>0</v>
      </c>
      <c r="AJ29" s="196">
        <f t="shared" si="46"/>
        <v>0</v>
      </c>
      <c r="AK29" s="196">
        <f t="shared" si="46"/>
        <v>0</v>
      </c>
      <c r="AL29" s="196">
        <f t="shared" si="46"/>
        <v>0</v>
      </c>
      <c r="AM29" s="196">
        <v>2</v>
      </c>
      <c r="AN29" s="196">
        <f t="shared" si="46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47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5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6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7"/>
        <v>6</v>
      </c>
      <c r="S30" s="231" t="str">
        <f t="shared" si="18"/>
        <v/>
      </c>
      <c r="T30" s="231" t="str">
        <f t="shared" si="41"/>
        <v/>
      </c>
      <c r="U30" s="231" t="str">
        <f t="shared" si="41"/>
        <v/>
      </c>
      <c r="V30" s="231" t="str">
        <f t="shared" si="41"/>
        <v/>
      </c>
      <c r="W30" s="231" t="str">
        <f t="shared" si="41"/>
        <v/>
      </c>
      <c r="X30" s="231">
        <f t="shared" si="41"/>
        <v>26</v>
      </c>
      <c r="Y30" s="231" t="str">
        <f t="shared" si="41"/>
        <v/>
      </c>
      <c r="Z30" s="231" t="str">
        <f t="shared" si="41"/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3"/>
        <v>7,12</v>
      </c>
      <c r="AG30" s="237">
        <f t="shared" si="43"/>
        <v>6</v>
      </c>
      <c r="AH30" s="196">
        <f t="shared" ref="AH30:AQ30" si="48">AH11</f>
        <v>0</v>
      </c>
      <c r="AI30" s="196">
        <f t="shared" si="48"/>
        <v>0</v>
      </c>
      <c r="AJ30" s="196">
        <f t="shared" si="48"/>
        <v>0</v>
      </c>
      <c r="AK30" s="196" t="str">
        <f t="shared" si="48"/>
        <v>W</v>
      </c>
      <c r="AL30" s="196" t="str">
        <f t="shared" si="48"/>
        <v>W</v>
      </c>
      <c r="AM30" s="196">
        <v>2</v>
      </c>
      <c r="AN30" s="196">
        <f t="shared" si="48"/>
        <v>0</v>
      </c>
      <c r="AO30" s="196">
        <v>5</v>
      </c>
      <c r="AP30" s="196">
        <f t="shared" si="48"/>
        <v>0</v>
      </c>
      <c r="AQ30" s="196">
        <f t="shared" si="48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47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5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6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7"/>
        <v>6</v>
      </c>
      <c r="S31" s="231" t="str">
        <f t="shared" si="18"/>
        <v/>
      </c>
      <c r="T31" s="231" t="str">
        <f t="shared" si="41"/>
        <v/>
      </c>
      <c r="U31" s="231" t="str">
        <f t="shared" si="41"/>
        <v/>
      </c>
      <c r="V31" s="231" t="str">
        <f t="shared" si="41"/>
        <v/>
      </c>
      <c r="W31" s="231" t="str">
        <f t="shared" si="41"/>
        <v/>
      </c>
      <c r="X31" s="231">
        <f t="shared" si="41"/>
        <v>27</v>
      </c>
      <c r="Y31" s="231" t="str">
        <f t="shared" si="41"/>
        <v/>
      </c>
      <c r="Z31" s="231" t="str">
        <f t="shared" si="41"/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3"/>
        <v>7,13</v>
      </c>
      <c r="AG31" s="237">
        <f t="shared" si="43"/>
        <v>7</v>
      </c>
      <c r="AH31" s="196">
        <f t="shared" ref="AH31:AQ31" si="49">AH12</f>
        <v>0</v>
      </c>
      <c r="AI31" s="196">
        <f t="shared" si="49"/>
        <v>0</v>
      </c>
      <c r="AJ31" s="196">
        <f t="shared" si="49"/>
        <v>0</v>
      </c>
      <c r="AK31" s="196" t="str">
        <f t="shared" si="49"/>
        <v>W</v>
      </c>
      <c r="AL31" s="196" t="str">
        <f t="shared" si="49"/>
        <v>W</v>
      </c>
      <c r="AM31" s="196">
        <v>2</v>
      </c>
      <c r="AN31" s="196">
        <v>5</v>
      </c>
      <c r="AO31" s="196">
        <f t="shared" si="49"/>
        <v>0</v>
      </c>
      <c r="AP31" s="196">
        <f t="shared" si="49"/>
        <v>0</v>
      </c>
      <c r="AQ31" s="196">
        <f t="shared" si="49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47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5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6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7"/>
        <v>7</v>
      </c>
      <c r="S32" s="231" t="str">
        <f t="shared" si="18"/>
        <v/>
      </c>
      <c r="T32" s="231" t="str">
        <f t="shared" si="41"/>
        <v/>
      </c>
      <c r="U32" s="231" t="str">
        <f t="shared" si="41"/>
        <v/>
      </c>
      <c r="V32" s="231" t="str">
        <f t="shared" si="41"/>
        <v/>
      </c>
      <c r="W32" s="231" t="str">
        <f t="shared" si="41"/>
        <v/>
      </c>
      <c r="X32" s="231" t="str">
        <f t="shared" si="41"/>
        <v/>
      </c>
      <c r="Y32" s="231">
        <f t="shared" si="41"/>
        <v>28</v>
      </c>
      <c r="Z32" s="231" t="str">
        <f t="shared" si="41"/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3"/>
        <v>9,14</v>
      </c>
      <c r="AG32" s="237">
        <f t="shared" si="43"/>
        <v>8</v>
      </c>
      <c r="AH32" s="196">
        <f t="shared" ref="AH32:AQ32" si="50">AH13</f>
        <v>0</v>
      </c>
      <c r="AI32" s="196">
        <f t="shared" si="50"/>
        <v>0</v>
      </c>
      <c r="AJ32" s="196">
        <f t="shared" si="50"/>
        <v>0</v>
      </c>
      <c r="AK32" s="196" t="str">
        <f t="shared" si="50"/>
        <v>W</v>
      </c>
      <c r="AL32" s="196" t="str">
        <f t="shared" si="50"/>
        <v>W</v>
      </c>
      <c r="AM32" s="196">
        <v>2</v>
      </c>
      <c r="AN32" s="196">
        <v>5</v>
      </c>
      <c r="AO32" s="196">
        <f t="shared" si="50"/>
        <v>0</v>
      </c>
      <c r="AP32" s="196">
        <f t="shared" si="50"/>
        <v>0</v>
      </c>
      <c r="AQ32" s="196">
        <f t="shared" si="50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47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5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6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7"/>
        <v>7</v>
      </c>
      <c r="S33" s="231" t="str">
        <f t="shared" si="18"/>
        <v/>
      </c>
      <c r="T33" s="231" t="str">
        <f t="shared" si="41"/>
        <v/>
      </c>
      <c r="U33" s="231" t="str">
        <f t="shared" si="41"/>
        <v/>
      </c>
      <c r="V33" s="231" t="str">
        <f t="shared" si="41"/>
        <v/>
      </c>
      <c r="W33" s="231" t="str">
        <f t="shared" si="41"/>
        <v/>
      </c>
      <c r="X33" s="231" t="str">
        <f t="shared" si="41"/>
        <v/>
      </c>
      <c r="Y33" s="231">
        <f t="shared" si="41"/>
        <v>29</v>
      </c>
      <c r="Z33" s="231" t="str">
        <f t="shared" si="41"/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3"/>
        <v>8,13</v>
      </c>
      <c r="AG33" s="237">
        <f t="shared" si="43"/>
        <v>9</v>
      </c>
      <c r="AH33" s="196">
        <f t="shared" ref="AH33:AQ33" si="51">AH14</f>
        <v>0</v>
      </c>
      <c r="AI33" s="196">
        <f t="shared" si="51"/>
        <v>0</v>
      </c>
      <c r="AJ33" s="196">
        <f t="shared" si="51"/>
        <v>0</v>
      </c>
      <c r="AK33" s="196" t="str">
        <f t="shared" si="51"/>
        <v>W</v>
      </c>
      <c r="AL33" s="196" t="str">
        <f t="shared" si="51"/>
        <v>W</v>
      </c>
      <c r="AM33" s="196">
        <v>6</v>
      </c>
      <c r="AN33" s="196">
        <f t="shared" si="51"/>
        <v>0</v>
      </c>
      <c r="AO33" s="196">
        <f t="shared" si="51"/>
        <v>0</v>
      </c>
      <c r="AP33" s="196">
        <f t="shared" si="51"/>
        <v>0</v>
      </c>
      <c r="AQ33" s="196">
        <f t="shared" si="51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47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5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6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7"/>
        <v>7</v>
      </c>
      <c r="S34" s="231" t="str">
        <f t="shared" si="18"/>
        <v/>
      </c>
      <c r="T34" s="231" t="str">
        <f t="shared" si="41"/>
        <v/>
      </c>
      <c r="U34" s="231" t="str">
        <f t="shared" si="41"/>
        <v/>
      </c>
      <c r="V34" s="231" t="str">
        <f t="shared" si="41"/>
        <v/>
      </c>
      <c r="W34" s="231" t="str">
        <f t="shared" si="41"/>
        <v/>
      </c>
      <c r="X34" s="231" t="str">
        <f t="shared" si="41"/>
        <v/>
      </c>
      <c r="Y34" s="231">
        <f t="shared" si="41"/>
        <v>30</v>
      </c>
      <c r="Z34" s="231" t="str">
        <f t="shared" si="41"/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3"/>
        <v>7,13</v>
      </c>
      <c r="AG34" s="237">
        <f t="shared" si="43"/>
        <v>10</v>
      </c>
      <c r="AH34" s="196">
        <f t="shared" ref="AH34:AQ34" si="52">AH15</f>
        <v>0</v>
      </c>
      <c r="AI34" s="196">
        <f t="shared" si="52"/>
        <v>0</v>
      </c>
      <c r="AJ34" s="196">
        <f t="shared" si="52"/>
        <v>0</v>
      </c>
      <c r="AK34" s="196" t="str">
        <f t="shared" si="52"/>
        <v>W</v>
      </c>
      <c r="AL34" s="196" t="str">
        <f t="shared" si="52"/>
        <v>W</v>
      </c>
      <c r="AM34" s="196">
        <f t="shared" si="52"/>
        <v>0</v>
      </c>
      <c r="AN34" s="196">
        <v>6</v>
      </c>
      <c r="AO34" s="196">
        <f t="shared" si="52"/>
        <v>0</v>
      </c>
      <c r="AP34" s="196">
        <f t="shared" si="52"/>
        <v>0</v>
      </c>
      <c r="AQ34" s="196">
        <f t="shared" si="52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47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5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6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7"/>
        <v>7</v>
      </c>
      <c r="S35" s="231" t="str">
        <f t="shared" si="18"/>
        <v/>
      </c>
      <c r="T35" s="231" t="str">
        <f t="shared" si="41"/>
        <v/>
      </c>
      <c r="U35" s="231" t="str">
        <f t="shared" si="41"/>
        <v/>
      </c>
      <c r="V35" s="231" t="str">
        <f t="shared" si="41"/>
        <v/>
      </c>
      <c r="W35" s="231" t="str">
        <f t="shared" si="41"/>
        <v/>
      </c>
      <c r="X35" s="231" t="str">
        <f t="shared" si="41"/>
        <v/>
      </c>
      <c r="Y35" s="231">
        <f t="shared" si="41"/>
        <v>31</v>
      </c>
      <c r="Z35" s="231" t="str">
        <f t="shared" si="41"/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3"/>
        <v>6,13</v>
      </c>
      <c r="AG35" s="237">
        <f t="shared" si="43"/>
        <v>11</v>
      </c>
      <c r="AH35" s="196">
        <f t="shared" ref="AH35:AQ35" si="53">AH16</f>
        <v>0</v>
      </c>
      <c r="AI35" s="196">
        <f t="shared" si="53"/>
        <v>0</v>
      </c>
      <c r="AJ35" s="196">
        <f t="shared" si="53"/>
        <v>0</v>
      </c>
      <c r="AK35" s="196">
        <f t="shared" si="53"/>
        <v>0</v>
      </c>
      <c r="AL35" s="196">
        <f t="shared" si="53"/>
        <v>0</v>
      </c>
      <c r="AM35" s="196">
        <f t="shared" si="53"/>
        <v>0</v>
      </c>
      <c r="AN35" s="196">
        <v>6</v>
      </c>
      <c r="AO35" s="196">
        <f t="shared" si="53"/>
        <v>0</v>
      </c>
      <c r="AP35" s="196">
        <f t="shared" si="53"/>
        <v>0</v>
      </c>
      <c r="AQ35" s="196">
        <f t="shared" si="53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47"/>
        <v>5,9</v>
      </c>
      <c r="AZ35" s="209"/>
      <c r="BA35" s="201">
        <f t="shared" ref="BA35:BJ35" si="54">IF(BA19=0,$BA$18,BA19)</f>
        <v>1105</v>
      </c>
      <c r="BB35" s="201">
        <f t="shared" si="54"/>
        <v>1105</v>
      </c>
      <c r="BC35" s="201">
        <f t="shared" si="54"/>
        <v>997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9"/>
      <c r="BL35" s="201">
        <f t="shared" ref="BL35:BU35" si="55">IF(BL19=0,$BL$18,BL19)</f>
        <v>1110</v>
      </c>
      <c r="BM35" s="201">
        <f t="shared" si="55"/>
        <v>1110</v>
      </c>
      <c r="BN35" s="201">
        <f t="shared" si="55"/>
        <v>997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9"/>
      <c r="BW35" s="201">
        <f t="shared" ref="BW35:CF35" si="56">IF(BW19=0,$BW$18,BW19)</f>
        <v>1000</v>
      </c>
      <c r="BX35" s="201">
        <f t="shared" si="56"/>
        <v>1000</v>
      </c>
      <c r="BY35" s="201">
        <f t="shared" si="56"/>
        <v>530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9"/>
      <c r="CH35" s="209"/>
      <c r="CI35" s="235">
        <f t="shared" si="15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6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7"/>
        <v>8</v>
      </c>
      <c r="S36" s="231" t="str">
        <f t="shared" si="18"/>
        <v/>
      </c>
      <c r="T36" s="231" t="str">
        <f t="shared" si="41"/>
        <v/>
      </c>
      <c r="U36" s="231" t="str">
        <f t="shared" si="41"/>
        <v/>
      </c>
      <c r="V36" s="231" t="str">
        <f t="shared" si="41"/>
        <v/>
      </c>
      <c r="W36" s="231" t="str">
        <f t="shared" si="41"/>
        <v/>
      </c>
      <c r="X36" s="231" t="str">
        <f t="shared" si="41"/>
        <v/>
      </c>
      <c r="Y36" s="231" t="str">
        <f t="shared" si="41"/>
        <v/>
      </c>
      <c r="Z36" s="231">
        <f t="shared" si="41"/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3"/>
        <v>5,13</v>
      </c>
      <c r="AG36" s="237">
        <f t="shared" si="43"/>
        <v>12</v>
      </c>
      <c r="AH36" s="196">
        <f t="shared" ref="AH36:AQ36" si="57">AH17</f>
        <v>0</v>
      </c>
      <c r="AI36" s="196">
        <f t="shared" si="57"/>
        <v>0</v>
      </c>
      <c r="AJ36" s="196">
        <f t="shared" si="57"/>
        <v>0</v>
      </c>
      <c r="AK36" s="196">
        <f t="shared" si="57"/>
        <v>0</v>
      </c>
      <c r="AL36" s="196">
        <f t="shared" si="57"/>
        <v>0</v>
      </c>
      <c r="AM36" s="196">
        <f t="shared" si="57"/>
        <v>0</v>
      </c>
      <c r="AN36" s="196">
        <v>6</v>
      </c>
      <c r="AO36" s="196">
        <f t="shared" si="57"/>
        <v>0</v>
      </c>
      <c r="AP36" s="196">
        <f t="shared" si="57"/>
        <v>0</v>
      </c>
      <c r="AQ36" s="196">
        <f t="shared" si="57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47"/>
        <v>4,10</v>
      </c>
      <c r="AZ36" s="209"/>
      <c r="BA36" s="201">
        <f t="shared" ref="BA36:BJ36" si="58">IF(BA20=0,$BA$18,BA20)</f>
        <v>1105</v>
      </c>
      <c r="BB36" s="201">
        <f t="shared" si="58"/>
        <v>1095</v>
      </c>
      <c r="BC36" s="201">
        <f t="shared" si="58"/>
        <v>1105</v>
      </c>
      <c r="BD36" s="201">
        <f t="shared" si="58"/>
        <v>997</v>
      </c>
      <c r="BE36" s="201">
        <f t="shared" si="58"/>
        <v>997</v>
      </c>
      <c r="BF36" s="201">
        <f t="shared" si="58"/>
        <v>1100</v>
      </c>
      <c r="BG36" s="201">
        <f t="shared" si="58"/>
        <v>1100</v>
      </c>
      <c r="BH36" s="201">
        <f t="shared" si="58"/>
        <v>1110</v>
      </c>
      <c r="BI36" s="201">
        <f t="shared" si="58"/>
        <v>997</v>
      </c>
      <c r="BJ36" s="201">
        <f t="shared" si="58"/>
        <v>997</v>
      </c>
      <c r="BK36" s="209"/>
      <c r="BL36" s="201">
        <f t="shared" ref="BL36:BU36" si="59">IF(BL20=0,$BL$18,BL20)</f>
        <v>1110</v>
      </c>
      <c r="BM36" s="201">
        <f t="shared" si="59"/>
        <v>1105</v>
      </c>
      <c r="BN36" s="201">
        <f t="shared" si="59"/>
        <v>1110</v>
      </c>
      <c r="BO36" s="201">
        <f t="shared" si="59"/>
        <v>997</v>
      </c>
      <c r="BP36" s="201">
        <f t="shared" si="59"/>
        <v>997</v>
      </c>
      <c r="BQ36" s="201">
        <f t="shared" si="59"/>
        <v>1100</v>
      </c>
      <c r="BR36" s="201">
        <f t="shared" si="59"/>
        <v>1100</v>
      </c>
      <c r="BS36" s="201">
        <f t="shared" si="59"/>
        <v>1110</v>
      </c>
      <c r="BT36" s="201">
        <f t="shared" si="59"/>
        <v>997</v>
      </c>
      <c r="BU36" s="201">
        <f t="shared" si="59"/>
        <v>997</v>
      </c>
      <c r="BV36" s="209"/>
      <c r="BW36" s="201">
        <f t="shared" ref="BW36:CF36" si="60">IF(BW20=0,$BW$18,BW20)</f>
        <v>1000</v>
      </c>
      <c r="BX36" s="201">
        <f t="shared" si="60"/>
        <v>900</v>
      </c>
      <c r="BY36" s="201">
        <f t="shared" si="60"/>
        <v>900</v>
      </c>
      <c r="BZ36" s="201">
        <f t="shared" si="60"/>
        <v>530</v>
      </c>
      <c r="CA36" s="201">
        <f t="shared" si="60"/>
        <v>530</v>
      </c>
      <c r="CB36" s="201">
        <f t="shared" si="60"/>
        <v>950</v>
      </c>
      <c r="CC36" s="201">
        <f t="shared" si="60"/>
        <v>950</v>
      </c>
      <c r="CD36" s="201">
        <f t="shared" si="60"/>
        <v>950</v>
      </c>
      <c r="CE36" s="201">
        <f t="shared" si="60"/>
        <v>530</v>
      </c>
      <c r="CF36" s="201">
        <f t="shared" si="60"/>
        <v>530</v>
      </c>
      <c r="CG36" s="209"/>
      <c r="CH36" s="209"/>
      <c r="CI36" s="235">
        <f t="shared" si="15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6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7"/>
        <v>8</v>
      </c>
      <c r="S37" s="231" t="str">
        <f t="shared" si="18"/>
        <v/>
      </c>
      <c r="T37" s="231" t="str">
        <f t="shared" si="41"/>
        <v/>
      </c>
      <c r="U37" s="231" t="str">
        <f t="shared" si="41"/>
        <v/>
      </c>
      <c r="V37" s="231" t="str">
        <f t="shared" si="41"/>
        <v/>
      </c>
      <c r="W37" s="231" t="str">
        <f t="shared" si="41"/>
        <v/>
      </c>
      <c r="X37" s="231" t="str">
        <f t="shared" si="41"/>
        <v/>
      </c>
      <c r="Y37" s="231" t="str">
        <f t="shared" si="41"/>
        <v/>
      </c>
      <c r="Z37" s="231">
        <f t="shared" si="41"/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3"/>
        <v>4,13</v>
      </c>
      <c r="AG37" s="237">
        <f t="shared" si="43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47"/>
        <v>5,10</v>
      </c>
      <c r="AZ37" s="209"/>
      <c r="BA37" s="201">
        <f t="shared" ref="BA37:BJ37" si="61">IF(BA21=0,$BA$18,BA21)</f>
        <v>997</v>
      </c>
      <c r="BB37" s="201">
        <f t="shared" si="61"/>
        <v>1100</v>
      </c>
      <c r="BC37" s="201">
        <f t="shared" si="61"/>
        <v>1085</v>
      </c>
      <c r="BD37" s="201">
        <f t="shared" si="61"/>
        <v>1080</v>
      </c>
      <c r="BE37" s="201">
        <f t="shared" si="61"/>
        <v>1078</v>
      </c>
      <c r="BF37" s="201">
        <f t="shared" si="61"/>
        <v>1076</v>
      </c>
      <c r="BG37" s="201">
        <f t="shared" si="61"/>
        <v>1073</v>
      </c>
      <c r="BH37" s="201">
        <f t="shared" si="61"/>
        <v>1090</v>
      </c>
      <c r="BI37" s="201">
        <f t="shared" si="61"/>
        <v>997</v>
      </c>
      <c r="BJ37" s="201">
        <f t="shared" si="61"/>
        <v>997</v>
      </c>
      <c r="BK37" s="209"/>
      <c r="BL37" s="201">
        <f t="shared" ref="BL37:BU37" si="62">IF(BL21=0,$BL$18,BL21)</f>
        <v>997</v>
      </c>
      <c r="BM37" s="201">
        <f t="shared" si="62"/>
        <v>1100</v>
      </c>
      <c r="BN37" s="201">
        <f t="shared" si="62"/>
        <v>1095</v>
      </c>
      <c r="BO37" s="201">
        <f t="shared" si="62"/>
        <v>1088</v>
      </c>
      <c r="BP37" s="201">
        <f t="shared" si="62"/>
        <v>1085</v>
      </c>
      <c r="BQ37" s="201">
        <f t="shared" si="62"/>
        <v>1085</v>
      </c>
      <c r="BR37" s="201">
        <f t="shared" si="62"/>
        <v>1085</v>
      </c>
      <c r="BS37" s="201">
        <f t="shared" si="62"/>
        <v>1090</v>
      </c>
      <c r="BT37" s="201">
        <f t="shared" si="62"/>
        <v>997</v>
      </c>
      <c r="BU37" s="201">
        <f t="shared" si="62"/>
        <v>997</v>
      </c>
      <c r="BV37" s="209"/>
      <c r="BW37" s="201">
        <f t="shared" ref="BW37:CF37" si="63">IF(BW21=0,$BW$18,BW21)</f>
        <v>530</v>
      </c>
      <c r="BX37" s="201">
        <f t="shared" si="63"/>
        <v>850</v>
      </c>
      <c r="BY37" s="201">
        <f t="shared" si="63"/>
        <v>670</v>
      </c>
      <c r="BZ37" s="201">
        <f t="shared" si="63"/>
        <v>680</v>
      </c>
      <c r="CA37" s="201">
        <f t="shared" si="63"/>
        <v>680</v>
      </c>
      <c r="CB37" s="201">
        <f t="shared" si="63"/>
        <v>770</v>
      </c>
      <c r="CC37" s="201">
        <f t="shared" si="63"/>
        <v>770</v>
      </c>
      <c r="CD37" s="201">
        <f t="shared" si="63"/>
        <v>890</v>
      </c>
      <c r="CE37" s="201">
        <f t="shared" si="63"/>
        <v>530</v>
      </c>
      <c r="CF37" s="201">
        <f t="shared" si="63"/>
        <v>530</v>
      </c>
      <c r="CG37" s="209"/>
      <c r="CH37" s="209"/>
      <c r="CI37" s="235">
        <f t="shared" si="15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6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7"/>
        <v>8</v>
      </c>
      <c r="S38" s="231" t="str">
        <f t="shared" si="18"/>
        <v/>
      </c>
      <c r="T38" s="231" t="str">
        <f t="shared" si="41"/>
        <v/>
      </c>
      <c r="U38" s="231" t="str">
        <f t="shared" si="41"/>
        <v/>
      </c>
      <c r="V38" s="231" t="str">
        <f t="shared" si="41"/>
        <v/>
      </c>
      <c r="W38" s="231" t="str">
        <f t="shared" si="41"/>
        <v/>
      </c>
      <c r="X38" s="231" t="str">
        <f t="shared" si="41"/>
        <v/>
      </c>
      <c r="Y38" s="231" t="str">
        <f t="shared" si="41"/>
        <v/>
      </c>
      <c r="Z38" s="231">
        <f t="shared" si="41"/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3"/>
        <v>3,13</v>
      </c>
      <c r="AG38" s="237">
        <f t="shared" si="43"/>
        <v>14</v>
      </c>
      <c r="AH38" s="196">
        <f t="shared" ref="AH38:AQ38" si="64">AH19</f>
        <v>0</v>
      </c>
      <c r="AI38" s="196">
        <f t="shared" si="64"/>
        <v>0</v>
      </c>
      <c r="AJ38" s="196">
        <f t="shared" si="64"/>
        <v>0</v>
      </c>
      <c r="AK38" s="196">
        <f t="shared" si="64"/>
        <v>0</v>
      </c>
      <c r="AL38" s="196">
        <f t="shared" si="64"/>
        <v>0</v>
      </c>
      <c r="AM38" s="196">
        <f t="shared" si="64"/>
        <v>0</v>
      </c>
      <c r="AN38" s="196">
        <f t="shared" si="64"/>
        <v>0</v>
      </c>
      <c r="AO38" s="196">
        <f t="shared" si="64"/>
        <v>0</v>
      </c>
      <c r="AP38" s="196">
        <v>7</v>
      </c>
      <c r="AQ38" s="196">
        <f t="shared" si="64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65">IF(BA22=0,$BA$18,BA22)</f>
        <v>1110</v>
      </c>
      <c r="BB38" s="201">
        <f t="shared" si="65"/>
        <v>1100</v>
      </c>
      <c r="BC38" s="201">
        <f t="shared" si="65"/>
        <v>1090</v>
      </c>
      <c r="BD38" s="201">
        <f t="shared" si="65"/>
        <v>1085</v>
      </c>
      <c r="BE38" s="201">
        <f t="shared" si="65"/>
        <v>1076</v>
      </c>
      <c r="BF38" s="201">
        <f t="shared" si="65"/>
        <v>1080</v>
      </c>
      <c r="BG38" s="201">
        <f t="shared" si="65"/>
        <v>1080</v>
      </c>
      <c r="BH38" s="201">
        <f t="shared" si="65"/>
        <v>1070</v>
      </c>
      <c r="BI38" s="201">
        <f t="shared" si="65"/>
        <v>1100</v>
      </c>
      <c r="BJ38" s="201">
        <f t="shared" si="65"/>
        <v>997</v>
      </c>
      <c r="BK38" s="209"/>
      <c r="BL38" s="201">
        <f t="shared" ref="BL38:BU38" si="66">IF(BL22=0,$BL$18,BL22)</f>
        <v>1105</v>
      </c>
      <c r="BM38" s="201">
        <f t="shared" si="66"/>
        <v>1100</v>
      </c>
      <c r="BN38" s="201">
        <f t="shared" si="66"/>
        <v>1090</v>
      </c>
      <c r="BO38" s="201">
        <f t="shared" si="66"/>
        <v>1083</v>
      </c>
      <c r="BP38" s="201">
        <f t="shared" si="66"/>
        <v>1078</v>
      </c>
      <c r="BQ38" s="201">
        <f t="shared" si="66"/>
        <v>1075</v>
      </c>
      <c r="BR38" s="201">
        <f t="shared" si="66"/>
        <v>1080</v>
      </c>
      <c r="BS38" s="201">
        <f t="shared" si="66"/>
        <v>1085</v>
      </c>
      <c r="BT38" s="201">
        <f t="shared" si="66"/>
        <v>1100</v>
      </c>
      <c r="BU38" s="201">
        <f t="shared" si="66"/>
        <v>997</v>
      </c>
      <c r="BV38" s="209"/>
      <c r="BW38" s="201">
        <f t="shared" ref="BW38:CF38" si="67">IF(BW22=0,$BW$18,BW22)</f>
        <v>925</v>
      </c>
      <c r="BX38" s="201">
        <f t="shared" si="67"/>
        <v>850</v>
      </c>
      <c r="BY38" s="201">
        <f t="shared" si="67"/>
        <v>650</v>
      </c>
      <c r="BZ38" s="201">
        <f t="shared" si="67"/>
        <v>650</v>
      </c>
      <c r="CA38" s="201">
        <f t="shared" si="67"/>
        <v>650</v>
      </c>
      <c r="CB38" s="201">
        <f t="shared" si="67"/>
        <v>680</v>
      </c>
      <c r="CC38" s="201">
        <f t="shared" si="67"/>
        <v>740</v>
      </c>
      <c r="CD38" s="201">
        <f t="shared" si="67"/>
        <v>850</v>
      </c>
      <c r="CE38" s="201">
        <f t="shared" si="67"/>
        <v>950</v>
      </c>
      <c r="CF38" s="201">
        <f t="shared" si="67"/>
        <v>530</v>
      </c>
      <c r="CG38" s="209"/>
      <c r="CH38" s="209"/>
      <c r="CI38" s="235">
        <f t="shared" si="15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6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7"/>
        <v>8</v>
      </c>
      <c r="S39" s="231" t="str">
        <f t="shared" si="18"/>
        <v/>
      </c>
      <c r="T39" s="231" t="str">
        <f t="shared" si="41"/>
        <v/>
      </c>
      <c r="U39" s="231" t="str">
        <f t="shared" si="41"/>
        <v/>
      </c>
      <c r="V39" s="231" t="str">
        <f t="shared" si="41"/>
        <v/>
      </c>
      <c r="W39" s="231" t="str">
        <f t="shared" si="41"/>
        <v/>
      </c>
      <c r="X39" s="231" t="str">
        <f t="shared" si="41"/>
        <v/>
      </c>
      <c r="Y39" s="231" t="str">
        <f t="shared" si="41"/>
        <v/>
      </c>
      <c r="Z39" s="231">
        <f t="shared" si="41"/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3"/>
        <v>2,13</v>
      </c>
      <c r="AG39" s="237">
        <f t="shared" si="43"/>
        <v>15</v>
      </c>
      <c r="AH39" s="196">
        <f t="shared" ref="AH39:AQ39" si="68">AH20</f>
        <v>0</v>
      </c>
      <c r="AI39" s="196">
        <f t="shared" si="68"/>
        <v>0</v>
      </c>
      <c r="AJ39" s="196">
        <f t="shared" si="68"/>
        <v>0</v>
      </c>
      <c r="AK39" s="196">
        <f t="shared" si="68"/>
        <v>0</v>
      </c>
      <c r="AL39" s="196">
        <f t="shared" si="68"/>
        <v>0</v>
      </c>
      <c r="AM39" s="196">
        <f t="shared" si="68"/>
        <v>0</v>
      </c>
      <c r="AN39" s="196">
        <f t="shared" si="68"/>
        <v>0</v>
      </c>
      <c r="AO39" s="196">
        <f t="shared" si="68"/>
        <v>0</v>
      </c>
      <c r="AP39" s="196">
        <f t="shared" si="68"/>
        <v>0</v>
      </c>
      <c r="AQ39" s="196">
        <f t="shared" si="68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69">AU39</f>
        <v>r01_stage</v>
      </c>
      <c r="AY39" s="211" t="s">
        <v>29</v>
      </c>
      <c r="AZ39" s="209"/>
      <c r="BA39" s="201">
        <f t="shared" ref="BA39:BJ39" si="70">IF(BA23=0,$BA$18,BA23)</f>
        <v>1110</v>
      </c>
      <c r="BB39" s="201">
        <f t="shared" si="70"/>
        <v>1100</v>
      </c>
      <c r="BC39" s="201">
        <f t="shared" si="70"/>
        <v>1085</v>
      </c>
      <c r="BD39" s="201">
        <f t="shared" si="70"/>
        <v>1080</v>
      </c>
      <c r="BE39" s="201">
        <f t="shared" si="70"/>
        <v>1078</v>
      </c>
      <c r="BF39" s="201">
        <f t="shared" si="70"/>
        <v>1074</v>
      </c>
      <c r="BG39" s="201">
        <f t="shared" si="70"/>
        <v>1077</v>
      </c>
      <c r="BH39" s="201">
        <f t="shared" si="70"/>
        <v>1066</v>
      </c>
      <c r="BI39" s="201">
        <f t="shared" si="70"/>
        <v>1075</v>
      </c>
      <c r="BJ39" s="201">
        <f t="shared" si="70"/>
        <v>1080</v>
      </c>
      <c r="BK39" s="209"/>
      <c r="BL39" s="201">
        <f t="shared" ref="BL39:BU39" si="71">IF(BL23=0,$BL$18,BL23)</f>
        <v>1105</v>
      </c>
      <c r="BM39" s="201">
        <f t="shared" si="71"/>
        <v>1090</v>
      </c>
      <c r="BN39" s="201">
        <f t="shared" si="71"/>
        <v>1080</v>
      </c>
      <c r="BO39" s="201">
        <f t="shared" si="71"/>
        <v>1077</v>
      </c>
      <c r="BP39" s="201">
        <f t="shared" si="71"/>
        <v>1074</v>
      </c>
      <c r="BQ39" s="201">
        <f t="shared" si="71"/>
        <v>1073</v>
      </c>
      <c r="BR39" s="201">
        <f t="shared" si="71"/>
        <v>1074</v>
      </c>
      <c r="BS39" s="201">
        <f t="shared" si="71"/>
        <v>1078</v>
      </c>
      <c r="BT39" s="201">
        <f t="shared" si="71"/>
        <v>1080</v>
      </c>
      <c r="BU39" s="201">
        <f t="shared" si="71"/>
        <v>1085</v>
      </c>
      <c r="BV39" s="209"/>
      <c r="BW39" s="201">
        <f t="shared" ref="BW39:CF39" si="72">IF(BW23=0,$BW$18,BW23)</f>
        <v>925</v>
      </c>
      <c r="BX39" s="201">
        <f t="shared" si="72"/>
        <v>800</v>
      </c>
      <c r="BY39" s="201">
        <f t="shared" si="72"/>
        <v>650</v>
      </c>
      <c r="BZ39" s="201">
        <f t="shared" si="72"/>
        <v>600</v>
      </c>
      <c r="CA39" s="201">
        <f t="shared" si="72"/>
        <v>600</v>
      </c>
      <c r="CB39" s="201">
        <f t="shared" si="72"/>
        <v>600</v>
      </c>
      <c r="CC39" s="201">
        <f t="shared" si="72"/>
        <v>650</v>
      </c>
      <c r="CD39" s="201">
        <f t="shared" si="72"/>
        <v>720</v>
      </c>
      <c r="CE39" s="201">
        <f t="shared" si="72"/>
        <v>850</v>
      </c>
      <c r="CF39" s="201">
        <f t="shared" si="72"/>
        <v>950</v>
      </c>
      <c r="CG39" s="209"/>
      <c r="CH39" s="209"/>
      <c r="CI39" s="235">
        <f t="shared" si="15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6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7"/>
        <v>8</v>
      </c>
      <c r="S40" s="231" t="str">
        <f t="shared" si="18"/>
        <v/>
      </c>
      <c r="T40" s="231" t="str">
        <f t="shared" si="41"/>
        <v/>
      </c>
      <c r="U40" s="231" t="str">
        <f t="shared" si="41"/>
        <v/>
      </c>
      <c r="V40" s="231" t="str">
        <f t="shared" si="41"/>
        <v/>
      </c>
      <c r="W40" s="231" t="str">
        <f t="shared" si="41"/>
        <v/>
      </c>
      <c r="X40" s="231" t="str">
        <f t="shared" si="41"/>
        <v/>
      </c>
      <c r="Y40" s="231" t="str">
        <f t="shared" si="41"/>
        <v/>
      </c>
      <c r="Z40" s="231">
        <f t="shared" si="41"/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69"/>
        <v>r02_stage</v>
      </c>
      <c r="AY40" s="211" t="s">
        <v>29</v>
      </c>
      <c r="AZ40" s="209"/>
      <c r="BA40" s="201">
        <f t="shared" ref="BA40:BJ40" si="73">IF(BA24=0,$BA$18,BA24)</f>
        <v>1105</v>
      </c>
      <c r="BB40" s="201">
        <f t="shared" si="73"/>
        <v>1095</v>
      </c>
      <c r="BC40" s="201">
        <f t="shared" si="73"/>
        <v>1080</v>
      </c>
      <c r="BD40" s="201">
        <f t="shared" si="73"/>
        <v>1077</v>
      </c>
      <c r="BE40" s="201">
        <f t="shared" si="73"/>
        <v>1073</v>
      </c>
      <c r="BF40" s="201">
        <f t="shared" si="73"/>
        <v>1069</v>
      </c>
      <c r="BG40" s="201">
        <f t="shared" si="73"/>
        <v>1070</v>
      </c>
      <c r="BH40" s="201">
        <f t="shared" si="73"/>
        <v>1063</v>
      </c>
      <c r="BI40" s="201">
        <f t="shared" si="73"/>
        <v>1085</v>
      </c>
      <c r="BJ40" s="201">
        <f t="shared" si="73"/>
        <v>1095</v>
      </c>
      <c r="BK40" s="209"/>
      <c r="BL40" s="201">
        <f t="shared" ref="BL40:BU40" si="74">IF(BL24=0,$BL$18,BL24)</f>
        <v>1100</v>
      </c>
      <c r="BM40" s="201">
        <f t="shared" si="74"/>
        <v>1080</v>
      </c>
      <c r="BN40" s="201">
        <f t="shared" si="74"/>
        <v>1075</v>
      </c>
      <c r="BO40" s="201">
        <f t="shared" si="74"/>
        <v>1072</v>
      </c>
      <c r="BP40" s="201">
        <f t="shared" si="74"/>
        <v>1071</v>
      </c>
      <c r="BQ40" s="201">
        <f t="shared" si="74"/>
        <v>1069</v>
      </c>
      <c r="BR40" s="201">
        <f t="shared" si="74"/>
        <v>1070</v>
      </c>
      <c r="BS40" s="201">
        <f t="shared" si="74"/>
        <v>1075</v>
      </c>
      <c r="BT40" s="201">
        <f t="shared" si="74"/>
        <v>1080</v>
      </c>
      <c r="BU40" s="201">
        <f t="shared" si="74"/>
        <v>1100</v>
      </c>
      <c r="BV40" s="209"/>
      <c r="BW40" s="201">
        <f t="shared" ref="BW40:CF40" si="75">IF(BW24=0,$BW$18,BW24)</f>
        <v>925</v>
      </c>
      <c r="BX40" s="201">
        <f t="shared" si="75"/>
        <v>800</v>
      </c>
      <c r="BY40" s="201">
        <f t="shared" si="75"/>
        <v>650</v>
      </c>
      <c r="BZ40" s="201">
        <f t="shared" si="75"/>
        <v>600</v>
      </c>
      <c r="CA40" s="201">
        <f t="shared" si="75"/>
        <v>550</v>
      </c>
      <c r="CB40" s="201">
        <f t="shared" si="75"/>
        <v>600</v>
      </c>
      <c r="CC40" s="201">
        <f t="shared" si="75"/>
        <v>650</v>
      </c>
      <c r="CD40" s="201">
        <f t="shared" si="75"/>
        <v>720</v>
      </c>
      <c r="CE40" s="201">
        <f t="shared" si="75"/>
        <v>850</v>
      </c>
      <c r="CF40" s="201">
        <f t="shared" si="75"/>
        <v>970</v>
      </c>
      <c r="CG40" s="209"/>
      <c r="CH40" s="209"/>
      <c r="CI40" s="235">
        <f t="shared" si="15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6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76">MIN(S5:S40)</f>
        <v>1</v>
      </c>
      <c r="T41" s="233">
        <f t="shared" si="76"/>
        <v>5</v>
      </c>
      <c r="U41" s="233">
        <f t="shared" si="76"/>
        <v>10</v>
      </c>
      <c r="V41" s="233">
        <f t="shared" si="76"/>
        <v>16</v>
      </c>
      <c r="W41" s="233">
        <f t="shared" si="76"/>
        <v>20</v>
      </c>
      <c r="X41" s="233">
        <f t="shared" si="76"/>
        <v>24</v>
      </c>
      <c r="Y41" s="233">
        <f t="shared" si="76"/>
        <v>28</v>
      </c>
      <c r="Z41" s="233">
        <f t="shared" si="76"/>
        <v>32</v>
      </c>
      <c r="AA41" s="141"/>
      <c r="AB41" s="141"/>
      <c r="AC41" s="141"/>
      <c r="AD41" s="141"/>
      <c r="AE41" s="141"/>
      <c r="AF41" s="141"/>
      <c r="AG41" s="141"/>
      <c r="AH41" s="129">
        <f t="shared" ref="AH41:AO46" si="77">IF(ISNUMBER(S41),INDEX($J$5:$J$40,S41,1),"")</f>
        <v>1093.048</v>
      </c>
      <c r="AI41" s="129">
        <f t="shared" si="77"/>
        <v>1071.93399999999</v>
      </c>
      <c r="AJ41" s="129">
        <f t="shared" si="77"/>
        <v>1073.63599999999</v>
      </c>
      <c r="AK41" s="129">
        <f t="shared" si="77"/>
        <v>1077.7270000000001</v>
      </c>
      <c r="AL41" s="129">
        <f t="shared" si="77"/>
        <v>1053.5</v>
      </c>
      <c r="AM41" s="129">
        <f t="shared" si="77"/>
        <v>1038.182</v>
      </c>
      <c r="AN41" s="129">
        <f t="shared" si="77"/>
        <v>1037.5809999999899</v>
      </c>
      <c r="AO41" s="129">
        <f t="shared" si="77"/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69"/>
        <v>r03_stage</v>
      </c>
      <c r="AY41" s="211" t="s">
        <v>29</v>
      </c>
      <c r="AZ41" s="209"/>
      <c r="BA41" s="201">
        <f t="shared" ref="BA41:BJ41" si="78">IF(BA25=0,$BA$18,BA25)</f>
        <v>1105</v>
      </c>
      <c r="BB41" s="201">
        <f t="shared" si="78"/>
        <v>1090</v>
      </c>
      <c r="BC41" s="201">
        <f t="shared" si="78"/>
        <v>1075</v>
      </c>
      <c r="BD41" s="201">
        <f t="shared" si="78"/>
        <v>1072</v>
      </c>
      <c r="BE41" s="201">
        <f t="shared" si="78"/>
        <v>1070</v>
      </c>
      <c r="BF41" s="201">
        <f t="shared" si="78"/>
        <v>1065</v>
      </c>
      <c r="BG41" s="201">
        <f t="shared" si="78"/>
        <v>1065</v>
      </c>
      <c r="BH41" s="201">
        <f t="shared" si="78"/>
        <v>1069</v>
      </c>
      <c r="BI41" s="201">
        <f t="shared" si="78"/>
        <v>1090</v>
      </c>
      <c r="BJ41" s="201">
        <f t="shared" si="78"/>
        <v>997</v>
      </c>
      <c r="BK41" s="209"/>
      <c r="BL41" s="201">
        <f t="shared" ref="BL41:BU41" si="79">IF(BL25=0,$BL$18,BL25)</f>
        <v>1100</v>
      </c>
      <c r="BM41" s="201">
        <f t="shared" si="79"/>
        <v>1080</v>
      </c>
      <c r="BN41" s="201">
        <f t="shared" si="79"/>
        <v>1070</v>
      </c>
      <c r="BO41" s="201">
        <f t="shared" si="79"/>
        <v>1065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1070</v>
      </c>
      <c r="BT41" s="201">
        <f t="shared" si="79"/>
        <v>1090</v>
      </c>
      <c r="BU41" s="201">
        <f t="shared" si="79"/>
        <v>997</v>
      </c>
      <c r="BV41" s="209"/>
      <c r="BW41" s="201">
        <f t="shared" ref="BW41:CF41" si="80">IF(BW25=0,$BW$18,BW25)</f>
        <v>925</v>
      </c>
      <c r="BX41" s="201">
        <f t="shared" si="80"/>
        <v>800</v>
      </c>
      <c r="BY41" s="201">
        <f t="shared" si="80"/>
        <v>650</v>
      </c>
      <c r="BZ41" s="201">
        <f t="shared" si="80"/>
        <v>600</v>
      </c>
      <c r="CA41" s="201">
        <f t="shared" si="80"/>
        <v>550</v>
      </c>
      <c r="CB41" s="201">
        <f t="shared" si="80"/>
        <v>600</v>
      </c>
      <c r="CC41" s="201">
        <f t="shared" si="80"/>
        <v>650</v>
      </c>
      <c r="CD41" s="201">
        <f t="shared" si="80"/>
        <v>720</v>
      </c>
      <c r="CE41" s="201">
        <f t="shared" si="80"/>
        <v>950</v>
      </c>
      <c r="CF41" s="201">
        <f t="shared" si="80"/>
        <v>530</v>
      </c>
      <c r="CG41" s="209"/>
      <c r="CH41" s="209"/>
      <c r="CI41" s="235">
        <f t="shared" si="15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6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 t="shared" ref="S42:Z46" si="81">IF(S41="","",IF(S41+1&lt;=S$2,S41+1,""))</f>
        <v>2</v>
      </c>
      <c r="T42" s="233">
        <f t="shared" si="81"/>
        <v>6</v>
      </c>
      <c r="U42" s="233">
        <f t="shared" si="81"/>
        <v>11</v>
      </c>
      <c r="V42" s="233">
        <f t="shared" si="81"/>
        <v>17</v>
      </c>
      <c r="W42" s="233">
        <f t="shared" si="81"/>
        <v>21</v>
      </c>
      <c r="X42" s="233">
        <f t="shared" si="81"/>
        <v>25</v>
      </c>
      <c r="Y42" s="233">
        <f t="shared" si="81"/>
        <v>29</v>
      </c>
      <c r="Z42" s="233">
        <f t="shared" si="81"/>
        <v>33</v>
      </c>
      <c r="AA42" s="141"/>
      <c r="AB42" s="141"/>
      <c r="AC42" s="141"/>
      <c r="AD42" s="141"/>
      <c r="AE42" s="141"/>
      <c r="AF42" s="141"/>
      <c r="AG42" s="141"/>
      <c r="AH42" s="129">
        <f t="shared" si="77"/>
        <v>1088.05899999999</v>
      </c>
      <c r="AI42" s="129">
        <f t="shared" si="77"/>
        <v>1066.509</v>
      </c>
      <c r="AJ42" s="129">
        <f t="shared" si="77"/>
        <v>1070.9090000000001</v>
      </c>
      <c r="AK42" s="129">
        <f t="shared" si="77"/>
        <v>1070.9090000000001</v>
      </c>
      <c r="AL42" s="129">
        <f t="shared" si="77"/>
        <v>1049.25</v>
      </c>
      <c r="AM42" s="129">
        <f t="shared" si="77"/>
        <v>1033.63599999999</v>
      </c>
      <c r="AN42" s="129">
        <f t="shared" si="77"/>
        <v>1032.5</v>
      </c>
      <c r="AO42" s="129">
        <f t="shared" si="77"/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69"/>
        <v>r04_stage</v>
      </c>
      <c r="AY42" s="211" t="s">
        <v>29</v>
      </c>
      <c r="AZ42" s="209"/>
      <c r="BA42" s="201">
        <f t="shared" ref="BA42:BJ42" si="82">IF(BA26=0,$BA$18,BA26)</f>
        <v>997</v>
      </c>
      <c r="BB42" s="201">
        <f t="shared" si="82"/>
        <v>1080</v>
      </c>
      <c r="BC42" s="201">
        <f t="shared" si="82"/>
        <v>1070</v>
      </c>
      <c r="BD42" s="201">
        <f t="shared" si="82"/>
        <v>1068</v>
      </c>
      <c r="BE42" s="201">
        <f t="shared" si="82"/>
        <v>1063</v>
      </c>
      <c r="BF42" s="201">
        <f t="shared" si="82"/>
        <v>1060</v>
      </c>
      <c r="BG42" s="201">
        <f t="shared" si="82"/>
        <v>1063</v>
      </c>
      <c r="BH42" s="201">
        <f t="shared" si="82"/>
        <v>1067</v>
      </c>
      <c r="BI42" s="201">
        <f t="shared" si="82"/>
        <v>1090</v>
      </c>
      <c r="BJ42" s="201">
        <f t="shared" si="82"/>
        <v>997</v>
      </c>
      <c r="BK42" s="209"/>
      <c r="BL42" s="201">
        <f t="shared" ref="BL42:BU42" si="83">IF(BL26=0,$BL$18,BL26)</f>
        <v>997</v>
      </c>
      <c r="BM42" s="201">
        <f t="shared" si="83"/>
        <v>1075</v>
      </c>
      <c r="BN42" s="201">
        <f t="shared" si="83"/>
        <v>1065</v>
      </c>
      <c r="BO42" s="201">
        <f t="shared" si="83"/>
        <v>1059</v>
      </c>
      <c r="BP42" s="201">
        <f t="shared" si="83"/>
        <v>1059</v>
      </c>
      <c r="BQ42" s="201">
        <f t="shared" si="83"/>
        <v>1058</v>
      </c>
      <c r="BR42" s="201">
        <f t="shared" si="83"/>
        <v>1063</v>
      </c>
      <c r="BS42" s="201">
        <f t="shared" si="83"/>
        <v>1070</v>
      </c>
      <c r="BT42" s="201">
        <f t="shared" si="83"/>
        <v>1090</v>
      </c>
      <c r="BU42" s="201">
        <f t="shared" si="83"/>
        <v>997</v>
      </c>
      <c r="BV42" s="209"/>
      <c r="BW42" s="201">
        <f t="shared" ref="BW42:CF42" si="84">IF(BW26=0,$BW$18,BW26)</f>
        <v>530</v>
      </c>
      <c r="BX42" s="201">
        <f t="shared" si="84"/>
        <v>850</v>
      </c>
      <c r="BY42" s="201">
        <f t="shared" si="84"/>
        <v>700</v>
      </c>
      <c r="BZ42" s="201">
        <f t="shared" si="84"/>
        <v>650</v>
      </c>
      <c r="CA42" s="201">
        <f t="shared" si="84"/>
        <v>570</v>
      </c>
      <c r="CB42" s="201">
        <f t="shared" si="84"/>
        <v>600</v>
      </c>
      <c r="CC42" s="201">
        <f t="shared" si="84"/>
        <v>700</v>
      </c>
      <c r="CD42" s="201">
        <f t="shared" si="84"/>
        <v>850</v>
      </c>
      <c r="CE42" s="201">
        <f t="shared" si="84"/>
        <v>950</v>
      </c>
      <c r="CF42" s="201">
        <f t="shared" si="84"/>
        <v>530</v>
      </c>
      <c r="CG42" s="209"/>
      <c r="CH42" s="209"/>
      <c r="CI42" s="235">
        <f t="shared" si="15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6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 t="shared" si="81"/>
        <v>3</v>
      </c>
      <c r="T43" s="233">
        <f t="shared" si="81"/>
        <v>7</v>
      </c>
      <c r="U43" s="233">
        <f t="shared" si="81"/>
        <v>12</v>
      </c>
      <c r="V43" s="233">
        <f t="shared" si="81"/>
        <v>18</v>
      </c>
      <c r="W43" s="233">
        <f t="shared" si="81"/>
        <v>22</v>
      </c>
      <c r="X43" s="233">
        <f t="shared" si="81"/>
        <v>26</v>
      </c>
      <c r="Y43" s="233">
        <f t="shared" si="81"/>
        <v>30</v>
      </c>
      <c r="Z43" s="233">
        <f t="shared" si="81"/>
        <v>34</v>
      </c>
      <c r="AA43" s="141"/>
      <c r="AB43" s="141"/>
      <c r="AC43" s="141"/>
      <c r="AD43" s="141"/>
      <c r="AE43" s="141"/>
      <c r="AF43" s="141"/>
      <c r="AG43" s="141"/>
      <c r="AH43" s="129">
        <f t="shared" si="77"/>
        <v>1082.4190000000001</v>
      </c>
      <c r="AI43" s="129">
        <f t="shared" si="77"/>
        <v>1061.7919999999899</v>
      </c>
      <c r="AJ43" s="129">
        <f t="shared" si="77"/>
        <v>1068.31799999999</v>
      </c>
      <c r="AK43" s="129">
        <f t="shared" si="77"/>
        <v>1063.182</v>
      </c>
      <c r="AL43" s="129">
        <f t="shared" si="77"/>
        <v>1046.25</v>
      </c>
      <c r="AM43" s="129">
        <f t="shared" si="77"/>
        <v>1029.0909999999899</v>
      </c>
      <c r="AN43" s="129">
        <f t="shared" si="77"/>
        <v>1027.4190000000001</v>
      </c>
      <c r="AO43" s="129">
        <f t="shared" si="77"/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69"/>
        <v>r01_flow</v>
      </c>
      <c r="AY43" s="211">
        <f>AW43+1</f>
        <v>4</v>
      </c>
      <c r="AZ43" s="209"/>
      <c r="BA43" s="201">
        <f t="shared" ref="BA43:BJ43" si="85">IF(BA27=0,$BA$18,BA27)</f>
        <v>997</v>
      </c>
      <c r="BB43" s="201">
        <f t="shared" si="85"/>
        <v>1075</v>
      </c>
      <c r="BC43" s="201">
        <f t="shared" si="85"/>
        <v>1065</v>
      </c>
      <c r="BD43" s="201">
        <f t="shared" si="85"/>
        <v>1062</v>
      </c>
      <c r="BE43" s="201">
        <f t="shared" si="85"/>
        <v>1058</v>
      </c>
      <c r="BF43" s="201">
        <f t="shared" si="85"/>
        <v>1052</v>
      </c>
      <c r="BG43" s="201">
        <f t="shared" si="85"/>
        <v>1055</v>
      </c>
      <c r="BH43" s="201">
        <f t="shared" si="85"/>
        <v>1065</v>
      </c>
      <c r="BI43" s="201">
        <f t="shared" si="85"/>
        <v>1090</v>
      </c>
      <c r="BJ43" s="201">
        <f t="shared" si="85"/>
        <v>997</v>
      </c>
      <c r="BK43" s="209"/>
      <c r="BL43" s="201">
        <f t="shared" ref="BL43:BU43" si="86">IF(BL27=0,$BL$18,BL27)</f>
        <v>997</v>
      </c>
      <c r="BM43" s="201">
        <f t="shared" si="86"/>
        <v>1065</v>
      </c>
      <c r="BN43" s="201">
        <f t="shared" si="86"/>
        <v>1055</v>
      </c>
      <c r="BO43" s="201">
        <f t="shared" si="86"/>
        <v>1053</v>
      </c>
      <c r="BP43" s="201">
        <f t="shared" si="86"/>
        <v>1053</v>
      </c>
      <c r="BQ43" s="201">
        <f t="shared" si="86"/>
        <v>1052</v>
      </c>
      <c r="BR43" s="201">
        <f t="shared" si="86"/>
        <v>1055</v>
      </c>
      <c r="BS43" s="201">
        <f t="shared" si="86"/>
        <v>1065</v>
      </c>
      <c r="BT43" s="201">
        <f t="shared" si="86"/>
        <v>1090</v>
      </c>
      <c r="BU43" s="201">
        <f t="shared" si="86"/>
        <v>997</v>
      </c>
      <c r="BV43" s="209"/>
      <c r="BW43" s="201">
        <f t="shared" ref="BW43:CF43" si="87">IF(BW27=0,$BW$18,BW27)</f>
        <v>530</v>
      </c>
      <c r="BX43" s="201">
        <f t="shared" si="87"/>
        <v>850</v>
      </c>
      <c r="BY43" s="201">
        <f t="shared" si="87"/>
        <v>700</v>
      </c>
      <c r="BZ43" s="201">
        <f t="shared" si="87"/>
        <v>650</v>
      </c>
      <c r="CA43" s="201">
        <f t="shared" si="87"/>
        <v>540</v>
      </c>
      <c r="CB43" s="201">
        <f t="shared" si="87"/>
        <v>580</v>
      </c>
      <c r="CC43" s="201">
        <f t="shared" si="87"/>
        <v>700</v>
      </c>
      <c r="CD43" s="201">
        <f t="shared" si="87"/>
        <v>850</v>
      </c>
      <c r="CE43" s="201">
        <f t="shared" si="87"/>
        <v>950</v>
      </c>
      <c r="CF43" s="201">
        <f t="shared" si="87"/>
        <v>530</v>
      </c>
      <c r="CG43" s="209"/>
      <c r="CH43" s="209"/>
      <c r="CI43" s="235">
        <f t="shared" si="15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6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 t="shared" si="81"/>
        <v>4</v>
      </c>
      <c r="T44" s="233">
        <f t="shared" si="81"/>
        <v>8</v>
      </c>
      <c r="U44" s="233">
        <f t="shared" si="81"/>
        <v>13</v>
      </c>
      <c r="V44" s="233">
        <f t="shared" si="81"/>
        <v>19</v>
      </c>
      <c r="W44" s="233">
        <f t="shared" si="81"/>
        <v>23</v>
      </c>
      <c r="X44" s="233">
        <f t="shared" si="81"/>
        <v>27</v>
      </c>
      <c r="Y44" s="233">
        <f t="shared" si="81"/>
        <v>31</v>
      </c>
      <c r="Z44" s="233">
        <f t="shared" si="81"/>
        <v>35</v>
      </c>
      <c r="AA44" s="141"/>
      <c r="AB44" s="141"/>
      <c r="AC44" s="141"/>
      <c r="AD44" s="141"/>
      <c r="AE44" s="141"/>
      <c r="AF44" s="141"/>
      <c r="AG44" s="141"/>
      <c r="AH44" s="129">
        <f t="shared" si="77"/>
        <v>1077.4079999999899</v>
      </c>
      <c r="AI44" s="129">
        <f t="shared" si="77"/>
        <v>1057.075</v>
      </c>
      <c r="AJ44" s="129">
        <f t="shared" si="77"/>
        <v>1065.4549999999899</v>
      </c>
      <c r="AK44" s="129">
        <f t="shared" si="77"/>
        <v>1058</v>
      </c>
      <c r="AL44" s="129">
        <f t="shared" si="77"/>
        <v>1042.7270000000001</v>
      </c>
      <c r="AM44" s="129">
        <f t="shared" si="77"/>
        <v>1025.9090000000001</v>
      </c>
      <c r="AN44" s="129">
        <f t="shared" si="77"/>
        <v>1021.875</v>
      </c>
      <c r="AO44" s="129">
        <f t="shared" si="77"/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69"/>
        <v>r02_flow</v>
      </c>
      <c r="AY44" s="211">
        <f>AW44+1</f>
        <v>15</v>
      </c>
      <c r="AZ44" s="209"/>
      <c r="BA44" s="201">
        <f t="shared" ref="BA44:BJ44" si="88">IF(BA28=0,$BA$18,BA28)</f>
        <v>997</v>
      </c>
      <c r="BB44" s="201">
        <f t="shared" si="88"/>
        <v>1070</v>
      </c>
      <c r="BC44" s="201">
        <f t="shared" si="88"/>
        <v>1060</v>
      </c>
      <c r="BD44" s="201">
        <f t="shared" si="88"/>
        <v>1055</v>
      </c>
      <c r="BE44" s="201">
        <f t="shared" si="88"/>
        <v>1046</v>
      </c>
      <c r="BF44" s="201">
        <f t="shared" si="88"/>
        <v>1046</v>
      </c>
      <c r="BG44" s="201">
        <f t="shared" si="88"/>
        <v>1044</v>
      </c>
      <c r="BH44" s="201">
        <f t="shared" si="88"/>
        <v>1060</v>
      </c>
      <c r="BI44" s="201">
        <f t="shared" si="88"/>
        <v>1088</v>
      </c>
      <c r="BJ44" s="201">
        <f t="shared" si="88"/>
        <v>1100</v>
      </c>
      <c r="BK44" s="209"/>
      <c r="BL44" s="201">
        <f t="shared" ref="BL44:BU44" si="89">IF(BL28=0,$BL$18,BL28)</f>
        <v>997</v>
      </c>
      <c r="BM44" s="201">
        <f t="shared" si="89"/>
        <v>1060</v>
      </c>
      <c r="BN44" s="201">
        <f t="shared" si="89"/>
        <v>1046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1044</v>
      </c>
      <c r="BS44" s="201">
        <f t="shared" si="89"/>
        <v>1060</v>
      </c>
      <c r="BT44" s="201">
        <f t="shared" si="89"/>
        <v>1088</v>
      </c>
      <c r="BU44" s="201">
        <f t="shared" si="89"/>
        <v>1100</v>
      </c>
      <c r="BV44" s="209"/>
      <c r="BW44" s="201">
        <f t="shared" ref="BW44:CF44" si="90">IF(BW28=0,$BW$18,BW28)</f>
        <v>530</v>
      </c>
      <c r="BX44" s="201">
        <f t="shared" si="90"/>
        <v>850</v>
      </c>
      <c r="BY44" s="201">
        <f t="shared" si="90"/>
        <v>700</v>
      </c>
      <c r="BZ44" s="201">
        <f t="shared" si="90"/>
        <v>630</v>
      </c>
      <c r="CA44" s="201">
        <f t="shared" si="90"/>
        <v>530</v>
      </c>
      <c r="CB44" s="201">
        <f t="shared" si="90"/>
        <v>580</v>
      </c>
      <c r="CC44" s="201">
        <f t="shared" si="90"/>
        <v>650</v>
      </c>
      <c r="CD44" s="201">
        <f t="shared" si="90"/>
        <v>800</v>
      </c>
      <c r="CE44" s="201">
        <f t="shared" si="90"/>
        <v>900</v>
      </c>
      <c r="CF44" s="201">
        <f t="shared" si="90"/>
        <v>950</v>
      </c>
      <c r="CG44" s="209"/>
      <c r="CH44" s="209"/>
      <c r="CI44" s="235">
        <f t="shared" si="15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6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 t="shared" si="81"/>
        <v/>
      </c>
      <c r="T45" s="233">
        <f t="shared" si="81"/>
        <v>9</v>
      </c>
      <c r="U45" s="233">
        <f t="shared" si="81"/>
        <v>14</v>
      </c>
      <c r="V45" s="233" t="str">
        <f t="shared" si="81"/>
        <v/>
      </c>
      <c r="W45" s="233" t="str">
        <f t="shared" si="81"/>
        <v/>
      </c>
      <c r="X45" s="233" t="str">
        <f t="shared" si="81"/>
        <v/>
      </c>
      <c r="Y45" s="233" t="str">
        <f t="shared" si="81"/>
        <v/>
      </c>
      <c r="Z45" s="233">
        <f t="shared" si="81"/>
        <v>36</v>
      </c>
      <c r="AA45" s="141"/>
      <c r="AB45" s="141"/>
      <c r="AC45" s="141"/>
      <c r="AD45" s="141"/>
      <c r="AE45" s="141"/>
      <c r="AF45" s="141"/>
      <c r="AG45" s="141"/>
      <c r="AH45" s="129" t="str">
        <f t="shared" si="77"/>
        <v/>
      </c>
      <c r="AI45" s="129">
        <f t="shared" si="77"/>
        <v>1052.3589999999899</v>
      </c>
      <c r="AJ45" s="129">
        <f t="shared" si="77"/>
        <v>1062.4549999999899</v>
      </c>
      <c r="AK45" s="129" t="str">
        <f t="shared" si="77"/>
        <v/>
      </c>
      <c r="AL45" s="129" t="str">
        <f t="shared" si="77"/>
        <v/>
      </c>
      <c r="AM45" s="129" t="str">
        <f t="shared" si="77"/>
        <v/>
      </c>
      <c r="AN45" s="129" t="str">
        <f t="shared" si="77"/>
        <v/>
      </c>
      <c r="AO45" s="129">
        <f t="shared" si="77"/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69"/>
        <v>r03_flow</v>
      </c>
      <c r="AY45" s="211">
        <f>AW45+1</f>
        <v>27</v>
      </c>
      <c r="AZ45" s="209"/>
      <c r="BA45" s="201">
        <f t="shared" ref="BA45:BJ45" si="91">IF(BA29=0,$BA$18,BA29)</f>
        <v>997</v>
      </c>
      <c r="BB45" s="201">
        <f t="shared" si="91"/>
        <v>1055</v>
      </c>
      <c r="BC45" s="201">
        <f t="shared" si="91"/>
        <v>1050</v>
      </c>
      <c r="BD45" s="201">
        <f t="shared" si="91"/>
        <v>1045</v>
      </c>
      <c r="BE45" s="201">
        <f t="shared" si="91"/>
        <v>1041</v>
      </c>
      <c r="BF45" s="201">
        <f t="shared" si="91"/>
        <v>1042</v>
      </c>
      <c r="BG45" s="201">
        <f t="shared" si="91"/>
        <v>1040</v>
      </c>
      <c r="BH45" s="201">
        <f t="shared" si="91"/>
        <v>1050</v>
      </c>
      <c r="BI45" s="201">
        <f t="shared" si="91"/>
        <v>1075</v>
      </c>
      <c r="BJ45" s="201">
        <f t="shared" si="91"/>
        <v>997</v>
      </c>
      <c r="BK45" s="209"/>
      <c r="BL45" s="201">
        <f t="shared" ref="BL45:BU45" si="92">IF(BL29=0,$BL$18,BL29)</f>
        <v>997</v>
      </c>
      <c r="BM45" s="201">
        <f t="shared" si="92"/>
        <v>1045</v>
      </c>
      <c r="BN45" s="201">
        <f t="shared" si="92"/>
        <v>1039</v>
      </c>
      <c r="BO45" s="201">
        <f t="shared" si="92"/>
        <v>1040</v>
      </c>
      <c r="BP45" s="201">
        <f t="shared" si="92"/>
        <v>1041</v>
      </c>
      <c r="BQ45" s="201">
        <f t="shared" si="92"/>
        <v>1042</v>
      </c>
      <c r="BR45" s="201">
        <f t="shared" si="92"/>
        <v>1040</v>
      </c>
      <c r="BS45" s="201">
        <f t="shared" si="92"/>
        <v>1050</v>
      </c>
      <c r="BT45" s="201">
        <f t="shared" si="92"/>
        <v>1075</v>
      </c>
      <c r="BU45" s="201">
        <f t="shared" si="92"/>
        <v>997</v>
      </c>
      <c r="BV45" s="209"/>
      <c r="BW45" s="201">
        <f t="shared" ref="BW45:CF45" si="93">IF(BW29=0,$BW$18,BW29)</f>
        <v>530</v>
      </c>
      <c r="BX45" s="201">
        <f t="shared" si="93"/>
        <v>850</v>
      </c>
      <c r="BY45" s="201">
        <f t="shared" si="93"/>
        <v>700</v>
      </c>
      <c r="BZ45" s="201">
        <f t="shared" si="93"/>
        <v>620</v>
      </c>
      <c r="CA45" s="201">
        <f t="shared" si="93"/>
        <v>580</v>
      </c>
      <c r="CB45" s="201">
        <f t="shared" si="93"/>
        <v>620</v>
      </c>
      <c r="CC45" s="201">
        <f t="shared" si="93"/>
        <v>700</v>
      </c>
      <c r="CD45" s="201">
        <f t="shared" si="93"/>
        <v>800</v>
      </c>
      <c r="CE45" s="201">
        <f t="shared" si="93"/>
        <v>900</v>
      </c>
      <c r="CF45" s="201">
        <f t="shared" si="93"/>
        <v>530</v>
      </c>
      <c r="CG45" s="209"/>
      <c r="CH45" s="209"/>
      <c r="CI45" s="235">
        <f t="shared" si="15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6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 t="shared" si="81"/>
        <v/>
      </c>
      <c r="T46" s="233" t="str">
        <f t="shared" si="81"/>
        <v/>
      </c>
      <c r="U46" s="233">
        <f t="shared" si="81"/>
        <v>15</v>
      </c>
      <c r="V46" s="233" t="str">
        <f t="shared" si="81"/>
        <v/>
      </c>
      <c r="W46" s="233" t="str">
        <f t="shared" si="81"/>
        <v/>
      </c>
      <c r="X46" s="233" t="str">
        <f t="shared" si="81"/>
        <v/>
      </c>
      <c r="Y46" s="233" t="str">
        <f t="shared" si="81"/>
        <v/>
      </c>
      <c r="Z46" s="233" t="str">
        <f t="shared" si="81"/>
        <v/>
      </c>
      <c r="AA46" s="141"/>
      <c r="AB46" s="141"/>
      <c r="AC46" s="141"/>
      <c r="AD46" s="141"/>
      <c r="AE46" s="141"/>
      <c r="AF46" s="141"/>
      <c r="AG46" s="141"/>
      <c r="AH46" s="129" t="str">
        <f t="shared" si="77"/>
        <v/>
      </c>
      <c r="AI46" s="129" t="str">
        <f t="shared" si="77"/>
        <v/>
      </c>
      <c r="AJ46" s="129">
        <f t="shared" si="77"/>
        <v>1060.5450000000001</v>
      </c>
      <c r="AK46" s="129" t="str">
        <f t="shared" si="77"/>
        <v/>
      </c>
      <c r="AL46" s="129" t="str">
        <f t="shared" si="77"/>
        <v/>
      </c>
      <c r="AM46" s="129" t="str">
        <f t="shared" si="77"/>
        <v/>
      </c>
      <c r="AN46" s="129" t="str">
        <f t="shared" si="77"/>
        <v/>
      </c>
      <c r="AO46" s="129" t="str">
        <f t="shared" si="77"/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69"/>
        <v>r04_flow</v>
      </c>
      <c r="AY46" s="211">
        <f>AW46+1</f>
        <v>36</v>
      </c>
      <c r="AZ46" s="209"/>
      <c r="BA46" s="201">
        <f t="shared" ref="BA46:BJ46" si="94">IF(BA30=0,$BA$18,BA30)</f>
        <v>1027</v>
      </c>
      <c r="BB46" s="201">
        <f t="shared" si="94"/>
        <v>1028</v>
      </c>
      <c r="BC46" s="201">
        <f t="shared" si="94"/>
        <v>1028</v>
      </c>
      <c r="BD46" s="201">
        <f t="shared" si="94"/>
        <v>1032</v>
      </c>
      <c r="BE46" s="201">
        <f t="shared" si="94"/>
        <v>1032</v>
      </c>
      <c r="BF46" s="201">
        <f t="shared" si="94"/>
        <v>1033</v>
      </c>
      <c r="BG46" s="201">
        <f t="shared" si="94"/>
        <v>1032</v>
      </c>
      <c r="BH46" s="201">
        <f t="shared" si="94"/>
        <v>1040</v>
      </c>
      <c r="BI46" s="201">
        <f t="shared" si="94"/>
        <v>1060</v>
      </c>
      <c r="BJ46" s="201">
        <f t="shared" si="94"/>
        <v>997</v>
      </c>
      <c r="BK46" s="209"/>
      <c r="BL46" s="201">
        <f t="shared" ref="BL46:BU46" si="95">IF(BL30=0,$BL$18,BL30)</f>
        <v>1027</v>
      </c>
      <c r="BM46" s="201">
        <f t="shared" si="95"/>
        <v>1028</v>
      </c>
      <c r="BN46" s="201">
        <f t="shared" si="95"/>
        <v>1028</v>
      </c>
      <c r="BO46" s="201">
        <f t="shared" si="95"/>
        <v>1032</v>
      </c>
      <c r="BP46" s="201">
        <f t="shared" si="95"/>
        <v>1032</v>
      </c>
      <c r="BQ46" s="201">
        <f t="shared" si="95"/>
        <v>1033</v>
      </c>
      <c r="BR46" s="201">
        <f t="shared" si="95"/>
        <v>1032</v>
      </c>
      <c r="BS46" s="201">
        <f t="shared" si="95"/>
        <v>1040</v>
      </c>
      <c r="BT46" s="201">
        <f t="shared" si="95"/>
        <v>1060</v>
      </c>
      <c r="BU46" s="201">
        <f t="shared" si="95"/>
        <v>997</v>
      </c>
      <c r="BV46" s="209"/>
      <c r="BW46" s="201">
        <f t="shared" ref="BW46:CF46" si="96">IF(BW30=0,$BW$18,BW30)</f>
        <v>900</v>
      </c>
      <c r="BX46" s="201">
        <f t="shared" si="96"/>
        <v>830</v>
      </c>
      <c r="BY46" s="201">
        <f t="shared" si="96"/>
        <v>710</v>
      </c>
      <c r="BZ46" s="201">
        <f t="shared" si="96"/>
        <v>640</v>
      </c>
      <c r="CA46" s="201">
        <f t="shared" si="96"/>
        <v>600</v>
      </c>
      <c r="CB46" s="201">
        <f t="shared" si="96"/>
        <v>650</v>
      </c>
      <c r="CC46" s="201">
        <f t="shared" si="96"/>
        <v>700</v>
      </c>
      <c r="CD46" s="201">
        <f t="shared" si="96"/>
        <v>800</v>
      </c>
      <c r="CE46" s="201">
        <f t="shared" si="96"/>
        <v>900</v>
      </c>
      <c r="CF46" s="201">
        <f t="shared" si="96"/>
        <v>530</v>
      </c>
      <c r="CG46" s="209"/>
      <c r="CH46" s="209"/>
      <c r="CI46" s="235">
        <f t="shared" si="15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6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 t="shared" ref="S47:Z47" si="97">AH47</f>
        <v>1</v>
      </c>
      <c r="T47" s="233">
        <f t="shared" si="97"/>
        <v>2</v>
      </c>
      <c r="U47" s="233">
        <f t="shared" si="97"/>
        <v>3</v>
      </c>
      <c r="V47" s="233">
        <f t="shared" si="97"/>
        <v>4</v>
      </c>
      <c r="W47" s="233">
        <f t="shared" si="97"/>
        <v>5</v>
      </c>
      <c r="X47" s="233">
        <f t="shared" si="97"/>
        <v>6</v>
      </c>
      <c r="Y47" s="233">
        <f t="shared" si="97"/>
        <v>7</v>
      </c>
      <c r="Z47" s="233">
        <f t="shared" si="97"/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98">IF(BA31=0,$BA$18,BA31)</f>
        <v>997</v>
      </c>
      <c r="BB47" s="201">
        <f t="shared" si="98"/>
        <v>1004</v>
      </c>
      <c r="BC47" s="201">
        <f t="shared" si="98"/>
        <v>1008</v>
      </c>
      <c r="BD47" s="201">
        <f t="shared" si="98"/>
        <v>1014</v>
      </c>
      <c r="BE47" s="201">
        <f t="shared" si="98"/>
        <v>1020</v>
      </c>
      <c r="BF47" s="201">
        <f t="shared" si="98"/>
        <v>1027</v>
      </c>
      <c r="BG47" s="201">
        <f t="shared" si="98"/>
        <v>1032</v>
      </c>
      <c r="BH47" s="201">
        <f t="shared" si="98"/>
        <v>1038</v>
      </c>
      <c r="BI47" s="201">
        <f t="shared" si="98"/>
        <v>1050</v>
      </c>
      <c r="BJ47" s="201">
        <f t="shared" si="98"/>
        <v>997</v>
      </c>
      <c r="BK47" s="209"/>
      <c r="BL47" s="201">
        <f t="shared" ref="BL47:BU47" si="99">IF(BL31=0,$BL$18,BL31)</f>
        <v>997</v>
      </c>
      <c r="BM47" s="201">
        <f t="shared" si="99"/>
        <v>1004</v>
      </c>
      <c r="BN47" s="201">
        <f t="shared" si="99"/>
        <v>1008</v>
      </c>
      <c r="BO47" s="201">
        <f t="shared" si="99"/>
        <v>1014</v>
      </c>
      <c r="BP47" s="201">
        <f t="shared" si="99"/>
        <v>1020</v>
      </c>
      <c r="BQ47" s="201">
        <f t="shared" si="99"/>
        <v>1027</v>
      </c>
      <c r="BR47" s="201">
        <f t="shared" si="99"/>
        <v>1032</v>
      </c>
      <c r="BS47" s="201">
        <f t="shared" si="99"/>
        <v>1038</v>
      </c>
      <c r="BT47" s="201">
        <f t="shared" si="99"/>
        <v>1050</v>
      </c>
      <c r="BU47" s="201">
        <f t="shared" si="99"/>
        <v>997</v>
      </c>
      <c r="BV47" s="209"/>
      <c r="BW47" s="201">
        <f t="shared" ref="BW47:CF47" si="100">IF(BW31=0,$BW$18,BW31)</f>
        <v>900</v>
      </c>
      <c r="BX47" s="201">
        <f t="shared" si="100"/>
        <v>810</v>
      </c>
      <c r="BY47" s="201">
        <f t="shared" si="100"/>
        <v>750</v>
      </c>
      <c r="BZ47" s="201">
        <f t="shared" si="100"/>
        <v>700</v>
      </c>
      <c r="CA47" s="201">
        <f t="shared" si="100"/>
        <v>650</v>
      </c>
      <c r="CB47" s="201">
        <f t="shared" si="100"/>
        <v>700</v>
      </c>
      <c r="CC47" s="201">
        <f t="shared" si="100"/>
        <v>750</v>
      </c>
      <c r="CD47" s="201">
        <f t="shared" si="100"/>
        <v>800</v>
      </c>
      <c r="CE47" s="201">
        <f t="shared" si="100"/>
        <v>900</v>
      </c>
      <c r="CF47" s="201">
        <f t="shared" si="100"/>
        <v>530</v>
      </c>
      <c r="CG47" s="209"/>
      <c r="CH47" s="209"/>
      <c r="CI47" s="235">
        <f t="shared" si="15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6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101">IF(BA32=0,$BA$18,BA32)</f>
        <v>997</v>
      </c>
      <c r="BB48" s="201">
        <f t="shared" si="101"/>
        <v>1030</v>
      </c>
      <c r="BC48" s="201">
        <f t="shared" si="101"/>
        <v>1040</v>
      </c>
      <c r="BD48" s="201">
        <f t="shared" si="101"/>
        <v>1045</v>
      </c>
      <c r="BE48" s="201">
        <f t="shared" si="101"/>
        <v>1050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1044</v>
      </c>
      <c r="BJ48" s="201">
        <f t="shared" si="101"/>
        <v>997</v>
      </c>
      <c r="BK48" s="209"/>
      <c r="BL48" s="201">
        <f t="shared" ref="BL48:BU48" si="102">IF(BL32=0,$BL$18,BL32)</f>
        <v>997</v>
      </c>
      <c r="BM48" s="201">
        <f t="shared" si="102"/>
        <v>1030</v>
      </c>
      <c r="BN48" s="201">
        <f t="shared" si="102"/>
        <v>1040</v>
      </c>
      <c r="BO48" s="201">
        <f t="shared" si="102"/>
        <v>1045</v>
      </c>
      <c r="BP48" s="201">
        <f t="shared" si="102"/>
        <v>1050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1044</v>
      </c>
      <c r="BU48" s="201">
        <f t="shared" si="102"/>
        <v>997</v>
      </c>
      <c r="BV48" s="209"/>
      <c r="BW48" s="201">
        <f t="shared" ref="BW48:CF48" si="103">IF(BW32=0,$BW$18,BW32)</f>
        <v>530</v>
      </c>
      <c r="BX48" s="201">
        <f t="shared" si="103"/>
        <v>950</v>
      </c>
      <c r="BY48" s="201">
        <f t="shared" si="103"/>
        <v>850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530</v>
      </c>
      <c r="CG48" s="209"/>
      <c r="CH48" s="209"/>
      <c r="CI48" s="235">
        <f t="shared" si="15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6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104">IF(BA33=0,$BA$18,BA33)</f>
        <v>997</v>
      </c>
      <c r="BB49" s="201">
        <f t="shared" si="104"/>
        <v>997</v>
      </c>
      <c r="BC49" s="201">
        <f t="shared" si="104"/>
        <v>1080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997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9"/>
      <c r="BL49" s="201">
        <f t="shared" ref="BL49:BU49" si="105">IF(BL33=0,$BL$18,BL33)</f>
        <v>997</v>
      </c>
      <c r="BM49" s="201">
        <f t="shared" si="105"/>
        <v>997</v>
      </c>
      <c r="BN49" s="201">
        <f t="shared" si="105"/>
        <v>1080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997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9"/>
      <c r="BW49" s="201">
        <f t="shared" ref="BW49:CF49" si="106">IF(BW33=0,$BW$18,BW33)</f>
        <v>530</v>
      </c>
      <c r="BX49" s="201">
        <f t="shared" si="106"/>
        <v>530</v>
      </c>
      <c r="BY49" s="201">
        <f t="shared" si="106"/>
        <v>950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530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9"/>
      <c r="CH49" s="209"/>
      <c r="CI49" s="235">
        <f t="shared" si="15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6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5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6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5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6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5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6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5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6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5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6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5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6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5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6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5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6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5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6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5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6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5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6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5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6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5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6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5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6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5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6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5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6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5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6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5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6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5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6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109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110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109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110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109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110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109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110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109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110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109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110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109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110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109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110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109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110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109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110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109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110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109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110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109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110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109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110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109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110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109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110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109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110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109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110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109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110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109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110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109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110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109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110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109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110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109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110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109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110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109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110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109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110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109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110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109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110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109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110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109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110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109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110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109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110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109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110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109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110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109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110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BH23" sqref="BH23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54" width="4.42578125" customWidth="1"/>
    <col min="55" max="55" width="3" style="536" bestFit="1" customWidth="1"/>
    <col min="56" max="71" width="4.42578125" customWidth="1"/>
  </cols>
  <sheetData>
    <row r="1" spans="1:71" ht="9.75" customHeight="1">
      <c r="A1" s="538" t="s">
        <v>767</v>
      </c>
      <c r="B1" s="538" t="s">
        <v>764</v>
      </c>
      <c r="C1" s="538"/>
      <c r="D1" s="538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538" t="s">
        <v>768</v>
      </c>
      <c r="V1" s="535"/>
      <c r="W1" s="535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107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538" t="s">
        <v>800</v>
      </c>
      <c r="AT1" s="544"/>
      <c r="AU1" s="544"/>
      <c r="AV1" s="544"/>
      <c r="AW1" s="544"/>
      <c r="AX1" s="544"/>
      <c r="AY1" s="544"/>
      <c r="AZ1" s="544"/>
      <c r="BA1" s="538"/>
      <c r="BB1" s="552" t="s">
        <v>805</v>
      </c>
      <c r="BC1" s="552"/>
      <c r="BD1" s="552"/>
      <c r="BE1" s="552"/>
      <c r="BF1" s="552"/>
      <c r="BG1" s="552"/>
      <c r="BH1" s="552"/>
      <c r="BI1" s="552"/>
      <c r="BJ1" s="552"/>
      <c r="BK1" s="552"/>
      <c r="BL1" s="552"/>
      <c r="BM1" s="538"/>
      <c r="BN1" s="538"/>
      <c r="BO1" s="538"/>
      <c r="BP1" s="538"/>
      <c r="BQ1" s="538"/>
      <c r="BR1" s="538"/>
      <c r="BS1" s="538"/>
    </row>
    <row r="2" spans="1:71" ht="9.7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535"/>
      <c r="Z2" s="323">
        <v>0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3"/>
      <c r="BC2" s="554"/>
      <c r="BD2" s="557"/>
      <c r="BE2" s="123"/>
      <c r="BF2" s="123"/>
      <c r="BG2" s="123"/>
      <c r="BH2" s="123"/>
      <c r="BI2" s="123"/>
      <c r="BJ2" s="123"/>
      <c r="BK2" s="123"/>
      <c r="BL2" s="123"/>
      <c r="BM2" s="147"/>
      <c r="BN2" s="147"/>
      <c r="BO2" s="147"/>
      <c r="BP2" s="147"/>
      <c r="BQ2" s="147"/>
      <c r="BR2" s="147"/>
      <c r="BS2" s="147"/>
    </row>
    <row r="3" spans="1:71" ht="9.7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323">
        <v>1</v>
      </c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1">
        <f>AV39</f>
        <v>160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550">
        <f>COUNT(BC4:BC122)+1</f>
        <v>120</v>
      </c>
      <c r="BC3" s="550">
        <f>MAX(BC4:BC122)</f>
        <v>10</v>
      </c>
      <c r="BD3" s="555">
        <f>MAX(BD4:BD122)</f>
        <v>5000</v>
      </c>
      <c r="BE3" s="557" t="s">
        <v>804</v>
      </c>
      <c r="BF3" s="123"/>
      <c r="BG3" s="123"/>
      <c r="BH3" s="123"/>
      <c r="BI3" s="123"/>
      <c r="BJ3" s="123"/>
      <c r="BK3" s="123"/>
      <c r="BL3" s="123"/>
      <c r="BM3" s="147"/>
      <c r="BN3" s="147"/>
      <c r="BO3" s="147"/>
      <c r="BP3" s="147"/>
      <c r="BQ3" s="147"/>
      <c r="BR3" s="147"/>
      <c r="BS3" s="147"/>
    </row>
    <row r="4" spans="1:71" ht="9.7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8">
        <v>0</v>
      </c>
      <c r="AC4" s="58">
        <v>0</v>
      </c>
      <c r="AD4" s="58">
        <v>0</v>
      </c>
      <c r="AE4" s="58" t="s">
        <v>300</v>
      </c>
      <c r="AF4" s="534" t="s">
        <v>770</v>
      </c>
      <c r="AG4" s="108">
        <v>0.1</v>
      </c>
      <c r="AH4" s="108">
        <v>107</v>
      </c>
      <c r="AI4" s="108">
        <v>500</v>
      </c>
      <c r="AJ4" s="108">
        <v>500</v>
      </c>
      <c r="AK4" s="108">
        <v>500</v>
      </c>
      <c r="AL4" s="432">
        <v>0</v>
      </c>
      <c r="AM4" s="432">
        <v>5</v>
      </c>
      <c r="AN4" s="432">
        <v>6</v>
      </c>
      <c r="AO4" s="195" t="str">
        <f>_xlfn.CONCAT(AN4+1,",",AM4+1)</f>
        <v>7,6</v>
      </c>
      <c r="AP4" s="329" t="str">
        <f t="shared" ref="AP4:AP35" si="0">IF(AF4=$AF$4,"H","")</f>
        <v>H</v>
      </c>
      <c r="AQ4" s="108">
        <f>$AK4-AI4</f>
        <v>0</v>
      </c>
      <c r="AR4" s="108">
        <f>$AK4-AJ4</f>
        <v>0</v>
      </c>
      <c r="AS4" s="544">
        <v>1</v>
      </c>
      <c r="AT4" s="546">
        <v>107</v>
      </c>
      <c r="AU4" s="360">
        <v>107</v>
      </c>
      <c r="AV4" s="360">
        <f>AU4-MIN(AU$4:AU$8)+1</f>
        <v>41</v>
      </c>
      <c r="AW4" s="360">
        <f>AT3-AT4</f>
        <v>53</v>
      </c>
      <c r="AX4" s="547">
        <f t="shared" ref="AX4" si="1">AW4/SUM($AW$4:$AW$8)</f>
        <v>0.56989247311827962</v>
      </c>
      <c r="AY4" s="393">
        <v>1</v>
      </c>
      <c r="AZ4" s="393">
        <f>AZ3+1</f>
        <v>2</v>
      </c>
      <c r="BA4" s="147"/>
      <c r="BB4" s="550">
        <v>1</v>
      </c>
      <c r="BC4" s="550">
        <v>1.0756302521008401</v>
      </c>
      <c r="BD4" s="551">
        <v>1.02</v>
      </c>
      <c r="BE4" s="555">
        <f>COUNT(BD4:BD103)</f>
        <v>100</v>
      </c>
      <c r="BF4" s="123"/>
      <c r="BG4" s="123"/>
      <c r="BH4" s="123"/>
      <c r="BI4" s="123"/>
      <c r="BJ4" s="123"/>
      <c r="BK4" s="123"/>
      <c r="BL4" s="123"/>
      <c r="BM4" s="147"/>
      <c r="BN4" s="147"/>
      <c r="BO4" s="147"/>
      <c r="BP4" s="147"/>
      <c r="BQ4" s="147"/>
      <c r="BR4" s="147"/>
      <c r="BS4" s="147"/>
    </row>
    <row r="5" spans="1:71" ht="9.75" customHeight="1">
      <c r="A5" s="108">
        <v>1000</v>
      </c>
      <c r="B5" s="540"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2">_xlfn.CONCAT(X5+1,",",W5+1)</f>
        <v>1,2</v>
      </c>
      <c r="AA5" s="147"/>
      <c r="AB5" s="58">
        <v>1</v>
      </c>
      <c r="AC5" s="58">
        <v>0</v>
      </c>
      <c r="AD5" s="58">
        <v>1</v>
      </c>
      <c r="AE5" s="58" t="s">
        <v>307</v>
      </c>
      <c r="AF5" s="534" t="s">
        <v>770</v>
      </c>
      <c r="AG5" s="108">
        <v>0.1</v>
      </c>
      <c r="AH5" s="108">
        <v>107</v>
      </c>
      <c r="AI5" s="108">
        <v>500</v>
      </c>
      <c r="AJ5" s="108">
        <v>500</v>
      </c>
      <c r="AK5" s="108">
        <v>500</v>
      </c>
      <c r="AL5" s="432">
        <v>0</v>
      </c>
      <c r="AM5" s="432">
        <v>6</v>
      </c>
      <c r="AN5" s="432">
        <v>5</v>
      </c>
      <c r="AO5" s="195" t="str">
        <f t="shared" ref="AO5:AO60" si="3">_xlfn.CONCAT(AN5+1,",",AM5+1)</f>
        <v>6,7</v>
      </c>
      <c r="AP5" s="329" t="str">
        <f t="shared" si="0"/>
        <v>H</v>
      </c>
      <c r="AQ5" s="108">
        <f t="shared" ref="AQ5:AQ60" si="4">$AK5-AI5</f>
        <v>0</v>
      </c>
      <c r="AR5" s="108">
        <f t="shared" ref="AR5:AR60" si="5">$AK5-AJ5</f>
        <v>0</v>
      </c>
      <c r="AS5" s="544">
        <v>2</v>
      </c>
      <c r="AT5" s="542">
        <v>97</v>
      </c>
      <c r="AU5" s="542">
        <v>97</v>
      </c>
      <c r="AV5" s="360">
        <f>AU5-MIN(AU$4:AU$8)+1</f>
        <v>31</v>
      </c>
      <c r="AW5" s="360">
        <f>AT4-AT5</f>
        <v>10</v>
      </c>
      <c r="AX5" s="547">
        <f>AW5/SUM($AW$4:$AW$8)</f>
        <v>0.10752688172043011</v>
      </c>
      <c r="AY5" s="393">
        <f>AY4+1</f>
        <v>2</v>
      </c>
      <c r="AZ5" s="393">
        <f t="shared" ref="AZ5:AZ8" si="6">AZ4+1</f>
        <v>3</v>
      </c>
      <c r="BA5" s="147"/>
      <c r="BB5" s="550">
        <f>BB4+1</f>
        <v>2</v>
      </c>
      <c r="BC5" s="550">
        <v>1.1512605042016799</v>
      </c>
      <c r="BD5" s="556">
        <v>51.514747474747402</v>
      </c>
      <c r="BE5" s="557" t="s">
        <v>806</v>
      </c>
      <c r="BF5" s="123"/>
      <c r="BG5" s="123"/>
      <c r="BH5" s="123"/>
      <c r="BI5" s="123"/>
      <c r="BJ5" s="123"/>
      <c r="BK5" s="123"/>
      <c r="BL5" s="123"/>
      <c r="BM5" s="147"/>
      <c r="BN5" s="147"/>
      <c r="BO5" s="147"/>
      <c r="BP5" s="147"/>
      <c r="BQ5" s="147"/>
      <c r="BR5" s="147"/>
      <c r="BS5" s="147"/>
    </row>
    <row r="6" spans="1:71" ht="9.75" customHeight="1">
      <c r="A6" s="108">
        <v>1000</v>
      </c>
      <c r="B6" s="540"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2"/>
        <v>1,3</v>
      </c>
      <c r="AA6" s="147"/>
      <c r="AB6" s="58">
        <v>2</v>
      </c>
      <c r="AC6" s="58">
        <v>0</v>
      </c>
      <c r="AD6" s="58">
        <v>2</v>
      </c>
      <c r="AE6" s="58" t="s">
        <v>398</v>
      </c>
      <c r="AF6" s="534" t="s">
        <v>771</v>
      </c>
      <c r="AG6" s="108">
        <v>0.1</v>
      </c>
      <c r="AH6" s="108">
        <v>0</v>
      </c>
      <c r="AI6" s="108">
        <v>0</v>
      </c>
      <c r="AJ6" s="108">
        <v>0</v>
      </c>
      <c r="AK6" s="108">
        <v>0</v>
      </c>
      <c r="AL6" s="432">
        <v>1</v>
      </c>
      <c r="AM6" s="432">
        <v>6</v>
      </c>
      <c r="AN6" s="432">
        <v>6</v>
      </c>
      <c r="AO6" s="195" t="str">
        <f t="shared" si="3"/>
        <v>7,7</v>
      </c>
      <c r="AP6" s="329" t="str">
        <f t="shared" si="0"/>
        <v/>
      </c>
      <c r="AQ6" s="108">
        <f t="shared" si="4"/>
        <v>0</v>
      </c>
      <c r="AR6" s="108">
        <f t="shared" si="5"/>
        <v>0</v>
      </c>
      <c r="AS6" s="544">
        <v>3</v>
      </c>
      <c r="AT6" s="542">
        <v>87</v>
      </c>
      <c r="AU6" s="542">
        <v>87</v>
      </c>
      <c r="AV6" s="360">
        <f>AU6-MIN(AU$4:AU$8)+1</f>
        <v>21</v>
      </c>
      <c r="AW6" s="360">
        <f>AT5-AT6</f>
        <v>10</v>
      </c>
      <c r="AX6" s="547">
        <f t="shared" ref="AX6:AX8" si="7">AW6/SUM($AW$4:$AW$8)</f>
        <v>0.10752688172043011</v>
      </c>
      <c r="AY6" s="393">
        <f>AY5+1</f>
        <v>3</v>
      </c>
      <c r="AZ6" s="393">
        <f t="shared" si="6"/>
        <v>4</v>
      </c>
      <c r="BA6" s="147"/>
      <c r="BB6" s="550">
        <f t="shared" ref="BB6:BB69" si="8">BB5+1</f>
        <v>3</v>
      </c>
      <c r="BC6" s="550">
        <v>1.22689075630252</v>
      </c>
      <c r="BD6" s="556">
        <v>102.009494949494</v>
      </c>
      <c r="BE6" s="557" t="s">
        <v>807</v>
      </c>
      <c r="BF6" s="123"/>
      <c r="BG6" s="123"/>
      <c r="BH6" s="123"/>
      <c r="BI6" s="123"/>
      <c r="BJ6" s="123"/>
      <c r="BK6" s="123"/>
      <c r="BL6" s="123"/>
      <c r="BM6" s="147"/>
      <c r="BN6" s="147"/>
      <c r="BO6" s="147"/>
      <c r="BP6" s="147"/>
      <c r="BQ6" s="147"/>
      <c r="BR6" s="147"/>
      <c r="BS6" s="147"/>
    </row>
    <row r="7" spans="1:71" ht="9.75" customHeight="1">
      <c r="A7" s="108">
        <v>1000</v>
      </c>
      <c r="B7" s="540"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2"/>
        <v>1,4</v>
      </c>
      <c r="AA7" s="147"/>
      <c r="AB7" s="58">
        <v>3</v>
      </c>
      <c r="AC7" s="58">
        <v>0</v>
      </c>
      <c r="AD7" s="58">
        <v>3</v>
      </c>
      <c r="AE7" s="58" t="s">
        <v>301</v>
      </c>
      <c r="AF7" s="534" t="s">
        <v>770</v>
      </c>
      <c r="AG7" s="108">
        <v>0.1</v>
      </c>
      <c r="AH7" s="108">
        <v>107</v>
      </c>
      <c r="AI7" s="108">
        <v>500</v>
      </c>
      <c r="AJ7" s="108">
        <v>500</v>
      </c>
      <c r="AK7" s="108">
        <v>500</v>
      </c>
      <c r="AL7" s="432">
        <v>0</v>
      </c>
      <c r="AM7" s="432">
        <v>5</v>
      </c>
      <c r="AN7" s="432">
        <v>7</v>
      </c>
      <c r="AO7" s="195" t="str">
        <f t="shared" si="3"/>
        <v>8,6</v>
      </c>
      <c r="AP7" s="329" t="str">
        <f t="shared" si="0"/>
        <v>H</v>
      </c>
      <c r="AQ7" s="108">
        <f t="shared" si="4"/>
        <v>0</v>
      </c>
      <c r="AR7" s="108">
        <f t="shared" si="5"/>
        <v>0</v>
      </c>
      <c r="AS7" s="544">
        <v>4</v>
      </c>
      <c r="AT7" s="542">
        <v>77</v>
      </c>
      <c r="AU7" s="542">
        <v>77</v>
      </c>
      <c r="AV7" s="360">
        <f>AU7-MIN(AU$4:AU$8)+1</f>
        <v>11</v>
      </c>
      <c r="AW7" s="360">
        <f>AT6-AT7</f>
        <v>10</v>
      </c>
      <c r="AX7" s="547">
        <f t="shared" si="7"/>
        <v>0.10752688172043011</v>
      </c>
      <c r="AY7" s="393">
        <f>AY6+1</f>
        <v>4</v>
      </c>
      <c r="AZ7" s="393">
        <f t="shared" si="6"/>
        <v>5</v>
      </c>
      <c r="BA7" s="147"/>
      <c r="BB7" s="550">
        <f t="shared" si="8"/>
        <v>4</v>
      </c>
      <c r="BC7" s="550">
        <v>1.30252100840336</v>
      </c>
      <c r="BD7" s="556">
        <v>152.50424242424199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</row>
    <row r="8" spans="1:71" ht="9.75" customHeight="1">
      <c r="A8" s="108">
        <v>1000</v>
      </c>
      <c r="B8" s="540"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2"/>
        <v>1,5</v>
      </c>
      <c r="AA8" s="147"/>
      <c r="AB8" s="58">
        <v>4</v>
      </c>
      <c r="AC8" s="58">
        <v>0</v>
      </c>
      <c r="AD8" s="58">
        <v>4</v>
      </c>
      <c r="AE8" s="58" t="s">
        <v>399</v>
      </c>
      <c r="AF8" s="534" t="s">
        <v>771</v>
      </c>
      <c r="AG8" s="108">
        <v>0.1</v>
      </c>
      <c r="AH8" s="108">
        <v>0</v>
      </c>
      <c r="AI8" s="108">
        <v>0</v>
      </c>
      <c r="AJ8" s="108">
        <v>0</v>
      </c>
      <c r="AK8" s="108">
        <v>0</v>
      </c>
      <c r="AL8" s="432">
        <v>1</v>
      </c>
      <c r="AM8" s="432">
        <v>6</v>
      </c>
      <c r="AN8" s="432">
        <v>7</v>
      </c>
      <c r="AO8" s="195" t="str">
        <f t="shared" si="3"/>
        <v>8,7</v>
      </c>
      <c r="AP8" s="329" t="str">
        <f t="shared" si="0"/>
        <v/>
      </c>
      <c r="AQ8" s="108">
        <f t="shared" si="4"/>
        <v>0</v>
      </c>
      <c r="AR8" s="108">
        <f t="shared" si="5"/>
        <v>0</v>
      </c>
      <c r="AS8" s="544">
        <v>5</v>
      </c>
      <c r="AT8" s="542">
        <v>67</v>
      </c>
      <c r="AU8" s="542">
        <v>67</v>
      </c>
      <c r="AV8" s="360">
        <f>AU8-MIN(AU$4:AU$8)+1</f>
        <v>1</v>
      </c>
      <c r="AW8" s="360">
        <f>AT7-AT8</f>
        <v>10</v>
      </c>
      <c r="AX8" s="547">
        <f t="shared" si="7"/>
        <v>0.10752688172043011</v>
      </c>
      <c r="AY8" s="393">
        <f>AY7+1</f>
        <v>5</v>
      </c>
      <c r="AZ8" s="393">
        <f t="shared" si="6"/>
        <v>6</v>
      </c>
      <c r="BA8" s="147"/>
      <c r="BB8" s="550">
        <f t="shared" si="8"/>
        <v>5</v>
      </c>
      <c r="BC8" s="550">
        <v>1.3781512605041999</v>
      </c>
      <c r="BD8" s="556">
        <v>202.99898989898901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</row>
    <row r="9" spans="1:71" ht="9.75" customHeight="1">
      <c r="A9" s="108">
        <v>1000</v>
      </c>
      <c r="B9" s="540"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2"/>
        <v>1,6</v>
      </c>
      <c r="AA9" s="147"/>
      <c r="AB9" s="58">
        <v>5</v>
      </c>
      <c r="AC9" s="58">
        <v>0</v>
      </c>
      <c r="AD9" s="58">
        <v>5</v>
      </c>
      <c r="AE9" s="58" t="s">
        <v>181</v>
      </c>
      <c r="AF9" s="534" t="s">
        <v>770</v>
      </c>
      <c r="AG9" s="108">
        <v>0.1</v>
      </c>
      <c r="AH9" s="108">
        <v>107</v>
      </c>
      <c r="AI9" s="108">
        <v>500</v>
      </c>
      <c r="AJ9" s="108">
        <v>500</v>
      </c>
      <c r="AK9" s="108">
        <v>500</v>
      </c>
      <c r="AL9" s="432">
        <v>0</v>
      </c>
      <c r="AM9" s="432">
        <v>5</v>
      </c>
      <c r="AN9" s="432">
        <v>8</v>
      </c>
      <c r="AO9" s="195" t="str">
        <f t="shared" si="3"/>
        <v>9,6</v>
      </c>
      <c r="AP9" s="329" t="str">
        <f t="shared" si="0"/>
        <v>H</v>
      </c>
      <c r="AQ9" s="108">
        <f t="shared" si="4"/>
        <v>0</v>
      </c>
      <c r="AR9" s="108">
        <f t="shared" si="5"/>
        <v>0</v>
      </c>
      <c r="AS9" s="544"/>
      <c r="AT9" s="544"/>
      <c r="AU9" s="544"/>
      <c r="AV9" s="544"/>
      <c r="AW9" s="544"/>
      <c r="AX9" s="545">
        <f>SUM(AX4:AX8)</f>
        <v>1</v>
      </c>
      <c r="AY9" s="393"/>
      <c r="AZ9" s="393"/>
      <c r="BA9" s="147"/>
      <c r="BB9" s="550">
        <f t="shared" si="8"/>
        <v>6</v>
      </c>
      <c r="BC9" s="550">
        <v>1.45378151260504</v>
      </c>
      <c r="BD9" s="556">
        <v>253.49373737373699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</row>
    <row r="10" spans="1:71" ht="9.75" customHeight="1">
      <c r="A10" s="108">
        <v>500</v>
      </c>
      <c r="B10" s="540"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105</v>
      </c>
      <c r="J10" s="416">
        <v>105</v>
      </c>
      <c r="K10" s="416">
        <v>105</v>
      </c>
      <c r="L10" s="416">
        <v>105</v>
      </c>
      <c r="M10" s="416">
        <v>105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2"/>
        <v>1,7</v>
      </c>
      <c r="AA10" s="147"/>
      <c r="AB10" s="58">
        <v>6</v>
      </c>
      <c r="AC10" s="58">
        <v>0</v>
      </c>
      <c r="AD10" s="58">
        <v>6</v>
      </c>
      <c r="AE10" s="58" t="s">
        <v>400</v>
      </c>
      <c r="AF10" s="534" t="s">
        <v>771</v>
      </c>
      <c r="AG10" s="108">
        <v>0.1</v>
      </c>
      <c r="AH10" s="108">
        <v>0</v>
      </c>
      <c r="AI10" s="108">
        <v>0</v>
      </c>
      <c r="AJ10" s="108">
        <v>0</v>
      </c>
      <c r="AK10" s="108">
        <v>0</v>
      </c>
      <c r="AL10" s="432">
        <v>1</v>
      </c>
      <c r="AM10" s="432">
        <v>6</v>
      </c>
      <c r="AN10" s="432">
        <v>8</v>
      </c>
      <c r="AO10" s="195" t="str">
        <f t="shared" si="3"/>
        <v>9,7</v>
      </c>
      <c r="AP10" s="329" t="str">
        <f t="shared" si="0"/>
        <v/>
      </c>
      <c r="AQ10" s="108">
        <f t="shared" si="4"/>
        <v>0</v>
      </c>
      <c r="AR10" s="108">
        <f t="shared" si="5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50">
        <f t="shared" si="8"/>
        <v>7</v>
      </c>
      <c r="BC10" s="550">
        <v>1.52941176470588</v>
      </c>
      <c r="BD10" s="556">
        <v>303.98848484848401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</row>
    <row r="11" spans="1:71" ht="9.75" customHeight="1">
      <c r="A11" s="108">
        <v>500</v>
      </c>
      <c r="B11" s="540"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105</v>
      </c>
      <c r="J11" s="416">
        <v>95</v>
      </c>
      <c r="K11" s="416">
        <v>95</v>
      </c>
      <c r="L11" s="416">
        <v>95</v>
      </c>
      <c r="M11" s="416">
        <v>105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2"/>
        <v>1,8</v>
      </c>
      <c r="AA11" s="147"/>
      <c r="AB11" s="58">
        <v>7</v>
      </c>
      <c r="AC11" s="58">
        <v>0</v>
      </c>
      <c r="AD11" s="58">
        <v>7</v>
      </c>
      <c r="AE11" s="58" t="s">
        <v>302</v>
      </c>
      <c r="AF11" s="534" t="s">
        <v>770</v>
      </c>
      <c r="AG11" s="108">
        <v>0.1</v>
      </c>
      <c r="AH11" s="108">
        <v>107</v>
      </c>
      <c r="AI11" s="108">
        <v>500</v>
      </c>
      <c r="AJ11" s="108">
        <v>500</v>
      </c>
      <c r="AK11" s="108">
        <v>500</v>
      </c>
      <c r="AL11" s="432">
        <v>0</v>
      </c>
      <c r="AM11" s="432">
        <v>5</v>
      </c>
      <c r="AN11" s="432">
        <v>9</v>
      </c>
      <c r="AO11" s="195" t="str">
        <f t="shared" si="3"/>
        <v>10,6</v>
      </c>
      <c r="AP11" s="329" t="str">
        <f t="shared" si="0"/>
        <v>H</v>
      </c>
      <c r="AQ11" s="108">
        <f t="shared" si="4"/>
        <v>0</v>
      </c>
      <c r="AR11" s="108">
        <f t="shared" si="5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50">
        <f t="shared" si="8"/>
        <v>8</v>
      </c>
      <c r="BC11" s="550">
        <v>1.6050420168067201</v>
      </c>
      <c r="BD11" s="556">
        <v>354.48323232323202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</row>
    <row r="12" spans="1:71" ht="9.75" customHeight="1">
      <c r="A12" s="108">
        <v>500</v>
      </c>
      <c r="B12" s="540"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105</v>
      </c>
      <c r="J12" s="416">
        <v>95</v>
      </c>
      <c r="K12" s="416">
        <v>95</v>
      </c>
      <c r="L12" s="416">
        <v>95</v>
      </c>
      <c r="M12" s="416">
        <v>105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2"/>
        <v>1,9</v>
      </c>
      <c r="AA12" s="147"/>
      <c r="AB12" s="58">
        <v>8</v>
      </c>
      <c r="AC12" s="58">
        <v>0</v>
      </c>
      <c r="AD12" s="58">
        <v>8</v>
      </c>
      <c r="AE12" s="58" t="s">
        <v>772</v>
      </c>
      <c r="AF12" s="534" t="s">
        <v>771</v>
      </c>
      <c r="AG12" s="108">
        <v>0.1</v>
      </c>
      <c r="AH12" s="108">
        <v>0</v>
      </c>
      <c r="AI12" s="108">
        <v>0</v>
      </c>
      <c r="AJ12" s="108">
        <v>0</v>
      </c>
      <c r="AK12" s="108">
        <v>0</v>
      </c>
      <c r="AL12" s="432">
        <v>1</v>
      </c>
      <c r="AM12" s="432">
        <v>6</v>
      </c>
      <c r="AN12" s="432">
        <v>9</v>
      </c>
      <c r="AO12" s="195" t="str">
        <f t="shared" si="3"/>
        <v>10,7</v>
      </c>
      <c r="AP12" s="329" t="str">
        <f t="shared" si="0"/>
        <v/>
      </c>
      <c r="AQ12" s="108">
        <f t="shared" si="4"/>
        <v>0</v>
      </c>
      <c r="AR12" s="108">
        <f t="shared" si="5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50">
        <f t="shared" si="8"/>
        <v>9</v>
      </c>
      <c r="BC12" s="550">
        <v>1.6806722689075599</v>
      </c>
      <c r="BD12" s="556">
        <v>404.977979797979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</row>
    <row r="13" spans="1:71" ht="9.75" customHeight="1">
      <c r="A13" s="108">
        <v>500</v>
      </c>
      <c r="B13" s="540"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105</v>
      </c>
      <c r="J13" s="416">
        <v>95</v>
      </c>
      <c r="K13" s="416">
        <v>95</v>
      </c>
      <c r="L13" s="416">
        <v>95</v>
      </c>
      <c r="M13" s="416">
        <v>105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2"/>
        <v>1,10</v>
      </c>
      <c r="AA13" s="147"/>
      <c r="AB13" s="58">
        <v>9</v>
      </c>
      <c r="AC13" s="58">
        <v>0</v>
      </c>
      <c r="AD13" s="58">
        <v>9</v>
      </c>
      <c r="AE13" s="58" t="s">
        <v>773</v>
      </c>
      <c r="AF13" s="534" t="s">
        <v>770</v>
      </c>
      <c r="AG13" s="108">
        <v>0.1</v>
      </c>
      <c r="AH13" s="108">
        <v>107</v>
      </c>
      <c r="AI13" s="108">
        <v>500</v>
      </c>
      <c r="AJ13" s="108">
        <v>500</v>
      </c>
      <c r="AK13" s="108">
        <v>500</v>
      </c>
      <c r="AL13" s="432">
        <v>0</v>
      </c>
      <c r="AM13" s="432">
        <v>5</v>
      </c>
      <c r="AN13" s="432">
        <v>10</v>
      </c>
      <c r="AO13" s="195" t="str">
        <f t="shared" si="3"/>
        <v>11,6</v>
      </c>
      <c r="AP13" s="329" t="str">
        <f t="shared" si="0"/>
        <v>H</v>
      </c>
      <c r="AQ13" s="108">
        <f t="shared" si="4"/>
        <v>0</v>
      </c>
      <c r="AR13" s="108">
        <f t="shared" si="5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50">
        <f t="shared" si="8"/>
        <v>10</v>
      </c>
      <c r="BC13" s="550">
        <v>1.7563025210084</v>
      </c>
      <c r="BD13" s="556">
        <v>455.47272727272701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</row>
    <row r="14" spans="1:71" ht="9.75" customHeight="1">
      <c r="A14" s="108">
        <v>500</v>
      </c>
      <c r="B14" s="540"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105</v>
      </c>
      <c r="J14" s="416">
        <v>105</v>
      </c>
      <c r="K14" s="416">
        <v>105</v>
      </c>
      <c r="L14" s="416">
        <v>105</v>
      </c>
      <c r="M14" s="416">
        <v>105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2"/>
        <v>1,11</v>
      </c>
      <c r="AA14" s="147"/>
      <c r="AB14" s="58">
        <v>10</v>
      </c>
      <c r="AC14" s="58">
        <v>0</v>
      </c>
      <c r="AD14" s="58">
        <v>10</v>
      </c>
      <c r="AE14" s="58" t="s">
        <v>774</v>
      </c>
      <c r="AF14" s="534" t="s">
        <v>770</v>
      </c>
      <c r="AG14" s="108">
        <v>0.1</v>
      </c>
      <c r="AH14" s="108">
        <v>107</v>
      </c>
      <c r="AI14" s="108">
        <v>500</v>
      </c>
      <c r="AJ14" s="108">
        <v>500</v>
      </c>
      <c r="AK14" s="108">
        <v>500</v>
      </c>
      <c r="AL14" s="432">
        <v>0</v>
      </c>
      <c r="AM14" s="432">
        <v>6</v>
      </c>
      <c r="AN14" s="432">
        <v>11</v>
      </c>
      <c r="AO14" s="195" t="str">
        <f t="shared" si="3"/>
        <v>12,7</v>
      </c>
      <c r="AP14" s="329" t="str">
        <f t="shared" si="0"/>
        <v>H</v>
      </c>
      <c r="AQ14" s="108">
        <f t="shared" si="4"/>
        <v>0</v>
      </c>
      <c r="AR14" s="108">
        <f t="shared" si="5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50">
        <f t="shared" si="8"/>
        <v>11</v>
      </c>
      <c r="BC14" s="550">
        <v>1.8319327731092401</v>
      </c>
      <c r="BD14" s="556">
        <v>505.967474747474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</row>
    <row r="15" spans="1:71" ht="9.75" customHeight="1">
      <c r="A15" s="108">
        <v>1000</v>
      </c>
      <c r="B15" s="540"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2"/>
        <v>1,12</v>
      </c>
      <c r="AA15" s="147"/>
      <c r="AB15" s="58">
        <v>11</v>
      </c>
      <c r="AC15" s="58">
        <v>0</v>
      </c>
      <c r="AD15" s="58">
        <v>11</v>
      </c>
      <c r="AE15" s="58" t="s">
        <v>775</v>
      </c>
      <c r="AF15" s="534" t="s">
        <v>771</v>
      </c>
      <c r="AG15" s="108">
        <v>0.1</v>
      </c>
      <c r="AH15" s="108">
        <v>0</v>
      </c>
      <c r="AI15" s="108">
        <v>0</v>
      </c>
      <c r="AJ15" s="108">
        <v>0</v>
      </c>
      <c r="AK15" s="108">
        <v>0</v>
      </c>
      <c r="AL15" s="432">
        <v>1</v>
      </c>
      <c r="AM15" s="432">
        <v>6</v>
      </c>
      <c r="AN15" s="432">
        <v>10</v>
      </c>
      <c r="AO15" s="195" t="str">
        <f t="shared" si="3"/>
        <v>11,7</v>
      </c>
      <c r="AP15" s="329" t="str">
        <f t="shared" si="0"/>
        <v/>
      </c>
      <c r="AQ15" s="108">
        <f t="shared" si="4"/>
        <v>0</v>
      </c>
      <c r="AR15" s="108">
        <f t="shared" si="5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50">
        <f t="shared" si="8"/>
        <v>12</v>
      </c>
      <c r="BC15" s="550">
        <v>1.9075630252100799</v>
      </c>
      <c r="BD15" s="556">
        <v>556.46222222222195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</row>
    <row r="16" spans="1:71" ht="9.75" customHeight="1">
      <c r="A16" s="108">
        <v>1000</v>
      </c>
      <c r="B16" s="540"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2"/>
        <v>1,13</v>
      </c>
      <c r="AA16" s="147"/>
      <c r="AB16" s="58">
        <v>12</v>
      </c>
      <c r="AC16" s="58">
        <v>0</v>
      </c>
      <c r="AD16" s="58">
        <v>12</v>
      </c>
      <c r="AE16" s="58" t="s">
        <v>314</v>
      </c>
      <c r="AF16" s="534" t="s">
        <v>770</v>
      </c>
      <c r="AG16" s="108">
        <v>0.1</v>
      </c>
      <c r="AH16" s="108">
        <v>107</v>
      </c>
      <c r="AI16" s="108">
        <v>500</v>
      </c>
      <c r="AJ16" s="108">
        <v>500</v>
      </c>
      <c r="AK16" s="108">
        <v>500</v>
      </c>
      <c r="AL16" s="432">
        <v>0</v>
      </c>
      <c r="AM16" s="432">
        <v>7</v>
      </c>
      <c r="AN16" s="432">
        <v>5</v>
      </c>
      <c r="AO16" s="195" t="str">
        <f t="shared" si="3"/>
        <v>6,8</v>
      </c>
      <c r="AP16" s="329" t="str">
        <f t="shared" si="0"/>
        <v>H</v>
      </c>
      <c r="AQ16" s="108">
        <f t="shared" si="4"/>
        <v>0</v>
      </c>
      <c r="AR16" s="108">
        <f t="shared" si="5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50">
        <f t="shared" si="8"/>
        <v>13</v>
      </c>
      <c r="BC16" s="550">
        <v>1.98319327731092</v>
      </c>
      <c r="BD16" s="556">
        <v>606.95696969696905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</row>
    <row r="17" spans="1:71" ht="9.75" customHeight="1">
      <c r="A17" s="108">
        <v>1000</v>
      </c>
      <c r="B17" s="540"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2"/>
        <v>1,14</v>
      </c>
      <c r="AA17" s="147"/>
      <c r="AB17" s="58">
        <v>13</v>
      </c>
      <c r="AC17" s="58">
        <v>0</v>
      </c>
      <c r="AD17" s="58">
        <v>13</v>
      </c>
      <c r="AE17" s="58" t="s">
        <v>406</v>
      </c>
      <c r="AF17" s="534" t="s">
        <v>771</v>
      </c>
      <c r="AG17" s="108">
        <v>0.1</v>
      </c>
      <c r="AH17" s="108">
        <v>0</v>
      </c>
      <c r="AI17" s="108">
        <v>0</v>
      </c>
      <c r="AJ17" s="108">
        <v>0</v>
      </c>
      <c r="AK17" s="108">
        <v>0</v>
      </c>
      <c r="AL17" s="432">
        <v>1</v>
      </c>
      <c r="AM17" s="432">
        <v>7</v>
      </c>
      <c r="AN17" s="432">
        <v>6</v>
      </c>
      <c r="AO17" s="195" t="str">
        <f t="shared" si="3"/>
        <v>7,8</v>
      </c>
      <c r="AP17" s="329" t="str">
        <f t="shared" si="0"/>
        <v/>
      </c>
      <c r="AQ17" s="108">
        <f t="shared" si="4"/>
        <v>0</v>
      </c>
      <c r="AR17" s="108">
        <f t="shared" si="5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50">
        <f t="shared" si="8"/>
        <v>14</v>
      </c>
      <c r="BC17" s="550">
        <v>2.0588235294117601</v>
      </c>
      <c r="BD17" s="556">
        <v>657.45171717171695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</row>
    <row r="18" spans="1:71" ht="9.75" customHeight="1">
      <c r="A18" s="108">
        <v>1000</v>
      </c>
      <c r="B18" s="540"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2"/>
        <v>1,15</v>
      </c>
      <c r="AA18" s="147"/>
      <c r="AB18" s="58">
        <v>14</v>
      </c>
      <c r="AC18" s="58">
        <v>0</v>
      </c>
      <c r="AD18" s="58">
        <v>14</v>
      </c>
      <c r="AE18" s="58" t="s">
        <v>776</v>
      </c>
      <c r="AF18" s="534" t="s">
        <v>770</v>
      </c>
      <c r="AG18" s="108">
        <v>0.1</v>
      </c>
      <c r="AH18" s="108">
        <v>107</v>
      </c>
      <c r="AI18" s="108">
        <v>500</v>
      </c>
      <c r="AJ18" s="108">
        <v>500</v>
      </c>
      <c r="AK18" s="108">
        <v>500</v>
      </c>
      <c r="AL18" s="432">
        <v>0</v>
      </c>
      <c r="AM18" s="432">
        <v>7</v>
      </c>
      <c r="AN18" s="432">
        <v>11</v>
      </c>
      <c r="AO18" s="195" t="str">
        <f t="shared" si="3"/>
        <v>12,8</v>
      </c>
      <c r="AP18" s="329" t="str">
        <f t="shared" si="0"/>
        <v>H</v>
      </c>
      <c r="AQ18" s="108">
        <f t="shared" si="4"/>
        <v>0</v>
      </c>
      <c r="AR18" s="108">
        <f t="shared" si="5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50">
        <f t="shared" si="8"/>
        <v>15</v>
      </c>
      <c r="BC18" s="550">
        <v>2.1344537815126001</v>
      </c>
      <c r="BD18" s="556">
        <v>707.94646464646405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</row>
    <row r="19" spans="1:71" ht="9.75" customHeight="1">
      <c r="A19" s="108">
        <v>1000</v>
      </c>
      <c r="B19" s="540"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2"/>
        <v>1,16</v>
      </c>
      <c r="AA19" s="147"/>
      <c r="AB19" s="58">
        <v>15</v>
      </c>
      <c r="AC19" s="58">
        <v>0</v>
      </c>
      <c r="AD19" s="58">
        <v>15</v>
      </c>
      <c r="AE19" s="58" t="s">
        <v>777</v>
      </c>
      <c r="AF19" s="534" t="s">
        <v>771</v>
      </c>
      <c r="AG19" s="108">
        <v>0.1</v>
      </c>
      <c r="AH19" s="108">
        <v>0</v>
      </c>
      <c r="AI19" s="108">
        <v>0</v>
      </c>
      <c r="AJ19" s="108">
        <v>0</v>
      </c>
      <c r="AK19" s="108">
        <v>0</v>
      </c>
      <c r="AL19" s="432">
        <v>1</v>
      </c>
      <c r="AM19" s="432">
        <v>7</v>
      </c>
      <c r="AN19" s="432">
        <v>10</v>
      </c>
      <c r="AO19" s="195" t="str">
        <f t="shared" si="3"/>
        <v>11,8</v>
      </c>
      <c r="AP19" s="329" t="str">
        <f t="shared" si="0"/>
        <v/>
      </c>
      <c r="AQ19" s="108">
        <f t="shared" si="4"/>
        <v>0</v>
      </c>
      <c r="AR19" s="108">
        <f t="shared" si="5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50">
        <f t="shared" si="8"/>
        <v>16</v>
      </c>
      <c r="BC19" s="550">
        <v>2.2100840336134402</v>
      </c>
      <c r="BD19" s="556">
        <v>758.44121212121195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</row>
    <row r="20" spans="1:71" ht="9.75" customHeight="1">
      <c r="A20" s="108">
        <v>250</v>
      </c>
      <c r="B20" s="540"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151.56862745097999</v>
      </c>
      <c r="J20" s="416">
        <v>150.78431372548999</v>
      </c>
      <c r="K20" s="416">
        <v>150</v>
      </c>
      <c r="L20" s="416">
        <v>149.21568627450901</v>
      </c>
      <c r="M20" s="416">
        <v>148.43137254901899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2"/>
        <v>1,17</v>
      </c>
      <c r="AA20" s="147"/>
      <c r="AB20" s="58">
        <v>16</v>
      </c>
      <c r="AC20" s="58">
        <v>0</v>
      </c>
      <c r="AD20" s="58">
        <v>16</v>
      </c>
      <c r="AE20" s="58" t="s">
        <v>168</v>
      </c>
      <c r="AF20" s="534" t="s">
        <v>770</v>
      </c>
      <c r="AG20" s="108">
        <v>0.1</v>
      </c>
      <c r="AH20" s="108">
        <v>107</v>
      </c>
      <c r="AI20" s="108">
        <v>500</v>
      </c>
      <c r="AJ20" s="108">
        <v>500</v>
      </c>
      <c r="AK20" s="108">
        <v>500</v>
      </c>
      <c r="AL20" s="432">
        <v>0</v>
      </c>
      <c r="AM20" s="432">
        <v>8</v>
      </c>
      <c r="AN20" s="432">
        <v>5</v>
      </c>
      <c r="AO20" s="195" t="str">
        <f t="shared" si="3"/>
        <v>6,9</v>
      </c>
      <c r="AP20" s="329" t="str">
        <f t="shared" si="0"/>
        <v>H</v>
      </c>
      <c r="AQ20" s="108">
        <f t="shared" si="4"/>
        <v>0</v>
      </c>
      <c r="AR20" s="108">
        <f t="shared" si="5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50">
        <f t="shared" si="8"/>
        <v>17</v>
      </c>
      <c r="BC20" s="550">
        <v>2.2857142857142798</v>
      </c>
      <c r="BD20" s="556">
        <v>808.93595959595905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</row>
    <row r="21" spans="1:71" ht="9.75" customHeight="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537">
        <v>17</v>
      </c>
      <c r="V21" s="535">
        <v>0</v>
      </c>
      <c r="W21" s="535">
        <v>0</v>
      </c>
      <c r="X21" s="535">
        <v>16</v>
      </c>
      <c r="Y21" s="535">
        <v>140</v>
      </c>
      <c r="Z21" s="195" t="str">
        <f t="shared" si="2"/>
        <v>17,1</v>
      </c>
      <c r="AA21" s="147"/>
      <c r="AB21" s="58">
        <v>17</v>
      </c>
      <c r="AC21" s="58">
        <v>0</v>
      </c>
      <c r="AD21" s="58">
        <v>17</v>
      </c>
      <c r="AE21" s="58" t="s">
        <v>414</v>
      </c>
      <c r="AF21" s="534" t="s">
        <v>771</v>
      </c>
      <c r="AG21" s="108">
        <v>0.1</v>
      </c>
      <c r="AH21" s="108">
        <v>0</v>
      </c>
      <c r="AI21" s="108">
        <v>0</v>
      </c>
      <c r="AJ21" s="108">
        <v>0</v>
      </c>
      <c r="AK21" s="108">
        <v>0</v>
      </c>
      <c r="AL21" s="432">
        <v>1</v>
      </c>
      <c r="AM21" s="432">
        <v>8</v>
      </c>
      <c r="AN21" s="432">
        <v>6</v>
      </c>
      <c r="AO21" s="195" t="str">
        <f t="shared" si="3"/>
        <v>7,9</v>
      </c>
      <c r="AP21" s="329" t="str">
        <f t="shared" si="0"/>
        <v/>
      </c>
      <c r="AQ21" s="108">
        <f t="shared" si="4"/>
        <v>0</v>
      </c>
      <c r="AR21" s="108">
        <f t="shared" si="5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50">
        <f t="shared" si="8"/>
        <v>18</v>
      </c>
      <c r="BC21" s="550">
        <v>2.3613445378151199</v>
      </c>
      <c r="BD21" s="556">
        <v>859.43070707070603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</row>
    <row r="22" spans="1:71" ht="9.75" customHeight="1">
      <c r="A22" s="147"/>
      <c r="B22" s="4"/>
      <c r="C22" s="539">
        <v>1</v>
      </c>
      <c r="D22" s="539">
        <f t="shared" ref="D22:Q22" si="9">C22+1</f>
        <v>2</v>
      </c>
      <c r="E22" s="539">
        <f t="shared" si="9"/>
        <v>3</v>
      </c>
      <c r="F22" s="539">
        <f t="shared" si="9"/>
        <v>4</v>
      </c>
      <c r="G22" s="539">
        <f t="shared" si="9"/>
        <v>5</v>
      </c>
      <c r="H22" s="539">
        <f t="shared" si="9"/>
        <v>6</v>
      </c>
      <c r="I22" s="539">
        <f t="shared" si="9"/>
        <v>7</v>
      </c>
      <c r="J22" s="539">
        <f t="shared" si="9"/>
        <v>8</v>
      </c>
      <c r="K22" s="539">
        <f t="shared" si="9"/>
        <v>9</v>
      </c>
      <c r="L22" s="539">
        <f t="shared" si="9"/>
        <v>10</v>
      </c>
      <c r="M22" s="539">
        <f t="shared" si="9"/>
        <v>11</v>
      </c>
      <c r="N22" s="539">
        <f t="shared" si="9"/>
        <v>12</v>
      </c>
      <c r="O22" s="539">
        <f t="shared" si="9"/>
        <v>13</v>
      </c>
      <c r="P22" s="539">
        <f t="shared" si="9"/>
        <v>14</v>
      </c>
      <c r="Q22" s="539">
        <f t="shared" si="9"/>
        <v>15</v>
      </c>
      <c r="R22" s="539">
        <f t="shared" ref="R22:S22" si="10">Q22+1</f>
        <v>16</v>
      </c>
      <c r="S22" s="539">
        <f t="shared" si="10"/>
        <v>17</v>
      </c>
      <c r="T22" s="147"/>
      <c r="U22" s="537">
        <v>18</v>
      </c>
      <c r="V22" s="535">
        <v>0</v>
      </c>
      <c r="W22" s="535">
        <v>1</v>
      </c>
      <c r="X22" s="535">
        <v>16</v>
      </c>
      <c r="Y22" s="535">
        <v>140</v>
      </c>
      <c r="Z22" s="195" t="str">
        <f t="shared" si="2"/>
        <v>17,2</v>
      </c>
      <c r="AA22" s="147"/>
      <c r="AB22" s="58">
        <v>18</v>
      </c>
      <c r="AC22" s="58">
        <v>0</v>
      </c>
      <c r="AD22" s="58">
        <v>18</v>
      </c>
      <c r="AE22" s="58" t="s">
        <v>778</v>
      </c>
      <c r="AF22" s="534" t="s">
        <v>770</v>
      </c>
      <c r="AG22" s="108">
        <v>0.1</v>
      </c>
      <c r="AH22" s="108">
        <v>107</v>
      </c>
      <c r="AI22" s="108">
        <v>500</v>
      </c>
      <c r="AJ22" s="108">
        <v>500</v>
      </c>
      <c r="AK22" s="108">
        <v>500</v>
      </c>
      <c r="AL22" s="432">
        <v>0</v>
      </c>
      <c r="AM22" s="432">
        <v>8</v>
      </c>
      <c r="AN22" s="432">
        <v>11</v>
      </c>
      <c r="AO22" s="195" t="str">
        <f t="shared" si="3"/>
        <v>12,9</v>
      </c>
      <c r="AP22" s="329" t="str">
        <f t="shared" si="0"/>
        <v>H</v>
      </c>
      <c r="AQ22" s="108">
        <f t="shared" si="4"/>
        <v>0</v>
      </c>
      <c r="AR22" s="108">
        <f t="shared" si="5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50">
        <f t="shared" si="8"/>
        <v>19</v>
      </c>
      <c r="BC22" s="550">
        <v>2.4369747899159599</v>
      </c>
      <c r="BD22" s="556">
        <v>909.92545454545404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</row>
    <row r="23" spans="1:71" ht="9.75" customHeight="1">
      <c r="A23" s="147">
        <v>107</v>
      </c>
      <c r="B23" s="539">
        <v>1</v>
      </c>
      <c r="C23" s="416">
        <f>IF(C4&lt;=$I$10,C4,IF(ISNUMBER(MATCH('14'!C43,$Z$4:$Z$370,0)),$Z$3,IF(ISNUMBER(MATCH('14'!C43,$AO$4:$AO$370,0)),$AO$3,$Z$2)))</f>
        <v>1</v>
      </c>
      <c r="D23" s="416">
        <f>IF(D4&lt;=$I$10,D4,IF(ISNUMBER(MATCH('14'!D43,$Z$4:$Z$370,0)),$Z$3,IF(ISNUMBER(MATCH('14'!D43,$AO$4:$AO$370,0)),$AO$3,$Z$2)))</f>
        <v>0</v>
      </c>
      <c r="E23" s="416">
        <f>IF(E4&lt;=$I$10,E4,IF(ISNUMBER(MATCH('14'!E43,$Z$4:$Z$370,0)),$Z$3,IF(ISNUMBER(MATCH('14'!E43,$AO$4:$AO$370,0)),$AO$3,$Z$2)))</f>
        <v>0</v>
      </c>
      <c r="F23" s="416">
        <f>IF(F4&lt;=$I$10,F4,IF(ISNUMBER(MATCH('14'!F43,$Z$4:$Z$370,0)),$Z$3,IF(ISNUMBER(MATCH('14'!F43,$AO$4:$AO$370,0)),$AO$3,$Z$2)))</f>
        <v>0</v>
      </c>
      <c r="G23" s="416">
        <f>IF(G4&lt;=$I$10,G4,IF(ISNUMBER(MATCH('14'!G43,$Z$4:$Z$370,0)),$Z$3,IF(ISNUMBER(MATCH('14'!G43,$AO$4:$AO$370,0)),$AO$3,$Z$2)))</f>
        <v>0</v>
      </c>
      <c r="H23" s="416">
        <f>IF(H4&lt;=$I$10,H4,IF(ISNUMBER(MATCH('14'!H43,$Z$4:$Z$370,0)),$Z$3,IF(ISNUMBER(MATCH('14'!H43,$AO$4:$AO$370,0)),$AO$3,$Z$2)))</f>
        <v>0</v>
      </c>
      <c r="I23" s="416">
        <f>IF(I4&lt;=$I$10,I4,IF(ISNUMBER(MATCH('14'!I43,$Z$4:$Z$370,0)),$Z$3,IF(ISNUMBER(MATCH('14'!I43,$AO$4:$AO$370,0)),$AO$3,$Z$2)))</f>
        <v>0</v>
      </c>
      <c r="J23" s="416">
        <f>IF(J4&lt;=$I$10,J4,IF(ISNUMBER(MATCH('14'!J43,$Z$4:$Z$370,0)),$Z$3,IF(ISNUMBER(MATCH('14'!J43,$AO$4:$AO$370,0)),$AO$3,$Z$2)))</f>
        <v>0</v>
      </c>
      <c r="K23" s="416">
        <f>IF(K4&lt;=$I$10,K4,IF(ISNUMBER(MATCH('14'!K43,$Z$4:$Z$370,0)),$Z$3,IF(ISNUMBER(MATCH('14'!K43,$AO$4:$AO$370,0)),$AO$3,$Z$2)))</f>
        <v>0</v>
      </c>
      <c r="L23" s="416">
        <f>IF(L4&lt;=$I$10,L4,IF(ISNUMBER(MATCH('14'!L43,$Z$4:$Z$370,0)),$Z$3,IF(ISNUMBER(MATCH('14'!L43,$AO$4:$AO$370,0)),$AO$3,$Z$2)))</f>
        <v>0</v>
      </c>
      <c r="M23" s="416">
        <f>IF(M4&lt;=$I$10,M4,IF(ISNUMBER(MATCH('14'!M43,$Z$4:$Z$370,0)),$Z$3,IF(ISNUMBER(MATCH('14'!M43,$AO$4:$AO$370,0)),$AO$3,$Z$2)))</f>
        <v>0</v>
      </c>
      <c r="N23" s="416">
        <f>IF(N4&lt;=$I$10,N4,IF(ISNUMBER(MATCH('14'!N43,$Z$4:$Z$370,0)),$Z$3,IF(ISNUMBER(MATCH('14'!N43,$AO$4:$AO$370,0)),$AO$3,$Z$2)))</f>
        <v>0</v>
      </c>
      <c r="O23" s="416">
        <f>IF(O4&lt;=$I$10,O4,IF(ISNUMBER(MATCH('14'!O43,$Z$4:$Z$370,0)),$Z$3,IF(ISNUMBER(MATCH('14'!O43,$AO$4:$AO$370,0)),$AO$3,$Z$2)))</f>
        <v>0</v>
      </c>
      <c r="P23" s="416">
        <f>IF(P4&lt;=$I$10,P4,IF(ISNUMBER(MATCH('14'!P43,$Z$4:$Z$370,0)),$Z$3,IF(ISNUMBER(MATCH('14'!P43,$AO$4:$AO$370,0)),$AO$3,$Z$2)))</f>
        <v>0</v>
      </c>
      <c r="Q23" s="416">
        <f>IF(Q4&lt;=$I$10,Q4,IF(ISNUMBER(MATCH('14'!Q43,$Z$4:$Z$370,0)),$Z$3,IF(ISNUMBER(MATCH('14'!Q43,$AO$4:$AO$370,0)),$AO$3,$Z$2)))</f>
        <v>0</v>
      </c>
      <c r="R23" s="416">
        <f>IF(R4&lt;=$I$10,R4,IF(ISNUMBER(MATCH('14'!R43,$Z$4:$Z$370,0)),$Z$3,IF(ISNUMBER(MATCH('14'!R43,$AO$4:$AO$370,0)),$AO$3,$Z$2)))</f>
        <v>0</v>
      </c>
      <c r="S23" s="416">
        <f>IF(S4&lt;=$I$10,S4,IF(ISNUMBER(MATCH('14'!S43,$Z$4:$Z$370,0)),$Z$3,IF(ISNUMBER(MATCH('14'!S43,$AO$4:$AO$370,0)),$AO$3,$Z$2)))</f>
        <v>1</v>
      </c>
      <c r="T23" s="147"/>
      <c r="U23" s="537">
        <v>19</v>
      </c>
      <c r="V23" s="535">
        <v>0</v>
      </c>
      <c r="W23" s="535">
        <v>2</v>
      </c>
      <c r="X23" s="535">
        <v>16</v>
      </c>
      <c r="Y23" s="535">
        <v>140</v>
      </c>
      <c r="Z23" s="195" t="str">
        <f t="shared" si="2"/>
        <v>17,3</v>
      </c>
      <c r="AA23" s="147"/>
      <c r="AB23" s="58">
        <v>19</v>
      </c>
      <c r="AC23" s="58">
        <v>0</v>
      </c>
      <c r="AD23" s="58">
        <v>19</v>
      </c>
      <c r="AE23" s="58" t="s">
        <v>779</v>
      </c>
      <c r="AF23" s="534" t="s">
        <v>771</v>
      </c>
      <c r="AG23" s="108">
        <v>0.1</v>
      </c>
      <c r="AH23" s="108">
        <v>0</v>
      </c>
      <c r="AI23" s="108">
        <v>0</v>
      </c>
      <c r="AJ23" s="108">
        <v>0</v>
      </c>
      <c r="AK23" s="108">
        <v>0</v>
      </c>
      <c r="AL23" s="432">
        <v>1</v>
      </c>
      <c r="AM23" s="432">
        <v>8</v>
      </c>
      <c r="AN23" s="432">
        <v>10</v>
      </c>
      <c r="AO23" s="195" t="str">
        <f t="shared" si="3"/>
        <v>11,9</v>
      </c>
      <c r="AP23" s="329" t="str">
        <f t="shared" si="0"/>
        <v/>
      </c>
      <c r="AQ23" s="108">
        <f t="shared" si="4"/>
        <v>0</v>
      </c>
      <c r="AR23" s="108">
        <f t="shared" si="5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50">
        <f t="shared" si="8"/>
        <v>20</v>
      </c>
      <c r="BC23" s="550">
        <v>2.5126050420168</v>
      </c>
      <c r="BD23" s="556">
        <v>960.42020202020103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</row>
    <row r="24" spans="1:71" ht="9.75" customHeight="1">
      <c r="A24" s="147">
        <v>97</v>
      </c>
      <c r="B24" s="539">
        <f t="shared" ref="B24:B39" si="11">B23+1</f>
        <v>2</v>
      </c>
      <c r="C24" s="416">
        <f>IF(C5&lt;=$I$10,C5,IF(ISNUMBER(MATCH('14'!C44,$Z$4:$Z$370,0)),$Z$3,IF(ISNUMBER(MATCH('14'!C44,$AO$4:$AO$370,0)),$AO$3,$Z$2)))</f>
        <v>1</v>
      </c>
      <c r="D24" s="416">
        <f>IF(D5&lt;=$I$10,D5,IF(ISNUMBER(MATCH('14'!D44,$Z$4:$Z$370,0)),$Z$3,IF(ISNUMBER(MATCH('14'!D44,$AO$4:$AO$370,0)),$AO$3,$Z$2)))</f>
        <v>0</v>
      </c>
      <c r="E24" s="416">
        <f>IF(E5&lt;=$I$10,E5,IF(ISNUMBER(MATCH('14'!E44,$Z$4:$Z$370,0)),$Z$3,IF(ISNUMBER(MATCH('14'!E44,$AO$4:$AO$370,0)),$AO$3,$Z$2)))</f>
        <v>0</v>
      </c>
      <c r="F24" s="416">
        <f>IF(F5&lt;=$I$10,F5,IF(ISNUMBER(MATCH('14'!F44,$Z$4:$Z$370,0)),$Z$3,IF(ISNUMBER(MATCH('14'!F44,$AO$4:$AO$370,0)),$AO$3,$Z$2)))</f>
        <v>0</v>
      </c>
      <c r="G24" s="416">
        <f>IF(G5&lt;=$I$10,G5,IF(ISNUMBER(MATCH('14'!G44,$Z$4:$Z$370,0)),$Z$3,IF(ISNUMBER(MATCH('14'!G44,$AO$4:$AO$370,0)),$AO$3,$Z$2)))</f>
        <v>0</v>
      </c>
      <c r="H24" s="416">
        <f>IF(H5&lt;=$I$10,H5,IF(ISNUMBER(MATCH('14'!H44,$Z$4:$Z$370,0)),$Z$3,IF(ISNUMBER(MATCH('14'!H44,$AO$4:$AO$370,0)),$AO$3,$Z$2)))</f>
        <v>0</v>
      </c>
      <c r="I24" s="416">
        <f>IF(I5&lt;=$I$10,I5,IF(ISNUMBER(MATCH('14'!I44,$Z$4:$Z$370,0)),$Z$3,IF(ISNUMBER(MATCH('14'!I44,$AO$4:$AO$370,0)),$AO$3,$Z$2)))</f>
        <v>0</v>
      </c>
      <c r="J24" s="416">
        <f>IF(J5&lt;=$I$10,J5,IF(ISNUMBER(MATCH('14'!J44,$Z$4:$Z$370,0)),$Z$3,IF(ISNUMBER(MATCH('14'!J44,$AO$4:$AO$370,0)),$AO$3,$Z$2)))</f>
        <v>0</v>
      </c>
      <c r="K24" s="416">
        <f>IF(K5&lt;=$I$10,K5,IF(ISNUMBER(MATCH('14'!K44,$Z$4:$Z$370,0)),$Z$3,IF(ISNUMBER(MATCH('14'!K44,$AO$4:$AO$370,0)),$AO$3,$Z$2)))</f>
        <v>0</v>
      </c>
      <c r="L24" s="416">
        <f>IF(L5&lt;=$I$10,L5,IF(ISNUMBER(MATCH('14'!L44,$Z$4:$Z$370,0)),$Z$3,IF(ISNUMBER(MATCH('14'!L44,$AO$4:$AO$370,0)),$AO$3,$Z$2)))</f>
        <v>0</v>
      </c>
      <c r="M24" s="416">
        <f>IF(M5&lt;=$I$10,M5,IF(ISNUMBER(MATCH('14'!M44,$Z$4:$Z$370,0)),$Z$3,IF(ISNUMBER(MATCH('14'!M44,$AO$4:$AO$370,0)),$AO$3,$Z$2)))</f>
        <v>0</v>
      </c>
      <c r="N24" s="416">
        <f>IF(N5&lt;=$I$10,N5,IF(ISNUMBER(MATCH('14'!N44,$Z$4:$Z$370,0)),$Z$3,IF(ISNUMBER(MATCH('14'!N44,$AO$4:$AO$370,0)),$AO$3,$Z$2)))</f>
        <v>0</v>
      </c>
      <c r="O24" s="416">
        <f>IF(O5&lt;=$I$10,O5,IF(ISNUMBER(MATCH('14'!O44,$Z$4:$Z$370,0)),$Z$3,IF(ISNUMBER(MATCH('14'!O44,$AO$4:$AO$370,0)),$AO$3,$Z$2)))</f>
        <v>0</v>
      </c>
      <c r="P24" s="416">
        <f>IF(P5&lt;=$I$10,P5,IF(ISNUMBER(MATCH('14'!P44,$Z$4:$Z$370,0)),$Z$3,IF(ISNUMBER(MATCH('14'!P44,$AO$4:$AO$370,0)),$AO$3,$Z$2)))</f>
        <v>0</v>
      </c>
      <c r="Q24" s="416">
        <f>IF(Q5&lt;=$I$10,Q5,IF(ISNUMBER(MATCH('14'!Q44,$Z$4:$Z$370,0)),$Z$3,IF(ISNUMBER(MATCH('14'!Q44,$AO$4:$AO$370,0)),$AO$3,$Z$2)))</f>
        <v>0</v>
      </c>
      <c r="R24" s="416">
        <f>IF(R5&lt;=$I$10,R5,IF(ISNUMBER(MATCH('14'!R44,$Z$4:$Z$370,0)),$Z$3,IF(ISNUMBER(MATCH('14'!R44,$AO$4:$AO$370,0)),$AO$3,$Z$2)))</f>
        <v>0</v>
      </c>
      <c r="S24" s="416">
        <f>IF(S5&lt;=$I$10,S5,IF(ISNUMBER(MATCH('14'!S44,$Z$4:$Z$370,0)),$Z$3,IF(ISNUMBER(MATCH('14'!S44,$AO$4:$AO$370,0)),$AO$3,$Z$2)))</f>
        <v>1</v>
      </c>
      <c r="T24" s="147"/>
      <c r="U24" s="537">
        <v>20</v>
      </c>
      <c r="V24" s="535">
        <v>0</v>
      </c>
      <c r="W24" s="535">
        <v>3</v>
      </c>
      <c r="X24" s="535">
        <v>16</v>
      </c>
      <c r="Y24" s="535">
        <v>140</v>
      </c>
      <c r="Z24" s="195" t="str">
        <f t="shared" si="2"/>
        <v>17,4</v>
      </c>
      <c r="AA24" s="147"/>
      <c r="AB24" s="58">
        <v>20</v>
      </c>
      <c r="AC24" s="58">
        <v>0</v>
      </c>
      <c r="AD24" s="58">
        <v>20</v>
      </c>
      <c r="AE24" s="58" t="s">
        <v>321</v>
      </c>
      <c r="AF24" s="534" t="s">
        <v>770</v>
      </c>
      <c r="AG24" s="108">
        <v>0.1</v>
      </c>
      <c r="AH24" s="108">
        <v>107</v>
      </c>
      <c r="AI24" s="108">
        <v>500</v>
      </c>
      <c r="AJ24" s="108">
        <v>500</v>
      </c>
      <c r="AK24" s="108">
        <v>500</v>
      </c>
      <c r="AL24" s="432">
        <v>0</v>
      </c>
      <c r="AM24" s="432">
        <v>9</v>
      </c>
      <c r="AN24" s="432">
        <v>5</v>
      </c>
      <c r="AO24" s="195" t="str">
        <f t="shared" si="3"/>
        <v>6,10</v>
      </c>
      <c r="AP24" s="329" t="str">
        <f t="shared" si="0"/>
        <v>H</v>
      </c>
      <c r="AQ24" s="108">
        <f t="shared" si="4"/>
        <v>0</v>
      </c>
      <c r="AR24" s="108">
        <f t="shared" si="5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50">
        <f t="shared" si="8"/>
        <v>21</v>
      </c>
      <c r="BC24" s="550">
        <v>2.5882352941176401</v>
      </c>
      <c r="BD24" s="556">
        <v>1010.9149494949399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</row>
    <row r="25" spans="1:71" ht="9.75" customHeight="1">
      <c r="A25" s="147">
        <v>87</v>
      </c>
      <c r="B25" s="539">
        <f t="shared" si="11"/>
        <v>3</v>
      </c>
      <c r="C25" s="416">
        <f>IF(C6&lt;=$I$10,C6,IF(ISNUMBER(MATCH('14'!C45,$Z$4:$Z$370,0)),$Z$3,IF(ISNUMBER(MATCH('14'!C45,$AO$4:$AO$370,0)),$AO$3,$Z$2)))</f>
        <v>1</v>
      </c>
      <c r="D25" s="416">
        <f>IF(D6&lt;=$I$10,D6,IF(ISNUMBER(MATCH('14'!D45,$Z$4:$Z$370,0)),$Z$3,IF(ISNUMBER(MATCH('14'!D45,$AO$4:$AO$370,0)),$AO$3,$Z$2)))</f>
        <v>0</v>
      </c>
      <c r="E25" s="416">
        <f>IF(E6&lt;=$I$10,E6,IF(ISNUMBER(MATCH('14'!E45,$Z$4:$Z$370,0)),$Z$3,IF(ISNUMBER(MATCH('14'!E45,$AO$4:$AO$370,0)),$AO$3,$Z$2)))</f>
        <v>0</v>
      </c>
      <c r="F25" s="416">
        <f>IF(F6&lt;=$I$10,F6,IF(ISNUMBER(MATCH('14'!F45,$Z$4:$Z$370,0)),$Z$3,IF(ISNUMBER(MATCH('14'!F45,$AO$4:$AO$370,0)),$AO$3,$Z$2)))</f>
        <v>0</v>
      </c>
      <c r="G25" s="416">
        <f>IF(G6&lt;=$I$10,G6,IF(ISNUMBER(MATCH('14'!G45,$Z$4:$Z$370,0)),$Z$3,IF(ISNUMBER(MATCH('14'!G45,$AO$4:$AO$370,0)),$AO$3,$Z$2)))</f>
        <v>0</v>
      </c>
      <c r="H25" s="416">
        <f>IF(H6&lt;=$I$10,H6,IF(ISNUMBER(MATCH('14'!H45,$Z$4:$Z$370,0)),$Z$3,IF(ISNUMBER(MATCH('14'!H45,$AO$4:$AO$370,0)),$AO$3,$Z$2)))</f>
        <v>0</v>
      </c>
      <c r="I25" s="416">
        <f>IF(I6&lt;=$I$10,I6,IF(ISNUMBER(MATCH('14'!I45,$Z$4:$Z$370,0)),$Z$3,IF(ISNUMBER(MATCH('14'!I45,$AO$4:$AO$370,0)),$AO$3,$Z$2)))</f>
        <v>0</v>
      </c>
      <c r="J25" s="416">
        <f>IF(J6&lt;=$I$10,J6,IF(ISNUMBER(MATCH('14'!J45,$Z$4:$Z$370,0)),$Z$3,IF(ISNUMBER(MATCH('14'!J45,$AO$4:$AO$370,0)),$AO$3,$Z$2)))</f>
        <v>0</v>
      </c>
      <c r="K25" s="416">
        <f>IF(K6&lt;=$I$10,K6,IF(ISNUMBER(MATCH('14'!K45,$Z$4:$Z$370,0)),$Z$3,IF(ISNUMBER(MATCH('14'!K45,$AO$4:$AO$370,0)),$AO$3,$Z$2)))</f>
        <v>0</v>
      </c>
      <c r="L25" s="416">
        <f>IF(L6&lt;=$I$10,L6,IF(ISNUMBER(MATCH('14'!L45,$Z$4:$Z$370,0)),$Z$3,IF(ISNUMBER(MATCH('14'!L45,$AO$4:$AO$370,0)),$AO$3,$Z$2)))</f>
        <v>0</v>
      </c>
      <c r="M25" s="416">
        <f>IF(M6&lt;=$I$10,M6,IF(ISNUMBER(MATCH('14'!M45,$Z$4:$Z$370,0)),$Z$3,IF(ISNUMBER(MATCH('14'!M45,$AO$4:$AO$370,0)),$AO$3,$Z$2)))</f>
        <v>0</v>
      </c>
      <c r="N25" s="416">
        <f>IF(N6&lt;=$I$10,N6,IF(ISNUMBER(MATCH('14'!N45,$Z$4:$Z$370,0)),$Z$3,IF(ISNUMBER(MATCH('14'!N45,$AO$4:$AO$370,0)),$AO$3,$Z$2)))</f>
        <v>0</v>
      </c>
      <c r="O25" s="416">
        <f>IF(O6&lt;=$I$10,O6,IF(ISNUMBER(MATCH('14'!O45,$Z$4:$Z$370,0)),$Z$3,IF(ISNUMBER(MATCH('14'!O45,$AO$4:$AO$370,0)),$AO$3,$Z$2)))</f>
        <v>0</v>
      </c>
      <c r="P25" s="416">
        <f>IF(P6&lt;=$I$10,P6,IF(ISNUMBER(MATCH('14'!P45,$Z$4:$Z$370,0)),$Z$3,IF(ISNUMBER(MATCH('14'!P45,$AO$4:$AO$370,0)),$AO$3,$Z$2)))</f>
        <v>0</v>
      </c>
      <c r="Q25" s="416">
        <f>IF(Q6&lt;=$I$10,Q6,IF(ISNUMBER(MATCH('14'!Q45,$Z$4:$Z$370,0)),$Z$3,IF(ISNUMBER(MATCH('14'!Q45,$AO$4:$AO$370,0)),$AO$3,$Z$2)))</f>
        <v>0</v>
      </c>
      <c r="R25" s="416">
        <f>IF(R6&lt;=$I$10,R6,IF(ISNUMBER(MATCH('14'!R45,$Z$4:$Z$370,0)),$Z$3,IF(ISNUMBER(MATCH('14'!R45,$AO$4:$AO$370,0)),$AO$3,$Z$2)))</f>
        <v>0</v>
      </c>
      <c r="S25" s="416">
        <f>IF(S6&lt;=$I$10,S6,IF(ISNUMBER(MATCH('14'!S45,$Z$4:$Z$370,0)),$Z$3,IF(ISNUMBER(MATCH('14'!S45,$AO$4:$AO$370,0)),$AO$3,$Z$2)))</f>
        <v>1</v>
      </c>
      <c r="T25" s="147"/>
      <c r="U25" s="537">
        <v>21</v>
      </c>
      <c r="V25" s="535">
        <v>0</v>
      </c>
      <c r="W25" s="535">
        <v>4</v>
      </c>
      <c r="X25" s="535">
        <v>16</v>
      </c>
      <c r="Y25" s="535">
        <v>140</v>
      </c>
      <c r="Z25" s="195" t="str">
        <f t="shared" si="2"/>
        <v>17,5</v>
      </c>
      <c r="AA25" s="147"/>
      <c r="AB25" s="58">
        <v>21</v>
      </c>
      <c r="AC25" s="58">
        <v>0</v>
      </c>
      <c r="AD25" s="58">
        <v>21</v>
      </c>
      <c r="AE25" s="58" t="s">
        <v>780</v>
      </c>
      <c r="AF25" s="534" t="s">
        <v>771</v>
      </c>
      <c r="AG25" s="108">
        <v>0.1</v>
      </c>
      <c r="AH25" s="108">
        <v>0</v>
      </c>
      <c r="AI25" s="108">
        <v>0</v>
      </c>
      <c r="AJ25" s="108">
        <v>0</v>
      </c>
      <c r="AK25" s="108">
        <v>0</v>
      </c>
      <c r="AL25" s="432">
        <v>1</v>
      </c>
      <c r="AM25" s="432">
        <v>9</v>
      </c>
      <c r="AN25" s="432">
        <v>6</v>
      </c>
      <c r="AO25" s="195" t="str">
        <f t="shared" si="3"/>
        <v>7,10</v>
      </c>
      <c r="AP25" s="329" t="str">
        <f t="shared" si="0"/>
        <v/>
      </c>
      <c r="AQ25" s="108">
        <f t="shared" si="4"/>
        <v>0</v>
      </c>
      <c r="AR25" s="108">
        <f t="shared" si="5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50">
        <f t="shared" si="8"/>
        <v>22</v>
      </c>
      <c r="BC25" s="550">
        <v>2.6638655462184802</v>
      </c>
      <c r="BD25" s="556">
        <v>1061.40969696969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</row>
    <row r="26" spans="1:71" ht="9.75" customHeight="1">
      <c r="A26" s="147">
        <v>77</v>
      </c>
      <c r="B26" s="539">
        <f t="shared" si="11"/>
        <v>4</v>
      </c>
      <c r="C26" s="416">
        <f>IF(C7&lt;=$I$10,C7,IF(ISNUMBER(MATCH('14'!C46,$Z$4:$Z$370,0)),$Z$3,IF(ISNUMBER(MATCH('14'!C46,$AO$4:$AO$370,0)),$AO$3,$Z$2)))</f>
        <v>1</v>
      </c>
      <c r="D26" s="416">
        <f>IF(D7&lt;=$I$10,D7,IF(ISNUMBER(MATCH('14'!D46,$Z$4:$Z$370,0)),$Z$3,IF(ISNUMBER(MATCH('14'!D46,$AO$4:$AO$370,0)),$AO$3,$Z$2)))</f>
        <v>0</v>
      </c>
      <c r="E26" s="416">
        <f>IF(E7&lt;=$I$10,E7,IF(ISNUMBER(MATCH('14'!E46,$Z$4:$Z$370,0)),$Z$3,IF(ISNUMBER(MATCH('14'!E46,$AO$4:$AO$370,0)),$AO$3,$Z$2)))</f>
        <v>0</v>
      </c>
      <c r="F26" s="416">
        <f>IF(F7&lt;=$I$10,F7,IF(ISNUMBER(MATCH('14'!F46,$Z$4:$Z$370,0)),$Z$3,IF(ISNUMBER(MATCH('14'!F46,$AO$4:$AO$370,0)),$AO$3,$Z$2)))</f>
        <v>0</v>
      </c>
      <c r="G26" s="416">
        <f>IF(G7&lt;=$I$10,G7,IF(ISNUMBER(MATCH('14'!G46,$Z$4:$Z$370,0)),$Z$3,IF(ISNUMBER(MATCH('14'!G46,$AO$4:$AO$370,0)),$AO$3,$Z$2)))</f>
        <v>0</v>
      </c>
      <c r="H26" s="416">
        <f>IF(H7&lt;=$I$10,H7,IF(ISNUMBER(MATCH('14'!H46,$Z$4:$Z$370,0)),$Z$3,IF(ISNUMBER(MATCH('14'!H46,$AO$4:$AO$370,0)),$AO$3,$Z$2)))</f>
        <v>0</v>
      </c>
      <c r="I26" s="416">
        <f>IF(I7&lt;=$I$10,I7,IF(ISNUMBER(MATCH('14'!I46,$Z$4:$Z$370,0)),$Z$3,IF(ISNUMBER(MATCH('14'!I46,$AO$4:$AO$370,0)),$AO$3,$Z$2)))</f>
        <v>0</v>
      </c>
      <c r="J26" s="416">
        <f>IF(J7&lt;=$I$10,J7,IF(ISNUMBER(MATCH('14'!J46,$Z$4:$Z$370,0)),$Z$3,IF(ISNUMBER(MATCH('14'!J46,$AO$4:$AO$370,0)),$AO$3,$Z$2)))</f>
        <v>0</v>
      </c>
      <c r="K26" s="416">
        <f>IF(K7&lt;=$I$10,K7,IF(ISNUMBER(MATCH('14'!K46,$Z$4:$Z$370,0)),$Z$3,IF(ISNUMBER(MATCH('14'!K46,$AO$4:$AO$370,0)),$AO$3,$Z$2)))</f>
        <v>0</v>
      </c>
      <c r="L26" s="416">
        <f>IF(L7&lt;=$I$10,L7,IF(ISNUMBER(MATCH('14'!L46,$Z$4:$Z$370,0)),$Z$3,IF(ISNUMBER(MATCH('14'!L46,$AO$4:$AO$370,0)),$AO$3,$Z$2)))</f>
        <v>0</v>
      </c>
      <c r="M26" s="416">
        <f>IF(M7&lt;=$I$10,M7,IF(ISNUMBER(MATCH('14'!M46,$Z$4:$Z$370,0)),$Z$3,IF(ISNUMBER(MATCH('14'!M46,$AO$4:$AO$370,0)),$AO$3,$Z$2)))</f>
        <v>0</v>
      </c>
      <c r="N26" s="416">
        <f>IF(N7&lt;=$I$10,N7,IF(ISNUMBER(MATCH('14'!N46,$Z$4:$Z$370,0)),$Z$3,IF(ISNUMBER(MATCH('14'!N46,$AO$4:$AO$370,0)),$AO$3,$Z$2)))</f>
        <v>0</v>
      </c>
      <c r="O26" s="416">
        <f>IF(O7&lt;=$I$10,O7,IF(ISNUMBER(MATCH('14'!O46,$Z$4:$Z$370,0)),$Z$3,IF(ISNUMBER(MATCH('14'!O46,$AO$4:$AO$370,0)),$AO$3,$Z$2)))</f>
        <v>0</v>
      </c>
      <c r="P26" s="416">
        <f>IF(P7&lt;=$I$10,P7,IF(ISNUMBER(MATCH('14'!P46,$Z$4:$Z$370,0)),$Z$3,IF(ISNUMBER(MATCH('14'!P46,$AO$4:$AO$370,0)),$AO$3,$Z$2)))</f>
        <v>0</v>
      </c>
      <c r="Q26" s="416">
        <f>IF(Q7&lt;=$I$10,Q7,IF(ISNUMBER(MATCH('14'!Q46,$Z$4:$Z$370,0)),$Z$3,IF(ISNUMBER(MATCH('14'!Q46,$AO$4:$AO$370,0)),$AO$3,$Z$2)))</f>
        <v>0</v>
      </c>
      <c r="R26" s="416">
        <f>IF(R7&lt;=$I$10,R7,IF(ISNUMBER(MATCH('14'!R46,$Z$4:$Z$370,0)),$Z$3,IF(ISNUMBER(MATCH('14'!R46,$AO$4:$AO$370,0)),$AO$3,$Z$2)))</f>
        <v>0</v>
      </c>
      <c r="S26" s="416">
        <f>IF(S7&lt;=$I$10,S7,IF(ISNUMBER(MATCH('14'!S46,$Z$4:$Z$370,0)),$Z$3,IF(ISNUMBER(MATCH('14'!S46,$AO$4:$AO$370,0)),$AO$3,$Z$2)))</f>
        <v>1</v>
      </c>
      <c r="T26" s="147"/>
      <c r="U26" s="537">
        <v>22</v>
      </c>
      <c r="V26" s="535">
        <v>0</v>
      </c>
      <c r="W26" s="535">
        <v>5</v>
      </c>
      <c r="X26" s="535">
        <v>16</v>
      </c>
      <c r="Y26" s="535">
        <v>140</v>
      </c>
      <c r="Z26" s="195" t="str">
        <f t="shared" si="2"/>
        <v>17,6</v>
      </c>
      <c r="AA26" s="147"/>
      <c r="AB26" s="58">
        <v>22</v>
      </c>
      <c r="AC26" s="58">
        <v>0</v>
      </c>
      <c r="AD26" s="58">
        <v>22</v>
      </c>
      <c r="AE26" s="58" t="s">
        <v>781</v>
      </c>
      <c r="AF26" s="534" t="s">
        <v>770</v>
      </c>
      <c r="AG26" s="108">
        <v>0.1</v>
      </c>
      <c r="AH26" s="108">
        <v>107</v>
      </c>
      <c r="AI26" s="108">
        <v>500</v>
      </c>
      <c r="AJ26" s="108">
        <v>500</v>
      </c>
      <c r="AK26" s="108">
        <v>500</v>
      </c>
      <c r="AL26" s="432">
        <v>0</v>
      </c>
      <c r="AM26" s="432">
        <v>9</v>
      </c>
      <c r="AN26" s="432">
        <v>11</v>
      </c>
      <c r="AO26" s="195" t="str">
        <f t="shared" si="3"/>
        <v>12,10</v>
      </c>
      <c r="AP26" s="329" t="str">
        <f t="shared" si="0"/>
        <v>H</v>
      </c>
      <c r="AQ26" s="108">
        <f t="shared" si="4"/>
        <v>0</v>
      </c>
      <c r="AR26" s="108">
        <f t="shared" si="5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550">
        <f t="shared" si="8"/>
        <v>23</v>
      </c>
      <c r="BC26" s="550">
        <v>2.7394957983193202</v>
      </c>
      <c r="BD26" s="556">
        <v>1111.9044444444401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</row>
    <row r="27" spans="1:71" ht="9.75" customHeight="1">
      <c r="A27" s="147">
        <v>67</v>
      </c>
      <c r="B27" s="539">
        <f t="shared" si="11"/>
        <v>5</v>
      </c>
      <c r="C27" s="416">
        <f>IF(C8&lt;=$I$10,C8,IF(ISNUMBER(MATCH('14'!C47,$Z$4:$Z$370,0)),$Z$3,IF(ISNUMBER(MATCH('14'!C47,$AO$4:$AO$370,0)),$AO$3,$Z$2)))</f>
        <v>1</v>
      </c>
      <c r="D27" s="416">
        <f>IF(D8&lt;=$I$10,D8,IF(ISNUMBER(MATCH('14'!D47,$Z$4:$Z$370,0)),$Z$3,IF(ISNUMBER(MATCH('14'!D47,$AO$4:$AO$370,0)),$AO$3,$Z$2)))</f>
        <v>0</v>
      </c>
      <c r="E27" s="416">
        <f>IF(E8&lt;=$I$10,E8,IF(ISNUMBER(MATCH('14'!E47,$Z$4:$Z$370,0)),$Z$3,IF(ISNUMBER(MATCH('14'!E47,$AO$4:$AO$370,0)),$AO$3,$Z$2)))</f>
        <v>0</v>
      </c>
      <c r="F27" s="416">
        <f>IF(F8&lt;=$I$10,F8,IF(ISNUMBER(MATCH('14'!F47,$Z$4:$Z$370,0)),$Z$3,IF(ISNUMBER(MATCH('14'!F47,$AO$4:$AO$370,0)),$AO$3,$Z$2)))</f>
        <v>0</v>
      </c>
      <c r="G27" s="416">
        <f>IF(G8&lt;=$I$10,G8,IF(ISNUMBER(MATCH('14'!G47,$Z$4:$Z$370,0)),$Z$3,IF(ISNUMBER(MATCH('14'!G47,$AO$4:$AO$370,0)),$AO$3,$Z$2)))</f>
        <v>0</v>
      </c>
      <c r="H27" s="416">
        <f>IF(H8&lt;=$I$10,H8,IF(ISNUMBER(MATCH('14'!H47,$Z$4:$Z$370,0)),$Z$3,IF(ISNUMBER(MATCH('14'!H47,$AO$4:$AO$370,0)),$AO$3,$Z$2)))</f>
        <v>0</v>
      </c>
      <c r="I27" s="416">
        <f>IF(I8&lt;=$I$10,I8,IF(ISNUMBER(MATCH('14'!I47,$Z$4:$Z$370,0)),$Z$3,IF(ISNUMBER(MATCH('14'!I47,$AO$4:$AO$370,0)),$AO$3,$Z$2)))</f>
        <v>0</v>
      </c>
      <c r="J27" s="416">
        <f>IF(J8&lt;=$I$10,J8,IF(ISNUMBER(MATCH('14'!J47,$Z$4:$Z$370,0)),$Z$3,IF(ISNUMBER(MATCH('14'!J47,$AO$4:$AO$370,0)),$AO$3,$Z$2)))</f>
        <v>0</v>
      </c>
      <c r="K27" s="416">
        <f>IF(K8&lt;=$I$10,K8,IF(ISNUMBER(MATCH('14'!K47,$Z$4:$Z$370,0)),$Z$3,IF(ISNUMBER(MATCH('14'!K47,$AO$4:$AO$370,0)),$AO$3,$Z$2)))</f>
        <v>0</v>
      </c>
      <c r="L27" s="416">
        <f>IF(L8&lt;=$I$10,L8,IF(ISNUMBER(MATCH('14'!L47,$Z$4:$Z$370,0)),$Z$3,IF(ISNUMBER(MATCH('14'!L47,$AO$4:$AO$370,0)),$AO$3,$Z$2)))</f>
        <v>0</v>
      </c>
      <c r="M27" s="416">
        <f>IF(M8&lt;=$I$10,M8,IF(ISNUMBER(MATCH('14'!M47,$Z$4:$Z$370,0)),$Z$3,IF(ISNUMBER(MATCH('14'!M47,$AO$4:$AO$370,0)),$AO$3,$Z$2)))</f>
        <v>0</v>
      </c>
      <c r="N27" s="416">
        <f>IF(N8&lt;=$I$10,N8,IF(ISNUMBER(MATCH('14'!N47,$Z$4:$Z$370,0)),$Z$3,IF(ISNUMBER(MATCH('14'!N47,$AO$4:$AO$370,0)),$AO$3,$Z$2)))</f>
        <v>0</v>
      </c>
      <c r="O27" s="416">
        <f>IF(O8&lt;=$I$10,O8,IF(ISNUMBER(MATCH('14'!O47,$Z$4:$Z$370,0)),$Z$3,IF(ISNUMBER(MATCH('14'!O47,$AO$4:$AO$370,0)),$AO$3,$Z$2)))</f>
        <v>0</v>
      </c>
      <c r="P27" s="416">
        <f>IF(P8&lt;=$I$10,P8,IF(ISNUMBER(MATCH('14'!P47,$Z$4:$Z$370,0)),$Z$3,IF(ISNUMBER(MATCH('14'!P47,$AO$4:$AO$370,0)),$AO$3,$Z$2)))</f>
        <v>0</v>
      </c>
      <c r="Q27" s="416">
        <f>IF(Q8&lt;=$I$10,Q8,IF(ISNUMBER(MATCH('14'!Q47,$Z$4:$Z$370,0)),$Z$3,IF(ISNUMBER(MATCH('14'!Q47,$AO$4:$AO$370,0)),$AO$3,$Z$2)))</f>
        <v>0</v>
      </c>
      <c r="R27" s="416">
        <f>IF(R8&lt;=$I$10,R8,IF(ISNUMBER(MATCH('14'!R47,$Z$4:$Z$370,0)),$Z$3,IF(ISNUMBER(MATCH('14'!R47,$AO$4:$AO$370,0)),$AO$3,$Z$2)))</f>
        <v>0</v>
      </c>
      <c r="S27" s="416">
        <f>IF(S8&lt;=$I$10,S8,IF(ISNUMBER(MATCH('14'!S47,$Z$4:$Z$370,0)),$Z$3,IF(ISNUMBER(MATCH('14'!S47,$AO$4:$AO$370,0)),$AO$3,$Z$2)))</f>
        <v>1</v>
      </c>
      <c r="T27" s="147"/>
      <c r="U27" s="537">
        <v>23</v>
      </c>
      <c r="V27" s="535">
        <v>0</v>
      </c>
      <c r="W27" s="535">
        <v>6</v>
      </c>
      <c r="X27" s="535">
        <v>16</v>
      </c>
      <c r="Y27" s="535">
        <v>140</v>
      </c>
      <c r="Z27" s="195" t="str">
        <f t="shared" si="2"/>
        <v>17,7</v>
      </c>
      <c r="AA27" s="147"/>
      <c r="AB27" s="58">
        <v>23</v>
      </c>
      <c r="AC27" s="58">
        <v>0</v>
      </c>
      <c r="AD27" s="58">
        <v>23</v>
      </c>
      <c r="AE27" s="58" t="s">
        <v>782</v>
      </c>
      <c r="AF27" s="534" t="s">
        <v>771</v>
      </c>
      <c r="AG27" s="108">
        <v>0.1</v>
      </c>
      <c r="AH27" s="108">
        <v>0</v>
      </c>
      <c r="AI27" s="108">
        <v>0</v>
      </c>
      <c r="AJ27" s="108">
        <v>0</v>
      </c>
      <c r="AK27" s="108">
        <v>0</v>
      </c>
      <c r="AL27" s="432">
        <v>1</v>
      </c>
      <c r="AM27" s="432">
        <v>9</v>
      </c>
      <c r="AN27" s="432">
        <v>10</v>
      </c>
      <c r="AO27" s="195" t="str">
        <f t="shared" si="3"/>
        <v>11,10</v>
      </c>
      <c r="AP27" s="329" t="str">
        <f t="shared" si="0"/>
        <v/>
      </c>
      <c r="AQ27" s="108">
        <f t="shared" si="4"/>
        <v>0</v>
      </c>
      <c r="AR27" s="108">
        <f t="shared" si="5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550">
        <f t="shared" si="8"/>
        <v>24</v>
      </c>
      <c r="BC27" s="550">
        <v>2.8151260504201598</v>
      </c>
      <c r="BD27" s="556">
        <v>1162.3991919191899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</row>
    <row r="28" spans="1:71" ht="9.75" customHeight="1">
      <c r="A28" s="147"/>
      <c r="B28" s="539">
        <f t="shared" si="11"/>
        <v>6</v>
      </c>
      <c r="C28" s="416">
        <f>IF(C9&lt;=$I$10,C9,IF(ISNUMBER(MATCH('14'!C48,$Z$4:$Z$370,0)),$Z$3,IF(ISNUMBER(MATCH('14'!C48,$AO$4:$AO$370,0)),$AO$3,$Z$2)))</f>
        <v>1</v>
      </c>
      <c r="D28" s="416">
        <f>IF(D9&lt;=$I$10,D9,IF(ISNUMBER(MATCH('14'!D48,$Z$4:$Z$370,0)),$Z$3,IF(ISNUMBER(MATCH('14'!D48,$AO$4:$AO$370,0)),$AO$3,$Z$2)))</f>
        <v>0</v>
      </c>
      <c r="E28" s="416">
        <f>IF(E9&lt;=$I$10,E9,IF(ISNUMBER(MATCH('14'!E48,$Z$4:$Z$370,0)),$Z$3,IF(ISNUMBER(MATCH('14'!E48,$AO$4:$AO$370,0)),$AO$3,$Z$2)))</f>
        <v>0</v>
      </c>
      <c r="F28" s="416">
        <f>IF(F9&lt;=$I$10,F9,IF(ISNUMBER(MATCH('14'!F48,$Z$4:$Z$370,0)),$Z$3,IF(ISNUMBER(MATCH('14'!F48,$AO$4:$AO$370,0)),$AO$3,$Z$2)))</f>
        <v>0</v>
      </c>
      <c r="G28" s="416">
        <f>IF(G9&lt;=$I$10,G9,IF(ISNUMBER(MATCH('14'!G48,$Z$4:$Z$370,0)),$Z$3,IF(ISNUMBER(MATCH('14'!G48,$AO$4:$AO$370,0)),$AO$3,$Z$2)))</f>
        <v>0</v>
      </c>
      <c r="H28" s="416">
        <f>IF(H9&lt;=$I$10,H9,IF(ISNUMBER(MATCH('14'!H48,$Z$4:$Z$370,0)),$Z$3,IF(ISNUMBER(MATCH('14'!H48,$AO$4:$AO$370,0)),$AO$3,$Z$2)))</f>
        <v>0</v>
      </c>
      <c r="I28" s="416">
        <f>IF(I9&lt;=$I$10,I9,IF(ISNUMBER(MATCH('14'!I48,$Z$4:$Z$370,0)),$Z$3,IF(ISNUMBER(MATCH('14'!I48,$AO$4:$AO$370,0)),$AO$3,$Z$2)))</f>
        <v>2</v>
      </c>
      <c r="J28" s="416">
        <f>IF(J9&lt;=$I$10,J9,IF(ISNUMBER(MATCH('14'!J48,$Z$4:$Z$370,0)),$Z$3,IF(ISNUMBER(MATCH('14'!J48,$AO$4:$AO$370,0)),$AO$3,$Z$2)))</f>
        <v>2</v>
      </c>
      <c r="K28" s="416">
        <f>IF(K9&lt;=$I$10,K9,IF(ISNUMBER(MATCH('14'!K48,$Z$4:$Z$370,0)),$Z$3,IF(ISNUMBER(MATCH('14'!K48,$AO$4:$AO$370,0)),$AO$3,$Z$2)))</f>
        <v>2</v>
      </c>
      <c r="L28" s="416">
        <f>IF(L9&lt;=$I$10,L9,IF(ISNUMBER(MATCH('14'!L48,$Z$4:$Z$370,0)),$Z$3,IF(ISNUMBER(MATCH('14'!L48,$AO$4:$AO$370,0)),$AO$3,$Z$2)))</f>
        <v>2</v>
      </c>
      <c r="M28" s="416">
        <f>IF(M9&lt;=$I$10,M9,IF(ISNUMBER(MATCH('14'!M48,$Z$4:$Z$370,0)),$Z$3,IF(ISNUMBER(MATCH('14'!M48,$AO$4:$AO$370,0)),$AO$3,$Z$2)))</f>
        <v>2</v>
      </c>
      <c r="N28" s="416">
        <f>IF(N9&lt;=$I$10,N9,IF(ISNUMBER(MATCH('14'!N48,$Z$4:$Z$370,0)),$Z$3,IF(ISNUMBER(MATCH('14'!N48,$AO$4:$AO$370,0)),$AO$3,$Z$2)))</f>
        <v>0</v>
      </c>
      <c r="O28" s="416">
        <f>IF(O9&lt;=$I$10,O9,IF(ISNUMBER(MATCH('14'!O48,$Z$4:$Z$370,0)),$Z$3,IF(ISNUMBER(MATCH('14'!O48,$AO$4:$AO$370,0)),$AO$3,$Z$2)))</f>
        <v>0</v>
      </c>
      <c r="P28" s="416">
        <f>IF(P9&lt;=$I$10,P9,IF(ISNUMBER(MATCH('14'!P48,$Z$4:$Z$370,0)),$Z$3,IF(ISNUMBER(MATCH('14'!P48,$AO$4:$AO$370,0)),$AO$3,$Z$2)))</f>
        <v>0</v>
      </c>
      <c r="Q28" s="416">
        <f>IF(Q9&lt;=$I$10,Q9,IF(ISNUMBER(MATCH('14'!Q48,$Z$4:$Z$370,0)),$Z$3,IF(ISNUMBER(MATCH('14'!Q48,$AO$4:$AO$370,0)),$AO$3,$Z$2)))</f>
        <v>0</v>
      </c>
      <c r="R28" s="416">
        <f>IF(R9&lt;=$I$10,R9,IF(ISNUMBER(MATCH('14'!R48,$Z$4:$Z$370,0)),$Z$3,IF(ISNUMBER(MATCH('14'!R48,$AO$4:$AO$370,0)),$AO$3,$Z$2)))</f>
        <v>0</v>
      </c>
      <c r="S28" s="416">
        <f>IF(S9&lt;=$I$10,S9,IF(ISNUMBER(MATCH('14'!S48,$Z$4:$Z$370,0)),$Z$3,IF(ISNUMBER(MATCH('14'!S48,$AO$4:$AO$370,0)),$AO$3,$Z$2)))</f>
        <v>1</v>
      </c>
      <c r="T28" s="147"/>
      <c r="U28" s="537">
        <v>24</v>
      </c>
      <c r="V28" s="535">
        <v>0</v>
      </c>
      <c r="W28" s="535">
        <v>7</v>
      </c>
      <c r="X28" s="535">
        <v>16</v>
      </c>
      <c r="Y28" s="535">
        <v>140</v>
      </c>
      <c r="Z28" s="195" t="str">
        <f t="shared" si="2"/>
        <v>17,8</v>
      </c>
      <c r="AA28" s="147"/>
      <c r="AB28" s="58">
        <v>24</v>
      </c>
      <c r="AC28" s="58">
        <v>0</v>
      </c>
      <c r="AD28" s="58">
        <v>24</v>
      </c>
      <c r="AE28" s="58" t="s">
        <v>325</v>
      </c>
      <c r="AF28" s="534" t="s">
        <v>770</v>
      </c>
      <c r="AG28" s="108">
        <v>0.1</v>
      </c>
      <c r="AH28" s="108">
        <v>107</v>
      </c>
      <c r="AI28" s="108">
        <v>500</v>
      </c>
      <c r="AJ28" s="108">
        <v>500</v>
      </c>
      <c r="AK28" s="108">
        <v>500</v>
      </c>
      <c r="AL28" s="432">
        <v>0</v>
      </c>
      <c r="AM28" s="432">
        <v>10</v>
      </c>
      <c r="AN28" s="432">
        <v>5</v>
      </c>
      <c r="AO28" s="195" t="str">
        <f t="shared" si="3"/>
        <v>6,11</v>
      </c>
      <c r="AP28" s="329" t="str">
        <f t="shared" si="0"/>
        <v>H</v>
      </c>
      <c r="AQ28" s="108">
        <f t="shared" si="4"/>
        <v>0</v>
      </c>
      <c r="AR28" s="108">
        <f t="shared" si="5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50">
        <f t="shared" si="8"/>
        <v>25</v>
      </c>
      <c r="BC28" s="550">
        <v>2.8907563025209999</v>
      </c>
      <c r="BD28" s="556">
        <v>1212.8939393939299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</row>
    <row r="29" spans="1:71" ht="9.75" customHeight="1">
      <c r="A29" s="147"/>
      <c r="B29" s="539">
        <f t="shared" si="11"/>
        <v>7</v>
      </c>
      <c r="C29" s="416">
        <f>IF(C10&lt;=$I$10,C10,IF(ISNUMBER(MATCH('14'!C49,$Z$4:$Z$370,0)),$Z$3,IF(ISNUMBER(MATCH('14'!C49,$AO$4:$AO$370,0)),$AO$3,$Z$2)))</f>
        <v>1</v>
      </c>
      <c r="D29" s="416">
        <f>IF(D10&lt;=$I$10,D10,IF(ISNUMBER(MATCH('14'!D49,$Z$4:$Z$370,0)),$Z$3,IF(ISNUMBER(MATCH('14'!D49,$AO$4:$AO$370,0)),$AO$3,$Z$2)))</f>
        <v>0</v>
      </c>
      <c r="E29" s="416">
        <f>IF(E10&lt;=$I$10,E10,IF(ISNUMBER(MATCH('14'!E49,$Z$4:$Z$370,0)),$Z$3,IF(ISNUMBER(MATCH('14'!E49,$AO$4:$AO$370,0)),$AO$3,$Z$2)))</f>
        <v>0</v>
      </c>
      <c r="F29" s="416">
        <f>IF(F10&lt;=$I$10,F10,IF(ISNUMBER(MATCH('14'!F49,$Z$4:$Z$370,0)),$Z$3,IF(ISNUMBER(MATCH('14'!F49,$AO$4:$AO$370,0)),$AO$3,$Z$2)))</f>
        <v>0</v>
      </c>
      <c r="G29" s="416">
        <f>IF(G10&lt;=$I$10,G10,IF(ISNUMBER(MATCH('14'!G49,$Z$4:$Z$370,0)),$Z$3,IF(ISNUMBER(MATCH('14'!G49,$AO$4:$AO$370,0)),$AO$3,$Z$2)))</f>
        <v>0</v>
      </c>
      <c r="H29" s="416">
        <f>IF(H10&lt;=$I$10,H10,IF(ISNUMBER(MATCH('14'!H49,$Z$4:$Z$370,0)),$Z$3,IF(ISNUMBER(MATCH('14'!H49,$AO$4:$AO$370,0)),$AO$3,$Z$2)))</f>
        <v>2</v>
      </c>
      <c r="I29" s="416">
        <f>IF(I10&lt;=$I$10,I10,IF(ISNUMBER(MATCH('14'!I49,$Z$4:$Z$370,0)),$Z$3,IF(ISNUMBER(MATCH('14'!I49,$AO$4:$AO$370,0)),$AO$3,$Z$2)))</f>
        <v>105</v>
      </c>
      <c r="J29" s="416">
        <f>IF(J10&lt;=$I$10,J10,IF(ISNUMBER(MATCH('14'!J49,$Z$4:$Z$370,0)),$Z$3,IF(ISNUMBER(MATCH('14'!J49,$AO$4:$AO$370,0)),$AO$3,$Z$2)))</f>
        <v>105</v>
      </c>
      <c r="K29" s="416">
        <f>IF(K10&lt;=$I$10,K10,IF(ISNUMBER(MATCH('14'!K49,$Z$4:$Z$370,0)),$Z$3,IF(ISNUMBER(MATCH('14'!K49,$AO$4:$AO$370,0)),$AO$3,$Z$2)))</f>
        <v>105</v>
      </c>
      <c r="L29" s="416">
        <f>IF(L10&lt;=$I$10,L10,IF(ISNUMBER(MATCH('14'!L49,$Z$4:$Z$370,0)),$Z$3,IF(ISNUMBER(MATCH('14'!L49,$AO$4:$AO$370,0)),$AO$3,$Z$2)))</f>
        <v>105</v>
      </c>
      <c r="M29" s="416">
        <f>IF(M10&lt;=$I$10,M10,IF(ISNUMBER(MATCH('14'!M49,$Z$4:$Z$370,0)),$Z$3,IF(ISNUMBER(MATCH('14'!M49,$AO$4:$AO$370,0)),$AO$3,$Z$2)))</f>
        <v>105</v>
      </c>
      <c r="N29" s="416">
        <f>IF(N10&lt;=$I$10,N10,IF(ISNUMBER(MATCH('14'!N49,$Z$4:$Z$370,0)),$Z$3,IF(ISNUMBER(MATCH('14'!N49,$AO$4:$AO$370,0)),$AO$3,$Z$2)))</f>
        <v>2</v>
      </c>
      <c r="O29" s="416">
        <f>IF(O10&lt;=$I$10,O10,IF(ISNUMBER(MATCH('14'!O49,$Z$4:$Z$370,0)),$Z$3,IF(ISNUMBER(MATCH('14'!O49,$AO$4:$AO$370,0)),$AO$3,$Z$2)))</f>
        <v>0</v>
      </c>
      <c r="P29" s="416">
        <f>IF(P10&lt;=$I$10,P10,IF(ISNUMBER(MATCH('14'!P49,$Z$4:$Z$370,0)),$Z$3,IF(ISNUMBER(MATCH('14'!P49,$AO$4:$AO$370,0)),$AO$3,$Z$2)))</f>
        <v>0</v>
      </c>
      <c r="Q29" s="416">
        <f>IF(Q10&lt;=$I$10,Q10,IF(ISNUMBER(MATCH('14'!Q49,$Z$4:$Z$370,0)),$Z$3,IF(ISNUMBER(MATCH('14'!Q49,$AO$4:$AO$370,0)),$AO$3,$Z$2)))</f>
        <v>0</v>
      </c>
      <c r="R29" s="416">
        <f>IF(R10&lt;=$I$10,R10,IF(ISNUMBER(MATCH('14'!R49,$Z$4:$Z$370,0)),$Z$3,IF(ISNUMBER(MATCH('14'!R49,$AO$4:$AO$370,0)),$AO$3,$Z$2)))</f>
        <v>0</v>
      </c>
      <c r="S29" s="416">
        <f>IF(S10&lt;=$I$10,S10,IF(ISNUMBER(MATCH('14'!S49,$Z$4:$Z$370,0)),$Z$3,IF(ISNUMBER(MATCH('14'!S49,$AO$4:$AO$370,0)),$AO$3,$Z$2)))</f>
        <v>1</v>
      </c>
      <c r="T29" s="147"/>
      <c r="U29" s="537">
        <v>25</v>
      </c>
      <c r="V29" s="535">
        <v>0</v>
      </c>
      <c r="W29" s="535">
        <v>8</v>
      </c>
      <c r="X29" s="535">
        <v>16</v>
      </c>
      <c r="Y29" s="535">
        <v>140</v>
      </c>
      <c r="Z29" s="195" t="str">
        <f t="shared" si="2"/>
        <v>17,9</v>
      </c>
      <c r="AA29" s="147"/>
      <c r="AB29" s="58">
        <v>25</v>
      </c>
      <c r="AC29" s="58">
        <v>0</v>
      </c>
      <c r="AD29" s="58">
        <v>25</v>
      </c>
      <c r="AE29" s="58" t="s">
        <v>330</v>
      </c>
      <c r="AF29" s="534" t="s">
        <v>770</v>
      </c>
      <c r="AG29" s="108">
        <v>0.1</v>
      </c>
      <c r="AH29" s="108">
        <v>107</v>
      </c>
      <c r="AI29" s="108">
        <v>500</v>
      </c>
      <c r="AJ29" s="108">
        <v>500</v>
      </c>
      <c r="AK29" s="108">
        <v>500</v>
      </c>
      <c r="AL29" s="432">
        <v>0</v>
      </c>
      <c r="AM29" s="432">
        <v>11</v>
      </c>
      <c r="AN29" s="432">
        <v>6</v>
      </c>
      <c r="AO29" s="195" t="str">
        <f t="shared" si="3"/>
        <v>7,12</v>
      </c>
      <c r="AP29" s="329" t="str">
        <f t="shared" si="0"/>
        <v>H</v>
      </c>
      <c r="AQ29" s="108">
        <f t="shared" si="4"/>
        <v>0</v>
      </c>
      <c r="AR29" s="108">
        <f t="shared" si="5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50">
        <f t="shared" si="8"/>
        <v>26</v>
      </c>
      <c r="BC29" s="550">
        <v>2.96638655462184</v>
      </c>
      <c r="BD29" s="556">
        <v>1263.38868686868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</row>
    <row r="30" spans="1:71" ht="9.75" customHeight="1">
      <c r="A30" s="147"/>
      <c r="B30" s="539">
        <f t="shared" si="11"/>
        <v>8</v>
      </c>
      <c r="C30" s="416">
        <f>IF(C11&lt;=$I$10,C11,IF(ISNUMBER(MATCH('14'!C50,$Z$4:$Z$370,0)),$Z$3,IF(ISNUMBER(MATCH('14'!C50,$AO$4:$AO$370,0)),$AO$3,$Z$2)))</f>
        <v>1</v>
      </c>
      <c r="D30" s="416">
        <f>IF(D11&lt;=$I$10,D11,IF(ISNUMBER(MATCH('14'!D50,$Z$4:$Z$370,0)),$Z$3,IF(ISNUMBER(MATCH('14'!D50,$AO$4:$AO$370,0)),$AO$3,$Z$2)))</f>
        <v>0</v>
      </c>
      <c r="E30" s="416">
        <f>IF(E11&lt;=$I$10,E11,IF(ISNUMBER(MATCH('14'!E50,$Z$4:$Z$370,0)),$Z$3,IF(ISNUMBER(MATCH('14'!E50,$AO$4:$AO$370,0)),$AO$3,$Z$2)))</f>
        <v>0</v>
      </c>
      <c r="F30" s="416">
        <f>IF(F11&lt;=$I$10,F11,IF(ISNUMBER(MATCH('14'!F50,$Z$4:$Z$370,0)),$Z$3,IF(ISNUMBER(MATCH('14'!F50,$AO$4:$AO$370,0)),$AO$3,$Z$2)))</f>
        <v>0</v>
      </c>
      <c r="G30" s="416">
        <f>IF(G11&lt;=$I$10,G11,IF(ISNUMBER(MATCH('14'!G50,$Z$4:$Z$370,0)),$Z$3,IF(ISNUMBER(MATCH('14'!G50,$AO$4:$AO$370,0)),$AO$3,$Z$2)))</f>
        <v>0</v>
      </c>
      <c r="H30" s="416">
        <f>IF(H11&lt;=$I$10,H11,IF(ISNUMBER(MATCH('14'!H50,$Z$4:$Z$370,0)),$Z$3,IF(ISNUMBER(MATCH('14'!H50,$AO$4:$AO$370,0)),$AO$3,$Z$2)))</f>
        <v>2</v>
      </c>
      <c r="I30" s="416">
        <f>IF(I11&lt;=$I$10,I11,IF(ISNUMBER(MATCH('14'!I50,$Z$4:$Z$370,0)),$Z$3,IF(ISNUMBER(MATCH('14'!I50,$AO$4:$AO$370,0)),$AO$3,$Z$2)))</f>
        <v>105</v>
      </c>
      <c r="J30" s="416">
        <f>IF(J11&lt;=$I$10,J11,IF(ISNUMBER(MATCH('14'!J50,$Z$4:$Z$370,0)),$Z$3,IF(ISNUMBER(MATCH('14'!J50,$AO$4:$AO$370,0)),$AO$3,$Z$2)))</f>
        <v>95</v>
      </c>
      <c r="K30" s="416">
        <f>IF(K11&lt;=$I$10,K11,IF(ISNUMBER(MATCH('14'!K50,$Z$4:$Z$370,0)),$Z$3,IF(ISNUMBER(MATCH('14'!K50,$AO$4:$AO$370,0)),$AO$3,$Z$2)))</f>
        <v>95</v>
      </c>
      <c r="L30" s="416">
        <f>IF(L11&lt;=$I$10,L11,IF(ISNUMBER(MATCH('14'!L50,$Z$4:$Z$370,0)),$Z$3,IF(ISNUMBER(MATCH('14'!L50,$AO$4:$AO$370,0)),$AO$3,$Z$2)))</f>
        <v>95</v>
      </c>
      <c r="M30" s="416">
        <f>IF(M11&lt;=$I$10,M11,IF(ISNUMBER(MATCH('14'!M50,$Z$4:$Z$370,0)),$Z$3,IF(ISNUMBER(MATCH('14'!M50,$AO$4:$AO$370,0)),$AO$3,$Z$2)))</f>
        <v>105</v>
      </c>
      <c r="N30" s="416">
        <f>IF(N11&lt;=$I$10,N11,IF(ISNUMBER(MATCH('14'!N50,$Z$4:$Z$370,0)),$Z$3,IF(ISNUMBER(MATCH('14'!N50,$AO$4:$AO$370,0)),$AO$3,$Z$2)))</f>
        <v>2</v>
      </c>
      <c r="O30" s="416">
        <f>IF(O11&lt;=$I$10,O11,IF(ISNUMBER(MATCH('14'!O50,$Z$4:$Z$370,0)),$Z$3,IF(ISNUMBER(MATCH('14'!O50,$AO$4:$AO$370,0)),$AO$3,$Z$2)))</f>
        <v>0</v>
      </c>
      <c r="P30" s="416">
        <f>IF(P11&lt;=$I$10,P11,IF(ISNUMBER(MATCH('14'!P50,$Z$4:$Z$370,0)),$Z$3,IF(ISNUMBER(MATCH('14'!P50,$AO$4:$AO$370,0)),$AO$3,$Z$2)))</f>
        <v>0</v>
      </c>
      <c r="Q30" s="416">
        <f>IF(Q11&lt;=$I$10,Q11,IF(ISNUMBER(MATCH('14'!Q50,$Z$4:$Z$370,0)),$Z$3,IF(ISNUMBER(MATCH('14'!Q50,$AO$4:$AO$370,0)),$AO$3,$Z$2)))</f>
        <v>0</v>
      </c>
      <c r="R30" s="416">
        <f>IF(R11&lt;=$I$10,R11,IF(ISNUMBER(MATCH('14'!R50,$Z$4:$Z$370,0)),$Z$3,IF(ISNUMBER(MATCH('14'!R50,$AO$4:$AO$370,0)),$AO$3,$Z$2)))</f>
        <v>0</v>
      </c>
      <c r="S30" s="416">
        <f>IF(S11&lt;=$I$10,S11,IF(ISNUMBER(MATCH('14'!S50,$Z$4:$Z$370,0)),$Z$3,IF(ISNUMBER(MATCH('14'!S50,$AO$4:$AO$370,0)),$AO$3,$Z$2)))</f>
        <v>1</v>
      </c>
      <c r="T30" s="147"/>
      <c r="U30" s="537">
        <v>26</v>
      </c>
      <c r="V30" s="535">
        <v>0</v>
      </c>
      <c r="W30" s="535">
        <v>9</v>
      </c>
      <c r="X30" s="535">
        <v>16</v>
      </c>
      <c r="Y30" s="535">
        <v>140</v>
      </c>
      <c r="Z30" s="195" t="str">
        <f t="shared" si="2"/>
        <v>17,10</v>
      </c>
      <c r="AA30" s="147"/>
      <c r="AB30" s="58">
        <v>26</v>
      </c>
      <c r="AC30" s="58">
        <v>0</v>
      </c>
      <c r="AD30" s="58">
        <v>26</v>
      </c>
      <c r="AE30" s="58" t="s">
        <v>783</v>
      </c>
      <c r="AF30" s="534" t="s">
        <v>771</v>
      </c>
      <c r="AG30" s="108">
        <v>0.1</v>
      </c>
      <c r="AH30" s="108">
        <v>0</v>
      </c>
      <c r="AI30" s="108">
        <v>0</v>
      </c>
      <c r="AJ30" s="108">
        <v>0</v>
      </c>
      <c r="AK30" s="108">
        <v>0</v>
      </c>
      <c r="AL30" s="432">
        <v>1</v>
      </c>
      <c r="AM30" s="432">
        <v>10</v>
      </c>
      <c r="AN30" s="432">
        <v>6</v>
      </c>
      <c r="AO30" s="195" t="str">
        <f t="shared" si="3"/>
        <v>7,11</v>
      </c>
      <c r="AP30" s="329" t="str">
        <f t="shared" si="0"/>
        <v/>
      </c>
      <c r="AQ30" s="108">
        <f t="shared" si="4"/>
        <v>0</v>
      </c>
      <c r="AR30" s="108">
        <f t="shared" si="5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50">
        <f t="shared" si="8"/>
        <v>27</v>
      </c>
      <c r="BC30" s="550">
        <v>3.04201680672268</v>
      </c>
      <c r="BD30" s="556">
        <v>1313.8834343434301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9.75" customHeight="1">
      <c r="A31" s="147"/>
      <c r="B31" s="539">
        <f t="shared" si="11"/>
        <v>9</v>
      </c>
      <c r="C31" s="416">
        <f>IF(C12&lt;=$I$10,C12,IF(ISNUMBER(MATCH('14'!C51,$Z$4:$Z$370,0)),$Z$3,IF(ISNUMBER(MATCH('14'!C51,$AO$4:$AO$370,0)),$AO$3,$Z$2)))</f>
        <v>1</v>
      </c>
      <c r="D31" s="416">
        <f>IF(D12&lt;=$I$10,D12,IF(ISNUMBER(MATCH('14'!D51,$Z$4:$Z$370,0)),$Z$3,IF(ISNUMBER(MATCH('14'!D51,$AO$4:$AO$370,0)),$AO$3,$Z$2)))</f>
        <v>0</v>
      </c>
      <c r="E31" s="416">
        <f>IF(E12&lt;=$I$10,E12,IF(ISNUMBER(MATCH('14'!E51,$Z$4:$Z$370,0)),$Z$3,IF(ISNUMBER(MATCH('14'!E51,$AO$4:$AO$370,0)),$AO$3,$Z$2)))</f>
        <v>0</v>
      </c>
      <c r="F31" s="416">
        <f>IF(F12&lt;=$I$10,F12,IF(ISNUMBER(MATCH('14'!F51,$Z$4:$Z$370,0)),$Z$3,IF(ISNUMBER(MATCH('14'!F51,$AO$4:$AO$370,0)),$AO$3,$Z$2)))</f>
        <v>0</v>
      </c>
      <c r="G31" s="416">
        <f>IF(G12&lt;=$I$10,G12,IF(ISNUMBER(MATCH('14'!G51,$Z$4:$Z$370,0)),$Z$3,IF(ISNUMBER(MATCH('14'!G51,$AO$4:$AO$370,0)),$AO$3,$Z$2)))</f>
        <v>0</v>
      </c>
      <c r="H31" s="416">
        <f>IF(H12&lt;=$I$10,H12,IF(ISNUMBER(MATCH('14'!H51,$Z$4:$Z$370,0)),$Z$3,IF(ISNUMBER(MATCH('14'!H51,$AO$4:$AO$370,0)),$AO$3,$Z$2)))</f>
        <v>2</v>
      </c>
      <c r="I31" s="416">
        <f>IF(I12&lt;=$I$10,I12,IF(ISNUMBER(MATCH('14'!I51,$Z$4:$Z$370,0)),$Z$3,IF(ISNUMBER(MATCH('14'!I51,$AO$4:$AO$370,0)),$AO$3,$Z$2)))</f>
        <v>105</v>
      </c>
      <c r="J31" s="416">
        <f>IF(J12&lt;=$I$10,J12,IF(ISNUMBER(MATCH('14'!J51,$Z$4:$Z$370,0)),$Z$3,IF(ISNUMBER(MATCH('14'!J51,$AO$4:$AO$370,0)),$AO$3,$Z$2)))</f>
        <v>95</v>
      </c>
      <c r="K31" s="416">
        <f>IF(K12&lt;=$I$10,K12,IF(ISNUMBER(MATCH('14'!K51,$Z$4:$Z$370,0)),$Z$3,IF(ISNUMBER(MATCH('14'!K51,$AO$4:$AO$370,0)),$AO$3,$Z$2)))</f>
        <v>95</v>
      </c>
      <c r="L31" s="416">
        <f>IF(L12&lt;=$I$10,L12,IF(ISNUMBER(MATCH('14'!L51,$Z$4:$Z$370,0)),$Z$3,IF(ISNUMBER(MATCH('14'!L51,$AO$4:$AO$370,0)),$AO$3,$Z$2)))</f>
        <v>95</v>
      </c>
      <c r="M31" s="416">
        <f>IF(M12&lt;=$I$10,M12,IF(ISNUMBER(MATCH('14'!M51,$Z$4:$Z$370,0)),$Z$3,IF(ISNUMBER(MATCH('14'!M51,$AO$4:$AO$370,0)),$AO$3,$Z$2)))</f>
        <v>105</v>
      </c>
      <c r="N31" s="416">
        <f>IF(N12&lt;=$I$10,N12,IF(ISNUMBER(MATCH('14'!N51,$Z$4:$Z$370,0)),$Z$3,IF(ISNUMBER(MATCH('14'!N51,$AO$4:$AO$370,0)),$AO$3,$Z$2)))</f>
        <v>2</v>
      </c>
      <c r="O31" s="416">
        <f>IF(O12&lt;=$I$10,O12,IF(ISNUMBER(MATCH('14'!O51,$Z$4:$Z$370,0)),$Z$3,IF(ISNUMBER(MATCH('14'!O51,$AO$4:$AO$370,0)),$AO$3,$Z$2)))</f>
        <v>0</v>
      </c>
      <c r="P31" s="416">
        <f>IF(P12&lt;=$I$10,P12,IF(ISNUMBER(MATCH('14'!P51,$Z$4:$Z$370,0)),$Z$3,IF(ISNUMBER(MATCH('14'!P51,$AO$4:$AO$370,0)),$AO$3,$Z$2)))</f>
        <v>0</v>
      </c>
      <c r="Q31" s="416">
        <f>IF(Q12&lt;=$I$10,Q12,IF(ISNUMBER(MATCH('14'!Q51,$Z$4:$Z$370,0)),$Z$3,IF(ISNUMBER(MATCH('14'!Q51,$AO$4:$AO$370,0)),$AO$3,$Z$2)))</f>
        <v>0</v>
      </c>
      <c r="R31" s="416">
        <f>IF(R12&lt;=$I$10,R12,IF(ISNUMBER(MATCH('14'!R51,$Z$4:$Z$370,0)),$Z$3,IF(ISNUMBER(MATCH('14'!R51,$AO$4:$AO$370,0)),$AO$3,$Z$2)))</f>
        <v>0</v>
      </c>
      <c r="S31" s="416">
        <f>IF(S12&lt;=$I$10,S12,IF(ISNUMBER(MATCH('14'!S51,$Z$4:$Z$370,0)),$Z$3,IF(ISNUMBER(MATCH('14'!S51,$AO$4:$AO$370,0)),$AO$3,$Z$2)))</f>
        <v>1</v>
      </c>
      <c r="T31" s="147"/>
      <c r="U31" s="537">
        <v>27</v>
      </c>
      <c r="V31" s="535">
        <v>0</v>
      </c>
      <c r="W31" s="535">
        <v>10</v>
      </c>
      <c r="X31" s="535">
        <v>16</v>
      </c>
      <c r="Y31" s="535">
        <v>140</v>
      </c>
      <c r="Z31" s="195" t="str">
        <f t="shared" si="2"/>
        <v>17,11</v>
      </c>
      <c r="AA31" s="147"/>
      <c r="AB31" s="58">
        <v>27</v>
      </c>
      <c r="AC31" s="58">
        <v>0</v>
      </c>
      <c r="AD31" s="58">
        <v>27</v>
      </c>
      <c r="AE31" s="58" t="s">
        <v>331</v>
      </c>
      <c r="AF31" s="534" t="s">
        <v>770</v>
      </c>
      <c r="AG31" s="108">
        <v>0.1</v>
      </c>
      <c r="AH31" s="108">
        <v>107</v>
      </c>
      <c r="AI31" s="108">
        <v>500</v>
      </c>
      <c r="AJ31" s="108">
        <v>500</v>
      </c>
      <c r="AK31" s="108">
        <v>500</v>
      </c>
      <c r="AL31" s="432">
        <v>0</v>
      </c>
      <c r="AM31" s="432">
        <v>11</v>
      </c>
      <c r="AN31" s="432">
        <v>7</v>
      </c>
      <c r="AO31" s="195" t="str">
        <f t="shared" si="3"/>
        <v>8,12</v>
      </c>
      <c r="AP31" s="329" t="str">
        <f t="shared" si="0"/>
        <v>H</v>
      </c>
      <c r="AQ31" s="108">
        <f t="shared" si="4"/>
        <v>0</v>
      </c>
      <c r="AR31" s="108">
        <f t="shared" si="5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50">
        <f t="shared" si="8"/>
        <v>28</v>
      </c>
      <c r="BC31" s="550">
        <v>3.1176470588235201</v>
      </c>
      <c r="BD31" s="556">
        <v>1364.3781818181801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9.75" customHeight="1">
      <c r="A32" s="147"/>
      <c r="B32" s="539">
        <f t="shared" si="11"/>
        <v>10</v>
      </c>
      <c r="C32" s="416">
        <f>IF(C13&lt;=$I$10,C13,IF(ISNUMBER(MATCH('14'!C52,$Z$4:$Z$370,0)),$Z$3,IF(ISNUMBER(MATCH('14'!C52,$AO$4:$AO$370,0)),$AO$3,$Z$2)))</f>
        <v>1</v>
      </c>
      <c r="D32" s="416">
        <f>IF(D13&lt;=$I$10,D13,IF(ISNUMBER(MATCH('14'!D52,$Z$4:$Z$370,0)),$Z$3,IF(ISNUMBER(MATCH('14'!D52,$AO$4:$AO$370,0)),$AO$3,$Z$2)))</f>
        <v>0</v>
      </c>
      <c r="E32" s="416">
        <f>IF(E13&lt;=$I$10,E13,IF(ISNUMBER(MATCH('14'!E52,$Z$4:$Z$370,0)),$Z$3,IF(ISNUMBER(MATCH('14'!E52,$AO$4:$AO$370,0)),$AO$3,$Z$2)))</f>
        <v>0</v>
      </c>
      <c r="F32" s="416">
        <f>IF(F13&lt;=$I$10,F13,IF(ISNUMBER(MATCH('14'!F52,$Z$4:$Z$370,0)),$Z$3,IF(ISNUMBER(MATCH('14'!F52,$AO$4:$AO$370,0)),$AO$3,$Z$2)))</f>
        <v>0</v>
      </c>
      <c r="G32" s="416">
        <f>IF(G13&lt;=$I$10,G13,IF(ISNUMBER(MATCH('14'!G52,$Z$4:$Z$370,0)),$Z$3,IF(ISNUMBER(MATCH('14'!G52,$AO$4:$AO$370,0)),$AO$3,$Z$2)))</f>
        <v>0</v>
      </c>
      <c r="H32" s="416">
        <f>IF(H13&lt;=$I$10,H13,IF(ISNUMBER(MATCH('14'!H52,$Z$4:$Z$370,0)),$Z$3,IF(ISNUMBER(MATCH('14'!H52,$AO$4:$AO$370,0)),$AO$3,$Z$2)))</f>
        <v>2</v>
      </c>
      <c r="I32" s="416">
        <f>IF(I13&lt;=$I$10,I13,IF(ISNUMBER(MATCH('14'!I52,$Z$4:$Z$370,0)),$Z$3,IF(ISNUMBER(MATCH('14'!I52,$AO$4:$AO$370,0)),$AO$3,$Z$2)))</f>
        <v>105</v>
      </c>
      <c r="J32" s="416">
        <f>IF(J13&lt;=$I$10,J13,IF(ISNUMBER(MATCH('14'!J52,$Z$4:$Z$370,0)),$Z$3,IF(ISNUMBER(MATCH('14'!J52,$AO$4:$AO$370,0)),$AO$3,$Z$2)))</f>
        <v>95</v>
      </c>
      <c r="K32" s="416">
        <f>IF(K13&lt;=$I$10,K13,IF(ISNUMBER(MATCH('14'!K52,$Z$4:$Z$370,0)),$Z$3,IF(ISNUMBER(MATCH('14'!K52,$AO$4:$AO$370,0)),$AO$3,$Z$2)))</f>
        <v>95</v>
      </c>
      <c r="L32" s="416">
        <f>IF(L13&lt;=$I$10,L13,IF(ISNUMBER(MATCH('14'!L52,$Z$4:$Z$370,0)),$Z$3,IF(ISNUMBER(MATCH('14'!L52,$AO$4:$AO$370,0)),$AO$3,$Z$2)))</f>
        <v>95</v>
      </c>
      <c r="M32" s="416">
        <f>IF(M13&lt;=$I$10,M13,IF(ISNUMBER(MATCH('14'!M52,$Z$4:$Z$370,0)),$Z$3,IF(ISNUMBER(MATCH('14'!M52,$AO$4:$AO$370,0)),$AO$3,$Z$2)))</f>
        <v>105</v>
      </c>
      <c r="N32" s="416">
        <f>IF(N13&lt;=$I$10,N13,IF(ISNUMBER(MATCH('14'!N52,$Z$4:$Z$370,0)),$Z$3,IF(ISNUMBER(MATCH('14'!N52,$AO$4:$AO$370,0)),$AO$3,$Z$2)))</f>
        <v>2</v>
      </c>
      <c r="O32" s="416">
        <f>IF(O13&lt;=$I$10,O13,IF(ISNUMBER(MATCH('14'!O52,$Z$4:$Z$370,0)),$Z$3,IF(ISNUMBER(MATCH('14'!O52,$AO$4:$AO$370,0)),$AO$3,$Z$2)))</f>
        <v>0</v>
      </c>
      <c r="P32" s="416">
        <f>IF(P13&lt;=$I$10,P13,IF(ISNUMBER(MATCH('14'!P52,$Z$4:$Z$370,0)),$Z$3,IF(ISNUMBER(MATCH('14'!P52,$AO$4:$AO$370,0)),$AO$3,$Z$2)))</f>
        <v>0</v>
      </c>
      <c r="Q32" s="416">
        <f>IF(Q13&lt;=$I$10,Q13,IF(ISNUMBER(MATCH('14'!Q52,$Z$4:$Z$370,0)),$Z$3,IF(ISNUMBER(MATCH('14'!Q52,$AO$4:$AO$370,0)),$AO$3,$Z$2)))</f>
        <v>0</v>
      </c>
      <c r="R32" s="416">
        <f>IF(R13&lt;=$I$10,R13,IF(ISNUMBER(MATCH('14'!R52,$Z$4:$Z$370,0)),$Z$3,IF(ISNUMBER(MATCH('14'!R52,$AO$4:$AO$370,0)),$AO$3,$Z$2)))</f>
        <v>0</v>
      </c>
      <c r="S32" s="416">
        <f>IF(S13&lt;=$I$10,S13,IF(ISNUMBER(MATCH('14'!S52,$Z$4:$Z$370,0)),$Z$3,IF(ISNUMBER(MATCH('14'!S52,$AO$4:$AO$370,0)),$AO$3,$Z$2)))</f>
        <v>1</v>
      </c>
      <c r="T32" s="147"/>
      <c r="U32" s="537">
        <v>28</v>
      </c>
      <c r="V32" s="535">
        <v>0</v>
      </c>
      <c r="W32" s="535">
        <v>11</v>
      </c>
      <c r="X32" s="535">
        <v>16</v>
      </c>
      <c r="Y32" s="535">
        <v>140</v>
      </c>
      <c r="Z32" s="195" t="str">
        <f t="shared" si="2"/>
        <v>17,12</v>
      </c>
      <c r="AA32" s="147"/>
      <c r="AB32" s="58">
        <v>28</v>
      </c>
      <c r="AC32" s="58">
        <v>0</v>
      </c>
      <c r="AD32" s="58">
        <v>28</v>
      </c>
      <c r="AE32" s="58" t="s">
        <v>784</v>
      </c>
      <c r="AF32" s="534" t="s">
        <v>771</v>
      </c>
      <c r="AG32" s="108">
        <v>0.1</v>
      </c>
      <c r="AH32" s="108">
        <v>0</v>
      </c>
      <c r="AI32" s="108">
        <v>0</v>
      </c>
      <c r="AJ32" s="108">
        <v>0</v>
      </c>
      <c r="AK32" s="108">
        <v>0</v>
      </c>
      <c r="AL32" s="432">
        <v>1</v>
      </c>
      <c r="AM32" s="432">
        <v>10</v>
      </c>
      <c r="AN32" s="432">
        <v>7</v>
      </c>
      <c r="AO32" s="195" t="str">
        <f t="shared" si="3"/>
        <v>8,11</v>
      </c>
      <c r="AP32" s="329" t="str">
        <f t="shared" si="0"/>
        <v/>
      </c>
      <c r="AQ32" s="108">
        <f t="shared" si="4"/>
        <v>0</v>
      </c>
      <c r="AR32" s="108">
        <f t="shared" si="5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550">
        <f t="shared" si="8"/>
        <v>29</v>
      </c>
      <c r="BC32" s="550">
        <v>3.1932773109243602</v>
      </c>
      <c r="BD32" s="556">
        <v>1414.8729292929199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</row>
    <row r="33" spans="1:71" ht="9.75" customHeight="1">
      <c r="A33" s="147"/>
      <c r="B33" s="539">
        <f t="shared" si="11"/>
        <v>11</v>
      </c>
      <c r="C33" s="416">
        <f>IF(C14&lt;=$I$10,C14,IF(ISNUMBER(MATCH('14'!C53,$Z$4:$Z$370,0)),$Z$3,IF(ISNUMBER(MATCH('14'!C53,$AO$4:$AO$370,0)),$AO$3,$Z$2)))</f>
        <v>1</v>
      </c>
      <c r="D33" s="416">
        <f>IF(D14&lt;=$I$10,D14,IF(ISNUMBER(MATCH('14'!D53,$Z$4:$Z$370,0)),$Z$3,IF(ISNUMBER(MATCH('14'!D53,$AO$4:$AO$370,0)),$AO$3,$Z$2)))</f>
        <v>0</v>
      </c>
      <c r="E33" s="416">
        <f>IF(E14&lt;=$I$10,E14,IF(ISNUMBER(MATCH('14'!E53,$Z$4:$Z$370,0)),$Z$3,IF(ISNUMBER(MATCH('14'!E53,$AO$4:$AO$370,0)),$AO$3,$Z$2)))</f>
        <v>0</v>
      </c>
      <c r="F33" s="416">
        <f>IF(F14&lt;=$I$10,F14,IF(ISNUMBER(MATCH('14'!F53,$Z$4:$Z$370,0)),$Z$3,IF(ISNUMBER(MATCH('14'!F53,$AO$4:$AO$370,0)),$AO$3,$Z$2)))</f>
        <v>0</v>
      </c>
      <c r="G33" s="416">
        <f>IF(G14&lt;=$I$10,G14,IF(ISNUMBER(MATCH('14'!G53,$Z$4:$Z$370,0)),$Z$3,IF(ISNUMBER(MATCH('14'!G53,$AO$4:$AO$370,0)),$AO$3,$Z$2)))</f>
        <v>0</v>
      </c>
      <c r="H33" s="416">
        <f>IF(H14&lt;=$I$10,H14,IF(ISNUMBER(MATCH('14'!H53,$Z$4:$Z$370,0)),$Z$3,IF(ISNUMBER(MATCH('14'!H53,$AO$4:$AO$370,0)),$AO$3,$Z$2)))</f>
        <v>2</v>
      </c>
      <c r="I33" s="416">
        <f>IF(I14&lt;=$I$10,I14,IF(ISNUMBER(MATCH('14'!I53,$Z$4:$Z$370,0)),$Z$3,IF(ISNUMBER(MATCH('14'!I53,$AO$4:$AO$370,0)),$AO$3,$Z$2)))</f>
        <v>105</v>
      </c>
      <c r="J33" s="416">
        <f>IF(J14&lt;=$I$10,J14,IF(ISNUMBER(MATCH('14'!J53,$Z$4:$Z$370,0)),$Z$3,IF(ISNUMBER(MATCH('14'!J53,$AO$4:$AO$370,0)),$AO$3,$Z$2)))</f>
        <v>105</v>
      </c>
      <c r="K33" s="416">
        <f>IF(K14&lt;=$I$10,K14,IF(ISNUMBER(MATCH('14'!K53,$Z$4:$Z$370,0)),$Z$3,IF(ISNUMBER(MATCH('14'!K53,$AO$4:$AO$370,0)),$AO$3,$Z$2)))</f>
        <v>105</v>
      </c>
      <c r="L33" s="416">
        <f>IF(L14&lt;=$I$10,L14,IF(ISNUMBER(MATCH('14'!L53,$Z$4:$Z$370,0)),$Z$3,IF(ISNUMBER(MATCH('14'!L53,$AO$4:$AO$370,0)),$AO$3,$Z$2)))</f>
        <v>105</v>
      </c>
      <c r="M33" s="416">
        <f>IF(M14&lt;=$I$10,M14,IF(ISNUMBER(MATCH('14'!M53,$Z$4:$Z$370,0)),$Z$3,IF(ISNUMBER(MATCH('14'!M53,$AO$4:$AO$370,0)),$AO$3,$Z$2)))</f>
        <v>105</v>
      </c>
      <c r="N33" s="416">
        <f>IF(N14&lt;=$I$10,N14,IF(ISNUMBER(MATCH('14'!N53,$Z$4:$Z$370,0)),$Z$3,IF(ISNUMBER(MATCH('14'!N53,$AO$4:$AO$370,0)),$AO$3,$Z$2)))</f>
        <v>2</v>
      </c>
      <c r="O33" s="416">
        <f>IF(O14&lt;=$I$10,O14,IF(ISNUMBER(MATCH('14'!O53,$Z$4:$Z$370,0)),$Z$3,IF(ISNUMBER(MATCH('14'!O53,$AO$4:$AO$370,0)),$AO$3,$Z$2)))</f>
        <v>0</v>
      </c>
      <c r="P33" s="416">
        <f>IF(P14&lt;=$I$10,P14,IF(ISNUMBER(MATCH('14'!P53,$Z$4:$Z$370,0)),$Z$3,IF(ISNUMBER(MATCH('14'!P53,$AO$4:$AO$370,0)),$AO$3,$Z$2)))</f>
        <v>0</v>
      </c>
      <c r="Q33" s="416">
        <f>IF(Q14&lt;=$I$10,Q14,IF(ISNUMBER(MATCH('14'!Q53,$Z$4:$Z$370,0)),$Z$3,IF(ISNUMBER(MATCH('14'!Q53,$AO$4:$AO$370,0)),$AO$3,$Z$2)))</f>
        <v>0</v>
      </c>
      <c r="R33" s="416">
        <f>IF(R14&lt;=$I$10,R14,IF(ISNUMBER(MATCH('14'!R53,$Z$4:$Z$370,0)),$Z$3,IF(ISNUMBER(MATCH('14'!R53,$AO$4:$AO$370,0)),$AO$3,$Z$2)))</f>
        <v>0</v>
      </c>
      <c r="S33" s="416">
        <f>IF(S14&lt;=$I$10,S14,IF(ISNUMBER(MATCH('14'!S53,$Z$4:$Z$370,0)),$Z$3,IF(ISNUMBER(MATCH('14'!S53,$AO$4:$AO$370,0)),$AO$3,$Z$2)))</f>
        <v>1</v>
      </c>
      <c r="T33" s="147"/>
      <c r="U33" s="537">
        <v>29</v>
      </c>
      <c r="V33" s="535">
        <v>0</v>
      </c>
      <c r="W33" s="535">
        <v>12</v>
      </c>
      <c r="X33" s="535">
        <v>16</v>
      </c>
      <c r="Y33" s="535">
        <v>140</v>
      </c>
      <c r="Z33" s="195" t="str">
        <f t="shared" si="2"/>
        <v>17,13</v>
      </c>
      <c r="AA33" s="147"/>
      <c r="AB33" s="58">
        <v>29</v>
      </c>
      <c r="AC33" s="58">
        <v>0</v>
      </c>
      <c r="AD33" s="58">
        <v>29</v>
      </c>
      <c r="AE33" s="58" t="s">
        <v>332</v>
      </c>
      <c r="AF33" s="534" t="s">
        <v>770</v>
      </c>
      <c r="AG33" s="108">
        <v>0.1</v>
      </c>
      <c r="AH33" s="108">
        <v>107</v>
      </c>
      <c r="AI33" s="108">
        <v>500</v>
      </c>
      <c r="AJ33" s="108">
        <v>500</v>
      </c>
      <c r="AK33" s="108">
        <v>500</v>
      </c>
      <c r="AL33" s="432">
        <v>0</v>
      </c>
      <c r="AM33" s="432">
        <v>11</v>
      </c>
      <c r="AN33" s="432">
        <v>8</v>
      </c>
      <c r="AO33" s="195" t="str">
        <f t="shared" si="3"/>
        <v>9,12</v>
      </c>
      <c r="AP33" s="329" t="str">
        <f t="shared" si="0"/>
        <v>H</v>
      </c>
      <c r="AQ33" s="108">
        <f t="shared" si="4"/>
        <v>0</v>
      </c>
      <c r="AR33" s="108">
        <f t="shared" si="5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550">
        <f t="shared" si="8"/>
        <v>30</v>
      </c>
      <c r="BC33" s="550">
        <v>3.26890756302521</v>
      </c>
      <c r="BD33" s="556">
        <v>1465.36767676767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9.75" customHeight="1">
      <c r="A34" s="147"/>
      <c r="B34" s="539">
        <f t="shared" si="11"/>
        <v>12</v>
      </c>
      <c r="C34" s="416">
        <f>IF(C15&lt;=$I$10,C15,IF(ISNUMBER(MATCH('14'!C54,$Z$4:$Z$370,0)),$Z$3,IF(ISNUMBER(MATCH('14'!C54,$AO$4:$AO$370,0)),$AO$3,$Z$2)))</f>
        <v>1</v>
      </c>
      <c r="D34" s="416">
        <f>IF(D15&lt;=$I$10,D15,IF(ISNUMBER(MATCH('14'!D54,$Z$4:$Z$370,0)),$Z$3,IF(ISNUMBER(MATCH('14'!D54,$AO$4:$AO$370,0)),$AO$3,$Z$2)))</f>
        <v>0</v>
      </c>
      <c r="E34" s="416">
        <f>IF(E15&lt;=$I$10,E15,IF(ISNUMBER(MATCH('14'!E54,$Z$4:$Z$370,0)),$Z$3,IF(ISNUMBER(MATCH('14'!E54,$AO$4:$AO$370,0)),$AO$3,$Z$2)))</f>
        <v>0</v>
      </c>
      <c r="F34" s="416">
        <f>IF(F15&lt;=$I$10,F15,IF(ISNUMBER(MATCH('14'!F54,$Z$4:$Z$370,0)),$Z$3,IF(ISNUMBER(MATCH('14'!F54,$AO$4:$AO$370,0)),$AO$3,$Z$2)))</f>
        <v>0</v>
      </c>
      <c r="G34" s="416">
        <f>IF(G15&lt;=$I$10,G15,IF(ISNUMBER(MATCH('14'!G54,$Z$4:$Z$370,0)),$Z$3,IF(ISNUMBER(MATCH('14'!G54,$AO$4:$AO$370,0)),$AO$3,$Z$2)))</f>
        <v>0</v>
      </c>
      <c r="H34" s="416">
        <f>IF(H15&lt;=$I$10,H15,IF(ISNUMBER(MATCH('14'!H54,$Z$4:$Z$370,0)),$Z$3,IF(ISNUMBER(MATCH('14'!H54,$AO$4:$AO$370,0)),$AO$3,$Z$2)))</f>
        <v>0</v>
      </c>
      <c r="I34" s="416">
        <f>IF(I15&lt;=$I$10,I15,IF(ISNUMBER(MATCH('14'!I54,$Z$4:$Z$370,0)),$Z$3,IF(ISNUMBER(MATCH('14'!I54,$AO$4:$AO$370,0)),$AO$3,$Z$2)))</f>
        <v>2</v>
      </c>
      <c r="J34" s="416">
        <f>IF(J15&lt;=$I$10,J15,IF(ISNUMBER(MATCH('14'!J54,$Z$4:$Z$370,0)),$Z$3,IF(ISNUMBER(MATCH('14'!J54,$AO$4:$AO$370,0)),$AO$3,$Z$2)))</f>
        <v>2</v>
      </c>
      <c r="K34" s="416">
        <f>IF(K15&lt;=$I$10,K15,IF(ISNUMBER(MATCH('14'!K54,$Z$4:$Z$370,0)),$Z$3,IF(ISNUMBER(MATCH('14'!K54,$AO$4:$AO$370,0)),$AO$3,$Z$2)))</f>
        <v>2</v>
      </c>
      <c r="L34" s="416">
        <f>IF(L15&lt;=$I$10,L15,IF(ISNUMBER(MATCH('14'!L54,$Z$4:$Z$370,0)),$Z$3,IF(ISNUMBER(MATCH('14'!L54,$AO$4:$AO$370,0)),$AO$3,$Z$2)))</f>
        <v>2</v>
      </c>
      <c r="M34" s="416">
        <f>IF(M15&lt;=$I$10,M15,IF(ISNUMBER(MATCH('14'!M54,$Z$4:$Z$370,0)),$Z$3,IF(ISNUMBER(MATCH('14'!M54,$AO$4:$AO$370,0)),$AO$3,$Z$2)))</f>
        <v>2</v>
      </c>
      <c r="N34" s="416">
        <f>IF(N15&lt;=$I$10,N15,IF(ISNUMBER(MATCH('14'!N54,$Z$4:$Z$370,0)),$Z$3,IF(ISNUMBER(MATCH('14'!N54,$AO$4:$AO$370,0)),$AO$3,$Z$2)))</f>
        <v>0</v>
      </c>
      <c r="O34" s="416">
        <f>IF(O15&lt;=$I$10,O15,IF(ISNUMBER(MATCH('14'!O54,$Z$4:$Z$370,0)),$Z$3,IF(ISNUMBER(MATCH('14'!O54,$AO$4:$AO$370,0)),$AO$3,$Z$2)))</f>
        <v>0</v>
      </c>
      <c r="P34" s="416">
        <f>IF(P15&lt;=$I$10,P15,IF(ISNUMBER(MATCH('14'!P54,$Z$4:$Z$370,0)),$Z$3,IF(ISNUMBER(MATCH('14'!P54,$AO$4:$AO$370,0)),$AO$3,$Z$2)))</f>
        <v>0</v>
      </c>
      <c r="Q34" s="416">
        <f>IF(Q15&lt;=$I$10,Q15,IF(ISNUMBER(MATCH('14'!Q54,$Z$4:$Z$370,0)),$Z$3,IF(ISNUMBER(MATCH('14'!Q54,$AO$4:$AO$370,0)),$AO$3,$Z$2)))</f>
        <v>0</v>
      </c>
      <c r="R34" s="416">
        <f>IF(R15&lt;=$I$10,R15,IF(ISNUMBER(MATCH('14'!R54,$Z$4:$Z$370,0)),$Z$3,IF(ISNUMBER(MATCH('14'!R54,$AO$4:$AO$370,0)),$AO$3,$Z$2)))</f>
        <v>0</v>
      </c>
      <c r="S34" s="416">
        <f>IF(S15&lt;=$I$10,S15,IF(ISNUMBER(MATCH('14'!S54,$Z$4:$Z$370,0)),$Z$3,IF(ISNUMBER(MATCH('14'!S54,$AO$4:$AO$370,0)),$AO$3,$Z$2)))</f>
        <v>1</v>
      </c>
      <c r="T34" s="147"/>
      <c r="U34" s="537">
        <v>30</v>
      </c>
      <c r="V34" s="535">
        <v>0</v>
      </c>
      <c r="W34" s="535">
        <v>13</v>
      </c>
      <c r="X34" s="535">
        <v>16</v>
      </c>
      <c r="Y34" s="535">
        <v>140</v>
      </c>
      <c r="Z34" s="195" t="str">
        <f t="shared" si="2"/>
        <v>17,14</v>
      </c>
      <c r="AA34" s="147"/>
      <c r="AB34" s="58">
        <v>30</v>
      </c>
      <c r="AC34" s="58">
        <v>0</v>
      </c>
      <c r="AD34" s="58">
        <v>30</v>
      </c>
      <c r="AE34" s="58" t="s">
        <v>426</v>
      </c>
      <c r="AF34" s="534" t="s">
        <v>771</v>
      </c>
      <c r="AG34" s="108">
        <v>0.1</v>
      </c>
      <c r="AH34" s="108">
        <v>0</v>
      </c>
      <c r="AI34" s="108">
        <v>0</v>
      </c>
      <c r="AJ34" s="108">
        <v>0</v>
      </c>
      <c r="AK34" s="108">
        <v>0</v>
      </c>
      <c r="AL34" s="432">
        <v>1</v>
      </c>
      <c r="AM34" s="432">
        <v>10</v>
      </c>
      <c r="AN34" s="432">
        <v>8</v>
      </c>
      <c r="AO34" s="195" t="str">
        <f t="shared" si="3"/>
        <v>9,11</v>
      </c>
      <c r="AP34" s="329" t="str">
        <f t="shared" si="0"/>
        <v/>
      </c>
      <c r="AQ34" s="108">
        <f t="shared" si="4"/>
        <v>0</v>
      </c>
      <c r="AR34" s="108">
        <f t="shared" si="5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50">
        <f t="shared" si="8"/>
        <v>31</v>
      </c>
      <c r="BC34" s="550">
        <v>3.3445378151260501</v>
      </c>
      <c r="BD34" s="556">
        <v>1515.86242424242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9.75" customHeight="1">
      <c r="A35" s="147"/>
      <c r="B35" s="539">
        <f t="shared" si="11"/>
        <v>13</v>
      </c>
      <c r="C35" s="416">
        <f>IF(C16&lt;=$I$10,C16,IF(ISNUMBER(MATCH('14'!C55,$Z$4:$Z$370,0)),$Z$3,IF(ISNUMBER(MATCH('14'!C55,$AO$4:$AO$370,0)),$AO$3,$Z$2)))</f>
        <v>1</v>
      </c>
      <c r="D35" s="416">
        <f>IF(D16&lt;=$I$10,D16,IF(ISNUMBER(MATCH('14'!D55,$Z$4:$Z$370,0)),$Z$3,IF(ISNUMBER(MATCH('14'!D55,$AO$4:$AO$370,0)),$AO$3,$Z$2)))</f>
        <v>0</v>
      </c>
      <c r="E35" s="416">
        <f>IF(E16&lt;=$I$10,E16,IF(ISNUMBER(MATCH('14'!E55,$Z$4:$Z$370,0)),$Z$3,IF(ISNUMBER(MATCH('14'!E55,$AO$4:$AO$370,0)),$AO$3,$Z$2)))</f>
        <v>0</v>
      </c>
      <c r="F35" s="416">
        <f>IF(F16&lt;=$I$10,F16,IF(ISNUMBER(MATCH('14'!F55,$Z$4:$Z$370,0)),$Z$3,IF(ISNUMBER(MATCH('14'!F55,$AO$4:$AO$370,0)),$AO$3,$Z$2)))</f>
        <v>0</v>
      </c>
      <c r="G35" s="416">
        <f>IF(G16&lt;=$I$10,G16,IF(ISNUMBER(MATCH('14'!G55,$Z$4:$Z$370,0)),$Z$3,IF(ISNUMBER(MATCH('14'!G55,$AO$4:$AO$370,0)),$AO$3,$Z$2)))</f>
        <v>0</v>
      </c>
      <c r="H35" s="416">
        <f>IF(H16&lt;=$I$10,H16,IF(ISNUMBER(MATCH('14'!H55,$Z$4:$Z$370,0)),$Z$3,IF(ISNUMBER(MATCH('14'!H55,$AO$4:$AO$370,0)),$AO$3,$Z$2)))</f>
        <v>0</v>
      </c>
      <c r="I35" s="416">
        <f>IF(I16&lt;=$I$10,I16,IF(ISNUMBER(MATCH('14'!I55,$Z$4:$Z$370,0)),$Z$3,IF(ISNUMBER(MATCH('14'!I55,$AO$4:$AO$370,0)),$AO$3,$Z$2)))</f>
        <v>0</v>
      </c>
      <c r="J35" s="416">
        <f>IF(J16&lt;=$I$10,J16,IF(ISNUMBER(MATCH('14'!J55,$Z$4:$Z$370,0)),$Z$3,IF(ISNUMBER(MATCH('14'!J55,$AO$4:$AO$370,0)),$AO$3,$Z$2)))</f>
        <v>0</v>
      </c>
      <c r="K35" s="416">
        <f>IF(K16&lt;=$I$10,K16,IF(ISNUMBER(MATCH('14'!K55,$Z$4:$Z$370,0)),$Z$3,IF(ISNUMBER(MATCH('14'!K55,$AO$4:$AO$370,0)),$AO$3,$Z$2)))</f>
        <v>0</v>
      </c>
      <c r="L35" s="416">
        <f>IF(L16&lt;=$I$10,L16,IF(ISNUMBER(MATCH('14'!L55,$Z$4:$Z$370,0)),$Z$3,IF(ISNUMBER(MATCH('14'!L55,$AO$4:$AO$370,0)),$AO$3,$Z$2)))</f>
        <v>0</v>
      </c>
      <c r="M35" s="416">
        <f>IF(M16&lt;=$I$10,M16,IF(ISNUMBER(MATCH('14'!M55,$Z$4:$Z$370,0)),$Z$3,IF(ISNUMBER(MATCH('14'!M55,$AO$4:$AO$370,0)),$AO$3,$Z$2)))</f>
        <v>0</v>
      </c>
      <c r="N35" s="416">
        <f>IF(N16&lt;=$I$10,N16,IF(ISNUMBER(MATCH('14'!N55,$Z$4:$Z$370,0)),$Z$3,IF(ISNUMBER(MATCH('14'!N55,$AO$4:$AO$370,0)),$AO$3,$Z$2)))</f>
        <v>0</v>
      </c>
      <c r="O35" s="416">
        <f>IF(O16&lt;=$I$10,O16,IF(ISNUMBER(MATCH('14'!O55,$Z$4:$Z$370,0)),$Z$3,IF(ISNUMBER(MATCH('14'!O55,$AO$4:$AO$370,0)),$AO$3,$Z$2)))</f>
        <v>0</v>
      </c>
      <c r="P35" s="416">
        <f>IF(P16&lt;=$I$10,P16,IF(ISNUMBER(MATCH('14'!P55,$Z$4:$Z$370,0)),$Z$3,IF(ISNUMBER(MATCH('14'!P55,$AO$4:$AO$370,0)),$AO$3,$Z$2)))</f>
        <v>0</v>
      </c>
      <c r="Q35" s="416">
        <f>IF(Q16&lt;=$I$10,Q16,IF(ISNUMBER(MATCH('14'!Q55,$Z$4:$Z$370,0)),$Z$3,IF(ISNUMBER(MATCH('14'!Q55,$AO$4:$AO$370,0)),$AO$3,$Z$2)))</f>
        <v>0</v>
      </c>
      <c r="R35" s="416">
        <f>IF(R16&lt;=$I$10,R16,IF(ISNUMBER(MATCH('14'!R55,$Z$4:$Z$370,0)),$Z$3,IF(ISNUMBER(MATCH('14'!R55,$AO$4:$AO$370,0)),$AO$3,$Z$2)))</f>
        <v>0</v>
      </c>
      <c r="S35" s="416">
        <f>IF(S16&lt;=$I$10,S16,IF(ISNUMBER(MATCH('14'!S55,$Z$4:$Z$370,0)),$Z$3,IF(ISNUMBER(MATCH('14'!S55,$AO$4:$AO$370,0)),$AO$3,$Z$2)))</f>
        <v>1</v>
      </c>
      <c r="T35" s="147"/>
      <c r="U35" s="537">
        <v>31</v>
      </c>
      <c r="V35" s="535">
        <v>0</v>
      </c>
      <c r="W35" s="535">
        <v>14</v>
      </c>
      <c r="X35" s="535">
        <v>16</v>
      </c>
      <c r="Y35" s="535">
        <v>140</v>
      </c>
      <c r="Z35" s="195" t="str">
        <f t="shared" si="2"/>
        <v>17,15</v>
      </c>
      <c r="AA35" s="147"/>
      <c r="AB35" s="58">
        <v>31</v>
      </c>
      <c r="AC35" s="58">
        <v>0</v>
      </c>
      <c r="AD35" s="58">
        <v>31</v>
      </c>
      <c r="AE35" s="58" t="s">
        <v>785</v>
      </c>
      <c r="AF35" s="534" t="s">
        <v>770</v>
      </c>
      <c r="AG35" s="108">
        <v>0.1</v>
      </c>
      <c r="AH35" s="108">
        <v>107</v>
      </c>
      <c r="AI35" s="108">
        <v>500</v>
      </c>
      <c r="AJ35" s="108">
        <v>500</v>
      </c>
      <c r="AK35" s="108">
        <v>500</v>
      </c>
      <c r="AL35" s="432">
        <v>0</v>
      </c>
      <c r="AM35" s="432">
        <v>11</v>
      </c>
      <c r="AN35" s="432">
        <v>9</v>
      </c>
      <c r="AO35" s="195" t="str">
        <f t="shared" si="3"/>
        <v>10,12</v>
      </c>
      <c r="AP35" s="329" t="str">
        <f t="shared" si="0"/>
        <v>H</v>
      </c>
      <c r="AQ35" s="108">
        <f t="shared" si="4"/>
        <v>0</v>
      </c>
      <c r="AR35" s="108">
        <f t="shared" si="5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50">
        <f t="shared" si="8"/>
        <v>32</v>
      </c>
      <c r="BC35" s="550">
        <v>3.4201680672268902</v>
      </c>
      <c r="BD35" s="556">
        <v>1566.3571717171701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</row>
    <row r="36" spans="1:71" ht="9.75" customHeight="1">
      <c r="A36" s="1"/>
      <c r="B36" s="539">
        <f t="shared" si="11"/>
        <v>14</v>
      </c>
      <c r="C36" s="416">
        <f>IF(C17&lt;=$I$10,C17,IF(ISNUMBER(MATCH('14'!C56,$Z$4:$Z$370,0)),$Z$3,IF(ISNUMBER(MATCH('14'!C56,$AO$4:$AO$370,0)),$AO$3,$Z$2)))</f>
        <v>1</v>
      </c>
      <c r="D36" s="416">
        <f>IF(D17&lt;=$I$10,D17,IF(ISNUMBER(MATCH('14'!D56,$Z$4:$Z$370,0)),$Z$3,IF(ISNUMBER(MATCH('14'!D56,$AO$4:$AO$370,0)),$AO$3,$Z$2)))</f>
        <v>0</v>
      </c>
      <c r="E36" s="416">
        <f>IF(E17&lt;=$I$10,E17,IF(ISNUMBER(MATCH('14'!E56,$Z$4:$Z$370,0)),$Z$3,IF(ISNUMBER(MATCH('14'!E56,$AO$4:$AO$370,0)),$AO$3,$Z$2)))</f>
        <v>0</v>
      </c>
      <c r="F36" s="416">
        <f>IF(F17&lt;=$I$10,F17,IF(ISNUMBER(MATCH('14'!F56,$Z$4:$Z$370,0)),$Z$3,IF(ISNUMBER(MATCH('14'!F56,$AO$4:$AO$370,0)),$AO$3,$Z$2)))</f>
        <v>0</v>
      </c>
      <c r="G36" s="416">
        <f>IF(G17&lt;=$I$10,G17,IF(ISNUMBER(MATCH('14'!G56,$Z$4:$Z$370,0)),$Z$3,IF(ISNUMBER(MATCH('14'!G56,$AO$4:$AO$370,0)),$AO$3,$Z$2)))</f>
        <v>0</v>
      </c>
      <c r="H36" s="416">
        <f>IF(H17&lt;=$I$10,H17,IF(ISNUMBER(MATCH('14'!H56,$Z$4:$Z$370,0)),$Z$3,IF(ISNUMBER(MATCH('14'!H56,$AO$4:$AO$370,0)),$AO$3,$Z$2)))</f>
        <v>0</v>
      </c>
      <c r="I36" s="416">
        <f>IF(I17&lt;=$I$10,I17,IF(ISNUMBER(MATCH('14'!I56,$Z$4:$Z$370,0)),$Z$3,IF(ISNUMBER(MATCH('14'!I56,$AO$4:$AO$370,0)),$AO$3,$Z$2)))</f>
        <v>0</v>
      </c>
      <c r="J36" s="416">
        <f>IF(J17&lt;=$I$10,J17,IF(ISNUMBER(MATCH('14'!J56,$Z$4:$Z$370,0)),$Z$3,IF(ISNUMBER(MATCH('14'!J56,$AO$4:$AO$370,0)),$AO$3,$Z$2)))</f>
        <v>0</v>
      </c>
      <c r="K36" s="416">
        <f>IF(K17&lt;=$I$10,K17,IF(ISNUMBER(MATCH('14'!K56,$Z$4:$Z$370,0)),$Z$3,IF(ISNUMBER(MATCH('14'!K56,$AO$4:$AO$370,0)),$AO$3,$Z$2)))</f>
        <v>0</v>
      </c>
      <c r="L36" s="416">
        <f>IF(L17&lt;=$I$10,L17,IF(ISNUMBER(MATCH('14'!L56,$Z$4:$Z$370,0)),$Z$3,IF(ISNUMBER(MATCH('14'!L56,$AO$4:$AO$370,0)),$AO$3,$Z$2)))</f>
        <v>0</v>
      </c>
      <c r="M36" s="416">
        <f>IF(M17&lt;=$I$10,M17,IF(ISNUMBER(MATCH('14'!M56,$Z$4:$Z$370,0)),$Z$3,IF(ISNUMBER(MATCH('14'!M56,$AO$4:$AO$370,0)),$AO$3,$Z$2)))</f>
        <v>0</v>
      </c>
      <c r="N36" s="416">
        <f>IF(N17&lt;=$I$10,N17,IF(ISNUMBER(MATCH('14'!N56,$Z$4:$Z$370,0)),$Z$3,IF(ISNUMBER(MATCH('14'!N56,$AO$4:$AO$370,0)),$AO$3,$Z$2)))</f>
        <v>0</v>
      </c>
      <c r="O36" s="416">
        <f>IF(O17&lt;=$I$10,O17,IF(ISNUMBER(MATCH('14'!O56,$Z$4:$Z$370,0)),$Z$3,IF(ISNUMBER(MATCH('14'!O56,$AO$4:$AO$370,0)),$AO$3,$Z$2)))</f>
        <v>0</v>
      </c>
      <c r="P36" s="416">
        <f>IF(P17&lt;=$I$10,P17,IF(ISNUMBER(MATCH('14'!P56,$Z$4:$Z$370,0)),$Z$3,IF(ISNUMBER(MATCH('14'!P56,$AO$4:$AO$370,0)),$AO$3,$Z$2)))</f>
        <v>0</v>
      </c>
      <c r="Q36" s="416">
        <f>IF(Q17&lt;=$I$10,Q17,IF(ISNUMBER(MATCH('14'!Q56,$Z$4:$Z$370,0)),$Z$3,IF(ISNUMBER(MATCH('14'!Q56,$AO$4:$AO$370,0)),$AO$3,$Z$2)))</f>
        <v>0</v>
      </c>
      <c r="R36" s="416">
        <f>IF(R17&lt;=$I$10,R17,IF(ISNUMBER(MATCH('14'!R56,$Z$4:$Z$370,0)),$Z$3,IF(ISNUMBER(MATCH('14'!R56,$AO$4:$AO$370,0)),$AO$3,$Z$2)))</f>
        <v>0</v>
      </c>
      <c r="S36" s="416">
        <f>IF(S17&lt;=$I$10,S17,IF(ISNUMBER(MATCH('14'!S56,$Z$4:$Z$370,0)),$Z$3,IF(ISNUMBER(MATCH('14'!S56,$AO$4:$AO$370,0)),$AO$3,$Z$2)))</f>
        <v>1</v>
      </c>
      <c r="T36" s="1"/>
      <c r="U36" s="537">
        <v>32</v>
      </c>
      <c r="V36" s="535">
        <v>0</v>
      </c>
      <c r="W36" s="535">
        <v>15</v>
      </c>
      <c r="X36" s="535">
        <v>16</v>
      </c>
      <c r="Y36" s="535">
        <v>140</v>
      </c>
      <c r="Z36" s="195" t="str">
        <f t="shared" si="2"/>
        <v>17,16</v>
      </c>
      <c r="AA36" s="1"/>
      <c r="AB36" s="58">
        <v>32</v>
      </c>
      <c r="AC36" s="58">
        <v>0</v>
      </c>
      <c r="AD36" s="58">
        <v>32</v>
      </c>
      <c r="AE36" s="58" t="s">
        <v>786</v>
      </c>
      <c r="AF36" s="534" t="s">
        <v>771</v>
      </c>
      <c r="AG36" s="108">
        <v>0.1</v>
      </c>
      <c r="AH36" s="108">
        <v>0</v>
      </c>
      <c r="AI36" s="108">
        <v>0</v>
      </c>
      <c r="AJ36" s="108">
        <v>0</v>
      </c>
      <c r="AK36" s="108">
        <v>0</v>
      </c>
      <c r="AL36" s="432">
        <v>1</v>
      </c>
      <c r="AM36" s="432">
        <v>10</v>
      </c>
      <c r="AN36" s="432">
        <v>9</v>
      </c>
      <c r="AO36" s="195" t="str">
        <f t="shared" si="3"/>
        <v>10,11</v>
      </c>
      <c r="AP36" s="329" t="str">
        <f t="shared" ref="AP36:AP60" si="12">IF(AF36=$AF$4,"H","")</f>
        <v/>
      </c>
      <c r="AQ36" s="108">
        <f t="shared" si="4"/>
        <v>0</v>
      </c>
      <c r="AR36" s="108">
        <f t="shared" si="5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550">
        <f t="shared" si="8"/>
        <v>33</v>
      </c>
      <c r="BC36" s="550">
        <v>3.4957983193277302</v>
      </c>
      <c r="BD36" s="556">
        <v>1616.8519191919099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ht="9.75" customHeight="1">
      <c r="A37" s="1"/>
      <c r="B37" s="539">
        <f t="shared" si="11"/>
        <v>15</v>
      </c>
      <c r="C37" s="416">
        <f>IF(C18&lt;=$I$10,C18,IF(ISNUMBER(MATCH('14'!C57,$Z$4:$Z$370,0)),$Z$3,IF(ISNUMBER(MATCH('14'!C57,$AO$4:$AO$370,0)),$AO$3,$Z$2)))</f>
        <v>1</v>
      </c>
      <c r="D37" s="416">
        <f>IF(D18&lt;=$I$10,D18,IF(ISNUMBER(MATCH('14'!D57,$Z$4:$Z$370,0)),$Z$3,IF(ISNUMBER(MATCH('14'!D57,$AO$4:$AO$370,0)),$AO$3,$Z$2)))</f>
        <v>0</v>
      </c>
      <c r="E37" s="416">
        <f>IF(E18&lt;=$I$10,E18,IF(ISNUMBER(MATCH('14'!E57,$Z$4:$Z$370,0)),$Z$3,IF(ISNUMBER(MATCH('14'!E57,$AO$4:$AO$370,0)),$AO$3,$Z$2)))</f>
        <v>0</v>
      </c>
      <c r="F37" s="416">
        <f>IF(F18&lt;=$I$10,F18,IF(ISNUMBER(MATCH('14'!F57,$Z$4:$Z$370,0)),$Z$3,IF(ISNUMBER(MATCH('14'!F57,$AO$4:$AO$370,0)),$AO$3,$Z$2)))</f>
        <v>0</v>
      </c>
      <c r="G37" s="416">
        <f>IF(G18&lt;=$I$10,G18,IF(ISNUMBER(MATCH('14'!G57,$Z$4:$Z$370,0)),$Z$3,IF(ISNUMBER(MATCH('14'!G57,$AO$4:$AO$370,0)),$AO$3,$Z$2)))</f>
        <v>0</v>
      </c>
      <c r="H37" s="416">
        <f>IF(H18&lt;=$I$10,H18,IF(ISNUMBER(MATCH('14'!H57,$Z$4:$Z$370,0)),$Z$3,IF(ISNUMBER(MATCH('14'!H57,$AO$4:$AO$370,0)),$AO$3,$Z$2)))</f>
        <v>0</v>
      </c>
      <c r="I37" s="416">
        <f>IF(I18&lt;=$I$10,I18,IF(ISNUMBER(MATCH('14'!I57,$Z$4:$Z$370,0)),$Z$3,IF(ISNUMBER(MATCH('14'!I57,$AO$4:$AO$370,0)),$AO$3,$Z$2)))</f>
        <v>0</v>
      </c>
      <c r="J37" s="416">
        <f>IF(J18&lt;=$I$10,J18,IF(ISNUMBER(MATCH('14'!J57,$Z$4:$Z$370,0)),$Z$3,IF(ISNUMBER(MATCH('14'!J57,$AO$4:$AO$370,0)),$AO$3,$Z$2)))</f>
        <v>0</v>
      </c>
      <c r="K37" s="416">
        <f>IF(K18&lt;=$I$10,K18,IF(ISNUMBER(MATCH('14'!K57,$Z$4:$Z$370,0)),$Z$3,IF(ISNUMBER(MATCH('14'!K57,$AO$4:$AO$370,0)),$AO$3,$Z$2)))</f>
        <v>0</v>
      </c>
      <c r="L37" s="416">
        <f>IF(L18&lt;=$I$10,L18,IF(ISNUMBER(MATCH('14'!L57,$Z$4:$Z$370,0)),$Z$3,IF(ISNUMBER(MATCH('14'!L57,$AO$4:$AO$370,0)),$AO$3,$Z$2)))</f>
        <v>0</v>
      </c>
      <c r="M37" s="416">
        <f>IF(M18&lt;=$I$10,M18,IF(ISNUMBER(MATCH('14'!M57,$Z$4:$Z$370,0)),$Z$3,IF(ISNUMBER(MATCH('14'!M57,$AO$4:$AO$370,0)),$AO$3,$Z$2)))</f>
        <v>0</v>
      </c>
      <c r="N37" s="416">
        <f>IF(N18&lt;=$I$10,N18,IF(ISNUMBER(MATCH('14'!N57,$Z$4:$Z$370,0)),$Z$3,IF(ISNUMBER(MATCH('14'!N57,$AO$4:$AO$370,0)),$AO$3,$Z$2)))</f>
        <v>0</v>
      </c>
      <c r="O37" s="416">
        <f>IF(O18&lt;=$I$10,O18,IF(ISNUMBER(MATCH('14'!O57,$Z$4:$Z$370,0)),$Z$3,IF(ISNUMBER(MATCH('14'!O57,$AO$4:$AO$370,0)),$AO$3,$Z$2)))</f>
        <v>0</v>
      </c>
      <c r="P37" s="416">
        <f>IF(P18&lt;=$I$10,P18,IF(ISNUMBER(MATCH('14'!P57,$Z$4:$Z$370,0)),$Z$3,IF(ISNUMBER(MATCH('14'!P57,$AO$4:$AO$370,0)),$AO$3,$Z$2)))</f>
        <v>0</v>
      </c>
      <c r="Q37" s="416">
        <f>IF(Q18&lt;=$I$10,Q18,IF(ISNUMBER(MATCH('14'!Q57,$Z$4:$Z$370,0)),$Z$3,IF(ISNUMBER(MATCH('14'!Q57,$AO$4:$AO$370,0)),$AO$3,$Z$2)))</f>
        <v>0</v>
      </c>
      <c r="R37" s="416">
        <f>IF(R18&lt;=$I$10,R18,IF(ISNUMBER(MATCH('14'!R57,$Z$4:$Z$370,0)),$Z$3,IF(ISNUMBER(MATCH('14'!R57,$AO$4:$AO$370,0)),$AO$3,$Z$2)))</f>
        <v>0</v>
      </c>
      <c r="S37" s="416">
        <f>IF(S18&lt;=$I$10,S18,IF(ISNUMBER(MATCH('14'!S57,$Z$4:$Z$370,0)),$Z$3,IF(ISNUMBER(MATCH('14'!S57,$AO$4:$AO$370,0)),$AO$3,$Z$2)))</f>
        <v>1</v>
      </c>
      <c r="T37" s="1"/>
      <c r="U37" s="537">
        <v>33</v>
      </c>
      <c r="V37" s="535">
        <v>0</v>
      </c>
      <c r="W37" s="535">
        <v>16</v>
      </c>
      <c r="X37" s="535">
        <v>16</v>
      </c>
      <c r="Y37" s="535">
        <v>140</v>
      </c>
      <c r="Z37" s="195" t="str">
        <f t="shared" si="2"/>
        <v>17,17</v>
      </c>
      <c r="AA37" s="1"/>
      <c r="AB37" s="58">
        <v>33</v>
      </c>
      <c r="AC37" s="58">
        <v>0</v>
      </c>
      <c r="AD37" s="58">
        <v>33</v>
      </c>
      <c r="AE37" s="58" t="s">
        <v>787</v>
      </c>
      <c r="AF37" s="534" t="s">
        <v>770</v>
      </c>
      <c r="AG37" s="108">
        <v>0.1</v>
      </c>
      <c r="AH37" s="108">
        <v>107</v>
      </c>
      <c r="AI37" s="108">
        <v>500</v>
      </c>
      <c r="AJ37" s="108">
        <v>500</v>
      </c>
      <c r="AK37" s="108">
        <v>500</v>
      </c>
      <c r="AL37" s="432">
        <v>0</v>
      </c>
      <c r="AM37" s="432">
        <v>10</v>
      </c>
      <c r="AN37" s="432">
        <v>11</v>
      </c>
      <c r="AO37" s="195" t="str">
        <f t="shared" si="3"/>
        <v>12,11</v>
      </c>
      <c r="AP37" s="329" t="str">
        <f t="shared" si="12"/>
        <v>H</v>
      </c>
      <c r="AQ37" s="108">
        <f t="shared" si="4"/>
        <v>0</v>
      </c>
      <c r="AR37" s="108">
        <f t="shared" si="5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550">
        <f t="shared" si="8"/>
        <v>34</v>
      </c>
      <c r="BC37" s="550">
        <v>3.5714285714285698</v>
      </c>
      <c r="BD37" s="556">
        <v>1667.34666666666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ht="9.75" customHeight="1">
      <c r="A38" s="1"/>
      <c r="B38" s="539">
        <f t="shared" si="11"/>
        <v>16</v>
      </c>
      <c r="C38" s="416">
        <f>IF(C19&lt;=$I$10,C19,IF(ISNUMBER(MATCH('14'!C58,$Z$4:$Z$370,0)),$Z$3,IF(ISNUMBER(MATCH('14'!C58,$AO$4:$AO$370,0)),$AO$3,$Z$2)))</f>
        <v>1</v>
      </c>
      <c r="D38" s="416">
        <f>IF(D19&lt;=$I$10,D19,IF(ISNUMBER(MATCH('14'!D58,$Z$4:$Z$370,0)),$Z$3,IF(ISNUMBER(MATCH('14'!D58,$AO$4:$AO$370,0)),$AO$3,$Z$2)))</f>
        <v>0</v>
      </c>
      <c r="E38" s="416">
        <f>IF(E19&lt;=$I$10,E19,IF(ISNUMBER(MATCH('14'!E58,$Z$4:$Z$370,0)),$Z$3,IF(ISNUMBER(MATCH('14'!E58,$AO$4:$AO$370,0)),$AO$3,$Z$2)))</f>
        <v>0</v>
      </c>
      <c r="F38" s="416">
        <f>IF(F19&lt;=$I$10,F19,IF(ISNUMBER(MATCH('14'!F58,$Z$4:$Z$370,0)),$Z$3,IF(ISNUMBER(MATCH('14'!F58,$AO$4:$AO$370,0)),$AO$3,$Z$2)))</f>
        <v>0</v>
      </c>
      <c r="G38" s="416">
        <f>IF(G19&lt;=$I$10,G19,IF(ISNUMBER(MATCH('14'!G58,$Z$4:$Z$370,0)),$Z$3,IF(ISNUMBER(MATCH('14'!G58,$AO$4:$AO$370,0)),$AO$3,$Z$2)))</f>
        <v>0</v>
      </c>
      <c r="H38" s="416">
        <f>IF(H19&lt;=$I$10,H19,IF(ISNUMBER(MATCH('14'!H58,$Z$4:$Z$370,0)),$Z$3,IF(ISNUMBER(MATCH('14'!H58,$AO$4:$AO$370,0)),$AO$3,$Z$2)))</f>
        <v>0</v>
      </c>
      <c r="I38" s="416">
        <f>IF(I19&lt;=$I$10,I19,IF(ISNUMBER(MATCH('14'!I58,$Z$4:$Z$370,0)),$Z$3,IF(ISNUMBER(MATCH('14'!I58,$AO$4:$AO$370,0)),$AO$3,$Z$2)))</f>
        <v>0</v>
      </c>
      <c r="J38" s="416">
        <f>IF(J19&lt;=$I$10,J19,IF(ISNUMBER(MATCH('14'!J58,$Z$4:$Z$370,0)),$Z$3,IF(ISNUMBER(MATCH('14'!J58,$AO$4:$AO$370,0)),$AO$3,$Z$2)))</f>
        <v>0</v>
      </c>
      <c r="K38" s="416">
        <f>IF(K19&lt;=$I$10,K19,IF(ISNUMBER(MATCH('14'!K58,$Z$4:$Z$370,0)),$Z$3,IF(ISNUMBER(MATCH('14'!K58,$AO$4:$AO$370,0)),$AO$3,$Z$2)))</f>
        <v>0</v>
      </c>
      <c r="L38" s="416">
        <f>IF(L19&lt;=$I$10,L19,IF(ISNUMBER(MATCH('14'!L58,$Z$4:$Z$370,0)),$Z$3,IF(ISNUMBER(MATCH('14'!L58,$AO$4:$AO$370,0)),$AO$3,$Z$2)))</f>
        <v>0</v>
      </c>
      <c r="M38" s="416">
        <f>IF(M19&lt;=$I$10,M19,IF(ISNUMBER(MATCH('14'!M58,$Z$4:$Z$370,0)),$Z$3,IF(ISNUMBER(MATCH('14'!M58,$AO$4:$AO$370,0)),$AO$3,$Z$2)))</f>
        <v>0</v>
      </c>
      <c r="N38" s="416">
        <f>IF(N19&lt;=$I$10,N19,IF(ISNUMBER(MATCH('14'!N58,$Z$4:$Z$370,0)),$Z$3,IF(ISNUMBER(MATCH('14'!N58,$AO$4:$AO$370,0)),$AO$3,$Z$2)))</f>
        <v>0</v>
      </c>
      <c r="O38" s="416">
        <f>IF(O19&lt;=$I$10,O19,IF(ISNUMBER(MATCH('14'!O58,$Z$4:$Z$370,0)),$Z$3,IF(ISNUMBER(MATCH('14'!O58,$AO$4:$AO$370,0)),$AO$3,$Z$2)))</f>
        <v>0</v>
      </c>
      <c r="P38" s="416">
        <f>IF(P19&lt;=$I$10,P19,IF(ISNUMBER(MATCH('14'!P58,$Z$4:$Z$370,0)),$Z$3,IF(ISNUMBER(MATCH('14'!P58,$AO$4:$AO$370,0)),$AO$3,$Z$2)))</f>
        <v>0</v>
      </c>
      <c r="Q38" s="416">
        <f>IF(Q19&lt;=$I$10,Q19,IF(ISNUMBER(MATCH('14'!Q58,$Z$4:$Z$370,0)),$Z$3,IF(ISNUMBER(MATCH('14'!Q58,$AO$4:$AO$370,0)),$AO$3,$Z$2)))</f>
        <v>0</v>
      </c>
      <c r="R38" s="416">
        <f>IF(R19&lt;=$I$10,R19,IF(ISNUMBER(MATCH('14'!R58,$Z$4:$Z$370,0)),$Z$3,IF(ISNUMBER(MATCH('14'!R58,$AO$4:$AO$370,0)),$AO$3,$Z$2)))</f>
        <v>0</v>
      </c>
      <c r="S38" s="416">
        <f>IF(S19&lt;=$I$10,S19,IF(ISNUMBER(MATCH('14'!S58,$Z$4:$Z$370,0)),$Z$3,IF(ISNUMBER(MATCH('14'!S58,$AO$4:$AO$370,0)),$AO$3,$Z$2)))</f>
        <v>1</v>
      </c>
      <c r="T38" s="1"/>
      <c r="U38" s="537">
        <v>34</v>
      </c>
      <c r="V38" s="535">
        <v>1</v>
      </c>
      <c r="W38" s="535">
        <v>0</v>
      </c>
      <c r="X38" s="535">
        <v>0</v>
      </c>
      <c r="Y38" s="535">
        <v>160</v>
      </c>
      <c r="Z38" s="195" t="str">
        <f t="shared" si="2"/>
        <v>1,1</v>
      </c>
      <c r="AA38" s="1"/>
      <c r="AB38" s="58">
        <v>34</v>
      </c>
      <c r="AC38" s="58">
        <v>0</v>
      </c>
      <c r="AD38" s="58">
        <v>34</v>
      </c>
      <c r="AE38" s="58" t="s">
        <v>788</v>
      </c>
      <c r="AF38" s="534" t="s">
        <v>770</v>
      </c>
      <c r="AG38" s="108">
        <v>0.1</v>
      </c>
      <c r="AH38" s="108">
        <v>107</v>
      </c>
      <c r="AI38" s="108">
        <v>500</v>
      </c>
      <c r="AJ38" s="108">
        <v>500</v>
      </c>
      <c r="AK38" s="108">
        <v>500</v>
      </c>
      <c r="AL38" s="432">
        <v>0</v>
      </c>
      <c r="AM38" s="432">
        <v>11</v>
      </c>
      <c r="AN38" s="432">
        <v>10</v>
      </c>
      <c r="AO38" s="195" t="str">
        <f t="shared" si="3"/>
        <v>11,12</v>
      </c>
      <c r="AP38" s="329" t="str">
        <f t="shared" si="12"/>
        <v>H</v>
      </c>
      <c r="AQ38" s="108">
        <f t="shared" si="4"/>
        <v>0</v>
      </c>
      <c r="AR38" s="108">
        <f t="shared" si="5"/>
        <v>0</v>
      </c>
      <c r="AS38" s="393"/>
      <c r="AT38" s="400" t="s">
        <v>801</v>
      </c>
      <c r="AU38" s="393"/>
      <c r="AV38" s="393">
        <v>110</v>
      </c>
      <c r="AW38" s="393">
        <f>AV38</f>
        <v>110</v>
      </c>
      <c r="AX38" s="393"/>
      <c r="AY38" s="393"/>
      <c r="AZ38" s="393"/>
      <c r="BA38" s="1"/>
      <c r="BB38" s="550">
        <f t="shared" si="8"/>
        <v>35</v>
      </c>
      <c r="BC38" s="550">
        <v>3.6470588235294099</v>
      </c>
      <c r="BD38" s="556">
        <v>1717.84141414141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ht="9.75" customHeight="1">
      <c r="A39" s="1"/>
      <c r="B39" s="539">
        <f t="shared" si="11"/>
        <v>17</v>
      </c>
      <c r="C39" s="416">
        <f>IF(C20&lt;=$I$10,C20,IF(ISNUMBER(MATCH('14'!C59,$Z$4:$Z$370,0)),$Z$3,IF(ISNUMBER(MATCH('14'!C59,$AO$4:$AO$370,0)),$AO$3,$Z$2)))</f>
        <v>1</v>
      </c>
      <c r="D39" s="416">
        <f>IF(D20&lt;=$I$10,D20,IF(ISNUMBER(MATCH('14'!D59,$Z$4:$Z$370,0)),$Z$3,IF(ISNUMBER(MATCH('14'!D59,$AO$4:$AO$370,0)),$AO$3,$Z$2)))</f>
        <v>0</v>
      </c>
      <c r="E39" s="416">
        <f>IF(E20&lt;=$I$10,E20,IF(ISNUMBER(MATCH('14'!E59,$Z$4:$Z$370,0)),$Z$3,IF(ISNUMBER(MATCH('14'!E59,$AO$4:$AO$370,0)),$AO$3,$Z$2)))</f>
        <v>0</v>
      </c>
      <c r="F39" s="416">
        <f>IF(F20&lt;=$I$10,F20,IF(ISNUMBER(MATCH('14'!F59,$Z$4:$Z$370,0)),$Z$3,IF(ISNUMBER(MATCH('14'!F59,$AO$4:$AO$370,0)),$AO$3,$Z$2)))</f>
        <v>0</v>
      </c>
      <c r="G39" s="416">
        <f>IF(G20&lt;=$I$10,G20,IF(ISNUMBER(MATCH('14'!G59,$Z$4:$Z$370,0)),$Z$3,IF(ISNUMBER(MATCH('14'!G59,$AO$4:$AO$370,0)),$AO$3,$Z$2)))</f>
        <v>0</v>
      </c>
      <c r="H39" s="416">
        <f>IF(H20&lt;=$I$10,H20,IF(ISNUMBER(MATCH('14'!H59,$Z$4:$Z$370,0)),$Z$3,IF(ISNUMBER(MATCH('14'!H59,$AO$4:$AO$370,0)),$AO$3,$Z$2)))</f>
        <v>0</v>
      </c>
      <c r="I39" s="416">
        <f>IF(I20&lt;=$I$10,I20,IF(ISNUMBER(MATCH('14'!I59,$Z$4:$Z$370,0)),$Z$3,IF(ISNUMBER(MATCH('14'!I59,$AO$4:$AO$370,0)),$AO$3,$Z$2)))</f>
        <v>0</v>
      </c>
      <c r="J39" s="416">
        <f>IF(J20&lt;=$I$10,J20,IF(ISNUMBER(MATCH('14'!J59,$Z$4:$Z$370,0)),$Z$3,IF(ISNUMBER(MATCH('14'!J59,$AO$4:$AO$370,0)),$AO$3,$Z$2)))</f>
        <v>0</v>
      </c>
      <c r="K39" s="416">
        <f>IF(K20&lt;=$I$10,K20,IF(ISNUMBER(MATCH('14'!K59,$Z$4:$Z$370,0)),$Z$3,IF(ISNUMBER(MATCH('14'!K59,$AO$4:$AO$370,0)),$AO$3,$Z$2)))</f>
        <v>0</v>
      </c>
      <c r="L39" s="416">
        <f>IF(L20&lt;=$I$10,L20,IF(ISNUMBER(MATCH('14'!L59,$Z$4:$Z$370,0)),$Z$3,IF(ISNUMBER(MATCH('14'!L59,$AO$4:$AO$370,0)),$AO$3,$Z$2)))</f>
        <v>0</v>
      </c>
      <c r="M39" s="416">
        <f>IF(M20&lt;=$I$10,M20,IF(ISNUMBER(MATCH('14'!M59,$Z$4:$Z$370,0)),$Z$3,IF(ISNUMBER(MATCH('14'!M59,$AO$4:$AO$370,0)),$AO$3,$Z$2)))</f>
        <v>0</v>
      </c>
      <c r="N39" s="416">
        <f>IF(N20&lt;=$I$10,N20,IF(ISNUMBER(MATCH('14'!N59,$Z$4:$Z$370,0)),$Z$3,IF(ISNUMBER(MATCH('14'!N59,$AO$4:$AO$370,0)),$AO$3,$Z$2)))</f>
        <v>0</v>
      </c>
      <c r="O39" s="416">
        <f>IF(O20&lt;=$I$10,O20,IF(ISNUMBER(MATCH('14'!O59,$Z$4:$Z$370,0)),$Z$3,IF(ISNUMBER(MATCH('14'!O59,$AO$4:$AO$370,0)),$AO$3,$Z$2)))</f>
        <v>0</v>
      </c>
      <c r="P39" s="416">
        <f>IF(P20&lt;=$I$10,P20,IF(ISNUMBER(MATCH('14'!P59,$Z$4:$Z$370,0)),$Z$3,IF(ISNUMBER(MATCH('14'!P59,$AO$4:$AO$370,0)),$AO$3,$Z$2)))</f>
        <v>0</v>
      </c>
      <c r="Q39" s="416">
        <f>IF(Q20&lt;=$I$10,Q20,IF(ISNUMBER(MATCH('14'!Q59,$Z$4:$Z$370,0)),$Z$3,IF(ISNUMBER(MATCH('14'!Q59,$AO$4:$AO$370,0)),$AO$3,$Z$2)))</f>
        <v>0</v>
      </c>
      <c r="R39" s="416">
        <f>IF(R20&lt;=$I$10,R20,IF(ISNUMBER(MATCH('14'!R59,$Z$4:$Z$370,0)),$Z$3,IF(ISNUMBER(MATCH('14'!R59,$AO$4:$AO$370,0)),$AO$3,$Z$2)))</f>
        <v>0</v>
      </c>
      <c r="S39" s="416">
        <f>IF(S20&lt;=$I$10,S20,IF(ISNUMBER(MATCH('14'!S59,$Z$4:$Z$370,0)),$Z$3,IF(ISNUMBER(MATCH('14'!S59,$AO$4:$AO$370,0)),$AO$3,$Z$2)))</f>
        <v>1</v>
      </c>
      <c r="T39" s="1"/>
      <c r="U39" s="537">
        <v>35</v>
      </c>
      <c r="V39" s="535">
        <v>1</v>
      </c>
      <c r="W39" s="535">
        <v>1</v>
      </c>
      <c r="X39" s="535">
        <v>0</v>
      </c>
      <c r="Y39" s="535">
        <v>160</v>
      </c>
      <c r="Z39" s="195" t="str">
        <f t="shared" si="2"/>
        <v>1,2</v>
      </c>
      <c r="AA39" s="1"/>
      <c r="AB39" s="58">
        <v>35</v>
      </c>
      <c r="AC39" s="58">
        <v>0</v>
      </c>
      <c r="AD39" s="58">
        <v>35</v>
      </c>
      <c r="AE39" s="58" t="s">
        <v>789</v>
      </c>
      <c r="AF39" s="534" t="s">
        <v>771</v>
      </c>
      <c r="AG39" s="108">
        <v>0.1</v>
      </c>
      <c r="AH39" s="108">
        <v>0</v>
      </c>
      <c r="AI39" s="108">
        <v>0</v>
      </c>
      <c r="AJ39" s="108">
        <v>0</v>
      </c>
      <c r="AK39" s="108">
        <v>0</v>
      </c>
      <c r="AL39" s="432">
        <v>1</v>
      </c>
      <c r="AM39" s="432">
        <v>10</v>
      </c>
      <c r="AN39" s="432">
        <v>10</v>
      </c>
      <c r="AO39" s="195" t="str">
        <f t="shared" si="3"/>
        <v>11,11</v>
      </c>
      <c r="AP39" s="329" t="str">
        <f t="shared" si="12"/>
        <v/>
      </c>
      <c r="AQ39" s="108">
        <f t="shared" si="4"/>
        <v>0</v>
      </c>
      <c r="AR39" s="108">
        <f t="shared" si="5"/>
        <v>0</v>
      </c>
      <c r="AS39" s="393"/>
      <c r="AT39" s="393"/>
      <c r="AU39" s="393" t="s">
        <v>808</v>
      </c>
      <c r="AV39" s="360">
        <f>MAX($C$4:$S$20)</f>
        <v>160</v>
      </c>
      <c r="AW39" s="393">
        <f t="shared" ref="AW39:AW41" si="13">AV39</f>
        <v>160</v>
      </c>
      <c r="AX39" s="393"/>
      <c r="AY39" s="393"/>
      <c r="AZ39" s="393"/>
      <c r="BA39" s="1"/>
      <c r="BB39" s="550">
        <f t="shared" si="8"/>
        <v>36</v>
      </c>
      <c r="BC39" s="550">
        <v>3.72268907563025</v>
      </c>
      <c r="BD39" s="556">
        <v>1768.3361616161601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ht="9.75" customHeight="1">
      <c r="A40" s="1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1"/>
      <c r="U40" s="537">
        <v>36</v>
      </c>
      <c r="V40" s="535">
        <v>1</v>
      </c>
      <c r="W40" s="535">
        <v>2</v>
      </c>
      <c r="X40" s="535">
        <v>0</v>
      </c>
      <c r="Y40" s="535">
        <v>160</v>
      </c>
      <c r="Z40" s="195" t="str">
        <f t="shared" si="2"/>
        <v>1,3</v>
      </c>
      <c r="AA40" s="1"/>
      <c r="AB40" s="58">
        <v>36</v>
      </c>
      <c r="AC40" s="58">
        <v>0</v>
      </c>
      <c r="AD40" s="58">
        <v>36</v>
      </c>
      <c r="AE40" s="58" t="s">
        <v>399</v>
      </c>
      <c r="AF40" s="534" t="s">
        <v>770</v>
      </c>
      <c r="AG40" s="108">
        <v>0.1</v>
      </c>
      <c r="AH40" s="108">
        <v>97</v>
      </c>
      <c r="AI40" s="108">
        <v>107</v>
      </c>
      <c r="AJ40" s="108">
        <v>250</v>
      </c>
      <c r="AK40" s="108">
        <v>500</v>
      </c>
      <c r="AL40" s="432">
        <v>1</v>
      </c>
      <c r="AM40" s="432">
        <v>6</v>
      </c>
      <c r="AN40" s="432">
        <v>7</v>
      </c>
      <c r="AO40" s="195" t="str">
        <f t="shared" si="3"/>
        <v>8,7</v>
      </c>
      <c r="AP40" s="329" t="str">
        <f t="shared" si="12"/>
        <v>H</v>
      </c>
      <c r="AQ40" s="108">
        <f t="shared" si="4"/>
        <v>393</v>
      </c>
      <c r="AR40" s="108">
        <f t="shared" si="5"/>
        <v>250</v>
      </c>
      <c r="AS40" s="393"/>
      <c r="AT40" s="393"/>
      <c r="AU40" s="393" t="s">
        <v>802</v>
      </c>
      <c r="AV40" s="360">
        <f>MEDIAN($C$4:$S$20)</f>
        <v>149.21568627450901</v>
      </c>
      <c r="AW40" s="393">
        <f t="shared" si="13"/>
        <v>149.21568627450901</v>
      </c>
      <c r="AX40" s="393"/>
      <c r="AY40" s="393"/>
      <c r="AZ40" s="393"/>
      <c r="BA40" s="1"/>
      <c r="BB40" s="550">
        <f t="shared" si="8"/>
        <v>37</v>
      </c>
      <c r="BC40" s="550">
        <v>3.79831932773109</v>
      </c>
      <c r="BD40" s="556">
        <v>1818.8309090908999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9.75" customHeight="1">
      <c r="A41" s="1"/>
      <c r="B41" s="5"/>
      <c r="C41" s="539">
        <v>1</v>
      </c>
      <c r="D41" s="539">
        <f t="shared" ref="D41:Q41" si="14">C41+1</f>
        <v>2</v>
      </c>
      <c r="E41" s="539">
        <f t="shared" si="14"/>
        <v>3</v>
      </c>
      <c r="F41" s="539">
        <f t="shared" si="14"/>
        <v>4</v>
      </c>
      <c r="G41" s="539">
        <f t="shared" si="14"/>
        <v>5</v>
      </c>
      <c r="H41" s="539">
        <f t="shared" si="14"/>
        <v>6</v>
      </c>
      <c r="I41" s="539">
        <f t="shared" si="14"/>
        <v>7</v>
      </c>
      <c r="J41" s="539">
        <f t="shared" si="14"/>
        <v>8</v>
      </c>
      <c r="K41" s="539">
        <f t="shared" si="14"/>
        <v>9</v>
      </c>
      <c r="L41" s="539">
        <f t="shared" si="14"/>
        <v>10</v>
      </c>
      <c r="M41" s="539">
        <f t="shared" si="14"/>
        <v>11</v>
      </c>
      <c r="N41" s="539">
        <f t="shared" si="14"/>
        <v>12</v>
      </c>
      <c r="O41" s="539">
        <f t="shared" si="14"/>
        <v>13</v>
      </c>
      <c r="P41" s="539">
        <f t="shared" si="14"/>
        <v>14</v>
      </c>
      <c r="Q41" s="539">
        <f t="shared" si="14"/>
        <v>15</v>
      </c>
      <c r="R41" s="539">
        <f t="shared" ref="R41:S41" si="15">Q41+1</f>
        <v>16</v>
      </c>
      <c r="S41" s="539">
        <f t="shared" si="15"/>
        <v>17</v>
      </c>
      <c r="T41" s="1"/>
      <c r="U41" s="537">
        <v>37</v>
      </c>
      <c r="V41" s="535">
        <v>1</v>
      </c>
      <c r="W41" s="535">
        <v>3</v>
      </c>
      <c r="X41" s="535">
        <v>0</v>
      </c>
      <c r="Y41" s="535">
        <v>160</v>
      </c>
      <c r="Z41" s="195" t="str">
        <f t="shared" si="2"/>
        <v>1,4</v>
      </c>
      <c r="AA41" s="1"/>
      <c r="AB41" s="58">
        <v>37</v>
      </c>
      <c r="AC41" s="58">
        <v>0</v>
      </c>
      <c r="AD41" s="58">
        <v>37</v>
      </c>
      <c r="AE41" s="58" t="s">
        <v>406</v>
      </c>
      <c r="AF41" s="534" t="s">
        <v>770</v>
      </c>
      <c r="AG41" s="108">
        <v>0.1</v>
      </c>
      <c r="AH41" s="108">
        <v>97</v>
      </c>
      <c r="AI41" s="108">
        <v>107</v>
      </c>
      <c r="AJ41" s="108">
        <v>250</v>
      </c>
      <c r="AK41" s="108">
        <v>500</v>
      </c>
      <c r="AL41" s="432">
        <v>1</v>
      </c>
      <c r="AM41" s="432">
        <v>7</v>
      </c>
      <c r="AN41" s="432">
        <v>6</v>
      </c>
      <c r="AO41" s="195" t="str">
        <f t="shared" si="3"/>
        <v>7,8</v>
      </c>
      <c r="AP41" s="329" t="str">
        <f t="shared" si="12"/>
        <v>H</v>
      </c>
      <c r="AQ41" s="108">
        <f t="shared" si="4"/>
        <v>393</v>
      </c>
      <c r="AR41" s="108">
        <f t="shared" si="5"/>
        <v>250</v>
      </c>
      <c r="AS41" s="393"/>
      <c r="AT41" s="393"/>
      <c r="AU41" s="393" t="s">
        <v>803</v>
      </c>
      <c r="AV41" s="360">
        <f>MIN($C$4:$S$20)</f>
        <v>95</v>
      </c>
      <c r="AW41" s="393">
        <f t="shared" si="13"/>
        <v>95</v>
      </c>
      <c r="AX41" s="393"/>
      <c r="AY41" s="393"/>
      <c r="AZ41" s="393"/>
      <c r="BA41" s="1"/>
      <c r="BB41" s="550">
        <f t="shared" si="8"/>
        <v>38</v>
      </c>
      <c r="BC41" s="550">
        <v>3.8739495798319301</v>
      </c>
      <c r="BD41" s="556">
        <v>1869.32565656565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9.75" customHeight="1">
      <c r="A42" s="1"/>
      <c r="B42" s="1"/>
      <c r="C42" s="11">
        <f>ROW()</f>
        <v>42</v>
      </c>
      <c r="D42" s="11">
        <f>ROW()</f>
        <v>42</v>
      </c>
      <c r="E42" s="11">
        <f>ROW()</f>
        <v>42</v>
      </c>
      <c r="F42" s="11">
        <f>ROW()</f>
        <v>42</v>
      </c>
      <c r="G42" s="11">
        <f>ROW()</f>
        <v>42</v>
      </c>
      <c r="H42" s="11">
        <f>ROW()</f>
        <v>42</v>
      </c>
      <c r="I42" s="11">
        <f>ROW()</f>
        <v>42</v>
      </c>
      <c r="J42" s="11">
        <f>ROW()</f>
        <v>42</v>
      </c>
      <c r="K42" s="11">
        <f>ROW()</f>
        <v>42</v>
      </c>
      <c r="L42" s="11">
        <f>ROW()</f>
        <v>42</v>
      </c>
      <c r="M42" s="11">
        <f>ROW()</f>
        <v>42</v>
      </c>
      <c r="N42" s="11">
        <f>ROW()</f>
        <v>42</v>
      </c>
      <c r="O42" s="11">
        <f>ROW()</f>
        <v>42</v>
      </c>
      <c r="P42" s="11">
        <f>ROW()</f>
        <v>42</v>
      </c>
      <c r="Q42" s="11">
        <f>ROW()</f>
        <v>42</v>
      </c>
      <c r="R42" s="11">
        <f>ROW()</f>
        <v>42</v>
      </c>
      <c r="S42" s="11">
        <f>ROW()</f>
        <v>42</v>
      </c>
      <c r="T42" s="1"/>
      <c r="U42" s="537">
        <v>38</v>
      </c>
      <c r="V42" s="535">
        <v>1</v>
      </c>
      <c r="W42" s="535">
        <v>4</v>
      </c>
      <c r="X42" s="535">
        <v>0</v>
      </c>
      <c r="Y42" s="535">
        <v>160</v>
      </c>
      <c r="Z42" s="195" t="str">
        <f t="shared" si="2"/>
        <v>1,5</v>
      </c>
      <c r="AA42" s="1"/>
      <c r="AB42" s="58">
        <v>38</v>
      </c>
      <c r="AC42" s="58">
        <v>0</v>
      </c>
      <c r="AD42" s="58">
        <v>38</v>
      </c>
      <c r="AE42" s="58" t="s">
        <v>790</v>
      </c>
      <c r="AF42" s="534" t="s">
        <v>771</v>
      </c>
      <c r="AG42" s="108">
        <v>0.1</v>
      </c>
      <c r="AH42" s="108">
        <v>0</v>
      </c>
      <c r="AI42" s="108">
        <v>0</v>
      </c>
      <c r="AJ42" s="108">
        <v>0</v>
      </c>
      <c r="AK42" s="108">
        <v>0</v>
      </c>
      <c r="AL42" s="432">
        <v>2</v>
      </c>
      <c r="AM42" s="432">
        <v>7</v>
      </c>
      <c r="AN42" s="432">
        <v>7</v>
      </c>
      <c r="AO42" s="195" t="str">
        <f t="shared" si="3"/>
        <v>8,8</v>
      </c>
      <c r="AP42" s="329" t="str">
        <f t="shared" si="12"/>
        <v/>
      </c>
      <c r="AQ42" s="108">
        <f t="shared" si="4"/>
        <v>0</v>
      </c>
      <c r="AR42" s="108">
        <f t="shared" si="5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550">
        <f t="shared" si="8"/>
        <v>39</v>
      </c>
      <c r="BC42" s="550">
        <v>3.9495798319327702</v>
      </c>
      <c r="BD42" s="556">
        <v>1919.8204040404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9.75" customHeight="1">
      <c r="A43" s="539">
        <v>1</v>
      </c>
      <c r="B43" s="11">
        <f>COLUMN()</f>
        <v>2</v>
      </c>
      <c r="C43" s="10" t="str">
        <f t="shared" ref="C43:L52" si="16">_xlfn.CONCAT(COLUMN()-$B43,",",ROW()-C$42)</f>
        <v>1,1</v>
      </c>
      <c r="D43" s="10" t="str">
        <f t="shared" si="16"/>
        <v>2,1</v>
      </c>
      <c r="E43" s="10" t="str">
        <f t="shared" si="16"/>
        <v>3,1</v>
      </c>
      <c r="F43" s="10" t="str">
        <f t="shared" si="16"/>
        <v>4,1</v>
      </c>
      <c r="G43" s="10" t="str">
        <f t="shared" si="16"/>
        <v>5,1</v>
      </c>
      <c r="H43" s="10" t="str">
        <f t="shared" si="16"/>
        <v>6,1</v>
      </c>
      <c r="I43" s="10" t="str">
        <f t="shared" si="16"/>
        <v>7,1</v>
      </c>
      <c r="J43" s="10" t="str">
        <f t="shared" si="16"/>
        <v>8,1</v>
      </c>
      <c r="K43" s="10" t="str">
        <f t="shared" si="16"/>
        <v>9,1</v>
      </c>
      <c r="L43" s="10" t="str">
        <f t="shared" si="16"/>
        <v>10,1</v>
      </c>
      <c r="M43" s="10" t="str">
        <f t="shared" ref="M43:S52" si="17">_xlfn.CONCAT(COLUMN()-$B43,",",ROW()-M$42)</f>
        <v>11,1</v>
      </c>
      <c r="N43" s="10" t="str">
        <f t="shared" si="17"/>
        <v>12,1</v>
      </c>
      <c r="O43" s="10" t="str">
        <f t="shared" si="17"/>
        <v>13,1</v>
      </c>
      <c r="P43" s="10" t="str">
        <f t="shared" si="17"/>
        <v>14,1</v>
      </c>
      <c r="Q43" s="10" t="str">
        <f t="shared" si="17"/>
        <v>15,1</v>
      </c>
      <c r="R43" s="10" t="str">
        <f t="shared" si="17"/>
        <v>16,1</v>
      </c>
      <c r="S43" s="10" t="str">
        <f t="shared" si="17"/>
        <v>17,1</v>
      </c>
      <c r="T43" s="5"/>
      <c r="U43" s="537">
        <v>39</v>
      </c>
      <c r="V43" s="535">
        <v>1</v>
      </c>
      <c r="W43" s="535">
        <v>5</v>
      </c>
      <c r="X43" s="535">
        <v>0</v>
      </c>
      <c r="Y43" s="535">
        <v>160</v>
      </c>
      <c r="Z43" s="195" t="str">
        <f t="shared" si="2"/>
        <v>1,6</v>
      </c>
      <c r="AA43" s="5"/>
      <c r="AB43" s="549">
        <v>39</v>
      </c>
      <c r="AC43" s="549">
        <v>0</v>
      </c>
      <c r="AD43" s="549">
        <v>39</v>
      </c>
      <c r="AE43" s="549" t="s">
        <v>400</v>
      </c>
      <c r="AF43" s="541" t="s">
        <v>770</v>
      </c>
      <c r="AG43" s="103">
        <v>0.1</v>
      </c>
      <c r="AH43" s="103">
        <v>97</v>
      </c>
      <c r="AI43" s="103">
        <v>107</v>
      </c>
      <c r="AJ43" s="103">
        <v>250</v>
      </c>
      <c r="AK43" s="103">
        <v>500</v>
      </c>
      <c r="AL43" s="431">
        <v>1</v>
      </c>
      <c r="AM43" s="431">
        <v>6</v>
      </c>
      <c r="AN43" s="431">
        <v>8</v>
      </c>
      <c r="AO43" s="195" t="str">
        <f t="shared" si="3"/>
        <v>9,7</v>
      </c>
      <c r="AP43" s="329" t="str">
        <f t="shared" si="12"/>
        <v>H</v>
      </c>
      <c r="AQ43" s="108">
        <f t="shared" si="4"/>
        <v>393</v>
      </c>
      <c r="AR43" s="108">
        <f t="shared" si="5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50">
        <f t="shared" si="8"/>
        <v>40</v>
      </c>
      <c r="BC43" s="550">
        <v>4.0252100840336098</v>
      </c>
      <c r="BD43" s="556">
        <v>1970.3151515151501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</row>
    <row r="44" spans="1:71" ht="9.75" customHeight="1">
      <c r="A44" s="539">
        <f t="shared" ref="A44:A57" si="18">A43+1</f>
        <v>2</v>
      </c>
      <c r="B44" s="11">
        <f>COLUMN()</f>
        <v>2</v>
      </c>
      <c r="C44" s="10" t="str">
        <f t="shared" si="16"/>
        <v>1,2</v>
      </c>
      <c r="D44" s="10" t="str">
        <f t="shared" si="16"/>
        <v>2,2</v>
      </c>
      <c r="E44" s="10" t="str">
        <f t="shared" si="16"/>
        <v>3,2</v>
      </c>
      <c r="F44" s="10" t="str">
        <f t="shared" si="16"/>
        <v>4,2</v>
      </c>
      <c r="G44" s="10" t="str">
        <f t="shared" si="16"/>
        <v>5,2</v>
      </c>
      <c r="H44" s="10" t="str">
        <f t="shared" si="16"/>
        <v>6,2</v>
      </c>
      <c r="I44" s="10" t="str">
        <f t="shared" si="16"/>
        <v>7,2</v>
      </c>
      <c r="J44" s="10" t="str">
        <f t="shared" si="16"/>
        <v>8,2</v>
      </c>
      <c r="K44" s="10" t="str">
        <f t="shared" si="16"/>
        <v>9,2</v>
      </c>
      <c r="L44" s="10" t="str">
        <f t="shared" si="16"/>
        <v>10,2</v>
      </c>
      <c r="M44" s="10" t="str">
        <f t="shared" si="17"/>
        <v>11,2</v>
      </c>
      <c r="N44" s="10" t="str">
        <f t="shared" si="17"/>
        <v>12,2</v>
      </c>
      <c r="O44" s="10" t="str">
        <f t="shared" si="17"/>
        <v>13,2</v>
      </c>
      <c r="P44" s="10" t="str">
        <f t="shared" si="17"/>
        <v>14,2</v>
      </c>
      <c r="Q44" s="10" t="str">
        <f t="shared" si="17"/>
        <v>15,2</v>
      </c>
      <c r="R44" s="10" t="str">
        <f t="shared" si="17"/>
        <v>16,2</v>
      </c>
      <c r="S44" s="10" t="str">
        <f t="shared" si="17"/>
        <v>17,2</v>
      </c>
      <c r="T44" s="5"/>
      <c r="U44" s="537">
        <v>40</v>
      </c>
      <c r="V44" s="535">
        <v>1</v>
      </c>
      <c r="W44" s="535">
        <v>6</v>
      </c>
      <c r="X44" s="535">
        <v>0</v>
      </c>
      <c r="Y44" s="535">
        <v>160</v>
      </c>
      <c r="Z44" s="195" t="str">
        <f t="shared" si="2"/>
        <v>1,7</v>
      </c>
      <c r="AA44" s="5"/>
      <c r="AB44" s="549">
        <v>40</v>
      </c>
      <c r="AC44" s="549">
        <v>0</v>
      </c>
      <c r="AD44" s="549">
        <v>40</v>
      </c>
      <c r="AE44" s="549" t="s">
        <v>791</v>
      </c>
      <c r="AF44" s="541" t="s">
        <v>771</v>
      </c>
      <c r="AG44" s="103">
        <v>0.1</v>
      </c>
      <c r="AH44" s="103">
        <v>0</v>
      </c>
      <c r="AI44" s="103">
        <v>0</v>
      </c>
      <c r="AJ44" s="103">
        <v>0</v>
      </c>
      <c r="AK44" s="103">
        <v>0</v>
      </c>
      <c r="AL44" s="431">
        <v>2</v>
      </c>
      <c r="AM44" s="431">
        <v>7</v>
      </c>
      <c r="AN44" s="431">
        <v>8</v>
      </c>
      <c r="AO44" s="195" t="str">
        <f t="shared" si="3"/>
        <v>9,8</v>
      </c>
      <c r="AP44" s="329" t="str">
        <f t="shared" si="12"/>
        <v/>
      </c>
      <c r="AQ44" s="108">
        <f t="shared" si="4"/>
        <v>0</v>
      </c>
      <c r="AR44" s="108">
        <f t="shared" si="5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50">
        <f t="shared" si="8"/>
        <v>41</v>
      </c>
      <c r="BC44" s="550">
        <v>4.1008403361344499</v>
      </c>
      <c r="BD44" s="556">
        <v>2020.8098989898899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</row>
    <row r="45" spans="1:71" ht="9.75" customHeight="1">
      <c r="A45" s="539">
        <f t="shared" si="18"/>
        <v>3</v>
      </c>
      <c r="B45" s="11">
        <f>COLUMN()</f>
        <v>2</v>
      </c>
      <c r="C45" s="10" t="str">
        <f t="shared" si="16"/>
        <v>1,3</v>
      </c>
      <c r="D45" s="10" t="str">
        <f t="shared" si="16"/>
        <v>2,3</v>
      </c>
      <c r="E45" s="10" t="str">
        <f t="shared" si="16"/>
        <v>3,3</v>
      </c>
      <c r="F45" s="10" t="str">
        <f t="shared" si="16"/>
        <v>4,3</v>
      </c>
      <c r="G45" s="10" t="str">
        <f t="shared" si="16"/>
        <v>5,3</v>
      </c>
      <c r="H45" s="10" t="str">
        <f t="shared" si="16"/>
        <v>6,3</v>
      </c>
      <c r="I45" s="10" t="str">
        <f t="shared" si="16"/>
        <v>7,3</v>
      </c>
      <c r="J45" s="10" t="str">
        <f t="shared" si="16"/>
        <v>8,3</v>
      </c>
      <c r="K45" s="10" t="str">
        <f t="shared" si="16"/>
        <v>9,3</v>
      </c>
      <c r="L45" s="10" t="str">
        <f t="shared" si="16"/>
        <v>10,3</v>
      </c>
      <c r="M45" s="10" t="str">
        <f t="shared" si="17"/>
        <v>11,3</v>
      </c>
      <c r="N45" s="10" t="str">
        <f t="shared" si="17"/>
        <v>12,3</v>
      </c>
      <c r="O45" s="10" t="str">
        <f t="shared" si="17"/>
        <v>13,3</v>
      </c>
      <c r="P45" s="10" t="str">
        <f t="shared" si="17"/>
        <v>14,3</v>
      </c>
      <c r="Q45" s="10" t="str">
        <f t="shared" si="17"/>
        <v>15,3</v>
      </c>
      <c r="R45" s="10" t="str">
        <f t="shared" si="17"/>
        <v>16,3</v>
      </c>
      <c r="S45" s="10" t="str">
        <f t="shared" si="17"/>
        <v>17,3</v>
      </c>
      <c r="T45" s="5"/>
      <c r="U45" s="537">
        <v>41</v>
      </c>
      <c r="V45" s="535">
        <v>1</v>
      </c>
      <c r="W45" s="535">
        <v>7</v>
      </c>
      <c r="X45" s="535">
        <v>0</v>
      </c>
      <c r="Y45" s="535">
        <v>160</v>
      </c>
      <c r="Z45" s="195" t="str">
        <f t="shared" si="2"/>
        <v>1,8</v>
      </c>
      <c r="AA45" s="5"/>
      <c r="AB45" s="549">
        <v>41</v>
      </c>
      <c r="AC45" s="549">
        <v>0</v>
      </c>
      <c r="AD45" s="549">
        <v>41</v>
      </c>
      <c r="AE45" s="549" t="s">
        <v>772</v>
      </c>
      <c r="AF45" s="541" t="s">
        <v>770</v>
      </c>
      <c r="AG45" s="103">
        <v>0.1</v>
      </c>
      <c r="AH45" s="103">
        <v>97</v>
      </c>
      <c r="AI45" s="103">
        <v>107</v>
      </c>
      <c r="AJ45" s="103">
        <v>250</v>
      </c>
      <c r="AK45" s="103">
        <v>500</v>
      </c>
      <c r="AL45" s="431">
        <v>1</v>
      </c>
      <c r="AM45" s="431">
        <v>6</v>
      </c>
      <c r="AN45" s="431">
        <v>9</v>
      </c>
      <c r="AO45" s="195" t="str">
        <f t="shared" si="3"/>
        <v>10,7</v>
      </c>
      <c r="AP45" s="329" t="str">
        <f t="shared" si="12"/>
        <v>H</v>
      </c>
      <c r="AQ45" s="108">
        <f t="shared" si="4"/>
        <v>393</v>
      </c>
      <c r="AR45" s="108">
        <f t="shared" si="5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50">
        <f t="shared" si="8"/>
        <v>42</v>
      </c>
      <c r="BC45" s="550">
        <v>4.1764705882352899</v>
      </c>
      <c r="BD45" s="556">
        <v>2071.30464646464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</row>
    <row r="46" spans="1:71" ht="9.75" customHeight="1">
      <c r="A46" s="539">
        <f t="shared" si="18"/>
        <v>4</v>
      </c>
      <c r="B46" s="11">
        <f>COLUMN()</f>
        <v>2</v>
      </c>
      <c r="C46" s="10" t="str">
        <f t="shared" si="16"/>
        <v>1,4</v>
      </c>
      <c r="D46" s="10" t="str">
        <f t="shared" si="16"/>
        <v>2,4</v>
      </c>
      <c r="E46" s="10" t="str">
        <f t="shared" si="16"/>
        <v>3,4</v>
      </c>
      <c r="F46" s="10" t="str">
        <f t="shared" si="16"/>
        <v>4,4</v>
      </c>
      <c r="G46" s="10" t="str">
        <f t="shared" si="16"/>
        <v>5,4</v>
      </c>
      <c r="H46" s="10" t="str">
        <f t="shared" si="16"/>
        <v>6,4</v>
      </c>
      <c r="I46" s="10" t="str">
        <f t="shared" si="16"/>
        <v>7,4</v>
      </c>
      <c r="J46" s="10" t="str">
        <f t="shared" si="16"/>
        <v>8,4</v>
      </c>
      <c r="K46" s="10" t="str">
        <f t="shared" si="16"/>
        <v>9,4</v>
      </c>
      <c r="L46" s="10" t="str">
        <f t="shared" si="16"/>
        <v>10,4</v>
      </c>
      <c r="M46" s="10" t="str">
        <f t="shared" si="17"/>
        <v>11,4</v>
      </c>
      <c r="N46" s="10" t="str">
        <f t="shared" si="17"/>
        <v>12,4</v>
      </c>
      <c r="O46" s="10" t="str">
        <f t="shared" si="17"/>
        <v>13,4</v>
      </c>
      <c r="P46" s="10" t="str">
        <f t="shared" si="17"/>
        <v>14,4</v>
      </c>
      <c r="Q46" s="10" t="str">
        <f t="shared" si="17"/>
        <v>15,4</v>
      </c>
      <c r="R46" s="10" t="str">
        <f t="shared" si="17"/>
        <v>16,4</v>
      </c>
      <c r="S46" s="10" t="str">
        <f t="shared" si="17"/>
        <v>17,4</v>
      </c>
      <c r="T46" s="5"/>
      <c r="U46" s="537">
        <v>42</v>
      </c>
      <c r="V46" s="535">
        <v>1</v>
      </c>
      <c r="W46" s="535">
        <v>8</v>
      </c>
      <c r="X46" s="535">
        <v>0</v>
      </c>
      <c r="Y46" s="535">
        <v>160</v>
      </c>
      <c r="Z46" s="195" t="str">
        <f t="shared" si="2"/>
        <v>1,9</v>
      </c>
      <c r="AA46" s="5"/>
      <c r="AB46" s="549">
        <v>42</v>
      </c>
      <c r="AC46" s="549">
        <v>0</v>
      </c>
      <c r="AD46" s="549">
        <v>42</v>
      </c>
      <c r="AE46" s="549" t="s">
        <v>777</v>
      </c>
      <c r="AF46" s="541" t="s">
        <v>770</v>
      </c>
      <c r="AG46" s="103">
        <v>0.1</v>
      </c>
      <c r="AH46" s="103">
        <v>97</v>
      </c>
      <c r="AI46" s="103">
        <v>107</v>
      </c>
      <c r="AJ46" s="103">
        <v>250</v>
      </c>
      <c r="AK46" s="103">
        <v>500</v>
      </c>
      <c r="AL46" s="431">
        <v>1</v>
      </c>
      <c r="AM46" s="431">
        <v>7</v>
      </c>
      <c r="AN46" s="431">
        <v>10</v>
      </c>
      <c r="AO46" s="195" t="str">
        <f t="shared" si="3"/>
        <v>11,8</v>
      </c>
      <c r="AP46" s="329" t="str">
        <f t="shared" si="12"/>
        <v>H</v>
      </c>
      <c r="AQ46" s="108">
        <f t="shared" si="4"/>
        <v>393</v>
      </c>
      <c r="AR46" s="108">
        <f t="shared" si="5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50">
        <f t="shared" si="8"/>
        <v>43</v>
      </c>
      <c r="BC46" s="550">
        <v>4.25210084033613</v>
      </c>
      <c r="BD46" s="556">
        <v>2121.79939393939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</row>
    <row r="47" spans="1:71" ht="9.75" customHeight="1">
      <c r="A47" s="539">
        <f t="shared" si="18"/>
        <v>5</v>
      </c>
      <c r="B47" s="11">
        <f>COLUMN()</f>
        <v>2</v>
      </c>
      <c r="C47" s="10" t="str">
        <f t="shared" si="16"/>
        <v>1,5</v>
      </c>
      <c r="D47" s="10" t="str">
        <f t="shared" si="16"/>
        <v>2,5</v>
      </c>
      <c r="E47" s="10" t="str">
        <f t="shared" si="16"/>
        <v>3,5</v>
      </c>
      <c r="F47" s="10" t="str">
        <f t="shared" si="16"/>
        <v>4,5</v>
      </c>
      <c r="G47" s="10" t="str">
        <f t="shared" si="16"/>
        <v>5,5</v>
      </c>
      <c r="H47" s="10" t="str">
        <f t="shared" si="16"/>
        <v>6,5</v>
      </c>
      <c r="I47" s="10" t="str">
        <f t="shared" si="16"/>
        <v>7,5</v>
      </c>
      <c r="J47" s="10" t="str">
        <f t="shared" si="16"/>
        <v>8,5</v>
      </c>
      <c r="K47" s="10" t="str">
        <f t="shared" si="16"/>
        <v>9,5</v>
      </c>
      <c r="L47" s="10" t="str">
        <f t="shared" si="16"/>
        <v>10,5</v>
      </c>
      <c r="M47" s="10" t="str">
        <f t="shared" si="17"/>
        <v>11,5</v>
      </c>
      <c r="N47" s="10" t="str">
        <f t="shared" si="17"/>
        <v>12,5</v>
      </c>
      <c r="O47" s="10" t="str">
        <f t="shared" si="17"/>
        <v>13,5</v>
      </c>
      <c r="P47" s="10" t="str">
        <f t="shared" si="17"/>
        <v>14,5</v>
      </c>
      <c r="Q47" s="10" t="str">
        <f t="shared" si="17"/>
        <v>15,5</v>
      </c>
      <c r="R47" s="10" t="str">
        <f t="shared" si="17"/>
        <v>16,5</v>
      </c>
      <c r="S47" s="10" t="str">
        <f t="shared" si="17"/>
        <v>17,5</v>
      </c>
      <c r="T47" s="5"/>
      <c r="U47" s="537">
        <v>43</v>
      </c>
      <c r="V47" s="535">
        <v>1</v>
      </c>
      <c r="W47" s="535">
        <v>9</v>
      </c>
      <c r="X47" s="535">
        <v>0</v>
      </c>
      <c r="Y47" s="535">
        <v>160</v>
      </c>
      <c r="Z47" s="195" t="str">
        <f t="shared" si="2"/>
        <v>1,10</v>
      </c>
      <c r="AA47" s="5"/>
      <c r="AB47" s="549">
        <v>43</v>
      </c>
      <c r="AC47" s="549">
        <v>0</v>
      </c>
      <c r="AD47" s="549">
        <v>43</v>
      </c>
      <c r="AE47" s="549" t="s">
        <v>792</v>
      </c>
      <c r="AF47" s="541" t="s">
        <v>771</v>
      </c>
      <c r="AG47" s="103">
        <v>0.1</v>
      </c>
      <c r="AH47" s="103">
        <v>0</v>
      </c>
      <c r="AI47" s="103">
        <v>0</v>
      </c>
      <c r="AJ47" s="103">
        <v>0</v>
      </c>
      <c r="AK47" s="103">
        <v>0</v>
      </c>
      <c r="AL47" s="431">
        <v>2</v>
      </c>
      <c r="AM47" s="431">
        <v>7</v>
      </c>
      <c r="AN47" s="431">
        <v>9</v>
      </c>
      <c r="AO47" s="195" t="str">
        <f t="shared" si="3"/>
        <v>10,8</v>
      </c>
      <c r="AP47" s="329" t="str">
        <f t="shared" si="12"/>
        <v/>
      </c>
      <c r="AQ47" s="108">
        <f t="shared" si="4"/>
        <v>0</v>
      </c>
      <c r="AR47" s="108">
        <f t="shared" si="5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50">
        <f t="shared" si="8"/>
        <v>44</v>
      </c>
      <c r="BC47" s="550">
        <v>4.3277310924369701</v>
      </c>
      <c r="BD47" s="556">
        <v>2172.2941414141401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</row>
    <row r="48" spans="1:71" ht="9.75" customHeight="1">
      <c r="A48" s="539">
        <f t="shared" si="18"/>
        <v>6</v>
      </c>
      <c r="B48" s="11">
        <f>COLUMN()</f>
        <v>2</v>
      </c>
      <c r="C48" s="10" t="str">
        <f t="shared" si="16"/>
        <v>1,6</v>
      </c>
      <c r="D48" s="10" t="str">
        <f t="shared" si="16"/>
        <v>2,6</v>
      </c>
      <c r="E48" s="10" t="str">
        <f t="shared" si="16"/>
        <v>3,6</v>
      </c>
      <c r="F48" s="10" t="str">
        <f t="shared" si="16"/>
        <v>4,6</v>
      </c>
      <c r="G48" s="10" t="str">
        <f t="shared" si="16"/>
        <v>5,6</v>
      </c>
      <c r="H48" s="10" t="str">
        <f t="shared" si="16"/>
        <v>6,6</v>
      </c>
      <c r="I48" s="10" t="str">
        <f t="shared" si="16"/>
        <v>7,6</v>
      </c>
      <c r="J48" s="10" t="str">
        <f t="shared" si="16"/>
        <v>8,6</v>
      </c>
      <c r="K48" s="10" t="str">
        <f t="shared" si="16"/>
        <v>9,6</v>
      </c>
      <c r="L48" s="10" t="str">
        <f t="shared" si="16"/>
        <v>10,6</v>
      </c>
      <c r="M48" s="10" t="str">
        <f t="shared" si="17"/>
        <v>11,6</v>
      </c>
      <c r="N48" s="10" t="str">
        <f t="shared" si="17"/>
        <v>12,6</v>
      </c>
      <c r="O48" s="10" t="str">
        <f t="shared" si="17"/>
        <v>13,6</v>
      </c>
      <c r="P48" s="10" t="str">
        <f t="shared" si="17"/>
        <v>14,6</v>
      </c>
      <c r="Q48" s="10" t="str">
        <f t="shared" si="17"/>
        <v>15,6</v>
      </c>
      <c r="R48" s="10" t="str">
        <f t="shared" si="17"/>
        <v>16,6</v>
      </c>
      <c r="S48" s="10" t="str">
        <f t="shared" si="17"/>
        <v>17,6</v>
      </c>
      <c r="T48" s="5"/>
      <c r="U48" s="537">
        <v>44</v>
      </c>
      <c r="V48" s="535">
        <v>1</v>
      </c>
      <c r="W48" s="535">
        <v>10</v>
      </c>
      <c r="X48" s="535">
        <v>0</v>
      </c>
      <c r="Y48" s="535">
        <v>160</v>
      </c>
      <c r="Z48" s="195" t="str">
        <f t="shared" si="2"/>
        <v>1,11</v>
      </c>
      <c r="AA48" s="5"/>
      <c r="AB48" s="549">
        <v>44</v>
      </c>
      <c r="AC48" s="549">
        <v>0</v>
      </c>
      <c r="AD48" s="549">
        <v>44</v>
      </c>
      <c r="AE48" s="549" t="s">
        <v>414</v>
      </c>
      <c r="AF48" s="541" t="s">
        <v>770</v>
      </c>
      <c r="AG48" s="103">
        <v>0.1</v>
      </c>
      <c r="AH48" s="103">
        <v>97</v>
      </c>
      <c r="AI48" s="103">
        <v>107</v>
      </c>
      <c r="AJ48" s="103">
        <v>250</v>
      </c>
      <c r="AK48" s="103">
        <v>500</v>
      </c>
      <c r="AL48" s="431">
        <v>1</v>
      </c>
      <c r="AM48" s="431">
        <v>8</v>
      </c>
      <c r="AN48" s="431">
        <v>6</v>
      </c>
      <c r="AO48" s="195" t="str">
        <f t="shared" si="3"/>
        <v>7,9</v>
      </c>
      <c r="AP48" s="329" t="str">
        <f t="shared" si="12"/>
        <v>H</v>
      </c>
      <c r="AQ48" s="108">
        <f t="shared" si="4"/>
        <v>393</v>
      </c>
      <c r="AR48" s="108">
        <f t="shared" si="5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50">
        <f t="shared" si="8"/>
        <v>45</v>
      </c>
      <c r="BC48" s="550">
        <v>4.4033613445378101</v>
      </c>
      <c r="BD48" s="556">
        <v>2222.7888888888801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</row>
    <row r="49" spans="1:71" ht="9.75" customHeight="1">
      <c r="A49" s="539">
        <f t="shared" si="18"/>
        <v>7</v>
      </c>
      <c r="B49" s="11">
        <f>COLUMN()</f>
        <v>2</v>
      </c>
      <c r="C49" s="10" t="str">
        <f t="shared" si="16"/>
        <v>1,7</v>
      </c>
      <c r="D49" s="10" t="str">
        <f t="shared" si="16"/>
        <v>2,7</v>
      </c>
      <c r="E49" s="10" t="str">
        <f t="shared" si="16"/>
        <v>3,7</v>
      </c>
      <c r="F49" s="10" t="str">
        <f t="shared" si="16"/>
        <v>4,7</v>
      </c>
      <c r="G49" s="10" t="str">
        <f t="shared" si="16"/>
        <v>5,7</v>
      </c>
      <c r="H49" s="10" t="str">
        <f t="shared" si="16"/>
        <v>6,7</v>
      </c>
      <c r="I49" s="10" t="str">
        <f t="shared" si="16"/>
        <v>7,7</v>
      </c>
      <c r="J49" s="10" t="str">
        <f t="shared" si="16"/>
        <v>8,7</v>
      </c>
      <c r="K49" s="10" t="str">
        <f t="shared" si="16"/>
        <v>9,7</v>
      </c>
      <c r="L49" s="10" t="str">
        <f t="shared" si="16"/>
        <v>10,7</v>
      </c>
      <c r="M49" s="10" t="str">
        <f t="shared" si="17"/>
        <v>11,7</v>
      </c>
      <c r="N49" s="10" t="str">
        <f t="shared" si="17"/>
        <v>12,7</v>
      </c>
      <c r="O49" s="10" t="str">
        <f t="shared" si="17"/>
        <v>13,7</v>
      </c>
      <c r="P49" s="10" t="str">
        <f t="shared" si="17"/>
        <v>14,7</v>
      </c>
      <c r="Q49" s="10" t="str">
        <f t="shared" si="17"/>
        <v>15,7</v>
      </c>
      <c r="R49" s="10" t="str">
        <f t="shared" si="17"/>
        <v>16,7</v>
      </c>
      <c r="S49" s="10" t="str">
        <f t="shared" si="17"/>
        <v>17,7</v>
      </c>
      <c r="T49" s="5"/>
      <c r="U49" s="537">
        <v>45</v>
      </c>
      <c r="V49" s="535">
        <v>1</v>
      </c>
      <c r="W49" s="535">
        <v>11</v>
      </c>
      <c r="X49" s="535">
        <v>0</v>
      </c>
      <c r="Y49" s="535">
        <v>160</v>
      </c>
      <c r="Z49" s="195" t="str">
        <f t="shared" si="2"/>
        <v>1,12</v>
      </c>
      <c r="AA49" s="5"/>
      <c r="AB49" s="549">
        <v>45</v>
      </c>
      <c r="AC49" s="549">
        <v>0</v>
      </c>
      <c r="AD49" s="549">
        <v>45</v>
      </c>
      <c r="AE49" s="549" t="s">
        <v>793</v>
      </c>
      <c r="AF49" s="541" t="s">
        <v>771</v>
      </c>
      <c r="AG49" s="103">
        <v>0.1</v>
      </c>
      <c r="AH49" s="103">
        <v>0</v>
      </c>
      <c r="AI49" s="103">
        <v>0</v>
      </c>
      <c r="AJ49" s="103">
        <v>0</v>
      </c>
      <c r="AK49" s="103">
        <v>0</v>
      </c>
      <c r="AL49" s="431">
        <v>2</v>
      </c>
      <c r="AM49" s="431">
        <v>8</v>
      </c>
      <c r="AN49" s="431">
        <v>7</v>
      </c>
      <c r="AO49" s="195" t="str">
        <f t="shared" si="3"/>
        <v>8,9</v>
      </c>
      <c r="AP49" s="329" t="str">
        <f t="shared" si="12"/>
        <v/>
      </c>
      <c r="AQ49" s="108">
        <f t="shared" si="4"/>
        <v>0</v>
      </c>
      <c r="AR49" s="108">
        <f t="shared" si="5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50">
        <f t="shared" si="8"/>
        <v>46</v>
      </c>
      <c r="BC49" s="550">
        <v>4.4789915966386502</v>
      </c>
      <c r="BD49" s="556">
        <v>2273.2836363636302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</row>
    <row r="50" spans="1:71" ht="9.75" customHeight="1">
      <c r="A50" s="539">
        <f t="shared" si="18"/>
        <v>8</v>
      </c>
      <c r="B50" s="11">
        <f>COLUMN()</f>
        <v>2</v>
      </c>
      <c r="C50" s="10" t="str">
        <f t="shared" si="16"/>
        <v>1,8</v>
      </c>
      <c r="D50" s="10" t="str">
        <f t="shared" si="16"/>
        <v>2,8</v>
      </c>
      <c r="E50" s="10" t="str">
        <f t="shared" si="16"/>
        <v>3,8</v>
      </c>
      <c r="F50" s="10" t="str">
        <f t="shared" si="16"/>
        <v>4,8</v>
      </c>
      <c r="G50" s="10" t="str">
        <f t="shared" si="16"/>
        <v>5,8</v>
      </c>
      <c r="H50" s="10" t="str">
        <f t="shared" si="16"/>
        <v>6,8</v>
      </c>
      <c r="I50" s="10" t="str">
        <f t="shared" si="16"/>
        <v>7,8</v>
      </c>
      <c r="J50" s="10" t="str">
        <f t="shared" si="16"/>
        <v>8,8</v>
      </c>
      <c r="K50" s="10" t="str">
        <f t="shared" si="16"/>
        <v>9,8</v>
      </c>
      <c r="L50" s="10" t="str">
        <f t="shared" si="16"/>
        <v>10,8</v>
      </c>
      <c r="M50" s="10" t="str">
        <f t="shared" si="17"/>
        <v>11,8</v>
      </c>
      <c r="N50" s="10" t="str">
        <f t="shared" si="17"/>
        <v>12,8</v>
      </c>
      <c r="O50" s="10" t="str">
        <f t="shared" si="17"/>
        <v>13,8</v>
      </c>
      <c r="P50" s="10" t="str">
        <f t="shared" si="17"/>
        <v>14,8</v>
      </c>
      <c r="Q50" s="10" t="str">
        <f t="shared" si="17"/>
        <v>15,8</v>
      </c>
      <c r="R50" s="10" t="str">
        <f t="shared" si="17"/>
        <v>16,8</v>
      </c>
      <c r="S50" s="10" t="str">
        <f t="shared" si="17"/>
        <v>17,8</v>
      </c>
      <c r="T50" s="5"/>
      <c r="U50" s="537">
        <v>46</v>
      </c>
      <c r="V50" s="535">
        <v>1</v>
      </c>
      <c r="W50" s="535">
        <v>12</v>
      </c>
      <c r="X50" s="535">
        <v>0</v>
      </c>
      <c r="Y50" s="535">
        <v>160</v>
      </c>
      <c r="Z50" s="195" t="str">
        <f t="shared" si="2"/>
        <v>1,13</v>
      </c>
      <c r="AA50" s="5"/>
      <c r="AB50" s="549">
        <v>46</v>
      </c>
      <c r="AC50" s="549">
        <v>0</v>
      </c>
      <c r="AD50" s="549">
        <v>46</v>
      </c>
      <c r="AE50" s="549" t="s">
        <v>794</v>
      </c>
      <c r="AF50" s="541" t="s">
        <v>771</v>
      </c>
      <c r="AG50" s="103">
        <v>0.1</v>
      </c>
      <c r="AH50" s="103">
        <v>0</v>
      </c>
      <c r="AI50" s="103">
        <v>0</v>
      </c>
      <c r="AJ50" s="103">
        <v>0</v>
      </c>
      <c r="AK50" s="103">
        <v>0</v>
      </c>
      <c r="AL50" s="431">
        <v>2</v>
      </c>
      <c r="AM50" s="431">
        <v>8</v>
      </c>
      <c r="AN50" s="431">
        <v>8</v>
      </c>
      <c r="AO50" s="195" t="str">
        <f t="shared" si="3"/>
        <v>9,9</v>
      </c>
      <c r="AP50" s="329" t="str">
        <f t="shared" si="12"/>
        <v/>
      </c>
      <c r="AQ50" s="108">
        <f t="shared" si="4"/>
        <v>0</v>
      </c>
      <c r="AR50" s="108">
        <f t="shared" si="5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50">
        <f t="shared" si="8"/>
        <v>47</v>
      </c>
      <c r="BC50" s="550">
        <v>4.5546218487394903</v>
      </c>
      <c r="BD50" s="556">
        <v>2323.7783838383798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</row>
    <row r="51" spans="1:71" ht="9.75" customHeight="1">
      <c r="A51" s="539">
        <f t="shared" si="18"/>
        <v>9</v>
      </c>
      <c r="B51" s="11">
        <f>COLUMN()</f>
        <v>2</v>
      </c>
      <c r="C51" s="10" t="str">
        <f t="shared" si="16"/>
        <v>1,9</v>
      </c>
      <c r="D51" s="10" t="str">
        <f t="shared" si="16"/>
        <v>2,9</v>
      </c>
      <c r="E51" s="10" t="str">
        <f t="shared" si="16"/>
        <v>3,9</v>
      </c>
      <c r="F51" s="10" t="str">
        <f t="shared" si="16"/>
        <v>4,9</v>
      </c>
      <c r="G51" s="10" t="str">
        <f t="shared" si="16"/>
        <v>5,9</v>
      </c>
      <c r="H51" s="10" t="str">
        <f t="shared" si="16"/>
        <v>6,9</v>
      </c>
      <c r="I51" s="10" t="str">
        <f t="shared" si="16"/>
        <v>7,9</v>
      </c>
      <c r="J51" s="10" t="str">
        <f t="shared" si="16"/>
        <v>8,9</v>
      </c>
      <c r="K51" s="10" t="str">
        <f t="shared" si="16"/>
        <v>9,9</v>
      </c>
      <c r="L51" s="10" t="str">
        <f t="shared" si="16"/>
        <v>10,9</v>
      </c>
      <c r="M51" s="10" t="str">
        <f t="shared" si="17"/>
        <v>11,9</v>
      </c>
      <c r="N51" s="10" t="str">
        <f t="shared" si="17"/>
        <v>12,9</v>
      </c>
      <c r="O51" s="10" t="str">
        <f t="shared" si="17"/>
        <v>13,9</v>
      </c>
      <c r="P51" s="10" t="str">
        <f t="shared" si="17"/>
        <v>14,9</v>
      </c>
      <c r="Q51" s="10" t="str">
        <f t="shared" si="17"/>
        <v>15,9</v>
      </c>
      <c r="R51" s="10" t="str">
        <f t="shared" si="17"/>
        <v>16,9</v>
      </c>
      <c r="S51" s="10" t="str">
        <f t="shared" si="17"/>
        <v>17,9</v>
      </c>
      <c r="T51" s="5"/>
      <c r="U51" s="537">
        <v>47</v>
      </c>
      <c r="V51" s="535">
        <v>1</v>
      </c>
      <c r="W51" s="535">
        <v>13</v>
      </c>
      <c r="X51" s="535">
        <v>0</v>
      </c>
      <c r="Y51" s="535">
        <v>160</v>
      </c>
      <c r="Z51" s="195" t="str">
        <f t="shared" si="2"/>
        <v>1,14</v>
      </c>
      <c r="AA51" s="5"/>
      <c r="AB51" s="549">
        <v>47</v>
      </c>
      <c r="AC51" s="549">
        <v>0</v>
      </c>
      <c r="AD51" s="549">
        <v>47</v>
      </c>
      <c r="AE51" s="549" t="s">
        <v>779</v>
      </c>
      <c r="AF51" s="541" t="s">
        <v>770</v>
      </c>
      <c r="AG51" s="103">
        <v>0.1</v>
      </c>
      <c r="AH51" s="103">
        <v>97</v>
      </c>
      <c r="AI51" s="103">
        <v>107</v>
      </c>
      <c r="AJ51" s="103">
        <v>250</v>
      </c>
      <c r="AK51" s="103">
        <v>500</v>
      </c>
      <c r="AL51" s="431">
        <v>1</v>
      </c>
      <c r="AM51" s="431">
        <v>8</v>
      </c>
      <c r="AN51" s="431">
        <v>10</v>
      </c>
      <c r="AO51" s="195" t="str">
        <f t="shared" si="3"/>
        <v>11,9</v>
      </c>
      <c r="AP51" s="329" t="str">
        <f t="shared" si="12"/>
        <v>H</v>
      </c>
      <c r="AQ51" s="108">
        <f t="shared" si="4"/>
        <v>393</v>
      </c>
      <c r="AR51" s="108">
        <f t="shared" si="5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50">
        <f t="shared" si="8"/>
        <v>48</v>
      </c>
      <c r="BC51" s="550">
        <v>4.6302521008403303</v>
      </c>
      <c r="BD51" s="556">
        <v>2374.2731313131299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</row>
    <row r="52" spans="1:71" ht="9.75" customHeight="1">
      <c r="A52" s="539">
        <f t="shared" si="18"/>
        <v>10</v>
      </c>
      <c r="B52" s="11">
        <f>COLUMN()</f>
        <v>2</v>
      </c>
      <c r="C52" s="10" t="str">
        <f t="shared" si="16"/>
        <v>1,10</v>
      </c>
      <c r="D52" s="10" t="str">
        <f t="shared" si="16"/>
        <v>2,10</v>
      </c>
      <c r="E52" s="10" t="str">
        <f t="shared" si="16"/>
        <v>3,10</v>
      </c>
      <c r="F52" s="10" t="str">
        <f t="shared" si="16"/>
        <v>4,10</v>
      </c>
      <c r="G52" s="10" t="str">
        <f t="shared" si="16"/>
        <v>5,10</v>
      </c>
      <c r="H52" s="10" t="str">
        <f t="shared" si="16"/>
        <v>6,10</v>
      </c>
      <c r="I52" s="10" t="str">
        <f t="shared" si="16"/>
        <v>7,10</v>
      </c>
      <c r="J52" s="10" t="str">
        <f t="shared" si="16"/>
        <v>8,10</v>
      </c>
      <c r="K52" s="10" t="str">
        <f t="shared" si="16"/>
        <v>9,10</v>
      </c>
      <c r="L52" s="10" t="str">
        <f t="shared" si="16"/>
        <v>10,10</v>
      </c>
      <c r="M52" s="10" t="str">
        <f t="shared" si="17"/>
        <v>11,10</v>
      </c>
      <c r="N52" s="10" t="str">
        <f t="shared" si="17"/>
        <v>12,10</v>
      </c>
      <c r="O52" s="10" t="str">
        <f t="shared" si="17"/>
        <v>13,10</v>
      </c>
      <c r="P52" s="10" t="str">
        <f t="shared" si="17"/>
        <v>14,10</v>
      </c>
      <c r="Q52" s="10" t="str">
        <f t="shared" si="17"/>
        <v>15,10</v>
      </c>
      <c r="R52" s="10" t="str">
        <f t="shared" si="17"/>
        <v>16,10</v>
      </c>
      <c r="S52" s="10" t="str">
        <f t="shared" si="17"/>
        <v>17,10</v>
      </c>
      <c r="T52" s="5"/>
      <c r="U52" s="537">
        <v>48</v>
      </c>
      <c r="V52" s="535">
        <v>1</v>
      </c>
      <c r="W52" s="535">
        <v>14</v>
      </c>
      <c r="X52" s="535">
        <v>0</v>
      </c>
      <c r="Y52" s="535">
        <v>160</v>
      </c>
      <c r="Z52" s="195" t="str">
        <f t="shared" si="2"/>
        <v>1,15</v>
      </c>
      <c r="AA52" s="5"/>
      <c r="AB52" s="549">
        <v>48</v>
      </c>
      <c r="AC52" s="549">
        <v>0</v>
      </c>
      <c r="AD52" s="549">
        <v>48</v>
      </c>
      <c r="AE52" s="549" t="s">
        <v>795</v>
      </c>
      <c r="AF52" s="541" t="s">
        <v>771</v>
      </c>
      <c r="AG52" s="103">
        <v>0.1</v>
      </c>
      <c r="AH52" s="103">
        <v>0</v>
      </c>
      <c r="AI52" s="103">
        <v>0</v>
      </c>
      <c r="AJ52" s="103">
        <v>0</v>
      </c>
      <c r="AK52" s="103">
        <v>0</v>
      </c>
      <c r="AL52" s="431">
        <v>2</v>
      </c>
      <c r="AM52" s="431">
        <v>8</v>
      </c>
      <c r="AN52" s="431">
        <v>9</v>
      </c>
      <c r="AO52" s="195" t="str">
        <f t="shared" si="3"/>
        <v>10,9</v>
      </c>
      <c r="AP52" s="329" t="str">
        <f t="shared" si="12"/>
        <v/>
      </c>
      <c r="AQ52" s="108">
        <f t="shared" si="4"/>
        <v>0</v>
      </c>
      <c r="AR52" s="108">
        <f t="shared" si="5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50">
        <f t="shared" si="8"/>
        <v>49</v>
      </c>
      <c r="BC52" s="550">
        <v>4.7058823529411704</v>
      </c>
      <c r="BD52" s="556">
        <v>2424.7678787878699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</row>
    <row r="53" spans="1:71" ht="9.75" customHeight="1">
      <c r="A53" s="539">
        <f t="shared" si="18"/>
        <v>11</v>
      </c>
      <c r="B53" s="11">
        <f>COLUMN()</f>
        <v>2</v>
      </c>
      <c r="C53" s="10" t="str">
        <f t="shared" ref="C53:L59" si="19">_xlfn.CONCAT(COLUMN()-$B53,",",ROW()-C$42)</f>
        <v>1,11</v>
      </c>
      <c r="D53" s="10" t="str">
        <f t="shared" si="19"/>
        <v>2,11</v>
      </c>
      <c r="E53" s="10" t="str">
        <f t="shared" si="19"/>
        <v>3,11</v>
      </c>
      <c r="F53" s="10" t="str">
        <f t="shared" si="19"/>
        <v>4,11</v>
      </c>
      <c r="G53" s="10" t="str">
        <f t="shared" si="19"/>
        <v>5,11</v>
      </c>
      <c r="H53" s="10" t="str">
        <f t="shared" si="19"/>
        <v>6,11</v>
      </c>
      <c r="I53" s="10" t="str">
        <f t="shared" si="19"/>
        <v>7,11</v>
      </c>
      <c r="J53" s="10" t="str">
        <f t="shared" si="19"/>
        <v>8,11</v>
      </c>
      <c r="K53" s="10" t="str">
        <f t="shared" si="19"/>
        <v>9,11</v>
      </c>
      <c r="L53" s="10" t="str">
        <f t="shared" si="19"/>
        <v>10,11</v>
      </c>
      <c r="M53" s="10" t="str">
        <f t="shared" ref="M53:S59" si="20">_xlfn.CONCAT(COLUMN()-$B53,",",ROW()-M$42)</f>
        <v>11,11</v>
      </c>
      <c r="N53" s="10" t="str">
        <f t="shared" si="20"/>
        <v>12,11</v>
      </c>
      <c r="O53" s="10" t="str">
        <f t="shared" si="20"/>
        <v>13,11</v>
      </c>
      <c r="P53" s="10" t="str">
        <f t="shared" si="20"/>
        <v>14,11</v>
      </c>
      <c r="Q53" s="10" t="str">
        <f t="shared" si="20"/>
        <v>15,11</v>
      </c>
      <c r="R53" s="10" t="str">
        <f t="shared" si="20"/>
        <v>16,11</v>
      </c>
      <c r="S53" s="10" t="str">
        <f t="shared" si="20"/>
        <v>17,11</v>
      </c>
      <c r="T53" s="5"/>
      <c r="U53" s="537">
        <v>49</v>
      </c>
      <c r="V53" s="535">
        <v>1</v>
      </c>
      <c r="W53" s="535">
        <v>15</v>
      </c>
      <c r="X53" s="535">
        <v>0</v>
      </c>
      <c r="Y53" s="535">
        <v>160</v>
      </c>
      <c r="Z53" s="195" t="str">
        <f t="shared" si="2"/>
        <v>1,16</v>
      </c>
      <c r="AA53" s="5"/>
      <c r="AB53" s="549">
        <v>49</v>
      </c>
      <c r="AC53" s="549">
        <v>0</v>
      </c>
      <c r="AD53" s="549">
        <v>49</v>
      </c>
      <c r="AE53" s="549" t="s">
        <v>780</v>
      </c>
      <c r="AF53" s="541" t="s">
        <v>770</v>
      </c>
      <c r="AG53" s="103">
        <v>0.1</v>
      </c>
      <c r="AH53" s="103">
        <v>97</v>
      </c>
      <c r="AI53" s="103">
        <v>107</v>
      </c>
      <c r="AJ53" s="103">
        <v>250</v>
      </c>
      <c r="AK53" s="103">
        <v>500</v>
      </c>
      <c r="AL53" s="431">
        <v>1</v>
      </c>
      <c r="AM53" s="431">
        <v>9</v>
      </c>
      <c r="AN53" s="431">
        <v>6</v>
      </c>
      <c r="AO53" s="195" t="str">
        <f t="shared" si="3"/>
        <v>7,10</v>
      </c>
      <c r="AP53" s="329" t="str">
        <f t="shared" si="12"/>
        <v>H</v>
      </c>
      <c r="AQ53" s="108">
        <f t="shared" si="4"/>
        <v>393</v>
      </c>
      <c r="AR53" s="108">
        <f t="shared" si="5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50">
        <f t="shared" si="8"/>
        <v>50</v>
      </c>
      <c r="BC53" s="550">
        <v>4.7815126050420096</v>
      </c>
      <c r="BD53" s="556">
        <v>2475.26262626262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</row>
    <row r="54" spans="1:71" ht="9.75" customHeight="1">
      <c r="A54" s="539">
        <f t="shared" si="18"/>
        <v>12</v>
      </c>
      <c r="B54" s="11">
        <f>COLUMN()</f>
        <v>2</v>
      </c>
      <c r="C54" s="10" t="str">
        <f t="shared" si="19"/>
        <v>1,12</v>
      </c>
      <c r="D54" s="10" t="str">
        <f t="shared" si="19"/>
        <v>2,12</v>
      </c>
      <c r="E54" s="10" t="str">
        <f t="shared" si="19"/>
        <v>3,12</v>
      </c>
      <c r="F54" s="10" t="str">
        <f t="shared" si="19"/>
        <v>4,12</v>
      </c>
      <c r="G54" s="10" t="str">
        <f t="shared" si="19"/>
        <v>5,12</v>
      </c>
      <c r="H54" s="10" t="str">
        <f t="shared" si="19"/>
        <v>6,12</v>
      </c>
      <c r="I54" s="10" t="str">
        <f t="shared" si="19"/>
        <v>7,12</v>
      </c>
      <c r="J54" s="10" t="str">
        <f t="shared" si="19"/>
        <v>8,12</v>
      </c>
      <c r="K54" s="10" t="str">
        <f t="shared" si="19"/>
        <v>9,12</v>
      </c>
      <c r="L54" s="10" t="str">
        <f t="shared" si="19"/>
        <v>10,12</v>
      </c>
      <c r="M54" s="10" t="str">
        <f t="shared" si="20"/>
        <v>11,12</v>
      </c>
      <c r="N54" s="10" t="str">
        <f t="shared" si="20"/>
        <v>12,12</v>
      </c>
      <c r="O54" s="10" t="str">
        <f t="shared" si="20"/>
        <v>13,12</v>
      </c>
      <c r="P54" s="10" t="str">
        <f t="shared" si="20"/>
        <v>14,12</v>
      </c>
      <c r="Q54" s="10" t="str">
        <f t="shared" si="20"/>
        <v>15,12</v>
      </c>
      <c r="R54" s="10" t="str">
        <f t="shared" si="20"/>
        <v>16,12</v>
      </c>
      <c r="S54" s="10" t="str">
        <f t="shared" si="20"/>
        <v>17,12</v>
      </c>
      <c r="T54" s="5"/>
      <c r="U54" s="537">
        <v>50</v>
      </c>
      <c r="V54" s="535">
        <v>1</v>
      </c>
      <c r="W54" s="535">
        <v>16</v>
      </c>
      <c r="X54" s="535">
        <v>0</v>
      </c>
      <c r="Y54" s="535">
        <v>160</v>
      </c>
      <c r="Z54" s="195" t="str">
        <f t="shared" si="2"/>
        <v>1,17</v>
      </c>
      <c r="AA54" s="5"/>
      <c r="AB54" s="549">
        <v>50</v>
      </c>
      <c r="AC54" s="549">
        <v>0</v>
      </c>
      <c r="AD54" s="549">
        <v>50</v>
      </c>
      <c r="AE54" s="549" t="s">
        <v>784</v>
      </c>
      <c r="AF54" s="541" t="s">
        <v>770</v>
      </c>
      <c r="AG54" s="103">
        <v>0.1</v>
      </c>
      <c r="AH54" s="103">
        <v>97</v>
      </c>
      <c r="AI54" s="103">
        <v>107</v>
      </c>
      <c r="AJ54" s="103">
        <v>250</v>
      </c>
      <c r="AK54" s="103">
        <v>500</v>
      </c>
      <c r="AL54" s="431">
        <v>1</v>
      </c>
      <c r="AM54" s="431">
        <v>10</v>
      </c>
      <c r="AN54" s="431">
        <v>7</v>
      </c>
      <c r="AO54" s="195" t="str">
        <f t="shared" si="3"/>
        <v>8,11</v>
      </c>
      <c r="AP54" s="329" t="str">
        <f t="shared" si="12"/>
        <v>H</v>
      </c>
      <c r="AQ54" s="108">
        <f t="shared" si="4"/>
        <v>393</v>
      </c>
      <c r="AR54" s="108">
        <f t="shared" si="5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50">
        <f t="shared" si="8"/>
        <v>51</v>
      </c>
      <c r="BC54" s="550">
        <v>4.8571428571428497</v>
      </c>
      <c r="BD54" s="556">
        <v>2525.75737373737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</row>
    <row r="55" spans="1:71" ht="9.75" customHeight="1">
      <c r="A55" s="539">
        <f t="shared" si="18"/>
        <v>13</v>
      </c>
      <c r="B55" s="11">
        <f>COLUMN()</f>
        <v>2</v>
      </c>
      <c r="C55" s="10" t="str">
        <f t="shared" si="19"/>
        <v>1,13</v>
      </c>
      <c r="D55" s="10" t="str">
        <f t="shared" si="19"/>
        <v>2,13</v>
      </c>
      <c r="E55" s="10" t="str">
        <f t="shared" si="19"/>
        <v>3,13</v>
      </c>
      <c r="F55" s="10" t="str">
        <f t="shared" si="19"/>
        <v>4,13</v>
      </c>
      <c r="G55" s="10" t="str">
        <f t="shared" si="19"/>
        <v>5,13</v>
      </c>
      <c r="H55" s="10" t="str">
        <f t="shared" si="19"/>
        <v>6,13</v>
      </c>
      <c r="I55" s="10" t="str">
        <f t="shared" si="19"/>
        <v>7,13</v>
      </c>
      <c r="J55" s="10" t="str">
        <f t="shared" si="19"/>
        <v>8,13</v>
      </c>
      <c r="K55" s="10" t="str">
        <f t="shared" si="19"/>
        <v>9,13</v>
      </c>
      <c r="L55" s="10" t="str">
        <f t="shared" si="19"/>
        <v>10,13</v>
      </c>
      <c r="M55" s="10" t="str">
        <f t="shared" si="20"/>
        <v>11,13</v>
      </c>
      <c r="N55" s="10" t="str">
        <f t="shared" si="20"/>
        <v>12,13</v>
      </c>
      <c r="O55" s="10" t="str">
        <f t="shared" si="20"/>
        <v>13,13</v>
      </c>
      <c r="P55" s="10" t="str">
        <f t="shared" si="20"/>
        <v>14,13</v>
      </c>
      <c r="Q55" s="10" t="str">
        <f t="shared" si="20"/>
        <v>15,13</v>
      </c>
      <c r="R55" s="10" t="str">
        <f t="shared" si="20"/>
        <v>16,13</v>
      </c>
      <c r="S55" s="10" t="str">
        <f t="shared" si="20"/>
        <v>17,13</v>
      </c>
      <c r="T55" s="5"/>
      <c r="U55" s="537">
        <v>51</v>
      </c>
      <c r="V55" s="535">
        <v>1</v>
      </c>
      <c r="W55" s="535">
        <v>0</v>
      </c>
      <c r="X55" s="535">
        <v>16</v>
      </c>
      <c r="Y55" s="535">
        <v>140</v>
      </c>
      <c r="Z55" s="195" t="str">
        <f t="shared" si="2"/>
        <v>17,1</v>
      </c>
      <c r="AA55" s="5"/>
      <c r="AB55" s="549">
        <v>51</v>
      </c>
      <c r="AC55" s="549">
        <v>0</v>
      </c>
      <c r="AD55" s="549">
        <v>51</v>
      </c>
      <c r="AE55" s="549" t="s">
        <v>796</v>
      </c>
      <c r="AF55" s="541" t="s">
        <v>771</v>
      </c>
      <c r="AG55" s="103">
        <v>0.1</v>
      </c>
      <c r="AH55" s="103">
        <v>0</v>
      </c>
      <c r="AI55" s="103">
        <v>0</v>
      </c>
      <c r="AJ55" s="103">
        <v>0</v>
      </c>
      <c r="AK55" s="103">
        <v>0</v>
      </c>
      <c r="AL55" s="431">
        <v>2</v>
      </c>
      <c r="AM55" s="431">
        <v>9</v>
      </c>
      <c r="AN55" s="431">
        <v>7</v>
      </c>
      <c r="AO55" s="195" t="str">
        <f t="shared" si="3"/>
        <v>8,10</v>
      </c>
      <c r="AP55" s="329" t="str">
        <f t="shared" si="12"/>
        <v/>
      </c>
      <c r="AQ55" s="108">
        <f t="shared" si="4"/>
        <v>0</v>
      </c>
      <c r="AR55" s="108">
        <f t="shared" si="5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50">
        <f t="shared" si="8"/>
        <v>52</v>
      </c>
      <c r="BC55" s="550">
        <v>4.9327731092436897</v>
      </c>
      <c r="BD55" s="556">
        <v>2576.2521212121201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</row>
    <row r="56" spans="1:71" ht="9.75" customHeight="1">
      <c r="A56" s="539">
        <f t="shared" si="18"/>
        <v>14</v>
      </c>
      <c r="B56" s="11">
        <f>COLUMN()</f>
        <v>2</v>
      </c>
      <c r="C56" s="10" t="str">
        <f t="shared" si="19"/>
        <v>1,14</v>
      </c>
      <c r="D56" s="10" t="str">
        <f t="shared" si="19"/>
        <v>2,14</v>
      </c>
      <c r="E56" s="10" t="str">
        <f t="shared" si="19"/>
        <v>3,14</v>
      </c>
      <c r="F56" s="10" t="str">
        <f t="shared" si="19"/>
        <v>4,14</v>
      </c>
      <c r="G56" s="10" t="str">
        <f t="shared" si="19"/>
        <v>5,14</v>
      </c>
      <c r="H56" s="10" t="str">
        <f t="shared" si="19"/>
        <v>6,14</v>
      </c>
      <c r="I56" s="10" t="str">
        <f t="shared" si="19"/>
        <v>7,14</v>
      </c>
      <c r="J56" s="10" t="str">
        <f t="shared" si="19"/>
        <v>8,14</v>
      </c>
      <c r="K56" s="10" t="str">
        <f t="shared" si="19"/>
        <v>9,14</v>
      </c>
      <c r="L56" s="10" t="str">
        <f t="shared" si="19"/>
        <v>10,14</v>
      </c>
      <c r="M56" s="10" t="str">
        <f t="shared" si="20"/>
        <v>11,14</v>
      </c>
      <c r="N56" s="10" t="str">
        <f t="shared" si="20"/>
        <v>12,14</v>
      </c>
      <c r="O56" s="10" t="str">
        <f t="shared" si="20"/>
        <v>13,14</v>
      </c>
      <c r="P56" s="10" t="str">
        <f t="shared" si="20"/>
        <v>14,14</v>
      </c>
      <c r="Q56" s="10" t="str">
        <f t="shared" si="20"/>
        <v>15,14</v>
      </c>
      <c r="R56" s="10" t="str">
        <f t="shared" si="20"/>
        <v>16,14</v>
      </c>
      <c r="S56" s="10" t="str">
        <f t="shared" si="20"/>
        <v>17,14</v>
      </c>
      <c r="T56" s="5"/>
      <c r="U56" s="537">
        <v>52</v>
      </c>
      <c r="V56" s="535">
        <v>1</v>
      </c>
      <c r="W56" s="535">
        <v>1</v>
      </c>
      <c r="X56" s="535">
        <v>16</v>
      </c>
      <c r="Y56" s="535">
        <v>140</v>
      </c>
      <c r="Z56" s="195" t="str">
        <f t="shared" si="2"/>
        <v>17,2</v>
      </c>
      <c r="AA56" s="5"/>
      <c r="AB56" s="549">
        <v>52</v>
      </c>
      <c r="AC56" s="549">
        <v>0</v>
      </c>
      <c r="AD56" s="549">
        <v>52</v>
      </c>
      <c r="AE56" s="549" t="s">
        <v>426</v>
      </c>
      <c r="AF56" s="541" t="s">
        <v>770</v>
      </c>
      <c r="AG56" s="103">
        <v>0.1</v>
      </c>
      <c r="AH56" s="103">
        <v>97</v>
      </c>
      <c r="AI56" s="103">
        <v>107</v>
      </c>
      <c r="AJ56" s="103">
        <v>250</v>
      </c>
      <c r="AK56" s="103">
        <v>500</v>
      </c>
      <c r="AL56" s="431">
        <v>1</v>
      </c>
      <c r="AM56" s="431">
        <v>10</v>
      </c>
      <c r="AN56" s="431">
        <v>8</v>
      </c>
      <c r="AO56" s="195" t="str">
        <f t="shared" si="3"/>
        <v>9,11</v>
      </c>
      <c r="AP56" s="329" t="str">
        <f t="shared" si="12"/>
        <v>H</v>
      </c>
      <c r="AQ56" s="108">
        <f t="shared" si="4"/>
        <v>393</v>
      </c>
      <c r="AR56" s="108">
        <f t="shared" si="5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50">
        <f t="shared" si="8"/>
        <v>53</v>
      </c>
      <c r="BC56" s="550">
        <v>5.0084033613445298</v>
      </c>
      <c r="BD56" s="556">
        <v>2626.7468686868601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</row>
    <row r="57" spans="1:71" ht="9.75" customHeight="1">
      <c r="A57" s="539">
        <f t="shared" si="18"/>
        <v>15</v>
      </c>
      <c r="B57" s="11">
        <f>COLUMN()</f>
        <v>2</v>
      </c>
      <c r="C57" s="10" t="str">
        <f t="shared" si="19"/>
        <v>1,15</v>
      </c>
      <c r="D57" s="10" t="str">
        <f t="shared" si="19"/>
        <v>2,15</v>
      </c>
      <c r="E57" s="10" t="str">
        <f t="shared" si="19"/>
        <v>3,15</v>
      </c>
      <c r="F57" s="10" t="str">
        <f t="shared" si="19"/>
        <v>4,15</v>
      </c>
      <c r="G57" s="10" t="str">
        <f t="shared" si="19"/>
        <v>5,15</v>
      </c>
      <c r="H57" s="10" t="str">
        <f t="shared" si="19"/>
        <v>6,15</v>
      </c>
      <c r="I57" s="10" t="str">
        <f t="shared" si="19"/>
        <v>7,15</v>
      </c>
      <c r="J57" s="10" t="str">
        <f t="shared" si="19"/>
        <v>8,15</v>
      </c>
      <c r="K57" s="10" t="str">
        <f t="shared" si="19"/>
        <v>9,15</v>
      </c>
      <c r="L57" s="10" t="str">
        <f t="shared" si="19"/>
        <v>10,15</v>
      </c>
      <c r="M57" s="10" t="str">
        <f t="shared" si="20"/>
        <v>11,15</v>
      </c>
      <c r="N57" s="10" t="str">
        <f t="shared" si="20"/>
        <v>12,15</v>
      </c>
      <c r="O57" s="10" t="str">
        <f t="shared" si="20"/>
        <v>13,15</v>
      </c>
      <c r="P57" s="10" t="str">
        <f t="shared" si="20"/>
        <v>14,15</v>
      </c>
      <c r="Q57" s="10" t="str">
        <f t="shared" si="20"/>
        <v>15,15</v>
      </c>
      <c r="R57" s="10" t="str">
        <f t="shared" si="20"/>
        <v>16,15</v>
      </c>
      <c r="S57" s="10" t="str">
        <f t="shared" si="20"/>
        <v>17,15</v>
      </c>
      <c r="T57" s="5"/>
      <c r="U57" s="537">
        <v>53</v>
      </c>
      <c r="V57" s="535">
        <v>1</v>
      </c>
      <c r="W57" s="535">
        <v>2</v>
      </c>
      <c r="X57" s="535">
        <v>16</v>
      </c>
      <c r="Y57" s="535">
        <v>140</v>
      </c>
      <c r="Z57" s="195" t="str">
        <f t="shared" si="2"/>
        <v>17,3</v>
      </c>
      <c r="AA57" s="5"/>
      <c r="AB57" s="549">
        <v>53</v>
      </c>
      <c r="AC57" s="549">
        <v>0</v>
      </c>
      <c r="AD57" s="549">
        <v>53</v>
      </c>
      <c r="AE57" s="549" t="s">
        <v>797</v>
      </c>
      <c r="AF57" s="541" t="s">
        <v>771</v>
      </c>
      <c r="AG57" s="103">
        <v>0.1</v>
      </c>
      <c r="AH57" s="103">
        <v>0</v>
      </c>
      <c r="AI57" s="103">
        <v>0</v>
      </c>
      <c r="AJ57" s="103">
        <v>0</v>
      </c>
      <c r="AK57" s="103">
        <v>0</v>
      </c>
      <c r="AL57" s="431">
        <v>2</v>
      </c>
      <c r="AM57" s="431">
        <v>9</v>
      </c>
      <c r="AN57" s="431">
        <v>8</v>
      </c>
      <c r="AO57" s="195" t="str">
        <f t="shared" si="3"/>
        <v>9,10</v>
      </c>
      <c r="AP57" s="329" t="str">
        <f t="shared" si="12"/>
        <v/>
      </c>
      <c r="AQ57" s="108">
        <f t="shared" si="4"/>
        <v>0</v>
      </c>
      <c r="AR57" s="108">
        <f t="shared" si="5"/>
        <v>0</v>
      </c>
      <c r="AS57" s="393"/>
      <c r="AT57" s="393"/>
      <c r="AU57" s="393"/>
      <c r="AV57" s="393"/>
      <c r="AW57" s="393"/>
      <c r="AX57" s="393"/>
      <c r="AY57" s="393"/>
      <c r="AZ57" s="393"/>
      <c r="BA57" s="5"/>
      <c r="BB57" s="550">
        <f t="shared" si="8"/>
        <v>54</v>
      </c>
      <c r="BC57" s="550">
        <v>5.0840336134453699</v>
      </c>
      <c r="BD57" s="556">
        <v>2677.2416161616102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</row>
    <row r="58" spans="1:71" ht="9.75" customHeight="1">
      <c r="A58" s="539">
        <f t="shared" ref="A58:A59" si="21">A57+1</f>
        <v>16</v>
      </c>
      <c r="B58" s="11">
        <f>COLUMN()</f>
        <v>2</v>
      </c>
      <c r="C58" s="10" t="str">
        <f t="shared" si="19"/>
        <v>1,16</v>
      </c>
      <c r="D58" s="10" t="str">
        <f t="shared" si="19"/>
        <v>2,16</v>
      </c>
      <c r="E58" s="10" t="str">
        <f t="shared" si="19"/>
        <v>3,16</v>
      </c>
      <c r="F58" s="10" t="str">
        <f t="shared" si="19"/>
        <v>4,16</v>
      </c>
      <c r="G58" s="10" t="str">
        <f t="shared" si="19"/>
        <v>5,16</v>
      </c>
      <c r="H58" s="10" t="str">
        <f t="shared" si="19"/>
        <v>6,16</v>
      </c>
      <c r="I58" s="10" t="str">
        <f t="shared" si="19"/>
        <v>7,16</v>
      </c>
      <c r="J58" s="10" t="str">
        <f t="shared" si="19"/>
        <v>8,16</v>
      </c>
      <c r="K58" s="10" t="str">
        <f t="shared" si="19"/>
        <v>9,16</v>
      </c>
      <c r="L58" s="10" t="str">
        <f t="shared" si="19"/>
        <v>10,16</v>
      </c>
      <c r="M58" s="10" t="str">
        <f t="shared" si="20"/>
        <v>11,16</v>
      </c>
      <c r="N58" s="10" t="str">
        <f t="shared" si="20"/>
        <v>12,16</v>
      </c>
      <c r="O58" s="10" t="str">
        <f t="shared" si="20"/>
        <v>13,16</v>
      </c>
      <c r="P58" s="10" t="str">
        <f t="shared" si="20"/>
        <v>14,16</v>
      </c>
      <c r="Q58" s="10" t="str">
        <f t="shared" si="20"/>
        <v>15,16</v>
      </c>
      <c r="R58" s="10" t="str">
        <f t="shared" si="20"/>
        <v>16,16</v>
      </c>
      <c r="S58" s="10" t="str">
        <f t="shared" si="20"/>
        <v>17,16</v>
      </c>
      <c r="T58" s="5"/>
      <c r="U58" s="537">
        <v>54</v>
      </c>
      <c r="V58" s="535">
        <v>1</v>
      </c>
      <c r="W58" s="535">
        <v>3</v>
      </c>
      <c r="X58" s="535">
        <v>16</v>
      </c>
      <c r="Y58" s="535">
        <v>140</v>
      </c>
      <c r="Z58" s="195" t="str">
        <f t="shared" si="2"/>
        <v>17,4</v>
      </c>
      <c r="AA58" s="5"/>
      <c r="AB58" s="549">
        <v>54</v>
      </c>
      <c r="AC58" s="549">
        <v>0</v>
      </c>
      <c r="AD58" s="549">
        <v>54</v>
      </c>
      <c r="AE58" s="549" t="s">
        <v>782</v>
      </c>
      <c r="AF58" s="541" t="s">
        <v>770</v>
      </c>
      <c r="AG58" s="103">
        <v>0.1</v>
      </c>
      <c r="AH58" s="103">
        <v>97</v>
      </c>
      <c r="AI58" s="103">
        <v>107</v>
      </c>
      <c r="AJ58" s="103">
        <v>250</v>
      </c>
      <c r="AK58" s="103">
        <v>500</v>
      </c>
      <c r="AL58" s="431">
        <v>1</v>
      </c>
      <c r="AM58" s="431">
        <v>9</v>
      </c>
      <c r="AN58" s="431">
        <v>10</v>
      </c>
      <c r="AO58" s="195" t="str">
        <f t="shared" si="3"/>
        <v>11,10</v>
      </c>
      <c r="AP58" s="329" t="str">
        <f t="shared" si="12"/>
        <v>H</v>
      </c>
      <c r="AQ58" s="108">
        <f t="shared" si="4"/>
        <v>393</v>
      </c>
      <c r="AR58" s="108">
        <f t="shared" si="5"/>
        <v>250</v>
      </c>
      <c r="AS58" s="393"/>
      <c r="AT58" s="393"/>
      <c r="AU58" s="393"/>
      <c r="AV58" s="393"/>
      <c r="AW58" s="393"/>
      <c r="AX58" s="393"/>
      <c r="AY58" s="393"/>
      <c r="AZ58" s="393"/>
      <c r="BA58" s="5"/>
      <c r="BB58" s="550">
        <f t="shared" si="8"/>
        <v>55</v>
      </c>
      <c r="BC58" s="550">
        <v>5.1596638655462099</v>
      </c>
      <c r="BD58" s="556">
        <v>2727.7363636363598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</row>
    <row r="59" spans="1:71" ht="9.75" customHeight="1">
      <c r="A59" s="539">
        <f t="shared" si="21"/>
        <v>17</v>
      </c>
      <c r="B59" s="11">
        <f>COLUMN()</f>
        <v>2</v>
      </c>
      <c r="C59" s="10" t="str">
        <f t="shared" si="19"/>
        <v>1,17</v>
      </c>
      <c r="D59" s="10" t="str">
        <f t="shared" si="19"/>
        <v>2,17</v>
      </c>
      <c r="E59" s="10" t="str">
        <f t="shared" si="19"/>
        <v>3,17</v>
      </c>
      <c r="F59" s="10" t="str">
        <f t="shared" si="19"/>
        <v>4,17</v>
      </c>
      <c r="G59" s="10" t="str">
        <f t="shared" si="19"/>
        <v>5,17</v>
      </c>
      <c r="H59" s="10" t="str">
        <f t="shared" si="19"/>
        <v>6,17</v>
      </c>
      <c r="I59" s="10" t="str">
        <f t="shared" si="19"/>
        <v>7,17</v>
      </c>
      <c r="J59" s="10" t="str">
        <f t="shared" si="19"/>
        <v>8,17</v>
      </c>
      <c r="K59" s="10" t="str">
        <f t="shared" si="19"/>
        <v>9,17</v>
      </c>
      <c r="L59" s="10" t="str">
        <f t="shared" si="19"/>
        <v>10,17</v>
      </c>
      <c r="M59" s="10" t="str">
        <f t="shared" si="20"/>
        <v>11,17</v>
      </c>
      <c r="N59" s="10" t="str">
        <f t="shared" si="20"/>
        <v>12,17</v>
      </c>
      <c r="O59" s="10" t="str">
        <f t="shared" si="20"/>
        <v>13,17</v>
      </c>
      <c r="P59" s="10" t="str">
        <f t="shared" si="20"/>
        <v>14,17</v>
      </c>
      <c r="Q59" s="10" t="str">
        <f t="shared" si="20"/>
        <v>15,17</v>
      </c>
      <c r="R59" s="10" t="str">
        <f t="shared" si="20"/>
        <v>16,17</v>
      </c>
      <c r="S59" s="10" t="str">
        <f t="shared" si="20"/>
        <v>17,17</v>
      </c>
      <c r="T59" s="5"/>
      <c r="U59" s="537">
        <v>55</v>
      </c>
      <c r="V59" s="535">
        <v>1</v>
      </c>
      <c r="W59" s="535">
        <v>4</v>
      </c>
      <c r="X59" s="535">
        <v>16</v>
      </c>
      <c r="Y59" s="535">
        <v>140</v>
      </c>
      <c r="Z59" s="195" t="str">
        <f t="shared" si="2"/>
        <v>17,5</v>
      </c>
      <c r="AA59" s="5"/>
      <c r="AB59" s="549">
        <v>55</v>
      </c>
      <c r="AC59" s="549">
        <v>0</v>
      </c>
      <c r="AD59" s="549">
        <v>55</v>
      </c>
      <c r="AE59" s="549" t="s">
        <v>786</v>
      </c>
      <c r="AF59" s="541" t="s">
        <v>770</v>
      </c>
      <c r="AG59" s="103">
        <v>0.1</v>
      </c>
      <c r="AH59" s="103">
        <v>97</v>
      </c>
      <c r="AI59" s="103">
        <v>107</v>
      </c>
      <c r="AJ59" s="103">
        <v>250</v>
      </c>
      <c r="AK59" s="103">
        <v>500</v>
      </c>
      <c r="AL59" s="431">
        <v>1</v>
      </c>
      <c r="AM59" s="431">
        <v>10</v>
      </c>
      <c r="AN59" s="431">
        <v>9</v>
      </c>
      <c r="AO59" s="195" t="str">
        <f t="shared" si="3"/>
        <v>10,11</v>
      </c>
      <c r="AP59" s="329" t="str">
        <f t="shared" si="12"/>
        <v>H</v>
      </c>
      <c r="AQ59" s="108">
        <f t="shared" si="4"/>
        <v>393</v>
      </c>
      <c r="AR59" s="108">
        <f t="shared" si="5"/>
        <v>250</v>
      </c>
      <c r="AS59" s="393"/>
      <c r="AT59" s="393"/>
      <c r="AU59" s="393"/>
      <c r="AV59" s="393"/>
      <c r="AW59" s="393"/>
      <c r="AX59" s="393"/>
      <c r="AY59" s="393"/>
      <c r="AZ59" s="393"/>
      <c r="BA59" s="5"/>
      <c r="BB59" s="550">
        <f t="shared" si="8"/>
        <v>56</v>
      </c>
      <c r="BC59" s="550">
        <v>5.23529411764705</v>
      </c>
      <c r="BD59" s="556">
        <v>2778.2311111111098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</row>
    <row r="60" spans="1:71" ht="9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37">
        <v>56</v>
      </c>
      <c r="V60" s="535">
        <v>1</v>
      </c>
      <c r="W60" s="535">
        <v>5</v>
      </c>
      <c r="X60" s="535">
        <v>16</v>
      </c>
      <c r="Y60" s="535">
        <v>140</v>
      </c>
      <c r="Z60" s="195" t="str">
        <f t="shared" si="2"/>
        <v>17,6</v>
      </c>
      <c r="AA60" s="5"/>
      <c r="AB60" s="549">
        <v>56</v>
      </c>
      <c r="AC60" s="549">
        <v>0</v>
      </c>
      <c r="AD60" s="549">
        <v>56</v>
      </c>
      <c r="AE60" s="549" t="s">
        <v>798</v>
      </c>
      <c r="AF60" s="541" t="s">
        <v>771</v>
      </c>
      <c r="AG60" s="103">
        <v>0.1</v>
      </c>
      <c r="AH60" s="103">
        <v>0</v>
      </c>
      <c r="AI60" s="103">
        <v>0</v>
      </c>
      <c r="AJ60" s="103">
        <v>0</v>
      </c>
      <c r="AK60" s="103">
        <v>0</v>
      </c>
      <c r="AL60" s="432">
        <v>2</v>
      </c>
      <c r="AM60" s="432">
        <v>9</v>
      </c>
      <c r="AN60" s="432">
        <v>9</v>
      </c>
      <c r="AO60" s="195" t="str">
        <f t="shared" si="3"/>
        <v>10,10</v>
      </c>
      <c r="AP60" s="329" t="str">
        <f t="shared" si="12"/>
        <v/>
      </c>
      <c r="AQ60" s="108">
        <f t="shared" si="4"/>
        <v>0</v>
      </c>
      <c r="AR60" s="108">
        <f t="shared" si="5"/>
        <v>0</v>
      </c>
      <c r="AS60" s="5"/>
      <c r="AT60" s="5"/>
      <c r="AU60" s="5"/>
      <c r="AV60" s="5"/>
      <c r="AW60" s="5"/>
      <c r="AX60" s="5"/>
      <c r="AY60" s="5"/>
      <c r="AZ60" s="5"/>
      <c r="BA60" s="5"/>
      <c r="BB60" s="550">
        <f t="shared" si="8"/>
        <v>57</v>
      </c>
      <c r="BC60" s="550">
        <v>5.3109243697478901</v>
      </c>
      <c r="BD60" s="556">
        <v>2828.7258585858499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</row>
    <row r="61" spans="1:71" ht="9.75" customHeight="1">
      <c r="U61" s="537">
        <v>57</v>
      </c>
      <c r="V61" s="535">
        <v>1</v>
      </c>
      <c r="W61" s="535">
        <v>6</v>
      </c>
      <c r="X61" s="535">
        <v>16</v>
      </c>
      <c r="Y61" s="535">
        <v>140</v>
      </c>
      <c r="Z61" s="195" t="str">
        <f t="shared" si="2"/>
        <v>17,7</v>
      </c>
      <c r="AO61"/>
      <c r="BB61" s="550">
        <f t="shared" si="8"/>
        <v>58</v>
      </c>
      <c r="BC61" s="550">
        <v>5.3865546218487301</v>
      </c>
      <c r="BD61" s="556">
        <v>2879.2206060605999</v>
      </c>
    </row>
    <row r="62" spans="1:71" ht="9.75" customHeight="1">
      <c r="U62" s="537">
        <v>58</v>
      </c>
      <c r="V62" s="535">
        <v>1</v>
      </c>
      <c r="W62" s="535">
        <v>7</v>
      </c>
      <c r="X62" s="535">
        <v>16</v>
      </c>
      <c r="Y62" s="535">
        <v>140</v>
      </c>
      <c r="Z62" s="195" t="str">
        <f t="shared" si="2"/>
        <v>17,8</v>
      </c>
      <c r="AO62"/>
      <c r="BB62" s="550">
        <f t="shared" si="8"/>
        <v>59</v>
      </c>
      <c r="BC62" s="550">
        <v>5.4621848739495702</v>
      </c>
      <c r="BD62" s="556">
        <v>2929.71535353535</v>
      </c>
    </row>
    <row r="63" spans="1:71" ht="9.75" customHeight="1">
      <c r="U63" s="537">
        <v>59</v>
      </c>
      <c r="V63" s="535">
        <v>1</v>
      </c>
      <c r="W63" s="535">
        <v>8</v>
      </c>
      <c r="X63" s="535">
        <v>16</v>
      </c>
      <c r="Y63" s="535">
        <v>140</v>
      </c>
      <c r="Z63" s="195" t="str">
        <f t="shared" si="2"/>
        <v>17,9</v>
      </c>
      <c r="AO63"/>
      <c r="BB63" s="550">
        <f t="shared" si="8"/>
        <v>60</v>
      </c>
      <c r="BC63" s="550">
        <v>5.53781512605042</v>
      </c>
      <c r="BD63" s="556">
        <v>2980.2101010101001</v>
      </c>
    </row>
    <row r="64" spans="1:71" ht="9.75" customHeight="1">
      <c r="U64" s="537">
        <v>60</v>
      </c>
      <c r="V64" s="535">
        <v>1</v>
      </c>
      <c r="W64" s="535">
        <v>9</v>
      </c>
      <c r="X64" s="535">
        <v>16</v>
      </c>
      <c r="Y64" s="535">
        <v>140</v>
      </c>
      <c r="Z64" s="195" t="str">
        <f t="shared" si="2"/>
        <v>17,10</v>
      </c>
      <c r="AO64"/>
      <c r="BB64" s="550">
        <f t="shared" si="8"/>
        <v>61</v>
      </c>
      <c r="BC64" s="550">
        <v>5.6134453781512601</v>
      </c>
      <c r="BD64" s="556">
        <v>3030.7048484848401</v>
      </c>
    </row>
    <row r="65" spans="21:56" ht="9.75" customHeight="1">
      <c r="U65" s="537">
        <v>61</v>
      </c>
      <c r="V65" s="535">
        <v>1</v>
      </c>
      <c r="W65" s="535">
        <v>10</v>
      </c>
      <c r="X65" s="535">
        <v>16</v>
      </c>
      <c r="Y65" s="535">
        <v>140</v>
      </c>
      <c r="Z65" s="195" t="str">
        <f t="shared" si="2"/>
        <v>17,11</v>
      </c>
      <c r="AO65"/>
      <c r="BB65" s="550">
        <f t="shared" si="8"/>
        <v>62</v>
      </c>
      <c r="BC65" s="550">
        <v>5.6890756302521002</v>
      </c>
      <c r="BD65" s="556">
        <v>3081.1995959595902</v>
      </c>
    </row>
    <row r="66" spans="21:56" ht="9.75" customHeight="1">
      <c r="U66" s="537">
        <v>62</v>
      </c>
      <c r="V66" s="535">
        <v>1</v>
      </c>
      <c r="W66" s="535">
        <v>11</v>
      </c>
      <c r="X66" s="535">
        <v>16</v>
      </c>
      <c r="Y66" s="535">
        <v>140</v>
      </c>
      <c r="Z66" s="195" t="str">
        <f t="shared" si="2"/>
        <v>17,12</v>
      </c>
      <c r="AO66"/>
      <c r="BB66" s="550">
        <f t="shared" si="8"/>
        <v>63</v>
      </c>
      <c r="BC66" s="550">
        <v>5.7647058823529402</v>
      </c>
      <c r="BD66" s="556">
        <v>3131.6943434343402</v>
      </c>
    </row>
    <row r="67" spans="21:56" ht="9.75" customHeight="1">
      <c r="U67" s="537">
        <v>63</v>
      </c>
      <c r="V67" s="535">
        <v>1</v>
      </c>
      <c r="W67" s="535">
        <v>12</v>
      </c>
      <c r="X67" s="535">
        <v>16</v>
      </c>
      <c r="Y67" s="535">
        <v>140</v>
      </c>
      <c r="Z67" s="195" t="str">
        <f t="shared" si="2"/>
        <v>17,13</v>
      </c>
      <c r="AO67"/>
      <c r="BB67" s="550">
        <f t="shared" si="8"/>
        <v>64</v>
      </c>
      <c r="BC67" s="550">
        <v>5.8403361344537803</v>
      </c>
      <c r="BD67" s="556">
        <v>3182.1890909090898</v>
      </c>
    </row>
    <row r="68" spans="21:56" ht="9.75" customHeight="1">
      <c r="U68" s="537">
        <v>64</v>
      </c>
      <c r="V68" s="535">
        <v>1</v>
      </c>
      <c r="W68" s="535">
        <v>13</v>
      </c>
      <c r="X68" s="535">
        <v>16</v>
      </c>
      <c r="Y68" s="535">
        <v>140</v>
      </c>
      <c r="Z68" s="195" t="str">
        <f t="shared" si="2"/>
        <v>17,14</v>
      </c>
      <c r="AO68"/>
      <c r="BB68" s="550">
        <f t="shared" si="8"/>
        <v>65</v>
      </c>
      <c r="BC68" s="550">
        <v>5.9159663865546204</v>
      </c>
      <c r="BD68" s="556">
        <v>3232.6838383838299</v>
      </c>
    </row>
    <row r="69" spans="21:56" ht="9.75" customHeight="1">
      <c r="U69" s="537">
        <v>65</v>
      </c>
      <c r="V69" s="535">
        <v>1</v>
      </c>
      <c r="W69" s="535">
        <v>14</v>
      </c>
      <c r="X69" s="535">
        <v>16</v>
      </c>
      <c r="Y69" s="535">
        <v>140</v>
      </c>
      <c r="Z69" s="195" t="str">
        <f t="shared" ref="Z69:Z132" si="22">_xlfn.CONCAT(X69+1,",",W69+1)</f>
        <v>17,15</v>
      </c>
      <c r="AO69"/>
      <c r="BB69" s="550">
        <f t="shared" si="8"/>
        <v>66</v>
      </c>
      <c r="BC69" s="550">
        <v>5.9915966386554604</v>
      </c>
      <c r="BD69" s="556">
        <v>3283.1785858585799</v>
      </c>
    </row>
    <row r="70" spans="21:56" ht="9.75" customHeight="1">
      <c r="U70" s="537">
        <v>66</v>
      </c>
      <c r="V70" s="535">
        <v>1</v>
      </c>
      <c r="W70" s="535">
        <v>15</v>
      </c>
      <c r="X70" s="535">
        <v>16</v>
      </c>
      <c r="Y70" s="535">
        <v>140</v>
      </c>
      <c r="Z70" s="195" t="str">
        <f t="shared" si="22"/>
        <v>17,16</v>
      </c>
      <c r="AO70"/>
      <c r="BB70" s="550">
        <f t="shared" ref="BB70:BB122" si="23">BB69+1</f>
        <v>67</v>
      </c>
      <c r="BC70" s="550">
        <v>6.0672268907562996</v>
      </c>
      <c r="BD70" s="556">
        <v>3333.67333333333</v>
      </c>
    </row>
    <row r="71" spans="21:56" ht="9.75" customHeight="1">
      <c r="U71" s="537">
        <v>67</v>
      </c>
      <c r="V71" s="535">
        <v>1</v>
      </c>
      <c r="W71" s="535">
        <v>16</v>
      </c>
      <c r="X71" s="535">
        <v>16</v>
      </c>
      <c r="Y71" s="535">
        <v>140</v>
      </c>
      <c r="Z71" s="195" t="str">
        <f t="shared" si="22"/>
        <v>17,17</v>
      </c>
      <c r="AO71"/>
      <c r="BB71" s="550">
        <f t="shared" si="23"/>
        <v>68</v>
      </c>
      <c r="BC71" s="550">
        <v>6.1428571428571397</v>
      </c>
      <c r="BD71" s="556">
        <v>3384.16808080808</v>
      </c>
    </row>
    <row r="72" spans="21:56" ht="9.75" customHeight="1">
      <c r="U72" s="537">
        <v>68</v>
      </c>
      <c r="V72" s="535">
        <v>2</v>
      </c>
      <c r="W72" s="535">
        <v>0</v>
      </c>
      <c r="X72" s="535">
        <v>0</v>
      </c>
      <c r="Y72" s="535">
        <v>160</v>
      </c>
      <c r="Z72" s="195" t="str">
        <f t="shared" si="22"/>
        <v>1,1</v>
      </c>
      <c r="AO72"/>
      <c r="BB72" s="550">
        <f t="shared" si="23"/>
        <v>69</v>
      </c>
      <c r="BC72" s="550">
        <v>6.2184873949579798</v>
      </c>
      <c r="BD72" s="556">
        <v>3434.6628282828201</v>
      </c>
    </row>
    <row r="73" spans="21:56" ht="9.75" customHeight="1">
      <c r="U73" s="537">
        <v>69</v>
      </c>
      <c r="V73" s="535">
        <v>2</v>
      </c>
      <c r="W73" s="535">
        <v>1</v>
      </c>
      <c r="X73" s="535">
        <v>0</v>
      </c>
      <c r="Y73" s="535">
        <v>160</v>
      </c>
      <c r="Z73" s="195" t="str">
        <f t="shared" si="22"/>
        <v>1,2</v>
      </c>
      <c r="AO73"/>
      <c r="BB73" s="550">
        <f t="shared" si="23"/>
        <v>70</v>
      </c>
      <c r="BC73" s="550">
        <v>6.2941176470588198</v>
      </c>
      <c r="BD73" s="556">
        <v>3485.1575757575702</v>
      </c>
    </row>
    <row r="74" spans="21:56" ht="9.75" customHeight="1">
      <c r="U74" s="537">
        <v>70</v>
      </c>
      <c r="V74" s="535">
        <v>2</v>
      </c>
      <c r="W74" s="535">
        <v>2</v>
      </c>
      <c r="X74" s="535">
        <v>0</v>
      </c>
      <c r="Y74" s="535">
        <v>160</v>
      </c>
      <c r="Z74" s="195" t="str">
        <f t="shared" si="22"/>
        <v>1,3</v>
      </c>
      <c r="AO74"/>
      <c r="BB74" s="550">
        <f t="shared" si="23"/>
        <v>71</v>
      </c>
      <c r="BC74" s="550">
        <v>6.3697478991596599</v>
      </c>
      <c r="BD74" s="556">
        <v>3535.6523232323202</v>
      </c>
    </row>
    <row r="75" spans="21:56" ht="9.75" customHeight="1">
      <c r="U75" s="537">
        <v>71</v>
      </c>
      <c r="V75" s="535">
        <v>2</v>
      </c>
      <c r="W75" s="535">
        <v>3</v>
      </c>
      <c r="X75" s="535">
        <v>0</v>
      </c>
      <c r="Y75" s="535">
        <v>160</v>
      </c>
      <c r="Z75" s="195" t="str">
        <f t="shared" si="22"/>
        <v>1,4</v>
      </c>
      <c r="AO75"/>
      <c r="BB75" s="550">
        <f t="shared" si="23"/>
        <v>72</v>
      </c>
      <c r="BC75" s="550">
        <v>6.4453781512605</v>
      </c>
      <c r="BD75" s="556">
        <v>3586.1470707070698</v>
      </c>
    </row>
    <row r="76" spans="21:56" ht="9.75" customHeight="1">
      <c r="U76" s="537">
        <v>72</v>
      </c>
      <c r="V76" s="535">
        <v>2</v>
      </c>
      <c r="W76" s="535">
        <v>4</v>
      </c>
      <c r="X76" s="535">
        <v>0</v>
      </c>
      <c r="Y76" s="535">
        <v>160</v>
      </c>
      <c r="Z76" s="195" t="str">
        <f t="shared" si="22"/>
        <v>1,5</v>
      </c>
      <c r="AO76"/>
      <c r="BB76" s="550">
        <f t="shared" si="23"/>
        <v>73</v>
      </c>
      <c r="BC76" s="550">
        <v>6.52100840336134</v>
      </c>
      <c r="BD76" s="556">
        <v>3636.6418181818099</v>
      </c>
    </row>
    <row r="77" spans="21:56" ht="9.75" customHeight="1">
      <c r="U77" s="537">
        <v>73</v>
      </c>
      <c r="V77" s="535">
        <v>2</v>
      </c>
      <c r="W77" s="535">
        <v>5</v>
      </c>
      <c r="X77" s="535">
        <v>0</v>
      </c>
      <c r="Y77" s="535">
        <v>160</v>
      </c>
      <c r="Z77" s="195" t="str">
        <f t="shared" si="22"/>
        <v>1,6</v>
      </c>
      <c r="AO77"/>
      <c r="BB77" s="550">
        <f t="shared" si="23"/>
        <v>74</v>
      </c>
      <c r="BC77" s="550">
        <v>6.5966386554621801</v>
      </c>
      <c r="BD77" s="556">
        <v>3687.1365656565599</v>
      </c>
    </row>
    <row r="78" spans="21:56" ht="9.75" customHeight="1">
      <c r="U78" s="537">
        <v>74</v>
      </c>
      <c r="V78" s="535">
        <v>2</v>
      </c>
      <c r="W78" s="535">
        <v>6</v>
      </c>
      <c r="X78" s="535">
        <v>0</v>
      </c>
      <c r="Y78" s="535">
        <v>160</v>
      </c>
      <c r="Z78" s="195" t="str">
        <f t="shared" si="22"/>
        <v>1,7</v>
      </c>
      <c r="AO78"/>
      <c r="BB78" s="550">
        <f t="shared" si="23"/>
        <v>75</v>
      </c>
      <c r="BC78" s="550">
        <v>6.6722689075630202</v>
      </c>
      <c r="BD78" s="556">
        <v>3737.63131313131</v>
      </c>
    </row>
    <row r="79" spans="21:56" ht="9.75" customHeight="1">
      <c r="U79" s="537">
        <v>75</v>
      </c>
      <c r="V79" s="535">
        <v>2</v>
      </c>
      <c r="W79" s="535">
        <v>7</v>
      </c>
      <c r="X79" s="535">
        <v>0</v>
      </c>
      <c r="Y79" s="535">
        <v>160</v>
      </c>
      <c r="Z79" s="195" t="str">
        <f t="shared" si="22"/>
        <v>1,8</v>
      </c>
      <c r="AO79"/>
      <c r="BB79" s="550">
        <f t="shared" si="23"/>
        <v>76</v>
      </c>
      <c r="BC79" s="550">
        <v>6.7478991596638602</v>
      </c>
      <c r="BD79" s="556">
        <v>3788.12606060606</v>
      </c>
    </row>
    <row r="80" spans="21:56" ht="9.75" customHeight="1">
      <c r="U80" s="537">
        <v>76</v>
      </c>
      <c r="V80" s="535">
        <v>2</v>
      </c>
      <c r="W80" s="535">
        <v>8</v>
      </c>
      <c r="X80" s="535">
        <v>0</v>
      </c>
      <c r="Y80" s="535">
        <v>160</v>
      </c>
      <c r="Z80" s="195" t="str">
        <f t="shared" si="22"/>
        <v>1,9</v>
      </c>
      <c r="AO80"/>
      <c r="BB80" s="550">
        <f t="shared" si="23"/>
        <v>77</v>
      </c>
      <c r="BC80" s="550">
        <v>6.8235294117647003</v>
      </c>
      <c r="BD80" s="556">
        <v>3838.6208080808001</v>
      </c>
    </row>
    <row r="81" spans="21:56" ht="9.75" customHeight="1">
      <c r="U81" s="537">
        <v>77</v>
      </c>
      <c r="V81" s="535">
        <v>2</v>
      </c>
      <c r="W81" s="535">
        <v>9</v>
      </c>
      <c r="X81" s="535">
        <v>0</v>
      </c>
      <c r="Y81" s="535">
        <v>160</v>
      </c>
      <c r="Z81" s="195" t="str">
        <f t="shared" si="22"/>
        <v>1,10</v>
      </c>
      <c r="AO81"/>
      <c r="BB81" s="550">
        <f t="shared" si="23"/>
        <v>78</v>
      </c>
      <c r="BC81" s="550">
        <v>6.8991596638655404</v>
      </c>
      <c r="BD81" s="556">
        <v>3889.1155555555501</v>
      </c>
    </row>
    <row r="82" spans="21:56" ht="9.75" customHeight="1">
      <c r="U82" s="537">
        <v>78</v>
      </c>
      <c r="V82" s="535">
        <v>2</v>
      </c>
      <c r="W82" s="535">
        <v>10</v>
      </c>
      <c r="X82" s="535">
        <v>0</v>
      </c>
      <c r="Y82" s="535">
        <v>160</v>
      </c>
      <c r="Z82" s="195" t="str">
        <f t="shared" si="22"/>
        <v>1,11</v>
      </c>
      <c r="AO82"/>
      <c r="BB82" s="550">
        <f t="shared" si="23"/>
        <v>79</v>
      </c>
      <c r="BC82" s="550">
        <v>6.9747899159663804</v>
      </c>
      <c r="BD82" s="556">
        <v>3939.6103030303002</v>
      </c>
    </row>
    <row r="83" spans="21:56" ht="9.75" customHeight="1">
      <c r="U83" s="537">
        <v>79</v>
      </c>
      <c r="V83" s="535">
        <v>2</v>
      </c>
      <c r="W83" s="535">
        <v>11</v>
      </c>
      <c r="X83" s="535">
        <v>0</v>
      </c>
      <c r="Y83" s="535">
        <v>160</v>
      </c>
      <c r="Z83" s="195" t="str">
        <f t="shared" si="22"/>
        <v>1,12</v>
      </c>
      <c r="AO83"/>
      <c r="BB83" s="550">
        <f t="shared" si="23"/>
        <v>80</v>
      </c>
      <c r="BC83" s="550">
        <v>7.0504201680672196</v>
      </c>
      <c r="BD83" s="556">
        <v>3990.1050505050498</v>
      </c>
    </row>
    <row r="84" spans="21:56" ht="9.75" customHeight="1">
      <c r="U84" s="537">
        <v>80</v>
      </c>
      <c r="V84" s="535">
        <v>2</v>
      </c>
      <c r="W84" s="535">
        <v>12</v>
      </c>
      <c r="X84" s="535">
        <v>0</v>
      </c>
      <c r="Y84" s="535">
        <v>160</v>
      </c>
      <c r="Z84" s="195" t="str">
        <f t="shared" si="22"/>
        <v>1,13</v>
      </c>
      <c r="AO84"/>
      <c r="BB84" s="550">
        <f t="shared" si="23"/>
        <v>81</v>
      </c>
      <c r="BC84" s="550">
        <v>7.1260504201680597</v>
      </c>
      <c r="BD84" s="556">
        <v>4040.5997979797899</v>
      </c>
    </row>
    <row r="85" spans="21:56" ht="9.75" customHeight="1">
      <c r="U85" s="537">
        <v>81</v>
      </c>
      <c r="V85" s="535">
        <v>2</v>
      </c>
      <c r="W85" s="535">
        <v>13</v>
      </c>
      <c r="X85" s="535">
        <v>0</v>
      </c>
      <c r="Y85" s="535">
        <v>160</v>
      </c>
      <c r="Z85" s="195" t="str">
        <f t="shared" si="22"/>
        <v>1,14</v>
      </c>
      <c r="AO85"/>
      <c r="BB85" s="550">
        <f t="shared" si="23"/>
        <v>82</v>
      </c>
      <c r="BC85" s="550">
        <v>7.2016806722688997</v>
      </c>
      <c r="BD85" s="556">
        <v>4091.0945454545399</v>
      </c>
    </row>
    <row r="86" spans="21:56" ht="9.75" customHeight="1">
      <c r="U86" s="537">
        <v>82</v>
      </c>
      <c r="V86" s="535">
        <v>2</v>
      </c>
      <c r="W86" s="535">
        <v>14</v>
      </c>
      <c r="X86" s="535">
        <v>0</v>
      </c>
      <c r="Y86" s="535">
        <v>160</v>
      </c>
      <c r="Z86" s="195" t="str">
        <f t="shared" si="22"/>
        <v>1,15</v>
      </c>
      <c r="AO86"/>
      <c r="BB86" s="550">
        <f t="shared" si="23"/>
        <v>83</v>
      </c>
      <c r="BC86" s="550">
        <v>7.2773109243697398</v>
      </c>
      <c r="BD86" s="556">
        <v>4141.5892929292904</v>
      </c>
    </row>
    <row r="87" spans="21:56" ht="9.75" customHeight="1">
      <c r="U87" s="537">
        <v>83</v>
      </c>
      <c r="V87" s="535">
        <v>2</v>
      </c>
      <c r="W87" s="535">
        <v>15</v>
      </c>
      <c r="X87" s="535">
        <v>0</v>
      </c>
      <c r="Y87" s="535">
        <v>160</v>
      </c>
      <c r="Z87" s="195" t="str">
        <f t="shared" si="22"/>
        <v>1,16</v>
      </c>
      <c r="AO87"/>
      <c r="BB87" s="550">
        <f t="shared" si="23"/>
        <v>84</v>
      </c>
      <c r="BC87" s="550">
        <v>7.3529411764705799</v>
      </c>
      <c r="BD87" s="556">
        <v>4192.08404040404</v>
      </c>
    </row>
    <row r="88" spans="21:56" ht="9.75" customHeight="1">
      <c r="U88" s="537">
        <v>84</v>
      </c>
      <c r="V88" s="535">
        <v>2</v>
      </c>
      <c r="W88" s="535">
        <v>16</v>
      </c>
      <c r="X88" s="535">
        <v>0</v>
      </c>
      <c r="Y88" s="535">
        <v>160</v>
      </c>
      <c r="Z88" s="195" t="str">
        <f t="shared" si="22"/>
        <v>1,17</v>
      </c>
      <c r="AO88"/>
      <c r="BB88" s="550">
        <f t="shared" si="23"/>
        <v>85</v>
      </c>
      <c r="BC88" s="550">
        <v>7.4285714285714199</v>
      </c>
      <c r="BD88" s="556">
        <v>4242.5787878787796</v>
      </c>
    </row>
    <row r="89" spans="21:56" ht="9.75" customHeight="1">
      <c r="U89" s="537">
        <v>85</v>
      </c>
      <c r="V89" s="535">
        <v>2</v>
      </c>
      <c r="W89" s="535">
        <v>0</v>
      </c>
      <c r="X89" s="535">
        <v>16</v>
      </c>
      <c r="Y89" s="535">
        <v>140</v>
      </c>
      <c r="Z89" s="195" t="str">
        <f t="shared" si="22"/>
        <v>17,1</v>
      </c>
      <c r="AO89"/>
      <c r="BB89" s="550">
        <f t="shared" si="23"/>
        <v>86</v>
      </c>
      <c r="BC89" s="550">
        <v>7.50420168067226</v>
      </c>
      <c r="BD89" s="556">
        <v>4293.0735353535301</v>
      </c>
    </row>
    <row r="90" spans="21:56" ht="9.75" customHeight="1">
      <c r="U90" s="537">
        <v>86</v>
      </c>
      <c r="V90" s="535">
        <v>2</v>
      </c>
      <c r="W90" s="535">
        <v>1</v>
      </c>
      <c r="X90" s="535">
        <v>16</v>
      </c>
      <c r="Y90" s="535">
        <v>140</v>
      </c>
      <c r="Z90" s="195" t="str">
        <f t="shared" si="22"/>
        <v>17,2</v>
      </c>
      <c r="AO90"/>
      <c r="BB90" s="550">
        <f t="shared" si="23"/>
        <v>87</v>
      </c>
      <c r="BC90" s="550">
        <v>7.5798319327731001</v>
      </c>
      <c r="BD90" s="556">
        <v>4343.5682828282797</v>
      </c>
    </row>
    <row r="91" spans="21:56" ht="9.75" customHeight="1">
      <c r="U91" s="537">
        <v>87</v>
      </c>
      <c r="V91" s="535">
        <v>2</v>
      </c>
      <c r="W91" s="535">
        <v>2</v>
      </c>
      <c r="X91" s="535">
        <v>16</v>
      </c>
      <c r="Y91" s="535">
        <v>140</v>
      </c>
      <c r="Z91" s="195" t="str">
        <f t="shared" si="22"/>
        <v>17,3</v>
      </c>
      <c r="AO91"/>
      <c r="BB91" s="550">
        <f t="shared" si="23"/>
        <v>88</v>
      </c>
      <c r="BC91" s="550">
        <v>7.6554621848739401</v>
      </c>
      <c r="BD91" s="556">
        <v>4394.0630303030302</v>
      </c>
    </row>
    <row r="92" spans="21:56" ht="9.75" customHeight="1">
      <c r="U92" s="537">
        <v>88</v>
      </c>
      <c r="V92" s="535">
        <v>2</v>
      </c>
      <c r="W92" s="535">
        <v>3</v>
      </c>
      <c r="X92" s="535">
        <v>16</v>
      </c>
      <c r="Y92" s="535">
        <v>140</v>
      </c>
      <c r="Z92" s="195" t="str">
        <f t="shared" si="22"/>
        <v>17,4</v>
      </c>
      <c r="AO92"/>
      <c r="BB92" s="550">
        <f t="shared" si="23"/>
        <v>89</v>
      </c>
      <c r="BC92" s="550">
        <v>7.7310924369747802</v>
      </c>
      <c r="BD92" s="556">
        <v>4444.5577777777698</v>
      </c>
    </row>
    <row r="93" spans="21:56" ht="9.75" customHeight="1">
      <c r="U93" s="537">
        <v>89</v>
      </c>
      <c r="V93" s="535">
        <v>2</v>
      </c>
      <c r="W93" s="535">
        <v>4</v>
      </c>
      <c r="X93" s="535">
        <v>16</v>
      </c>
      <c r="Y93" s="535">
        <v>140</v>
      </c>
      <c r="Z93" s="195" t="str">
        <f t="shared" si="22"/>
        <v>17,5</v>
      </c>
      <c r="AO93"/>
      <c r="BB93" s="550">
        <f t="shared" si="23"/>
        <v>90</v>
      </c>
      <c r="BC93" s="550">
        <v>7.8067226890756301</v>
      </c>
      <c r="BD93" s="556">
        <v>4495.0525252525204</v>
      </c>
    </row>
    <row r="94" spans="21:56" ht="9.75" customHeight="1">
      <c r="U94" s="537">
        <v>90</v>
      </c>
      <c r="V94" s="535">
        <v>2</v>
      </c>
      <c r="W94" s="535">
        <v>5</v>
      </c>
      <c r="X94" s="535">
        <v>16</v>
      </c>
      <c r="Y94" s="535">
        <v>140</v>
      </c>
      <c r="Z94" s="195" t="str">
        <f t="shared" si="22"/>
        <v>17,6</v>
      </c>
      <c r="AO94"/>
      <c r="BB94" s="550">
        <f t="shared" si="23"/>
        <v>91</v>
      </c>
      <c r="BC94" s="550">
        <v>7.8823529411764701</v>
      </c>
      <c r="BD94" s="556">
        <v>4545.54727272727</v>
      </c>
    </row>
    <row r="95" spans="21:56" ht="9.75" customHeight="1">
      <c r="U95" s="537">
        <v>91</v>
      </c>
      <c r="V95" s="535">
        <v>2</v>
      </c>
      <c r="W95" s="535">
        <v>6</v>
      </c>
      <c r="X95" s="535">
        <v>16</v>
      </c>
      <c r="Y95" s="535">
        <v>140</v>
      </c>
      <c r="Z95" s="195" t="str">
        <f t="shared" si="22"/>
        <v>17,7</v>
      </c>
      <c r="AO95"/>
      <c r="BB95" s="550">
        <f t="shared" si="23"/>
        <v>92</v>
      </c>
      <c r="BC95" s="550">
        <v>7.9579831932773102</v>
      </c>
      <c r="BD95" s="556">
        <v>4596.0420202020196</v>
      </c>
    </row>
    <row r="96" spans="21:56" ht="9.75" customHeight="1">
      <c r="U96" s="537">
        <v>92</v>
      </c>
      <c r="V96" s="535">
        <v>2</v>
      </c>
      <c r="W96" s="535">
        <v>7</v>
      </c>
      <c r="X96" s="535">
        <v>16</v>
      </c>
      <c r="Y96" s="535">
        <v>140</v>
      </c>
      <c r="Z96" s="195" t="str">
        <f t="shared" si="22"/>
        <v>17,8</v>
      </c>
      <c r="AO96"/>
      <c r="BB96" s="550">
        <f t="shared" si="23"/>
        <v>93</v>
      </c>
      <c r="BC96" s="550">
        <v>8.0336134453781494</v>
      </c>
      <c r="BD96" s="556">
        <v>4646.5367676767601</v>
      </c>
    </row>
    <row r="97" spans="21:56" ht="9.75" customHeight="1">
      <c r="U97" s="537">
        <v>93</v>
      </c>
      <c r="V97" s="535">
        <v>2</v>
      </c>
      <c r="W97" s="535">
        <v>8</v>
      </c>
      <c r="X97" s="535">
        <v>16</v>
      </c>
      <c r="Y97" s="535">
        <v>140</v>
      </c>
      <c r="Z97" s="195" t="str">
        <f t="shared" si="22"/>
        <v>17,9</v>
      </c>
      <c r="AO97"/>
      <c r="BB97" s="550">
        <f t="shared" si="23"/>
        <v>94</v>
      </c>
      <c r="BC97" s="550">
        <v>8.1092436974789894</v>
      </c>
      <c r="BD97" s="556">
        <v>4697.0315151515097</v>
      </c>
    </row>
    <row r="98" spans="21:56" ht="9.75" customHeight="1">
      <c r="U98" s="537">
        <v>94</v>
      </c>
      <c r="V98" s="535">
        <v>2</v>
      </c>
      <c r="W98" s="535">
        <v>9</v>
      </c>
      <c r="X98" s="535">
        <v>16</v>
      </c>
      <c r="Y98" s="535">
        <v>140</v>
      </c>
      <c r="Z98" s="195" t="str">
        <f t="shared" si="22"/>
        <v>17,10</v>
      </c>
      <c r="AO98"/>
      <c r="BB98" s="550">
        <f t="shared" si="23"/>
        <v>95</v>
      </c>
      <c r="BC98" s="550">
        <v>8.1848739495798295</v>
      </c>
      <c r="BD98" s="556">
        <v>4747.5262626262602</v>
      </c>
    </row>
    <row r="99" spans="21:56" ht="9.75" customHeight="1">
      <c r="U99" s="537">
        <v>95</v>
      </c>
      <c r="V99" s="535">
        <v>2</v>
      </c>
      <c r="W99" s="535">
        <v>10</v>
      </c>
      <c r="X99" s="535">
        <v>16</v>
      </c>
      <c r="Y99" s="535">
        <v>140</v>
      </c>
      <c r="Z99" s="195" t="str">
        <f t="shared" si="22"/>
        <v>17,11</v>
      </c>
      <c r="AO99"/>
      <c r="BB99" s="550">
        <f t="shared" si="23"/>
        <v>96</v>
      </c>
      <c r="BC99" s="550">
        <v>8.2605042016806696</v>
      </c>
      <c r="BD99" s="556">
        <v>4798.0210101009998</v>
      </c>
    </row>
    <row r="100" spans="21:56" ht="9.75" customHeight="1">
      <c r="U100" s="537">
        <v>96</v>
      </c>
      <c r="V100" s="535">
        <v>2</v>
      </c>
      <c r="W100" s="535">
        <v>11</v>
      </c>
      <c r="X100" s="535">
        <v>16</v>
      </c>
      <c r="Y100" s="535">
        <v>140</v>
      </c>
      <c r="Z100" s="195" t="str">
        <f t="shared" si="22"/>
        <v>17,12</v>
      </c>
      <c r="AO100"/>
      <c r="BB100" s="550">
        <f t="shared" si="23"/>
        <v>97</v>
      </c>
      <c r="BC100" s="550">
        <v>8.3361344537815096</v>
      </c>
      <c r="BD100" s="556">
        <v>4848.5157575757503</v>
      </c>
    </row>
    <row r="101" spans="21:56" ht="9.75" customHeight="1">
      <c r="U101" s="537">
        <v>97</v>
      </c>
      <c r="V101" s="535">
        <v>2</v>
      </c>
      <c r="W101" s="535">
        <v>12</v>
      </c>
      <c r="X101" s="535">
        <v>16</v>
      </c>
      <c r="Y101" s="535">
        <v>140</v>
      </c>
      <c r="Z101" s="195" t="str">
        <f t="shared" si="22"/>
        <v>17,13</v>
      </c>
      <c r="AO101"/>
      <c r="BB101" s="550">
        <f t="shared" si="23"/>
        <v>98</v>
      </c>
      <c r="BC101" s="550">
        <v>8.4117647058823497</v>
      </c>
      <c r="BD101" s="556">
        <v>4899.0105050504999</v>
      </c>
    </row>
    <row r="102" spans="21:56" ht="9.75" customHeight="1">
      <c r="U102" s="537">
        <v>98</v>
      </c>
      <c r="V102" s="535">
        <v>2</v>
      </c>
      <c r="W102" s="535">
        <v>13</v>
      </c>
      <c r="X102" s="535">
        <v>16</v>
      </c>
      <c r="Y102" s="535">
        <v>140</v>
      </c>
      <c r="Z102" s="195" t="str">
        <f t="shared" si="22"/>
        <v>17,14</v>
      </c>
      <c r="AO102"/>
      <c r="BB102" s="550">
        <f t="shared" si="23"/>
        <v>99</v>
      </c>
      <c r="BC102" s="550">
        <v>8.4873949579831898</v>
      </c>
      <c r="BD102" s="556">
        <v>4949.5052525252504</v>
      </c>
    </row>
    <row r="103" spans="21:56" ht="9.75" customHeight="1">
      <c r="U103" s="537">
        <v>99</v>
      </c>
      <c r="V103" s="535">
        <v>2</v>
      </c>
      <c r="W103" s="535">
        <v>14</v>
      </c>
      <c r="X103" s="535">
        <v>16</v>
      </c>
      <c r="Y103" s="535">
        <v>140</v>
      </c>
      <c r="Z103" s="195" t="str">
        <f t="shared" si="22"/>
        <v>17,15</v>
      </c>
      <c r="AO103"/>
      <c r="BB103" s="550">
        <f t="shared" si="23"/>
        <v>100</v>
      </c>
      <c r="BC103" s="550">
        <v>8.5630252100840298</v>
      </c>
      <c r="BD103" s="556">
        <v>5000</v>
      </c>
    </row>
    <row r="104" spans="21:56" ht="9.75" customHeight="1">
      <c r="U104" s="537">
        <v>100</v>
      </c>
      <c r="V104" s="535">
        <v>2</v>
      </c>
      <c r="W104" s="535">
        <v>15</v>
      </c>
      <c r="X104" s="535">
        <v>16</v>
      </c>
      <c r="Y104" s="535">
        <v>140</v>
      </c>
      <c r="Z104" s="195" t="str">
        <f t="shared" si="22"/>
        <v>17,16</v>
      </c>
      <c r="AO104"/>
      <c r="BB104" s="550">
        <f t="shared" si="23"/>
        <v>101</v>
      </c>
      <c r="BC104" s="550">
        <v>8.6386554621848699</v>
      </c>
      <c r="BD104" s="535"/>
    </row>
    <row r="105" spans="21:56" ht="9.75" customHeight="1">
      <c r="U105" s="537">
        <v>101</v>
      </c>
      <c r="V105" s="535">
        <v>2</v>
      </c>
      <c r="W105" s="535">
        <v>16</v>
      </c>
      <c r="X105" s="535">
        <v>16</v>
      </c>
      <c r="Y105" s="535">
        <v>140</v>
      </c>
      <c r="Z105" s="195" t="str">
        <f t="shared" si="22"/>
        <v>17,17</v>
      </c>
      <c r="AO105"/>
      <c r="BB105" s="550">
        <f t="shared" si="23"/>
        <v>102</v>
      </c>
      <c r="BC105" s="550">
        <v>8.71428571428571</v>
      </c>
      <c r="BD105" s="535"/>
    </row>
    <row r="106" spans="21:56" ht="9.75" customHeight="1">
      <c r="U106" s="537">
        <v>102</v>
      </c>
      <c r="V106" s="535">
        <v>3</v>
      </c>
      <c r="W106" s="535">
        <v>0</v>
      </c>
      <c r="X106" s="535">
        <v>0</v>
      </c>
      <c r="Y106" s="535">
        <v>160</v>
      </c>
      <c r="Z106" s="195" t="str">
        <f t="shared" si="22"/>
        <v>1,1</v>
      </c>
      <c r="AO106"/>
      <c r="BB106" s="550">
        <f t="shared" si="23"/>
        <v>103</v>
      </c>
      <c r="BC106" s="550">
        <v>8.78991596638655</v>
      </c>
      <c r="BD106" s="535"/>
    </row>
    <row r="107" spans="21:56" ht="9.75" customHeight="1">
      <c r="U107" s="537">
        <v>103</v>
      </c>
      <c r="V107" s="535">
        <v>3</v>
      </c>
      <c r="W107" s="535">
        <v>1</v>
      </c>
      <c r="X107" s="535">
        <v>0</v>
      </c>
      <c r="Y107" s="535">
        <v>160</v>
      </c>
      <c r="Z107" s="195" t="str">
        <f t="shared" si="22"/>
        <v>1,2</v>
      </c>
      <c r="AO107"/>
      <c r="BB107" s="550">
        <f t="shared" si="23"/>
        <v>104</v>
      </c>
      <c r="BC107" s="550">
        <v>8.8655462184873901</v>
      </c>
      <c r="BD107" s="535"/>
    </row>
    <row r="108" spans="21:56" ht="9.75" customHeight="1">
      <c r="U108" s="537">
        <v>104</v>
      </c>
      <c r="V108" s="535">
        <v>3</v>
      </c>
      <c r="W108" s="535">
        <v>2</v>
      </c>
      <c r="X108" s="535">
        <v>0</v>
      </c>
      <c r="Y108" s="535">
        <v>160</v>
      </c>
      <c r="Z108" s="195" t="str">
        <f t="shared" si="22"/>
        <v>1,3</v>
      </c>
      <c r="AO108"/>
      <c r="BB108" s="550">
        <f t="shared" si="23"/>
        <v>105</v>
      </c>
      <c r="BC108" s="550">
        <v>8.9411764705882302</v>
      </c>
      <c r="BD108" s="535"/>
    </row>
    <row r="109" spans="21:56" ht="9.75" customHeight="1">
      <c r="U109" s="537">
        <v>105</v>
      </c>
      <c r="V109" s="535">
        <v>3</v>
      </c>
      <c r="W109" s="535">
        <v>3</v>
      </c>
      <c r="X109" s="535">
        <v>0</v>
      </c>
      <c r="Y109" s="535">
        <v>160</v>
      </c>
      <c r="Z109" s="195" t="str">
        <f t="shared" si="22"/>
        <v>1,4</v>
      </c>
      <c r="AO109"/>
      <c r="BB109" s="550">
        <f t="shared" si="23"/>
        <v>106</v>
      </c>
      <c r="BC109" s="550">
        <v>9.0168067226890702</v>
      </c>
      <c r="BD109" s="535"/>
    </row>
    <row r="110" spans="21:56" ht="9.75" customHeight="1">
      <c r="U110" s="537">
        <v>106</v>
      </c>
      <c r="V110" s="535">
        <v>3</v>
      </c>
      <c r="W110" s="535">
        <v>4</v>
      </c>
      <c r="X110" s="535">
        <v>0</v>
      </c>
      <c r="Y110" s="535">
        <v>160</v>
      </c>
      <c r="Z110" s="195" t="str">
        <f t="shared" si="22"/>
        <v>1,5</v>
      </c>
      <c r="AO110"/>
      <c r="BB110" s="550">
        <f t="shared" si="23"/>
        <v>107</v>
      </c>
      <c r="BC110" s="550">
        <v>9.0924369747899103</v>
      </c>
      <c r="BD110" s="535"/>
    </row>
    <row r="111" spans="21:56" ht="9.75" customHeight="1">
      <c r="U111" s="537">
        <v>107</v>
      </c>
      <c r="V111" s="535">
        <v>3</v>
      </c>
      <c r="W111" s="535">
        <v>5</v>
      </c>
      <c r="X111" s="535">
        <v>0</v>
      </c>
      <c r="Y111" s="535">
        <v>160</v>
      </c>
      <c r="Z111" s="195" t="str">
        <f t="shared" si="22"/>
        <v>1,6</v>
      </c>
      <c r="AO111"/>
      <c r="BB111" s="550">
        <f t="shared" si="23"/>
        <v>108</v>
      </c>
      <c r="BC111" s="550">
        <v>9.1680672268907504</v>
      </c>
      <c r="BD111" s="535"/>
    </row>
    <row r="112" spans="21:56" ht="9.75" customHeight="1">
      <c r="U112" s="537">
        <v>108</v>
      </c>
      <c r="V112" s="535">
        <v>3</v>
      </c>
      <c r="W112" s="535">
        <v>6</v>
      </c>
      <c r="X112" s="535">
        <v>0</v>
      </c>
      <c r="Y112" s="535">
        <v>160</v>
      </c>
      <c r="Z112" s="195" t="str">
        <f t="shared" si="22"/>
        <v>1,7</v>
      </c>
      <c r="AO112"/>
      <c r="BB112" s="550">
        <f t="shared" si="23"/>
        <v>109</v>
      </c>
      <c r="BC112" s="550">
        <v>9.2436974789915904</v>
      </c>
      <c r="BD112" s="535"/>
    </row>
    <row r="113" spans="21:56" ht="9.75" customHeight="1">
      <c r="U113" s="537">
        <v>109</v>
      </c>
      <c r="V113" s="535">
        <v>3</v>
      </c>
      <c r="W113" s="535">
        <v>7</v>
      </c>
      <c r="X113" s="535">
        <v>0</v>
      </c>
      <c r="Y113" s="535">
        <v>160</v>
      </c>
      <c r="Z113" s="195" t="str">
        <f t="shared" si="22"/>
        <v>1,8</v>
      </c>
      <c r="AO113"/>
      <c r="BB113" s="550">
        <f t="shared" si="23"/>
        <v>110</v>
      </c>
      <c r="BC113" s="550">
        <v>9.3193277310924305</v>
      </c>
      <c r="BD113" s="535"/>
    </row>
    <row r="114" spans="21:56" ht="9.75" customHeight="1">
      <c r="U114" s="537">
        <v>110</v>
      </c>
      <c r="V114" s="535">
        <v>3</v>
      </c>
      <c r="W114" s="535">
        <v>8</v>
      </c>
      <c r="X114" s="535">
        <v>0</v>
      </c>
      <c r="Y114" s="535">
        <v>160</v>
      </c>
      <c r="Z114" s="195" t="str">
        <f t="shared" si="22"/>
        <v>1,9</v>
      </c>
      <c r="AO114"/>
      <c r="BB114" s="550">
        <f t="shared" si="23"/>
        <v>111</v>
      </c>
      <c r="BC114" s="550">
        <v>9.3949579831932706</v>
      </c>
      <c r="BD114" s="535"/>
    </row>
    <row r="115" spans="21:56" ht="9.75" customHeight="1">
      <c r="U115" s="537">
        <v>111</v>
      </c>
      <c r="V115" s="535">
        <v>3</v>
      </c>
      <c r="W115" s="535">
        <v>9</v>
      </c>
      <c r="X115" s="535">
        <v>0</v>
      </c>
      <c r="Y115" s="535">
        <v>160</v>
      </c>
      <c r="Z115" s="195" t="str">
        <f t="shared" si="22"/>
        <v>1,10</v>
      </c>
      <c r="AO115"/>
      <c r="BB115" s="550">
        <f t="shared" si="23"/>
        <v>112</v>
      </c>
      <c r="BC115" s="550">
        <v>9.4705882352941106</v>
      </c>
      <c r="BD115" s="535"/>
    </row>
    <row r="116" spans="21:56" ht="9.75" customHeight="1">
      <c r="U116" s="537">
        <v>112</v>
      </c>
      <c r="V116" s="535">
        <v>3</v>
      </c>
      <c r="W116" s="535">
        <v>10</v>
      </c>
      <c r="X116" s="535">
        <v>0</v>
      </c>
      <c r="Y116" s="535">
        <v>160</v>
      </c>
      <c r="Z116" s="195" t="str">
        <f t="shared" si="22"/>
        <v>1,11</v>
      </c>
      <c r="AO116"/>
      <c r="BB116" s="550">
        <f t="shared" si="23"/>
        <v>113</v>
      </c>
      <c r="BC116" s="550">
        <v>9.5462184873949507</v>
      </c>
      <c r="BD116" s="535"/>
    </row>
    <row r="117" spans="21:56" ht="9.75" customHeight="1">
      <c r="U117" s="537">
        <v>113</v>
      </c>
      <c r="V117" s="535">
        <v>3</v>
      </c>
      <c r="W117" s="535">
        <v>11</v>
      </c>
      <c r="X117" s="535">
        <v>0</v>
      </c>
      <c r="Y117" s="535">
        <v>160</v>
      </c>
      <c r="Z117" s="195" t="str">
        <f t="shared" si="22"/>
        <v>1,12</v>
      </c>
      <c r="AO117"/>
      <c r="BB117" s="550">
        <f t="shared" si="23"/>
        <v>114</v>
      </c>
      <c r="BC117" s="550">
        <v>9.6218487394957908</v>
      </c>
      <c r="BD117" s="535"/>
    </row>
    <row r="118" spans="21:56" ht="9.75" customHeight="1">
      <c r="U118" s="537">
        <v>114</v>
      </c>
      <c r="V118" s="535">
        <v>3</v>
      </c>
      <c r="W118" s="535">
        <v>12</v>
      </c>
      <c r="X118" s="535">
        <v>0</v>
      </c>
      <c r="Y118" s="535">
        <v>160</v>
      </c>
      <c r="Z118" s="195" t="str">
        <f t="shared" si="22"/>
        <v>1,13</v>
      </c>
      <c r="AO118"/>
      <c r="BB118" s="550">
        <f t="shared" si="23"/>
        <v>115</v>
      </c>
      <c r="BC118" s="550">
        <v>9.6974789915966308</v>
      </c>
      <c r="BD118" s="535"/>
    </row>
    <row r="119" spans="21:56" ht="9.75" customHeight="1">
      <c r="U119" s="537">
        <v>115</v>
      </c>
      <c r="V119" s="535">
        <v>3</v>
      </c>
      <c r="W119" s="535">
        <v>13</v>
      </c>
      <c r="X119" s="535">
        <v>0</v>
      </c>
      <c r="Y119" s="535">
        <v>160</v>
      </c>
      <c r="Z119" s="195" t="str">
        <f t="shared" si="22"/>
        <v>1,14</v>
      </c>
      <c r="AO119"/>
      <c r="BB119" s="550">
        <f t="shared" si="23"/>
        <v>116</v>
      </c>
      <c r="BC119" s="550">
        <v>9.7731092436974691</v>
      </c>
      <c r="BD119" s="535"/>
    </row>
    <row r="120" spans="21:56" ht="9.75" customHeight="1">
      <c r="U120" s="537">
        <v>116</v>
      </c>
      <c r="V120" s="535">
        <v>3</v>
      </c>
      <c r="W120" s="535">
        <v>14</v>
      </c>
      <c r="X120" s="535">
        <v>0</v>
      </c>
      <c r="Y120" s="535">
        <v>160</v>
      </c>
      <c r="Z120" s="195" t="str">
        <f t="shared" si="22"/>
        <v>1,15</v>
      </c>
      <c r="AO120"/>
      <c r="BB120" s="550">
        <f t="shared" si="23"/>
        <v>117</v>
      </c>
      <c r="BC120" s="550">
        <v>9.8487394957983092</v>
      </c>
      <c r="BD120" s="535"/>
    </row>
    <row r="121" spans="21:56" ht="9.75" customHeight="1">
      <c r="U121" s="537">
        <v>117</v>
      </c>
      <c r="V121" s="535">
        <v>3</v>
      </c>
      <c r="W121" s="535">
        <v>15</v>
      </c>
      <c r="X121" s="535">
        <v>0</v>
      </c>
      <c r="Y121" s="535">
        <v>160</v>
      </c>
      <c r="Z121" s="195" t="str">
        <f t="shared" si="22"/>
        <v>1,16</v>
      </c>
      <c r="AO121"/>
      <c r="BB121" s="550">
        <f t="shared" si="23"/>
        <v>118</v>
      </c>
      <c r="BC121" s="550">
        <v>9.9243697478991493</v>
      </c>
      <c r="BD121" s="535"/>
    </row>
    <row r="122" spans="21:56" ht="9.75" customHeight="1">
      <c r="U122" s="537">
        <v>118</v>
      </c>
      <c r="V122" s="535">
        <v>3</v>
      </c>
      <c r="W122" s="535">
        <v>16</v>
      </c>
      <c r="X122" s="535">
        <v>0</v>
      </c>
      <c r="Y122" s="535">
        <v>160</v>
      </c>
      <c r="Z122" s="195" t="str">
        <f t="shared" si="22"/>
        <v>1,17</v>
      </c>
      <c r="AO122"/>
      <c r="BB122" s="550">
        <f t="shared" si="23"/>
        <v>119</v>
      </c>
      <c r="BC122" s="550">
        <v>10</v>
      </c>
      <c r="BD122" s="535"/>
    </row>
    <row r="123" spans="21:56" ht="9.75" customHeight="1">
      <c r="U123" s="537">
        <v>119</v>
      </c>
      <c r="V123" s="535">
        <v>3</v>
      </c>
      <c r="W123" s="535">
        <v>0</v>
      </c>
      <c r="X123" s="535">
        <v>16</v>
      </c>
      <c r="Y123" s="535">
        <v>140</v>
      </c>
      <c r="Z123" s="195" t="str">
        <f t="shared" si="22"/>
        <v>17,1</v>
      </c>
      <c r="AO123"/>
      <c r="BC123" s="535"/>
    </row>
    <row r="124" spans="21:56" ht="9.75" customHeight="1">
      <c r="U124" s="537">
        <v>120</v>
      </c>
      <c r="V124" s="535">
        <v>3</v>
      </c>
      <c r="W124" s="535">
        <v>1</v>
      </c>
      <c r="X124" s="535">
        <v>16</v>
      </c>
      <c r="Y124" s="535">
        <v>140</v>
      </c>
      <c r="Z124" s="195" t="str">
        <f t="shared" si="22"/>
        <v>17,2</v>
      </c>
      <c r="AO124"/>
      <c r="BC124" s="535"/>
    </row>
    <row r="125" spans="21:56" ht="9.75" customHeight="1">
      <c r="U125" s="537">
        <v>121</v>
      </c>
      <c r="V125" s="535">
        <v>3</v>
      </c>
      <c r="W125" s="535">
        <v>2</v>
      </c>
      <c r="X125" s="535">
        <v>16</v>
      </c>
      <c r="Y125" s="535">
        <v>140</v>
      </c>
      <c r="Z125" s="195" t="str">
        <f t="shared" si="22"/>
        <v>17,3</v>
      </c>
      <c r="AO125"/>
      <c r="BC125" s="535"/>
    </row>
    <row r="126" spans="21:56" ht="9.75" customHeight="1">
      <c r="U126" s="537">
        <v>122</v>
      </c>
      <c r="V126" s="535">
        <v>3</v>
      </c>
      <c r="W126" s="535">
        <v>3</v>
      </c>
      <c r="X126" s="535">
        <v>16</v>
      </c>
      <c r="Y126" s="535">
        <v>140</v>
      </c>
      <c r="Z126" s="195" t="str">
        <f t="shared" si="22"/>
        <v>17,4</v>
      </c>
      <c r="AO126"/>
      <c r="BC126" s="535"/>
    </row>
    <row r="127" spans="21:56" ht="9.75" customHeight="1">
      <c r="U127" s="537">
        <v>123</v>
      </c>
      <c r="V127" s="535">
        <v>3</v>
      </c>
      <c r="W127" s="535">
        <v>4</v>
      </c>
      <c r="X127" s="535">
        <v>16</v>
      </c>
      <c r="Y127" s="535">
        <v>140</v>
      </c>
      <c r="Z127" s="195" t="str">
        <f t="shared" si="22"/>
        <v>17,5</v>
      </c>
      <c r="AO127"/>
      <c r="BC127" s="535"/>
    </row>
    <row r="128" spans="21:56" ht="9.75" customHeight="1">
      <c r="U128" s="537">
        <v>124</v>
      </c>
      <c r="V128" s="535">
        <v>3</v>
      </c>
      <c r="W128" s="535">
        <v>5</v>
      </c>
      <c r="X128" s="535">
        <v>16</v>
      </c>
      <c r="Y128" s="535">
        <v>140</v>
      </c>
      <c r="Z128" s="195" t="str">
        <f t="shared" si="22"/>
        <v>17,6</v>
      </c>
      <c r="AO128"/>
      <c r="BC128" s="535"/>
    </row>
    <row r="129" spans="21:55" ht="9.75" customHeight="1">
      <c r="U129" s="537">
        <v>125</v>
      </c>
      <c r="V129" s="535">
        <v>3</v>
      </c>
      <c r="W129" s="535">
        <v>6</v>
      </c>
      <c r="X129" s="535">
        <v>16</v>
      </c>
      <c r="Y129" s="535">
        <v>140</v>
      </c>
      <c r="Z129" s="195" t="str">
        <f t="shared" si="22"/>
        <v>17,7</v>
      </c>
      <c r="AO129"/>
      <c r="BC129" s="535"/>
    </row>
    <row r="130" spans="21:55" ht="9.75" customHeight="1">
      <c r="U130" s="537">
        <v>126</v>
      </c>
      <c r="V130" s="535">
        <v>3</v>
      </c>
      <c r="W130" s="535">
        <v>7</v>
      </c>
      <c r="X130" s="535">
        <v>16</v>
      </c>
      <c r="Y130" s="535">
        <v>140</v>
      </c>
      <c r="Z130" s="195" t="str">
        <f t="shared" si="22"/>
        <v>17,8</v>
      </c>
      <c r="AO130"/>
      <c r="BC130" s="535"/>
    </row>
    <row r="131" spans="21:55" ht="9.75" customHeight="1">
      <c r="U131" s="537">
        <v>127</v>
      </c>
      <c r="V131" s="535">
        <v>3</v>
      </c>
      <c r="W131" s="535">
        <v>8</v>
      </c>
      <c r="X131" s="535">
        <v>16</v>
      </c>
      <c r="Y131" s="535">
        <v>140</v>
      </c>
      <c r="Z131" s="195" t="str">
        <f t="shared" si="22"/>
        <v>17,9</v>
      </c>
      <c r="AO131"/>
      <c r="BC131" s="535"/>
    </row>
    <row r="132" spans="21:55" ht="9.75" customHeight="1">
      <c r="U132" s="537">
        <v>128</v>
      </c>
      <c r="V132" s="535">
        <v>3</v>
      </c>
      <c r="W132" s="535">
        <v>9</v>
      </c>
      <c r="X132" s="535">
        <v>16</v>
      </c>
      <c r="Y132" s="535">
        <v>140</v>
      </c>
      <c r="Z132" s="195" t="str">
        <f t="shared" si="22"/>
        <v>17,10</v>
      </c>
      <c r="AO132"/>
      <c r="BC132" s="535"/>
    </row>
    <row r="133" spans="21:55" ht="9.75" customHeight="1">
      <c r="U133" s="537">
        <v>129</v>
      </c>
      <c r="V133" s="535">
        <v>3</v>
      </c>
      <c r="W133" s="535">
        <v>10</v>
      </c>
      <c r="X133" s="535">
        <v>16</v>
      </c>
      <c r="Y133" s="535">
        <v>140</v>
      </c>
      <c r="Z133" s="195" t="str">
        <f t="shared" ref="Z133:Z173" si="24">_xlfn.CONCAT(X133+1,",",W133+1)</f>
        <v>17,11</v>
      </c>
      <c r="AO133"/>
      <c r="BC133" s="535"/>
    </row>
    <row r="134" spans="21:55" ht="9.75" customHeight="1">
      <c r="U134" s="537">
        <v>130</v>
      </c>
      <c r="V134" s="535">
        <v>3</v>
      </c>
      <c r="W134" s="535">
        <v>11</v>
      </c>
      <c r="X134" s="535">
        <v>16</v>
      </c>
      <c r="Y134" s="535">
        <v>140</v>
      </c>
      <c r="Z134" s="195" t="str">
        <f t="shared" si="24"/>
        <v>17,12</v>
      </c>
      <c r="AO134"/>
      <c r="BC134" s="535"/>
    </row>
    <row r="135" spans="21:55" ht="9.75" customHeight="1">
      <c r="U135" s="537">
        <v>131</v>
      </c>
      <c r="V135" s="535">
        <v>3</v>
      </c>
      <c r="W135" s="535">
        <v>12</v>
      </c>
      <c r="X135" s="535">
        <v>16</v>
      </c>
      <c r="Y135" s="535">
        <v>140</v>
      </c>
      <c r="Z135" s="195" t="str">
        <f t="shared" si="24"/>
        <v>17,13</v>
      </c>
      <c r="AO135"/>
      <c r="BC135" s="535"/>
    </row>
    <row r="136" spans="21:55" ht="9.75" customHeight="1">
      <c r="U136" s="537">
        <v>132</v>
      </c>
      <c r="V136" s="535">
        <v>3</v>
      </c>
      <c r="W136" s="535">
        <v>13</v>
      </c>
      <c r="X136" s="535">
        <v>16</v>
      </c>
      <c r="Y136" s="535">
        <v>140</v>
      </c>
      <c r="Z136" s="195" t="str">
        <f t="shared" si="24"/>
        <v>17,14</v>
      </c>
      <c r="AO136"/>
      <c r="BC136" s="535"/>
    </row>
    <row r="137" spans="21:55" ht="9.75" customHeight="1">
      <c r="U137" s="537">
        <v>133</v>
      </c>
      <c r="V137" s="535">
        <v>3</v>
      </c>
      <c r="W137" s="535">
        <v>14</v>
      </c>
      <c r="X137" s="535">
        <v>16</v>
      </c>
      <c r="Y137" s="535">
        <v>140</v>
      </c>
      <c r="Z137" s="195" t="str">
        <f t="shared" si="24"/>
        <v>17,15</v>
      </c>
      <c r="AO137"/>
      <c r="BC137" s="535"/>
    </row>
    <row r="138" spans="21:55" ht="9.75" customHeight="1">
      <c r="U138" s="537">
        <v>134</v>
      </c>
      <c r="V138" s="535">
        <v>3</v>
      </c>
      <c r="W138" s="535">
        <v>15</v>
      </c>
      <c r="X138" s="535">
        <v>16</v>
      </c>
      <c r="Y138" s="535">
        <v>140</v>
      </c>
      <c r="Z138" s="195" t="str">
        <f t="shared" si="24"/>
        <v>17,16</v>
      </c>
      <c r="AO138"/>
      <c r="BC138" s="535"/>
    </row>
    <row r="139" spans="21:55" ht="9.75" customHeight="1">
      <c r="U139" s="537">
        <v>135</v>
      </c>
      <c r="V139" s="535">
        <v>3</v>
      </c>
      <c r="W139" s="535">
        <v>16</v>
      </c>
      <c r="X139" s="535">
        <v>16</v>
      </c>
      <c r="Y139" s="535">
        <v>140</v>
      </c>
      <c r="Z139" s="195" t="str">
        <f t="shared" si="24"/>
        <v>17,17</v>
      </c>
      <c r="AO139"/>
      <c r="BC139" s="535"/>
    </row>
    <row r="140" spans="21:55" ht="9.75" customHeight="1">
      <c r="U140" s="537">
        <v>136</v>
      </c>
      <c r="V140" s="535">
        <v>4</v>
      </c>
      <c r="W140" s="535">
        <v>0</v>
      </c>
      <c r="X140" s="535">
        <v>0</v>
      </c>
      <c r="Y140" s="535">
        <v>160</v>
      </c>
      <c r="Z140" s="195" t="str">
        <f t="shared" si="24"/>
        <v>1,1</v>
      </c>
      <c r="AO140"/>
      <c r="BC140" s="535"/>
    </row>
    <row r="141" spans="21:55" ht="9.75" customHeight="1">
      <c r="U141" s="537">
        <v>137</v>
      </c>
      <c r="V141" s="535">
        <v>4</v>
      </c>
      <c r="W141" s="535">
        <v>1</v>
      </c>
      <c r="X141" s="535">
        <v>0</v>
      </c>
      <c r="Y141" s="535">
        <v>160</v>
      </c>
      <c r="Z141" s="195" t="str">
        <f t="shared" si="24"/>
        <v>1,2</v>
      </c>
      <c r="AO141"/>
      <c r="BC141" s="535"/>
    </row>
    <row r="142" spans="21:55" ht="9.75" customHeight="1">
      <c r="U142" s="537">
        <v>138</v>
      </c>
      <c r="V142" s="535">
        <v>4</v>
      </c>
      <c r="W142" s="535">
        <v>2</v>
      </c>
      <c r="X142" s="535">
        <v>0</v>
      </c>
      <c r="Y142" s="535">
        <v>160</v>
      </c>
      <c r="Z142" s="195" t="str">
        <f t="shared" si="24"/>
        <v>1,3</v>
      </c>
      <c r="AO142"/>
      <c r="BC142" s="535"/>
    </row>
    <row r="143" spans="21:55" ht="9.75" customHeight="1">
      <c r="U143" s="537">
        <v>139</v>
      </c>
      <c r="V143" s="535">
        <v>4</v>
      </c>
      <c r="W143" s="535">
        <v>3</v>
      </c>
      <c r="X143" s="535">
        <v>0</v>
      </c>
      <c r="Y143" s="535">
        <v>160</v>
      </c>
      <c r="Z143" s="195" t="str">
        <f t="shared" si="24"/>
        <v>1,4</v>
      </c>
      <c r="AO143"/>
      <c r="BC143" s="535"/>
    </row>
    <row r="144" spans="21:55" ht="9.75" customHeight="1">
      <c r="U144" s="537">
        <v>140</v>
      </c>
      <c r="V144" s="535">
        <v>4</v>
      </c>
      <c r="W144" s="535">
        <v>4</v>
      </c>
      <c r="X144" s="535">
        <v>0</v>
      </c>
      <c r="Y144" s="535">
        <v>160</v>
      </c>
      <c r="Z144" s="195" t="str">
        <f t="shared" si="24"/>
        <v>1,5</v>
      </c>
      <c r="AO144"/>
      <c r="BC144" s="535"/>
    </row>
    <row r="145" spans="21:55" ht="9.75" customHeight="1">
      <c r="U145" s="537">
        <v>141</v>
      </c>
      <c r="V145" s="535">
        <v>4</v>
      </c>
      <c r="W145" s="535">
        <v>5</v>
      </c>
      <c r="X145" s="535">
        <v>0</v>
      </c>
      <c r="Y145" s="535">
        <v>160</v>
      </c>
      <c r="Z145" s="195" t="str">
        <f t="shared" si="24"/>
        <v>1,6</v>
      </c>
      <c r="AO145"/>
      <c r="BC145" s="535"/>
    </row>
    <row r="146" spans="21:55" ht="9.75" customHeight="1">
      <c r="U146" s="537">
        <v>142</v>
      </c>
      <c r="V146" s="535">
        <v>4</v>
      </c>
      <c r="W146" s="535">
        <v>6</v>
      </c>
      <c r="X146" s="535">
        <v>0</v>
      </c>
      <c r="Y146" s="535">
        <v>160</v>
      </c>
      <c r="Z146" s="195" t="str">
        <f t="shared" si="24"/>
        <v>1,7</v>
      </c>
      <c r="AO146"/>
      <c r="BC146" s="535"/>
    </row>
    <row r="147" spans="21:55" ht="9.75" customHeight="1">
      <c r="U147" s="537">
        <v>143</v>
      </c>
      <c r="V147" s="535">
        <v>4</v>
      </c>
      <c r="W147" s="535">
        <v>7</v>
      </c>
      <c r="X147" s="535">
        <v>0</v>
      </c>
      <c r="Y147" s="535">
        <v>160</v>
      </c>
      <c r="Z147" s="195" t="str">
        <f t="shared" si="24"/>
        <v>1,8</v>
      </c>
      <c r="AO147"/>
      <c r="BC147" s="535"/>
    </row>
    <row r="148" spans="21:55" ht="9.75" customHeight="1">
      <c r="U148" s="537">
        <v>144</v>
      </c>
      <c r="V148" s="535">
        <v>4</v>
      </c>
      <c r="W148" s="535">
        <v>8</v>
      </c>
      <c r="X148" s="535">
        <v>0</v>
      </c>
      <c r="Y148" s="535">
        <v>160</v>
      </c>
      <c r="Z148" s="195" t="str">
        <f t="shared" si="24"/>
        <v>1,9</v>
      </c>
      <c r="AO148"/>
      <c r="BC148" s="535"/>
    </row>
    <row r="149" spans="21:55" ht="9.75" customHeight="1">
      <c r="U149" s="537">
        <v>145</v>
      </c>
      <c r="V149" s="535">
        <v>4</v>
      </c>
      <c r="W149" s="535">
        <v>9</v>
      </c>
      <c r="X149" s="535">
        <v>0</v>
      </c>
      <c r="Y149" s="535">
        <v>160</v>
      </c>
      <c r="Z149" s="195" t="str">
        <f t="shared" si="24"/>
        <v>1,10</v>
      </c>
      <c r="AO149"/>
      <c r="BC149" s="535"/>
    </row>
    <row r="150" spans="21:55" ht="9.75" customHeight="1">
      <c r="U150" s="537">
        <v>146</v>
      </c>
      <c r="V150" s="535">
        <v>4</v>
      </c>
      <c r="W150" s="535">
        <v>10</v>
      </c>
      <c r="X150" s="535">
        <v>0</v>
      </c>
      <c r="Y150" s="535">
        <v>160</v>
      </c>
      <c r="Z150" s="195" t="str">
        <f t="shared" si="24"/>
        <v>1,11</v>
      </c>
      <c r="AO150"/>
      <c r="BC150" s="535"/>
    </row>
    <row r="151" spans="21:55" ht="9.75" customHeight="1">
      <c r="U151" s="537">
        <v>147</v>
      </c>
      <c r="V151" s="535">
        <v>4</v>
      </c>
      <c r="W151" s="535">
        <v>11</v>
      </c>
      <c r="X151" s="535">
        <v>0</v>
      </c>
      <c r="Y151" s="535">
        <v>160</v>
      </c>
      <c r="Z151" s="195" t="str">
        <f t="shared" si="24"/>
        <v>1,12</v>
      </c>
      <c r="AO151"/>
      <c r="BC151" s="535"/>
    </row>
    <row r="152" spans="21:55" ht="9.75" customHeight="1">
      <c r="U152" s="537">
        <v>148</v>
      </c>
      <c r="V152" s="535">
        <v>4</v>
      </c>
      <c r="W152" s="535">
        <v>12</v>
      </c>
      <c r="X152" s="535">
        <v>0</v>
      </c>
      <c r="Y152" s="535">
        <v>160</v>
      </c>
      <c r="Z152" s="195" t="str">
        <f t="shared" si="24"/>
        <v>1,13</v>
      </c>
      <c r="AO152"/>
      <c r="BC152" s="535"/>
    </row>
    <row r="153" spans="21:55" ht="9.75" customHeight="1">
      <c r="U153" s="537">
        <v>149</v>
      </c>
      <c r="V153" s="535">
        <v>4</v>
      </c>
      <c r="W153" s="535">
        <v>13</v>
      </c>
      <c r="X153" s="535">
        <v>0</v>
      </c>
      <c r="Y153" s="535">
        <v>160</v>
      </c>
      <c r="Z153" s="195" t="str">
        <f t="shared" si="24"/>
        <v>1,14</v>
      </c>
      <c r="AO153"/>
      <c r="BC153" s="535"/>
    </row>
    <row r="154" spans="21:55" ht="9.75" customHeight="1">
      <c r="U154" s="537">
        <v>150</v>
      </c>
      <c r="V154" s="535">
        <v>4</v>
      </c>
      <c r="W154" s="535">
        <v>14</v>
      </c>
      <c r="X154" s="535">
        <v>0</v>
      </c>
      <c r="Y154" s="535">
        <v>160</v>
      </c>
      <c r="Z154" s="195" t="str">
        <f t="shared" si="24"/>
        <v>1,15</v>
      </c>
      <c r="AO154"/>
      <c r="BC154" s="535"/>
    </row>
    <row r="155" spans="21:55" ht="9.75" customHeight="1">
      <c r="U155" s="537">
        <v>151</v>
      </c>
      <c r="V155" s="535">
        <v>4</v>
      </c>
      <c r="W155" s="535">
        <v>15</v>
      </c>
      <c r="X155" s="535">
        <v>0</v>
      </c>
      <c r="Y155" s="535">
        <v>160</v>
      </c>
      <c r="Z155" s="195" t="str">
        <f t="shared" si="24"/>
        <v>1,16</v>
      </c>
      <c r="AO155"/>
      <c r="BC155" s="535"/>
    </row>
    <row r="156" spans="21:55" ht="9.75" customHeight="1">
      <c r="U156" s="537">
        <v>152</v>
      </c>
      <c r="V156" s="535">
        <v>4</v>
      </c>
      <c r="W156" s="535">
        <v>16</v>
      </c>
      <c r="X156" s="535">
        <v>0</v>
      </c>
      <c r="Y156" s="535">
        <v>160</v>
      </c>
      <c r="Z156" s="195" t="str">
        <f t="shared" si="24"/>
        <v>1,17</v>
      </c>
      <c r="AO156"/>
      <c r="BC156" s="535"/>
    </row>
    <row r="157" spans="21:55" ht="9.75" customHeight="1">
      <c r="U157" s="537">
        <v>153</v>
      </c>
      <c r="V157" s="535">
        <v>4</v>
      </c>
      <c r="W157" s="535">
        <v>0</v>
      </c>
      <c r="X157" s="535">
        <v>16</v>
      </c>
      <c r="Y157" s="535">
        <v>140</v>
      </c>
      <c r="Z157" s="195" t="str">
        <f t="shared" si="24"/>
        <v>17,1</v>
      </c>
      <c r="AO157"/>
      <c r="BC157" s="535"/>
    </row>
    <row r="158" spans="21:55" ht="9.75" customHeight="1">
      <c r="U158" s="537">
        <v>154</v>
      </c>
      <c r="V158" s="535">
        <v>4</v>
      </c>
      <c r="W158" s="535">
        <v>1</v>
      </c>
      <c r="X158" s="535">
        <v>16</v>
      </c>
      <c r="Y158" s="535">
        <v>140</v>
      </c>
      <c r="Z158" s="195" t="str">
        <f t="shared" si="24"/>
        <v>17,2</v>
      </c>
      <c r="AO158"/>
      <c r="BC158" s="535"/>
    </row>
    <row r="159" spans="21:55" ht="9.75" customHeight="1">
      <c r="U159" s="537">
        <v>155</v>
      </c>
      <c r="V159" s="535">
        <v>4</v>
      </c>
      <c r="W159" s="535">
        <v>2</v>
      </c>
      <c r="X159" s="535">
        <v>16</v>
      </c>
      <c r="Y159" s="535">
        <v>140</v>
      </c>
      <c r="Z159" s="195" t="str">
        <f t="shared" si="24"/>
        <v>17,3</v>
      </c>
      <c r="AO159"/>
      <c r="BC159" s="535"/>
    </row>
    <row r="160" spans="21:55" ht="9.75" customHeight="1">
      <c r="U160" s="537">
        <v>156</v>
      </c>
      <c r="V160" s="535">
        <v>4</v>
      </c>
      <c r="W160" s="535">
        <v>3</v>
      </c>
      <c r="X160" s="535">
        <v>16</v>
      </c>
      <c r="Y160" s="535">
        <v>140</v>
      </c>
      <c r="Z160" s="195" t="str">
        <f t="shared" si="24"/>
        <v>17,4</v>
      </c>
      <c r="AO160"/>
      <c r="BC160" s="535"/>
    </row>
    <row r="161" spans="21:55" ht="9.75" customHeight="1">
      <c r="U161" s="537">
        <v>157</v>
      </c>
      <c r="V161" s="535">
        <v>4</v>
      </c>
      <c r="W161" s="535">
        <v>4</v>
      </c>
      <c r="X161" s="535">
        <v>16</v>
      </c>
      <c r="Y161" s="535">
        <v>140</v>
      </c>
      <c r="Z161" s="195" t="str">
        <f t="shared" si="24"/>
        <v>17,5</v>
      </c>
      <c r="AO161"/>
      <c r="BC161" s="535"/>
    </row>
    <row r="162" spans="21:55" ht="9.75" customHeight="1">
      <c r="U162" s="537">
        <v>158</v>
      </c>
      <c r="V162" s="535">
        <v>4</v>
      </c>
      <c r="W162" s="535">
        <v>5</v>
      </c>
      <c r="X162" s="535">
        <v>16</v>
      </c>
      <c r="Y162" s="535">
        <v>140</v>
      </c>
      <c r="Z162" s="195" t="str">
        <f t="shared" si="24"/>
        <v>17,6</v>
      </c>
      <c r="AO162"/>
      <c r="BC162" s="535"/>
    </row>
    <row r="163" spans="21:55" ht="9.75" customHeight="1">
      <c r="U163" s="537">
        <v>159</v>
      </c>
      <c r="V163" s="535">
        <v>4</v>
      </c>
      <c r="W163" s="535">
        <v>6</v>
      </c>
      <c r="X163" s="535">
        <v>16</v>
      </c>
      <c r="Y163" s="535">
        <v>140</v>
      </c>
      <c r="Z163" s="195" t="str">
        <f t="shared" si="24"/>
        <v>17,7</v>
      </c>
      <c r="AO163"/>
      <c r="BC163" s="535"/>
    </row>
    <row r="164" spans="21:55" ht="9.75" customHeight="1">
      <c r="U164" s="537">
        <v>160</v>
      </c>
      <c r="V164" s="535">
        <v>4</v>
      </c>
      <c r="W164" s="535">
        <v>7</v>
      </c>
      <c r="X164" s="535">
        <v>16</v>
      </c>
      <c r="Y164" s="535">
        <v>140</v>
      </c>
      <c r="Z164" s="195" t="str">
        <f t="shared" si="24"/>
        <v>17,8</v>
      </c>
      <c r="AO164"/>
      <c r="BC164" s="535"/>
    </row>
    <row r="165" spans="21:55" ht="9.75" customHeight="1">
      <c r="U165" s="537">
        <v>161</v>
      </c>
      <c r="V165" s="535">
        <v>4</v>
      </c>
      <c r="W165" s="535">
        <v>8</v>
      </c>
      <c r="X165" s="535">
        <v>16</v>
      </c>
      <c r="Y165" s="535">
        <v>140</v>
      </c>
      <c r="Z165" s="195" t="str">
        <f t="shared" si="24"/>
        <v>17,9</v>
      </c>
      <c r="AO165"/>
      <c r="BC165" s="535"/>
    </row>
    <row r="166" spans="21:55" ht="9.75" customHeight="1">
      <c r="U166" s="537">
        <v>162</v>
      </c>
      <c r="V166" s="535">
        <v>4</v>
      </c>
      <c r="W166" s="535">
        <v>9</v>
      </c>
      <c r="X166" s="535">
        <v>16</v>
      </c>
      <c r="Y166" s="535">
        <v>140</v>
      </c>
      <c r="Z166" s="195" t="str">
        <f t="shared" si="24"/>
        <v>17,10</v>
      </c>
      <c r="AO166"/>
      <c r="BC166" s="535"/>
    </row>
    <row r="167" spans="21:55" ht="9.75" customHeight="1">
      <c r="U167" s="537">
        <v>163</v>
      </c>
      <c r="V167" s="535">
        <v>4</v>
      </c>
      <c r="W167" s="535">
        <v>10</v>
      </c>
      <c r="X167" s="535">
        <v>16</v>
      </c>
      <c r="Y167" s="535">
        <v>140</v>
      </c>
      <c r="Z167" s="195" t="str">
        <f t="shared" si="24"/>
        <v>17,11</v>
      </c>
      <c r="AO167"/>
      <c r="BC167" s="535"/>
    </row>
    <row r="168" spans="21:55" ht="9.75" customHeight="1">
      <c r="U168" s="537">
        <v>164</v>
      </c>
      <c r="V168" s="535">
        <v>4</v>
      </c>
      <c r="W168" s="535">
        <v>11</v>
      </c>
      <c r="X168" s="535">
        <v>16</v>
      </c>
      <c r="Y168" s="535">
        <v>140</v>
      </c>
      <c r="Z168" s="195" t="str">
        <f t="shared" si="24"/>
        <v>17,12</v>
      </c>
      <c r="AO168"/>
      <c r="BC168" s="535"/>
    </row>
    <row r="169" spans="21:55" ht="9.75" customHeight="1">
      <c r="U169" s="537">
        <v>165</v>
      </c>
      <c r="V169" s="535">
        <v>4</v>
      </c>
      <c r="W169" s="535">
        <v>12</v>
      </c>
      <c r="X169" s="535">
        <v>16</v>
      </c>
      <c r="Y169" s="535">
        <v>140</v>
      </c>
      <c r="Z169" s="195" t="str">
        <f t="shared" si="24"/>
        <v>17,13</v>
      </c>
      <c r="AO169"/>
      <c r="BC169" s="535"/>
    </row>
    <row r="170" spans="21:55" ht="9.75" customHeight="1">
      <c r="U170" s="537">
        <v>166</v>
      </c>
      <c r="V170" s="535">
        <v>4</v>
      </c>
      <c r="W170" s="535">
        <v>13</v>
      </c>
      <c r="X170" s="535">
        <v>16</v>
      </c>
      <c r="Y170" s="535">
        <v>140</v>
      </c>
      <c r="Z170" s="195" t="str">
        <f t="shared" si="24"/>
        <v>17,14</v>
      </c>
      <c r="AO170"/>
      <c r="BC170" s="535"/>
    </row>
    <row r="171" spans="21:55" ht="9.75" customHeight="1">
      <c r="U171" s="537">
        <v>167</v>
      </c>
      <c r="V171" s="535">
        <v>4</v>
      </c>
      <c r="W171" s="535">
        <v>14</v>
      </c>
      <c r="X171" s="535">
        <v>16</v>
      </c>
      <c r="Y171" s="535">
        <v>140</v>
      </c>
      <c r="Z171" s="195" t="str">
        <f t="shared" si="24"/>
        <v>17,15</v>
      </c>
      <c r="AO171"/>
      <c r="BC171" s="535"/>
    </row>
    <row r="172" spans="21:55" ht="9.75" customHeight="1">
      <c r="U172" s="537">
        <v>168</v>
      </c>
      <c r="V172" s="535">
        <v>4</v>
      </c>
      <c r="W172" s="535">
        <v>15</v>
      </c>
      <c r="X172" s="535">
        <v>16</v>
      </c>
      <c r="Y172" s="535">
        <v>140</v>
      </c>
      <c r="Z172" s="195" t="str">
        <f t="shared" si="24"/>
        <v>17,16</v>
      </c>
      <c r="AO172"/>
      <c r="BC172" s="535"/>
    </row>
    <row r="173" spans="21:55" ht="9.75" customHeight="1">
      <c r="U173" s="537">
        <v>169</v>
      </c>
      <c r="V173" s="535">
        <v>4</v>
      </c>
      <c r="W173" s="535">
        <v>16</v>
      </c>
      <c r="X173" s="535">
        <v>16</v>
      </c>
      <c r="Y173" s="535">
        <v>140</v>
      </c>
      <c r="Z173" s="195" t="str">
        <f t="shared" si="24"/>
        <v>17,17</v>
      </c>
      <c r="AO173"/>
      <c r="BC173" s="535"/>
    </row>
    <row r="174" spans="21:55" ht="9.75" customHeight="1">
      <c r="AO174"/>
    </row>
    <row r="175" spans="21:55" ht="9.75" customHeight="1">
      <c r="AO175"/>
    </row>
    <row r="176" spans="21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zoomScale="145" zoomScaleNormal="145" workbookViewId="0">
      <selection activeCell="BE8" sqref="BE8"/>
    </sheetView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36" bestFit="1" customWidth="1"/>
    <col min="22" max="22" width="2" style="536" bestFit="1" customWidth="1"/>
    <col min="23" max="24" width="3" style="536" bestFit="1" customWidth="1"/>
    <col min="25" max="25" width="4" style="536" bestFit="1" customWidth="1"/>
    <col min="26" max="26" width="3" style="536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36" customWidth="1"/>
    <col min="42" max="44" width="2.7109375" customWidth="1"/>
    <col min="45" max="52" width="2.5703125" style="543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538" t="s">
        <v>767</v>
      </c>
      <c r="B1" s="134" t="s">
        <v>764</v>
      </c>
      <c r="C1" s="134"/>
      <c r="D1" s="134"/>
      <c r="E1" s="538"/>
      <c r="F1" s="53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34" t="s">
        <v>768</v>
      </c>
      <c r="V1" s="558"/>
      <c r="W1" s="558"/>
      <c r="X1" s="535"/>
      <c r="Y1" s="535"/>
      <c r="Z1" s="535"/>
      <c r="AA1" s="538"/>
      <c r="AB1" s="538" t="s">
        <v>799</v>
      </c>
      <c r="AC1" s="538"/>
      <c r="AD1" s="538"/>
      <c r="AE1" s="538"/>
      <c r="AF1" s="538"/>
      <c r="AG1" s="538"/>
      <c r="AH1" s="108">
        <f>MAX(AH4:AH60)</f>
        <v>102</v>
      </c>
      <c r="AI1" s="538"/>
      <c r="AJ1" s="108"/>
      <c r="AK1" s="538"/>
      <c r="AL1" s="565" t="s">
        <v>856</v>
      </c>
      <c r="AM1" s="108" t="s">
        <v>9</v>
      </c>
      <c r="AN1" s="108" t="s">
        <v>7</v>
      </c>
      <c r="AO1" s="538"/>
      <c r="AP1" s="538"/>
      <c r="AQ1" s="538"/>
      <c r="AR1" s="538"/>
      <c r="AS1" s="134" t="s">
        <v>810</v>
      </c>
      <c r="AT1" s="562"/>
      <c r="AU1" s="562"/>
      <c r="AV1" s="562"/>
      <c r="AW1" s="544"/>
      <c r="AX1" s="544"/>
      <c r="AY1" s="544"/>
      <c r="AZ1" s="544"/>
      <c r="BA1" s="538"/>
      <c r="BB1" s="134" t="s">
        <v>809</v>
      </c>
      <c r="BC1" s="134"/>
      <c r="BD1" s="134"/>
      <c r="BE1" s="134"/>
      <c r="BF1" s="134"/>
      <c r="BG1" s="538"/>
      <c r="BH1" s="538"/>
      <c r="BI1" s="538"/>
      <c r="BJ1" s="538"/>
      <c r="BK1" s="538"/>
      <c r="BL1" s="538"/>
      <c r="BM1" s="538"/>
      <c r="BN1" s="538"/>
      <c r="BO1" s="538"/>
      <c r="BP1" s="538"/>
      <c r="BQ1" s="538"/>
      <c r="BR1" s="538"/>
      <c r="BS1" s="538"/>
      <c r="BT1" s="538"/>
      <c r="BU1" s="538"/>
      <c r="BV1" s="538"/>
      <c r="BW1" s="538"/>
      <c r="BX1" s="538"/>
      <c r="BY1" s="538"/>
      <c r="BZ1" s="538"/>
      <c r="CA1" s="538"/>
      <c r="CB1" s="538"/>
      <c r="CC1" s="538"/>
    </row>
    <row r="2" spans="1:81" ht="6.95" customHeight="1">
      <c r="A2" s="538" t="s">
        <v>765</v>
      </c>
      <c r="B2" s="538" t="s">
        <v>56</v>
      </c>
      <c r="C2" s="534">
        <v>250</v>
      </c>
      <c r="D2" s="534">
        <v>1000</v>
      </c>
      <c r="E2" s="534">
        <v>1000</v>
      </c>
      <c r="F2" s="534">
        <v>1000</v>
      </c>
      <c r="G2" s="534">
        <v>1000</v>
      </c>
      <c r="H2" s="534">
        <v>1000</v>
      </c>
      <c r="I2" s="534">
        <v>500</v>
      </c>
      <c r="J2" s="534">
        <v>500</v>
      </c>
      <c r="K2" s="534">
        <v>500</v>
      </c>
      <c r="L2" s="534">
        <v>500</v>
      </c>
      <c r="M2" s="534">
        <v>500</v>
      </c>
      <c r="N2" s="534">
        <v>1000</v>
      </c>
      <c r="O2" s="534">
        <v>1000</v>
      </c>
      <c r="P2" s="534">
        <v>1000</v>
      </c>
      <c r="Q2" s="534">
        <v>1000</v>
      </c>
      <c r="R2" s="534">
        <v>1000</v>
      </c>
      <c r="S2" s="534">
        <v>250</v>
      </c>
      <c r="T2" s="147"/>
      <c r="U2" s="535"/>
      <c r="V2" s="535"/>
      <c r="W2" s="535"/>
      <c r="X2" s="535"/>
      <c r="Y2" s="323">
        <v>0</v>
      </c>
      <c r="Z2" s="323">
        <v>1</v>
      </c>
      <c r="AA2" s="147"/>
      <c r="AB2" s="147"/>
      <c r="AC2" s="147"/>
      <c r="AD2" s="147"/>
      <c r="AE2" s="147"/>
      <c r="AF2" s="566"/>
      <c r="AG2" s="56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323"/>
      <c r="AP2" s="147"/>
      <c r="AQ2" s="147"/>
      <c r="AR2" s="147"/>
      <c r="AS2" s="544"/>
      <c r="AT2" s="544"/>
      <c r="AU2" s="544"/>
      <c r="AV2" s="544"/>
      <c r="AW2" s="544"/>
      <c r="AX2" s="544"/>
      <c r="AY2" s="544"/>
      <c r="AZ2" s="544"/>
      <c r="BA2" s="147"/>
      <c r="BB2" s="558">
        <v>7</v>
      </c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</row>
    <row r="3" spans="1:81" ht="6.95" customHeight="1">
      <c r="A3" s="538" t="s">
        <v>766</v>
      </c>
      <c r="B3" s="147"/>
      <c r="C3" s="540">
        <v>0</v>
      </c>
      <c r="D3" s="540">
        <v>1</v>
      </c>
      <c r="E3" s="540">
        <v>2</v>
      </c>
      <c r="F3" s="540">
        <v>3</v>
      </c>
      <c r="G3" s="540">
        <v>4</v>
      </c>
      <c r="H3" s="540">
        <v>5</v>
      </c>
      <c r="I3" s="540">
        <v>6</v>
      </c>
      <c r="J3" s="540">
        <v>7</v>
      </c>
      <c r="K3" s="540">
        <v>8</v>
      </c>
      <c r="L3" s="540">
        <v>9</v>
      </c>
      <c r="M3" s="540">
        <v>10</v>
      </c>
      <c r="N3" s="540">
        <v>11</v>
      </c>
      <c r="O3" s="540">
        <v>12</v>
      </c>
      <c r="P3" s="540">
        <v>13</v>
      </c>
      <c r="Q3" s="540">
        <v>14</v>
      </c>
      <c r="R3" s="540">
        <v>15</v>
      </c>
      <c r="S3" s="540">
        <v>16</v>
      </c>
      <c r="T3" s="147"/>
      <c r="U3" s="537"/>
      <c r="V3" s="537">
        <v>0</v>
      </c>
      <c r="W3" s="537">
        <v>1</v>
      </c>
      <c r="X3" s="537">
        <v>2</v>
      </c>
      <c r="Y3" s="537">
        <v>3</v>
      </c>
      <c r="Z3" s="537"/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323">
        <v>2</v>
      </c>
      <c r="AP3" s="147"/>
      <c r="AQ3" s="147"/>
      <c r="AR3" s="147"/>
      <c r="AS3" s="544"/>
      <c r="AT3" s="560">
        <f>AV57</f>
        <v>130</v>
      </c>
      <c r="AU3" s="544"/>
      <c r="AV3" s="544"/>
      <c r="AW3" s="544"/>
      <c r="AX3" s="534" t="s">
        <v>769</v>
      </c>
      <c r="AY3" s="544"/>
      <c r="AZ3" s="393">
        <v>1</v>
      </c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</row>
    <row r="4" spans="1:81" ht="6.95" customHeight="1">
      <c r="A4" s="108">
        <v>250</v>
      </c>
      <c r="B4" s="540">
        <v>0</v>
      </c>
      <c r="C4" s="416">
        <v>160</v>
      </c>
      <c r="D4" s="416">
        <v>159.01960784313701</v>
      </c>
      <c r="E4" s="416">
        <v>157.450980392156</v>
      </c>
      <c r="F4" s="416">
        <v>155.88235294117601</v>
      </c>
      <c r="G4" s="416">
        <v>154.31372549019599</v>
      </c>
      <c r="H4" s="416">
        <v>152.74509803921501</v>
      </c>
      <c r="I4" s="416">
        <v>151.56862745097999</v>
      </c>
      <c r="J4" s="416">
        <v>150.78431372548999</v>
      </c>
      <c r="K4" s="416">
        <v>150</v>
      </c>
      <c r="L4" s="416">
        <v>149.21568627450901</v>
      </c>
      <c r="M4" s="416">
        <v>148.43137254901899</v>
      </c>
      <c r="N4" s="416">
        <v>147.254901960784</v>
      </c>
      <c r="O4" s="416">
        <v>145.68627450980301</v>
      </c>
      <c r="P4" s="416">
        <v>144.117647058823</v>
      </c>
      <c r="Q4" s="416">
        <v>142.54901960784301</v>
      </c>
      <c r="R4" s="416">
        <v>140.980392156862</v>
      </c>
      <c r="S4" s="416">
        <v>140</v>
      </c>
      <c r="T4" s="147"/>
      <c r="U4" s="537">
        <v>0</v>
      </c>
      <c r="V4" s="535">
        <v>0</v>
      </c>
      <c r="W4" s="535">
        <v>0</v>
      </c>
      <c r="X4" s="535">
        <v>0</v>
      </c>
      <c r="Y4" s="535">
        <v>160</v>
      </c>
      <c r="Z4" s="195" t="str">
        <f>_xlfn.CONCAT(X4+1,",",W4+1)</f>
        <v>1,1</v>
      </c>
      <c r="AA4" s="147"/>
      <c r="AB4" s="563">
        <v>0</v>
      </c>
      <c r="AC4" s="563">
        <v>0</v>
      </c>
      <c r="AD4" s="563">
        <v>0</v>
      </c>
      <c r="AE4" s="563" t="s">
        <v>300</v>
      </c>
      <c r="AF4" s="393" t="s">
        <v>770</v>
      </c>
      <c r="AG4" s="393">
        <v>0.1</v>
      </c>
      <c r="AH4" s="393">
        <v>102</v>
      </c>
      <c r="AI4" s="393">
        <v>200</v>
      </c>
      <c r="AJ4" s="393">
        <v>500</v>
      </c>
      <c r="AK4" s="393">
        <v>500</v>
      </c>
      <c r="AL4" s="563">
        <v>0</v>
      </c>
      <c r="AM4" s="563">
        <v>5</v>
      </c>
      <c r="AN4" s="563">
        <v>6</v>
      </c>
      <c r="AO4" s="195" t="str">
        <f>_xlfn.CONCAT(AN4+1,",",AM4+1)</f>
        <v>7,6</v>
      </c>
      <c r="AP4" s="329" t="str">
        <f>IF(AF4=$AF$4,"H","")</f>
        <v>H</v>
      </c>
      <c r="AQ4" s="108">
        <f>$AK4-AI4</f>
        <v>300</v>
      </c>
      <c r="AR4" s="108">
        <f>$AK4-AJ4</f>
        <v>0</v>
      </c>
      <c r="AS4" s="544">
        <v>1</v>
      </c>
      <c r="AT4" s="546">
        <v>102</v>
      </c>
      <c r="AU4" s="360">
        <f>AT4</f>
        <v>102</v>
      </c>
      <c r="AV4" s="360">
        <f>AU4-MIN(AU$4:AU$8)+1</f>
        <v>36</v>
      </c>
      <c r="AW4" s="360">
        <f>AT3-AT4</f>
        <v>28</v>
      </c>
      <c r="AX4" s="547">
        <f t="shared" ref="AX4:AX7" si="0">AW4/SUM($AW$4:$AW$8)</f>
        <v>0.44444444444444442</v>
      </c>
      <c r="AY4" s="393">
        <v>1</v>
      </c>
      <c r="AZ4" s="393">
        <f>AZ3+1</f>
        <v>2</v>
      </c>
      <c r="BA4" s="147"/>
      <c r="BB4" s="534">
        <v>0</v>
      </c>
      <c r="BC4" s="534">
        <v>0</v>
      </c>
      <c r="BD4" s="534">
        <v>1</v>
      </c>
      <c r="BE4" s="534">
        <v>4</v>
      </c>
      <c r="BF4" s="534">
        <v>1000</v>
      </c>
      <c r="BG4" s="534">
        <v>5</v>
      </c>
      <c r="BH4" s="534">
        <v>1.10344799999999E-3</v>
      </c>
      <c r="BI4" s="534">
        <v>123.948269999999</v>
      </c>
      <c r="BJ4" s="534">
        <v>0.5</v>
      </c>
      <c r="BK4" s="534">
        <v>0.5</v>
      </c>
      <c r="BL4" s="534">
        <v>5.0000001000000002E-2</v>
      </c>
      <c r="BM4" s="534">
        <v>1</v>
      </c>
      <c r="BN4" s="534">
        <v>1</v>
      </c>
      <c r="BO4" s="534">
        <v>0</v>
      </c>
      <c r="BP4" s="195" t="str">
        <f>_xlfn.CONCAT(BE4+1,",",BD4+1)</f>
        <v>5,2</v>
      </c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</row>
    <row r="5" spans="1:81" ht="6.95" customHeight="1">
      <c r="A5" s="108">
        <v>1000</v>
      </c>
      <c r="B5" s="540">
        <f>B4+1</f>
        <v>1</v>
      </c>
      <c r="C5" s="416">
        <v>160</v>
      </c>
      <c r="D5" s="416">
        <v>159.01960784313701</v>
      </c>
      <c r="E5" s="416">
        <v>157.450980392156</v>
      </c>
      <c r="F5" s="416">
        <v>155.88235294117601</v>
      </c>
      <c r="G5" s="416">
        <v>154.31372549019599</v>
      </c>
      <c r="H5" s="416">
        <v>152.74509803921501</v>
      </c>
      <c r="I5" s="416">
        <v>151.56862745097999</v>
      </c>
      <c r="J5" s="416">
        <v>150.78431372548999</v>
      </c>
      <c r="K5" s="416">
        <v>150</v>
      </c>
      <c r="L5" s="416">
        <v>149.21568627450901</v>
      </c>
      <c r="M5" s="416">
        <v>148.43137254901899</v>
      </c>
      <c r="N5" s="416">
        <v>147.254901960784</v>
      </c>
      <c r="O5" s="416">
        <v>145.68627450980301</v>
      </c>
      <c r="P5" s="416">
        <v>144.117647058823</v>
      </c>
      <c r="Q5" s="416">
        <v>142.54901960784301</v>
      </c>
      <c r="R5" s="416">
        <v>140.980392156862</v>
      </c>
      <c r="S5" s="416">
        <v>140</v>
      </c>
      <c r="T5" s="147"/>
      <c r="U5" s="537">
        <v>1</v>
      </c>
      <c r="V5" s="535">
        <v>0</v>
      </c>
      <c r="W5" s="535">
        <v>1</v>
      </c>
      <c r="X5" s="535">
        <v>0</v>
      </c>
      <c r="Y5" s="535">
        <v>160</v>
      </c>
      <c r="Z5" s="195" t="str">
        <f t="shared" ref="Z5:Z68" si="1">_xlfn.CONCAT(X5+1,",",W5+1)</f>
        <v>1,2</v>
      </c>
      <c r="AA5" s="147"/>
      <c r="AB5" s="563">
        <v>1</v>
      </c>
      <c r="AC5" s="563">
        <v>0</v>
      </c>
      <c r="AD5" s="563">
        <v>1</v>
      </c>
      <c r="AE5" s="563" t="s">
        <v>307</v>
      </c>
      <c r="AF5" s="393" t="s">
        <v>770</v>
      </c>
      <c r="AG5" s="393">
        <v>0.1</v>
      </c>
      <c r="AH5" s="393">
        <v>102</v>
      </c>
      <c r="AI5" s="393">
        <v>200</v>
      </c>
      <c r="AJ5" s="393">
        <v>500</v>
      </c>
      <c r="AK5" s="393">
        <v>500</v>
      </c>
      <c r="AL5" s="563">
        <v>0</v>
      </c>
      <c r="AM5" s="563">
        <v>6</v>
      </c>
      <c r="AN5" s="563">
        <v>5</v>
      </c>
      <c r="AO5" s="195" t="str">
        <f t="shared" ref="AO5:AO68" si="2">_xlfn.CONCAT(AN5+1,",",AM5+1)</f>
        <v>6,7</v>
      </c>
      <c r="AP5" s="329" t="str">
        <f t="shared" ref="AP5:AP68" si="3">IF(AF5=$AF$4,"H","")</f>
        <v>H</v>
      </c>
      <c r="AQ5" s="108">
        <f t="shared" ref="AQ5:AR60" si="4">$AK5-AI5</f>
        <v>300</v>
      </c>
      <c r="AR5" s="108">
        <f t="shared" si="4"/>
        <v>0</v>
      </c>
      <c r="AS5" s="544">
        <v>2</v>
      </c>
      <c r="AT5" s="542">
        <v>97</v>
      </c>
      <c r="AU5" s="360">
        <f t="shared" ref="AU5:AU8" si="5">AT5</f>
        <v>97</v>
      </c>
      <c r="AV5" s="360">
        <f>AU5-MIN(AU$4:AU$8)+1</f>
        <v>31</v>
      </c>
      <c r="AW5" s="360">
        <f>AT4-AT5</f>
        <v>5</v>
      </c>
      <c r="AX5" s="547">
        <f t="shared" si="0"/>
        <v>7.9365079365079361E-2</v>
      </c>
      <c r="AY5" s="393">
        <f>AY4+1</f>
        <v>2</v>
      </c>
      <c r="AZ5" s="393">
        <f t="shared" ref="AZ5:AZ8" si="6">AZ4+1</f>
        <v>3</v>
      </c>
      <c r="BA5" s="147"/>
      <c r="BB5" s="534">
        <v>1</v>
      </c>
      <c r="BC5" s="534">
        <v>0</v>
      </c>
      <c r="BD5" s="534">
        <v>2</v>
      </c>
      <c r="BE5" s="534">
        <v>4</v>
      </c>
      <c r="BF5" s="534">
        <v>1000</v>
      </c>
      <c r="BG5" s="534">
        <v>5</v>
      </c>
      <c r="BH5" s="534">
        <v>1.10344799999999E-3</v>
      </c>
      <c r="BI5" s="534">
        <v>122.84483</v>
      </c>
      <c r="BJ5" s="534">
        <v>0.5</v>
      </c>
      <c r="BK5" s="534">
        <v>0.5</v>
      </c>
      <c r="BL5" s="534">
        <v>5.0000001000000002E-2</v>
      </c>
      <c r="BM5" s="534">
        <v>2</v>
      </c>
      <c r="BN5" s="534">
        <v>1</v>
      </c>
      <c r="BO5" s="534">
        <v>0</v>
      </c>
      <c r="BP5" s="195" t="str">
        <f t="shared" ref="BP5:BP25" si="7">_xlfn.CONCAT(BE5+1,",",BD5+1)</f>
        <v>5,3</v>
      </c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</row>
    <row r="6" spans="1:81" ht="6.95" customHeight="1">
      <c r="A6" s="108">
        <v>1000</v>
      </c>
      <c r="B6" s="540">
        <f t="shared" ref="B6:B30" si="8">B5+1</f>
        <v>2</v>
      </c>
      <c r="C6" s="416">
        <v>160</v>
      </c>
      <c r="D6" s="416">
        <v>159.01960784313701</v>
      </c>
      <c r="E6" s="416">
        <v>157.450980392156</v>
      </c>
      <c r="F6" s="416">
        <v>155.88235294117601</v>
      </c>
      <c r="G6" s="416">
        <v>154.31372549019599</v>
      </c>
      <c r="H6" s="416">
        <v>152.74509803921501</v>
      </c>
      <c r="I6" s="416">
        <v>151.56862745097999</v>
      </c>
      <c r="J6" s="416">
        <v>150.78431372548999</v>
      </c>
      <c r="K6" s="416">
        <v>150</v>
      </c>
      <c r="L6" s="416">
        <v>149.21568627450901</v>
      </c>
      <c r="M6" s="416">
        <v>148.43137254901899</v>
      </c>
      <c r="N6" s="416">
        <v>147.254901960784</v>
      </c>
      <c r="O6" s="416">
        <v>145.68627450980301</v>
      </c>
      <c r="P6" s="416">
        <v>144.117647058823</v>
      </c>
      <c r="Q6" s="416">
        <v>142.54901960784301</v>
      </c>
      <c r="R6" s="416">
        <v>140.980392156862</v>
      </c>
      <c r="S6" s="416">
        <v>140</v>
      </c>
      <c r="T6" s="147"/>
      <c r="U6" s="537">
        <v>2</v>
      </c>
      <c r="V6" s="535">
        <v>0</v>
      </c>
      <c r="W6" s="535">
        <v>2</v>
      </c>
      <c r="X6" s="535">
        <v>0</v>
      </c>
      <c r="Y6" s="535">
        <v>160</v>
      </c>
      <c r="Z6" s="195" t="str">
        <f t="shared" si="1"/>
        <v>1,3</v>
      </c>
      <c r="AA6" s="147"/>
      <c r="AB6" s="563">
        <v>2</v>
      </c>
      <c r="AC6" s="563">
        <v>0</v>
      </c>
      <c r="AD6" s="563">
        <v>2</v>
      </c>
      <c r="AE6" s="563" t="s">
        <v>398</v>
      </c>
      <c r="AF6" s="393" t="s">
        <v>771</v>
      </c>
      <c r="AG6" s="393">
        <v>0.1</v>
      </c>
      <c r="AH6" s="393">
        <v>0</v>
      </c>
      <c r="AI6" s="393">
        <v>0</v>
      </c>
      <c r="AJ6" s="393">
        <v>0</v>
      </c>
      <c r="AK6" s="393">
        <v>0</v>
      </c>
      <c r="AL6" s="563">
        <v>1</v>
      </c>
      <c r="AM6" s="563">
        <v>6</v>
      </c>
      <c r="AN6" s="563">
        <v>6</v>
      </c>
      <c r="AO6" s="195" t="str">
        <f t="shared" si="2"/>
        <v>7,7</v>
      </c>
      <c r="AP6" s="329" t="str">
        <f t="shared" si="3"/>
        <v/>
      </c>
      <c r="AQ6" s="108">
        <f t="shared" si="4"/>
        <v>0</v>
      </c>
      <c r="AR6" s="108">
        <f t="shared" si="4"/>
        <v>0</v>
      </c>
      <c r="AS6" s="544">
        <v>3</v>
      </c>
      <c r="AT6" s="542">
        <v>87</v>
      </c>
      <c r="AU6" s="360">
        <f t="shared" si="5"/>
        <v>87</v>
      </c>
      <c r="AV6" s="360">
        <f>AU6-MIN(AU$4:AU$8)+1</f>
        <v>21</v>
      </c>
      <c r="AW6" s="360">
        <f>AT5-AT6</f>
        <v>10</v>
      </c>
      <c r="AX6" s="547">
        <f t="shared" si="0"/>
        <v>0.15873015873015872</v>
      </c>
      <c r="AY6" s="393">
        <f>AY5+1</f>
        <v>3</v>
      </c>
      <c r="AZ6" s="393">
        <f t="shared" si="6"/>
        <v>4</v>
      </c>
      <c r="BA6" s="147"/>
      <c r="BB6" s="534">
        <v>2</v>
      </c>
      <c r="BC6" s="534">
        <v>0</v>
      </c>
      <c r="BD6" s="534">
        <v>3</v>
      </c>
      <c r="BE6" s="534">
        <v>4</v>
      </c>
      <c r="BF6" s="534">
        <v>1000</v>
      </c>
      <c r="BG6" s="534">
        <v>5</v>
      </c>
      <c r="BH6" s="534">
        <v>1.10344799999999E-3</v>
      </c>
      <c r="BI6" s="534">
        <v>121.74138000000001</v>
      </c>
      <c r="BJ6" s="534">
        <v>0.5</v>
      </c>
      <c r="BK6" s="534">
        <v>0.5</v>
      </c>
      <c r="BL6" s="534">
        <v>5.0000001000000002E-2</v>
      </c>
      <c r="BM6" s="534">
        <v>2</v>
      </c>
      <c r="BN6" s="534">
        <v>1</v>
      </c>
      <c r="BO6" s="534">
        <v>0</v>
      </c>
      <c r="BP6" s="195" t="str">
        <f t="shared" si="7"/>
        <v>5,4</v>
      </c>
      <c r="BQ6" s="534"/>
      <c r="BR6" s="534"/>
      <c r="BS6" s="534"/>
      <c r="BT6" s="534"/>
      <c r="BU6" s="534"/>
      <c r="BV6" s="534"/>
      <c r="BW6" s="534"/>
      <c r="BX6" s="534"/>
      <c r="BY6" s="534"/>
      <c r="BZ6" s="534"/>
      <c r="CA6" s="534"/>
      <c r="CB6" s="534"/>
      <c r="CC6" s="534"/>
    </row>
    <row r="7" spans="1:81" ht="6.95" customHeight="1">
      <c r="A7" s="108">
        <v>1000</v>
      </c>
      <c r="B7" s="540">
        <f t="shared" si="8"/>
        <v>3</v>
      </c>
      <c r="C7" s="416">
        <v>160</v>
      </c>
      <c r="D7" s="416">
        <v>159.01960784313701</v>
      </c>
      <c r="E7" s="416">
        <v>157.450980392156</v>
      </c>
      <c r="F7" s="416">
        <v>155.88235294117601</v>
      </c>
      <c r="G7" s="416">
        <v>154.31372549019599</v>
      </c>
      <c r="H7" s="416">
        <v>152.74509803921501</v>
      </c>
      <c r="I7" s="416">
        <v>151.56862745097999</v>
      </c>
      <c r="J7" s="416">
        <v>150.78431372548999</v>
      </c>
      <c r="K7" s="416">
        <v>150</v>
      </c>
      <c r="L7" s="416">
        <v>149.21568627450901</v>
      </c>
      <c r="M7" s="416">
        <v>148.43137254901899</v>
      </c>
      <c r="N7" s="416">
        <v>147.254901960784</v>
      </c>
      <c r="O7" s="416">
        <v>145.68627450980301</v>
      </c>
      <c r="P7" s="416">
        <v>144.117647058823</v>
      </c>
      <c r="Q7" s="416">
        <v>142.54901960784301</v>
      </c>
      <c r="R7" s="416">
        <v>140.980392156862</v>
      </c>
      <c r="S7" s="416">
        <v>140</v>
      </c>
      <c r="T7" s="147"/>
      <c r="U7" s="537">
        <v>3</v>
      </c>
      <c r="V7" s="535">
        <v>0</v>
      </c>
      <c r="W7" s="535">
        <v>3</v>
      </c>
      <c r="X7" s="535">
        <v>0</v>
      </c>
      <c r="Y7" s="535">
        <v>160</v>
      </c>
      <c r="Z7" s="195" t="str">
        <f t="shared" si="1"/>
        <v>1,4</v>
      </c>
      <c r="AA7" s="147"/>
      <c r="AB7" s="563">
        <v>3</v>
      </c>
      <c r="AC7" s="563">
        <v>0</v>
      </c>
      <c r="AD7" s="563">
        <v>3</v>
      </c>
      <c r="AE7" s="563" t="s">
        <v>301</v>
      </c>
      <c r="AF7" s="393" t="s">
        <v>770</v>
      </c>
      <c r="AG7" s="393">
        <v>0.1</v>
      </c>
      <c r="AH7" s="393">
        <v>102</v>
      </c>
      <c r="AI7" s="393">
        <v>200</v>
      </c>
      <c r="AJ7" s="393">
        <v>500</v>
      </c>
      <c r="AK7" s="393">
        <v>500</v>
      </c>
      <c r="AL7" s="563">
        <v>0</v>
      </c>
      <c r="AM7" s="563">
        <v>5</v>
      </c>
      <c r="AN7" s="563">
        <v>7</v>
      </c>
      <c r="AO7" s="195" t="str">
        <f t="shared" si="2"/>
        <v>8,6</v>
      </c>
      <c r="AP7" s="329" t="str">
        <f t="shared" si="3"/>
        <v>H</v>
      </c>
      <c r="AQ7" s="108">
        <f t="shared" si="4"/>
        <v>300</v>
      </c>
      <c r="AR7" s="108">
        <f t="shared" si="4"/>
        <v>0</v>
      </c>
      <c r="AS7" s="544">
        <v>4</v>
      </c>
      <c r="AT7" s="542">
        <v>77</v>
      </c>
      <c r="AU7" s="360">
        <f t="shared" si="5"/>
        <v>77</v>
      </c>
      <c r="AV7" s="360">
        <f>AU7-MIN(AU$4:AU$8)+1</f>
        <v>11</v>
      </c>
      <c r="AW7" s="360">
        <f>AT6-AT7</f>
        <v>10</v>
      </c>
      <c r="AX7" s="547">
        <f t="shared" si="0"/>
        <v>0.15873015873015872</v>
      </c>
      <c r="AY7" s="393">
        <f>AY6+1</f>
        <v>4</v>
      </c>
      <c r="AZ7" s="393">
        <f t="shared" si="6"/>
        <v>5</v>
      </c>
      <c r="BA7" s="147"/>
      <c r="BB7" s="534">
        <v>3</v>
      </c>
      <c r="BC7" s="534">
        <v>0</v>
      </c>
      <c r="BD7" s="534">
        <v>3</v>
      </c>
      <c r="BE7" s="534">
        <v>5</v>
      </c>
      <c r="BF7" s="534">
        <v>1000</v>
      </c>
      <c r="BG7" s="534">
        <v>5</v>
      </c>
      <c r="BH7" s="534">
        <v>1.10344799999999E-3</v>
      </c>
      <c r="BI7" s="534">
        <v>120.637929999999</v>
      </c>
      <c r="BJ7" s="534">
        <v>0.5</v>
      </c>
      <c r="BK7" s="534">
        <v>0.5</v>
      </c>
      <c r="BL7" s="534">
        <v>5.0000001000000002E-2</v>
      </c>
      <c r="BM7" s="534">
        <v>2</v>
      </c>
      <c r="BN7" s="534">
        <v>1</v>
      </c>
      <c r="BO7" s="534">
        <v>0</v>
      </c>
      <c r="BP7" s="195" t="str">
        <f t="shared" si="7"/>
        <v>6,4</v>
      </c>
      <c r="BQ7" s="534"/>
      <c r="BR7" s="534"/>
      <c r="BS7" s="534"/>
      <c r="BT7" s="534"/>
      <c r="BU7" s="534"/>
      <c r="BV7" s="534"/>
      <c r="BW7" s="534"/>
      <c r="BX7" s="534"/>
      <c r="BY7" s="534"/>
      <c r="BZ7" s="534"/>
      <c r="CA7" s="534"/>
      <c r="CB7" s="534"/>
      <c r="CC7" s="534"/>
    </row>
    <row r="8" spans="1:81" ht="6.95" customHeight="1">
      <c r="A8" s="108">
        <v>1000</v>
      </c>
      <c r="B8" s="540">
        <f t="shared" si="8"/>
        <v>4</v>
      </c>
      <c r="C8" s="416">
        <v>160</v>
      </c>
      <c r="D8" s="416">
        <v>159.01960784313701</v>
      </c>
      <c r="E8" s="416">
        <v>157.450980392156</v>
      </c>
      <c r="F8" s="416">
        <v>155.88235294117601</v>
      </c>
      <c r="G8" s="416">
        <v>154.31372549019599</v>
      </c>
      <c r="H8" s="416">
        <v>152.74509803921501</v>
      </c>
      <c r="I8" s="416">
        <v>151.56862745097999</v>
      </c>
      <c r="J8" s="416">
        <v>150.78431372548999</v>
      </c>
      <c r="K8" s="416">
        <v>150</v>
      </c>
      <c r="L8" s="416">
        <v>149.21568627450901</v>
      </c>
      <c r="M8" s="416">
        <v>148.43137254901899</v>
      </c>
      <c r="N8" s="416">
        <v>147.254901960784</v>
      </c>
      <c r="O8" s="416">
        <v>145.68627450980301</v>
      </c>
      <c r="P8" s="416">
        <v>144.117647058823</v>
      </c>
      <c r="Q8" s="416">
        <v>142.54901960784301</v>
      </c>
      <c r="R8" s="416">
        <v>140.980392156862</v>
      </c>
      <c r="S8" s="416">
        <v>140</v>
      </c>
      <c r="T8" s="147"/>
      <c r="U8" s="537">
        <v>4</v>
      </c>
      <c r="V8" s="535">
        <v>0</v>
      </c>
      <c r="W8" s="535">
        <v>4</v>
      </c>
      <c r="X8" s="535">
        <v>0</v>
      </c>
      <c r="Y8" s="535">
        <v>160</v>
      </c>
      <c r="Z8" s="195" t="str">
        <f t="shared" si="1"/>
        <v>1,5</v>
      </c>
      <c r="AA8" s="147"/>
      <c r="AB8" s="563">
        <v>4</v>
      </c>
      <c r="AC8" s="563">
        <v>0</v>
      </c>
      <c r="AD8" s="563">
        <v>4</v>
      </c>
      <c r="AE8" s="563" t="s">
        <v>399</v>
      </c>
      <c r="AF8" s="393" t="s">
        <v>771</v>
      </c>
      <c r="AG8" s="393">
        <v>0.1</v>
      </c>
      <c r="AH8" s="393">
        <v>0</v>
      </c>
      <c r="AI8" s="393">
        <v>0</v>
      </c>
      <c r="AJ8" s="393">
        <v>0</v>
      </c>
      <c r="AK8" s="393">
        <v>0</v>
      </c>
      <c r="AL8" s="563">
        <v>1</v>
      </c>
      <c r="AM8" s="563">
        <v>6</v>
      </c>
      <c r="AN8" s="563">
        <v>7</v>
      </c>
      <c r="AO8" s="195" t="str">
        <f t="shared" si="2"/>
        <v>8,7</v>
      </c>
      <c r="AP8" s="329" t="str">
        <f t="shared" si="3"/>
        <v/>
      </c>
      <c r="AQ8" s="108">
        <f t="shared" si="4"/>
        <v>0</v>
      </c>
      <c r="AR8" s="108">
        <f t="shared" si="4"/>
        <v>0</v>
      </c>
      <c r="AS8" s="544">
        <v>5</v>
      </c>
      <c r="AT8" s="542">
        <v>67</v>
      </c>
      <c r="AU8" s="360">
        <f t="shared" si="5"/>
        <v>67</v>
      </c>
      <c r="AV8" s="360">
        <f>AU8-MIN(AU$4:AU$8)+1</f>
        <v>1</v>
      </c>
      <c r="AW8" s="360">
        <f>AT7-AT8</f>
        <v>10</v>
      </c>
      <c r="AX8" s="547">
        <f>AW8/SUM($AW$4:$AW$8)</f>
        <v>0.15873015873015872</v>
      </c>
      <c r="AY8" s="393">
        <f>AY7+1</f>
        <v>5</v>
      </c>
      <c r="AZ8" s="393">
        <f t="shared" si="6"/>
        <v>6</v>
      </c>
      <c r="BA8" s="147"/>
      <c r="BB8" s="534">
        <v>4</v>
      </c>
      <c r="BC8" s="534">
        <v>0</v>
      </c>
      <c r="BD8" s="534">
        <v>3</v>
      </c>
      <c r="BE8" s="534">
        <v>6</v>
      </c>
      <c r="BF8" s="534">
        <v>500</v>
      </c>
      <c r="BG8" s="534">
        <v>5</v>
      </c>
      <c r="BH8" s="534">
        <v>1.10344799999999E-3</v>
      </c>
      <c r="BI8" s="534">
        <v>119.810349999999</v>
      </c>
      <c r="BJ8" s="534">
        <v>0.5</v>
      </c>
      <c r="BK8" s="534">
        <v>0.5</v>
      </c>
      <c r="BL8" s="534">
        <v>5.0000001000000002E-2</v>
      </c>
      <c r="BM8" s="534">
        <v>2</v>
      </c>
      <c r="BN8" s="534">
        <v>1</v>
      </c>
      <c r="BO8" s="534">
        <v>0</v>
      </c>
      <c r="BP8" s="195" t="str">
        <f t="shared" si="7"/>
        <v>7,4</v>
      </c>
      <c r="BQ8" s="534"/>
      <c r="BR8" s="534"/>
      <c r="BS8" s="534"/>
      <c r="BT8" s="534"/>
      <c r="BU8" s="534"/>
      <c r="BV8" s="534"/>
      <c r="BW8" s="534"/>
      <c r="BX8" s="534"/>
      <c r="BY8" s="534"/>
      <c r="BZ8" s="534"/>
      <c r="CA8" s="534"/>
      <c r="CB8" s="534"/>
      <c r="CC8" s="534"/>
    </row>
    <row r="9" spans="1:81" ht="6.95" customHeight="1">
      <c r="A9" s="108">
        <v>1000</v>
      </c>
      <c r="B9" s="540">
        <f t="shared" si="8"/>
        <v>5</v>
      </c>
      <c r="C9" s="416">
        <v>160</v>
      </c>
      <c r="D9" s="416">
        <v>159.01960784313701</v>
      </c>
      <c r="E9" s="416">
        <v>157.450980392156</v>
      </c>
      <c r="F9" s="416">
        <v>155.88235294117601</v>
      </c>
      <c r="G9" s="416">
        <v>154.31372549019599</v>
      </c>
      <c r="H9" s="416">
        <v>152.74509803921501</v>
      </c>
      <c r="I9" s="416">
        <v>151.56862745097999</v>
      </c>
      <c r="J9" s="416">
        <v>150.78431372548999</v>
      </c>
      <c r="K9" s="416">
        <v>150</v>
      </c>
      <c r="L9" s="416">
        <v>149.21568627450901</v>
      </c>
      <c r="M9" s="416">
        <v>148.43137254901899</v>
      </c>
      <c r="N9" s="416">
        <v>147.254901960784</v>
      </c>
      <c r="O9" s="416">
        <v>145.68627450980301</v>
      </c>
      <c r="P9" s="416">
        <v>144.117647058823</v>
      </c>
      <c r="Q9" s="416">
        <v>142.54901960784301</v>
      </c>
      <c r="R9" s="416">
        <v>140.980392156862</v>
      </c>
      <c r="S9" s="416">
        <v>140</v>
      </c>
      <c r="T9" s="147"/>
      <c r="U9" s="537">
        <v>5</v>
      </c>
      <c r="V9" s="535">
        <v>0</v>
      </c>
      <c r="W9" s="535">
        <v>5</v>
      </c>
      <c r="X9" s="535">
        <v>0</v>
      </c>
      <c r="Y9" s="535">
        <v>160</v>
      </c>
      <c r="Z9" s="195" t="str">
        <f t="shared" si="1"/>
        <v>1,6</v>
      </c>
      <c r="AA9" s="147"/>
      <c r="AB9" s="563">
        <v>5</v>
      </c>
      <c r="AC9" s="563">
        <v>0</v>
      </c>
      <c r="AD9" s="563">
        <v>5</v>
      </c>
      <c r="AE9" s="563" t="s">
        <v>181</v>
      </c>
      <c r="AF9" s="393" t="s">
        <v>770</v>
      </c>
      <c r="AG9" s="393">
        <v>0.1</v>
      </c>
      <c r="AH9" s="393">
        <v>102</v>
      </c>
      <c r="AI9" s="393">
        <v>200</v>
      </c>
      <c r="AJ9" s="393">
        <v>500</v>
      </c>
      <c r="AK9" s="393">
        <v>500</v>
      </c>
      <c r="AL9" s="563">
        <v>0</v>
      </c>
      <c r="AM9" s="563">
        <v>5</v>
      </c>
      <c r="AN9" s="563">
        <v>8</v>
      </c>
      <c r="AO9" s="195" t="str">
        <f t="shared" si="2"/>
        <v>9,6</v>
      </c>
      <c r="AP9" s="329" t="str">
        <f t="shared" si="3"/>
        <v>H</v>
      </c>
      <c r="AQ9" s="108">
        <f t="shared" si="4"/>
        <v>300</v>
      </c>
      <c r="AR9" s="108">
        <f t="shared" si="4"/>
        <v>0</v>
      </c>
      <c r="AS9" s="544"/>
      <c r="AT9" s="544"/>
      <c r="AU9" s="544"/>
      <c r="AV9" s="544"/>
      <c r="AW9" s="544"/>
      <c r="AX9" s="545">
        <f>SUM(AX5:AX8)</f>
        <v>0.55555555555555558</v>
      </c>
      <c r="AY9" s="393"/>
      <c r="AZ9" s="393"/>
      <c r="BA9" s="147"/>
      <c r="BB9" s="534">
        <v>5</v>
      </c>
      <c r="BC9" s="534">
        <v>0</v>
      </c>
      <c r="BD9" s="534">
        <v>3</v>
      </c>
      <c r="BE9" s="534">
        <v>7</v>
      </c>
      <c r="BF9" s="534">
        <v>750</v>
      </c>
      <c r="BG9" s="534">
        <v>5</v>
      </c>
      <c r="BH9" s="534">
        <v>1.10344799999999E-3</v>
      </c>
      <c r="BI9" s="534">
        <v>119.120689999999</v>
      </c>
      <c r="BJ9" s="534">
        <v>0.5</v>
      </c>
      <c r="BK9" s="534">
        <v>0.5</v>
      </c>
      <c r="BL9" s="534">
        <v>5.0000001000000002E-2</v>
      </c>
      <c r="BM9" s="534">
        <v>2</v>
      </c>
      <c r="BN9" s="534">
        <v>1</v>
      </c>
      <c r="BO9" s="534">
        <v>0</v>
      </c>
      <c r="BP9" s="195" t="str">
        <f t="shared" si="7"/>
        <v>8,4</v>
      </c>
      <c r="BQ9" s="534"/>
      <c r="BR9" s="534"/>
      <c r="BS9" s="534"/>
      <c r="BT9" s="534"/>
      <c r="BU9" s="534"/>
      <c r="BV9" s="534"/>
      <c r="BW9" s="534"/>
      <c r="BX9" s="534"/>
      <c r="BY9" s="534"/>
      <c r="BZ9" s="534"/>
      <c r="CA9" s="534"/>
      <c r="CB9" s="534"/>
      <c r="CC9" s="534"/>
    </row>
    <row r="10" spans="1:81" ht="6.95" customHeight="1">
      <c r="A10" s="108">
        <v>500</v>
      </c>
      <c r="B10" s="540">
        <f t="shared" si="8"/>
        <v>6</v>
      </c>
      <c r="C10" s="416">
        <v>160</v>
      </c>
      <c r="D10" s="416">
        <v>159.01960784313701</v>
      </c>
      <c r="E10" s="416">
        <v>157.450980392156</v>
      </c>
      <c r="F10" s="416">
        <v>155.88235294117601</v>
      </c>
      <c r="G10" s="416">
        <v>154.31372549019599</v>
      </c>
      <c r="H10" s="416">
        <v>152.74509803921501</v>
      </c>
      <c r="I10" s="416">
        <v>100</v>
      </c>
      <c r="J10" s="416">
        <v>100</v>
      </c>
      <c r="K10" s="416">
        <v>100</v>
      </c>
      <c r="L10" s="416">
        <v>100</v>
      </c>
      <c r="M10" s="416">
        <v>100</v>
      </c>
      <c r="N10" s="416">
        <v>147.254901960784</v>
      </c>
      <c r="O10" s="416">
        <v>145.68627450980301</v>
      </c>
      <c r="P10" s="416">
        <v>144.117647058823</v>
      </c>
      <c r="Q10" s="416">
        <v>142.54901960784301</v>
      </c>
      <c r="R10" s="416">
        <v>140.980392156862</v>
      </c>
      <c r="S10" s="416">
        <v>140</v>
      </c>
      <c r="T10" s="147"/>
      <c r="U10" s="537">
        <v>6</v>
      </c>
      <c r="V10" s="535">
        <v>0</v>
      </c>
      <c r="W10" s="535">
        <v>6</v>
      </c>
      <c r="X10" s="535">
        <v>0</v>
      </c>
      <c r="Y10" s="535">
        <v>160</v>
      </c>
      <c r="Z10" s="195" t="str">
        <f t="shared" si="1"/>
        <v>1,7</v>
      </c>
      <c r="AA10" s="147"/>
      <c r="AB10" s="563">
        <v>6</v>
      </c>
      <c r="AC10" s="563">
        <v>0</v>
      </c>
      <c r="AD10" s="563">
        <v>6</v>
      </c>
      <c r="AE10" s="563" t="s">
        <v>400</v>
      </c>
      <c r="AF10" s="393" t="s">
        <v>771</v>
      </c>
      <c r="AG10" s="393">
        <v>0.1</v>
      </c>
      <c r="AH10" s="393">
        <v>0</v>
      </c>
      <c r="AI10" s="393">
        <v>0</v>
      </c>
      <c r="AJ10" s="393">
        <v>0</v>
      </c>
      <c r="AK10" s="393">
        <v>0</v>
      </c>
      <c r="AL10" s="563">
        <v>1</v>
      </c>
      <c r="AM10" s="563">
        <v>6</v>
      </c>
      <c r="AN10" s="563">
        <v>8</v>
      </c>
      <c r="AO10" s="195" t="str">
        <f t="shared" si="2"/>
        <v>9,7</v>
      </c>
      <c r="AP10" s="329" t="str">
        <f t="shared" si="3"/>
        <v/>
      </c>
      <c r="AQ10" s="108">
        <f t="shared" si="4"/>
        <v>0</v>
      </c>
      <c r="AR10" s="108">
        <f t="shared" si="4"/>
        <v>0</v>
      </c>
      <c r="AS10" s="544"/>
      <c r="AT10" s="544"/>
      <c r="AU10" s="544"/>
      <c r="AV10" s="544"/>
      <c r="AW10" s="544"/>
      <c r="AX10" s="548"/>
      <c r="AY10" s="393"/>
      <c r="AZ10" s="393"/>
      <c r="BA10" s="147"/>
      <c r="BB10" s="534">
        <v>6</v>
      </c>
      <c r="BC10" s="534">
        <v>0</v>
      </c>
      <c r="BD10" s="534">
        <v>4</v>
      </c>
      <c r="BE10" s="534">
        <v>7</v>
      </c>
      <c r="BF10" s="534">
        <v>1000</v>
      </c>
      <c r="BG10" s="534">
        <v>5</v>
      </c>
      <c r="BH10" s="534">
        <v>1.10344799999999E-3</v>
      </c>
      <c r="BI10" s="534">
        <v>118.155169999999</v>
      </c>
      <c r="BJ10" s="534">
        <v>0.5</v>
      </c>
      <c r="BK10" s="534">
        <v>0.5</v>
      </c>
      <c r="BL10" s="534">
        <v>5.0000001000000002E-2</v>
      </c>
      <c r="BM10" s="534">
        <v>2</v>
      </c>
      <c r="BN10" s="534">
        <v>1</v>
      </c>
      <c r="BO10" s="534">
        <v>0</v>
      </c>
      <c r="BP10" s="195" t="str">
        <f t="shared" si="7"/>
        <v>8,5</v>
      </c>
      <c r="BQ10" s="534"/>
      <c r="BR10" s="534"/>
      <c r="BS10" s="534"/>
      <c r="BT10" s="534"/>
      <c r="BU10" s="534"/>
      <c r="BV10" s="534"/>
      <c r="BW10" s="534"/>
      <c r="BX10" s="534"/>
      <c r="BY10" s="534"/>
      <c r="BZ10" s="534"/>
      <c r="CA10" s="534"/>
      <c r="CB10" s="534"/>
      <c r="CC10" s="534"/>
    </row>
    <row r="11" spans="1:81" ht="6.95" customHeight="1">
      <c r="A11" s="108">
        <v>500</v>
      </c>
      <c r="B11" s="540">
        <f t="shared" si="8"/>
        <v>7</v>
      </c>
      <c r="C11" s="416">
        <v>160</v>
      </c>
      <c r="D11" s="416">
        <v>159.01960784313701</v>
      </c>
      <c r="E11" s="416">
        <v>157.450980392156</v>
      </c>
      <c r="F11" s="416">
        <v>155.88235294117601</v>
      </c>
      <c r="G11" s="416">
        <v>154.31372549019599</v>
      </c>
      <c r="H11" s="416">
        <v>152.74509803921501</v>
      </c>
      <c r="I11" s="416">
        <v>100</v>
      </c>
      <c r="J11" s="416">
        <v>95</v>
      </c>
      <c r="K11" s="416">
        <v>95</v>
      </c>
      <c r="L11" s="416">
        <v>95</v>
      </c>
      <c r="M11" s="416">
        <v>100</v>
      </c>
      <c r="N11" s="416">
        <v>147.254901960784</v>
      </c>
      <c r="O11" s="416">
        <v>145.68627450980301</v>
      </c>
      <c r="P11" s="416">
        <v>144.117647058823</v>
      </c>
      <c r="Q11" s="416">
        <v>142.54901960784301</v>
      </c>
      <c r="R11" s="416">
        <v>140.980392156862</v>
      </c>
      <c r="S11" s="416">
        <v>140</v>
      </c>
      <c r="T11" s="147"/>
      <c r="U11" s="537">
        <v>7</v>
      </c>
      <c r="V11" s="535">
        <v>0</v>
      </c>
      <c r="W11" s="535">
        <v>7</v>
      </c>
      <c r="X11" s="535">
        <v>0</v>
      </c>
      <c r="Y11" s="535">
        <v>160</v>
      </c>
      <c r="Z11" s="195" t="str">
        <f t="shared" si="1"/>
        <v>1,8</v>
      </c>
      <c r="AA11" s="147"/>
      <c r="AB11" s="563">
        <v>7</v>
      </c>
      <c r="AC11" s="563">
        <v>0</v>
      </c>
      <c r="AD11" s="563">
        <v>7</v>
      </c>
      <c r="AE11" s="563" t="s">
        <v>302</v>
      </c>
      <c r="AF11" s="393" t="s">
        <v>770</v>
      </c>
      <c r="AG11" s="393">
        <v>0.1</v>
      </c>
      <c r="AH11" s="393">
        <v>102</v>
      </c>
      <c r="AI11" s="393">
        <v>200</v>
      </c>
      <c r="AJ11" s="393">
        <v>500</v>
      </c>
      <c r="AK11" s="393">
        <v>500</v>
      </c>
      <c r="AL11" s="563">
        <v>0</v>
      </c>
      <c r="AM11" s="563">
        <v>5</v>
      </c>
      <c r="AN11" s="563">
        <v>9</v>
      </c>
      <c r="AO11" s="195" t="str">
        <f t="shared" si="2"/>
        <v>10,6</v>
      </c>
      <c r="AP11" s="329" t="str">
        <f t="shared" si="3"/>
        <v>H</v>
      </c>
      <c r="AQ11" s="108">
        <f t="shared" si="4"/>
        <v>300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34">
        <v>7</v>
      </c>
      <c r="BC11" s="534">
        <v>0</v>
      </c>
      <c r="BD11" s="534">
        <v>5</v>
      </c>
      <c r="BE11" s="534">
        <v>7</v>
      </c>
      <c r="BF11" s="534">
        <v>1000</v>
      </c>
      <c r="BG11" s="534">
        <v>5</v>
      </c>
      <c r="BH11" s="534">
        <v>1.10344799999999E-3</v>
      </c>
      <c r="BI11" s="534">
        <v>117.05173000000001</v>
      </c>
      <c r="BJ11" s="534">
        <v>0.5</v>
      </c>
      <c r="BK11" s="534">
        <v>0.5</v>
      </c>
      <c r="BL11" s="534">
        <v>5.0000001000000002E-2</v>
      </c>
      <c r="BM11" s="534">
        <v>1</v>
      </c>
      <c r="BN11" s="534">
        <v>1</v>
      </c>
      <c r="BO11" s="534">
        <v>0</v>
      </c>
      <c r="BP11" s="195" t="str">
        <f t="shared" si="7"/>
        <v>8,6</v>
      </c>
      <c r="BQ11" s="534"/>
      <c r="BR11" s="534"/>
      <c r="BS11" s="534"/>
      <c r="BT11" s="534"/>
      <c r="BU11" s="534"/>
      <c r="BV11" s="534"/>
      <c r="BW11" s="534"/>
      <c r="BX11" s="534"/>
      <c r="BY11" s="534"/>
      <c r="BZ11" s="534"/>
      <c r="CA11" s="534"/>
      <c r="CB11" s="534"/>
      <c r="CC11" s="534"/>
    </row>
    <row r="12" spans="1:81" ht="6.95" customHeight="1">
      <c r="A12" s="108">
        <v>500</v>
      </c>
      <c r="B12" s="540">
        <f t="shared" si="8"/>
        <v>8</v>
      </c>
      <c r="C12" s="416">
        <v>160</v>
      </c>
      <c r="D12" s="416">
        <v>159.01960784313701</v>
      </c>
      <c r="E12" s="416">
        <v>157.450980392156</v>
      </c>
      <c r="F12" s="416">
        <v>155.88235294117601</v>
      </c>
      <c r="G12" s="416">
        <v>154.31372549019599</v>
      </c>
      <c r="H12" s="416">
        <v>152.74509803921501</v>
      </c>
      <c r="I12" s="416">
        <v>100</v>
      </c>
      <c r="J12" s="416">
        <v>95</v>
      </c>
      <c r="K12" s="416">
        <v>95</v>
      </c>
      <c r="L12" s="416">
        <v>95</v>
      </c>
      <c r="M12" s="416">
        <v>100</v>
      </c>
      <c r="N12" s="416">
        <v>147.254901960784</v>
      </c>
      <c r="O12" s="416">
        <v>145.68627450980301</v>
      </c>
      <c r="P12" s="416">
        <v>144.117647058823</v>
      </c>
      <c r="Q12" s="416">
        <v>142.54901960784301</v>
      </c>
      <c r="R12" s="416">
        <v>140.980392156862</v>
      </c>
      <c r="S12" s="416">
        <v>140</v>
      </c>
      <c r="T12" s="147"/>
      <c r="U12" s="537">
        <v>8</v>
      </c>
      <c r="V12" s="535">
        <v>0</v>
      </c>
      <c r="W12" s="535">
        <v>8</v>
      </c>
      <c r="X12" s="535">
        <v>0</v>
      </c>
      <c r="Y12" s="535">
        <v>160</v>
      </c>
      <c r="Z12" s="195" t="str">
        <f t="shared" si="1"/>
        <v>1,9</v>
      </c>
      <c r="AA12" s="147"/>
      <c r="AB12" s="563">
        <v>8</v>
      </c>
      <c r="AC12" s="563">
        <v>0</v>
      </c>
      <c r="AD12" s="563">
        <v>8</v>
      </c>
      <c r="AE12" s="563" t="s">
        <v>772</v>
      </c>
      <c r="AF12" s="393" t="s">
        <v>771</v>
      </c>
      <c r="AG12" s="393">
        <v>0.1</v>
      </c>
      <c r="AH12" s="393">
        <v>0</v>
      </c>
      <c r="AI12" s="393">
        <v>0</v>
      </c>
      <c r="AJ12" s="393">
        <v>0</v>
      </c>
      <c r="AK12" s="393">
        <v>0</v>
      </c>
      <c r="AL12" s="563">
        <v>1</v>
      </c>
      <c r="AM12" s="563">
        <v>6</v>
      </c>
      <c r="AN12" s="563">
        <v>9</v>
      </c>
      <c r="AO12" s="195" t="str">
        <f t="shared" si="2"/>
        <v>10,7</v>
      </c>
      <c r="AP12" s="329" t="str">
        <f t="shared" si="3"/>
        <v/>
      </c>
      <c r="AQ12" s="108">
        <f t="shared" si="4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34">
        <v>8</v>
      </c>
      <c r="BC12" s="534">
        <v>0</v>
      </c>
      <c r="BD12" s="534">
        <v>11</v>
      </c>
      <c r="BE12" s="534">
        <v>8</v>
      </c>
      <c r="BF12" s="534">
        <v>1000</v>
      </c>
      <c r="BG12" s="534">
        <v>5</v>
      </c>
      <c r="BH12" s="534">
        <v>8.2063199999999898E-4</v>
      </c>
      <c r="BI12" s="534">
        <v>114.439679999999</v>
      </c>
      <c r="BJ12" s="534">
        <v>0.5</v>
      </c>
      <c r="BK12" s="534">
        <v>0.5</v>
      </c>
      <c r="BL12" s="534">
        <v>5.0000001000000002E-2</v>
      </c>
      <c r="BM12" s="534">
        <v>1</v>
      </c>
      <c r="BN12" s="534">
        <v>1</v>
      </c>
      <c r="BO12" s="534">
        <v>0</v>
      </c>
      <c r="BP12" s="195" t="str">
        <f t="shared" si="7"/>
        <v>9,12</v>
      </c>
      <c r="BQ12" s="534"/>
      <c r="BR12" s="534"/>
      <c r="BS12" s="534"/>
      <c r="BT12" s="534"/>
      <c r="BU12" s="534"/>
      <c r="BV12" s="534"/>
      <c r="BW12" s="534"/>
      <c r="BX12" s="534"/>
      <c r="BY12" s="534"/>
      <c r="BZ12" s="534"/>
      <c r="CA12" s="534"/>
      <c r="CB12" s="534"/>
      <c r="CC12" s="534"/>
    </row>
    <row r="13" spans="1:81" ht="6.95" customHeight="1">
      <c r="A13" s="108">
        <v>500</v>
      </c>
      <c r="B13" s="540">
        <f t="shared" si="8"/>
        <v>9</v>
      </c>
      <c r="C13" s="416">
        <v>160</v>
      </c>
      <c r="D13" s="416">
        <v>159.01960784313701</v>
      </c>
      <c r="E13" s="416">
        <v>157.450980392156</v>
      </c>
      <c r="F13" s="416">
        <v>155.88235294117601</v>
      </c>
      <c r="G13" s="416">
        <v>154.31372549019599</v>
      </c>
      <c r="H13" s="416">
        <v>152.74509803921501</v>
      </c>
      <c r="I13" s="416">
        <v>100</v>
      </c>
      <c r="J13" s="416">
        <v>95</v>
      </c>
      <c r="K13" s="416">
        <v>95</v>
      </c>
      <c r="L13" s="416">
        <v>95</v>
      </c>
      <c r="M13" s="416">
        <v>100</v>
      </c>
      <c r="N13" s="416">
        <v>147.254901960784</v>
      </c>
      <c r="O13" s="416">
        <v>145.68627450980301</v>
      </c>
      <c r="P13" s="416">
        <v>144.117647058823</v>
      </c>
      <c r="Q13" s="416">
        <v>142.54901960784301</v>
      </c>
      <c r="R13" s="416">
        <v>140.980392156862</v>
      </c>
      <c r="S13" s="416">
        <v>140</v>
      </c>
      <c r="T13" s="147"/>
      <c r="U13" s="537">
        <v>9</v>
      </c>
      <c r="V13" s="535">
        <v>0</v>
      </c>
      <c r="W13" s="535">
        <v>9</v>
      </c>
      <c r="X13" s="535">
        <v>0</v>
      </c>
      <c r="Y13" s="535">
        <v>160</v>
      </c>
      <c r="Z13" s="195" t="str">
        <f t="shared" si="1"/>
        <v>1,10</v>
      </c>
      <c r="AA13" s="147"/>
      <c r="AB13" s="563">
        <v>9</v>
      </c>
      <c r="AC13" s="563">
        <v>0</v>
      </c>
      <c r="AD13" s="563">
        <v>9</v>
      </c>
      <c r="AE13" s="563" t="s">
        <v>773</v>
      </c>
      <c r="AF13" s="393" t="s">
        <v>770</v>
      </c>
      <c r="AG13" s="393">
        <v>0.1</v>
      </c>
      <c r="AH13" s="393">
        <v>102</v>
      </c>
      <c r="AI13" s="393">
        <v>200</v>
      </c>
      <c r="AJ13" s="393">
        <v>500</v>
      </c>
      <c r="AK13" s="393">
        <v>500</v>
      </c>
      <c r="AL13" s="563">
        <v>0</v>
      </c>
      <c r="AM13" s="563">
        <v>5</v>
      </c>
      <c r="AN13" s="563">
        <v>10</v>
      </c>
      <c r="AO13" s="195" t="str">
        <f t="shared" si="2"/>
        <v>11,6</v>
      </c>
      <c r="AP13" s="329" t="str">
        <f t="shared" si="3"/>
        <v>H</v>
      </c>
      <c r="AQ13" s="108">
        <f t="shared" si="4"/>
        <v>300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34">
        <v>9</v>
      </c>
      <c r="BC13" s="534">
        <v>0</v>
      </c>
      <c r="BD13" s="534">
        <v>12</v>
      </c>
      <c r="BE13" s="534">
        <v>8</v>
      </c>
      <c r="BF13" s="534">
        <v>1000</v>
      </c>
      <c r="BG13" s="534">
        <v>5</v>
      </c>
      <c r="BH13" s="534">
        <v>8.2063199999999898E-4</v>
      </c>
      <c r="BI13" s="534">
        <v>113.61905</v>
      </c>
      <c r="BJ13" s="534">
        <v>0.5</v>
      </c>
      <c r="BK13" s="534">
        <v>0.5</v>
      </c>
      <c r="BL13" s="534">
        <v>5.0000001000000002E-2</v>
      </c>
      <c r="BM13" s="534">
        <v>2</v>
      </c>
      <c r="BN13" s="534">
        <v>1</v>
      </c>
      <c r="BO13" s="534">
        <v>0</v>
      </c>
      <c r="BP13" s="195" t="str">
        <f t="shared" si="7"/>
        <v>9,13</v>
      </c>
      <c r="BQ13" s="534"/>
      <c r="BR13" s="534"/>
      <c r="BS13" s="534"/>
      <c r="BT13" s="534"/>
      <c r="BU13" s="534"/>
      <c r="BV13" s="534"/>
      <c r="BW13" s="534"/>
      <c r="BX13" s="534"/>
      <c r="BY13" s="534"/>
      <c r="BZ13" s="534"/>
      <c r="CA13" s="534"/>
      <c r="CB13" s="534"/>
      <c r="CC13" s="534"/>
    </row>
    <row r="14" spans="1:81" ht="6.95" customHeight="1">
      <c r="A14" s="108">
        <v>500</v>
      </c>
      <c r="B14" s="540">
        <f t="shared" si="8"/>
        <v>10</v>
      </c>
      <c r="C14" s="416">
        <v>160</v>
      </c>
      <c r="D14" s="416">
        <v>159.01960784313701</v>
      </c>
      <c r="E14" s="416">
        <v>157.450980392156</v>
      </c>
      <c r="F14" s="416">
        <v>155.88235294117601</v>
      </c>
      <c r="G14" s="416">
        <v>154.31372549019599</v>
      </c>
      <c r="H14" s="416">
        <v>152.74509803921501</v>
      </c>
      <c r="I14" s="416">
        <v>100</v>
      </c>
      <c r="J14" s="416">
        <v>100</v>
      </c>
      <c r="K14" s="416">
        <v>100</v>
      </c>
      <c r="L14" s="416">
        <v>100</v>
      </c>
      <c r="M14" s="416">
        <v>100</v>
      </c>
      <c r="N14" s="416">
        <v>147.254901960784</v>
      </c>
      <c r="O14" s="416">
        <v>145.68627450980301</v>
      </c>
      <c r="P14" s="416">
        <v>144.117647058823</v>
      </c>
      <c r="Q14" s="416">
        <v>142.54901960784301</v>
      </c>
      <c r="R14" s="416">
        <v>140.980392156862</v>
      </c>
      <c r="S14" s="416">
        <v>140</v>
      </c>
      <c r="T14" s="147"/>
      <c r="U14" s="537">
        <v>10</v>
      </c>
      <c r="V14" s="535">
        <v>0</v>
      </c>
      <c r="W14" s="535">
        <v>10</v>
      </c>
      <c r="X14" s="535">
        <v>0</v>
      </c>
      <c r="Y14" s="535">
        <v>160</v>
      </c>
      <c r="Z14" s="195" t="str">
        <f t="shared" si="1"/>
        <v>1,11</v>
      </c>
      <c r="AA14" s="147"/>
      <c r="AB14" s="563">
        <v>10</v>
      </c>
      <c r="AC14" s="563">
        <v>0</v>
      </c>
      <c r="AD14" s="563">
        <v>10</v>
      </c>
      <c r="AE14" s="563" t="s">
        <v>774</v>
      </c>
      <c r="AF14" s="393" t="s">
        <v>770</v>
      </c>
      <c r="AG14" s="393">
        <v>0.1</v>
      </c>
      <c r="AH14" s="393">
        <v>102</v>
      </c>
      <c r="AI14" s="393">
        <v>200</v>
      </c>
      <c r="AJ14" s="393">
        <v>500</v>
      </c>
      <c r="AK14" s="393">
        <v>500</v>
      </c>
      <c r="AL14" s="563">
        <v>0</v>
      </c>
      <c r="AM14" s="563">
        <v>6</v>
      </c>
      <c r="AN14" s="563">
        <v>11</v>
      </c>
      <c r="AO14" s="195" t="str">
        <f t="shared" si="2"/>
        <v>12,7</v>
      </c>
      <c r="AP14" s="329" t="str">
        <f t="shared" si="3"/>
        <v>H</v>
      </c>
      <c r="AQ14" s="108">
        <f t="shared" si="4"/>
        <v>300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34">
        <v>10</v>
      </c>
      <c r="BC14" s="534">
        <v>0</v>
      </c>
      <c r="BD14" s="534">
        <v>13</v>
      </c>
      <c r="BE14" s="534">
        <v>9</v>
      </c>
      <c r="BF14" s="534">
        <v>559</v>
      </c>
      <c r="BG14" s="534">
        <v>5</v>
      </c>
      <c r="BH14" s="534">
        <v>8.2063199999999898E-4</v>
      </c>
      <c r="BI14" s="534">
        <v>112.97937</v>
      </c>
      <c r="BJ14" s="534">
        <v>0.5</v>
      </c>
      <c r="BK14" s="534">
        <v>0.5</v>
      </c>
      <c r="BL14" s="534">
        <v>5.0000001000000002E-2</v>
      </c>
      <c r="BM14" s="534">
        <v>2</v>
      </c>
      <c r="BN14" s="534">
        <v>1</v>
      </c>
      <c r="BO14" s="534">
        <v>0</v>
      </c>
      <c r="BP14" s="195" t="str">
        <f t="shared" si="7"/>
        <v>10,14</v>
      </c>
      <c r="BQ14" s="534"/>
      <c r="BR14" s="534"/>
      <c r="BS14" s="534"/>
      <c r="BT14" s="534"/>
      <c r="BU14" s="534"/>
      <c r="BV14" s="534"/>
      <c r="BW14" s="534"/>
      <c r="BX14" s="534"/>
      <c r="BY14" s="534"/>
      <c r="BZ14" s="534"/>
      <c r="CA14" s="534"/>
      <c r="CB14" s="534"/>
      <c r="CC14" s="534"/>
    </row>
    <row r="15" spans="1:81" ht="6.95" customHeight="1">
      <c r="A15" s="108">
        <v>1000</v>
      </c>
      <c r="B15" s="540">
        <f t="shared" si="8"/>
        <v>11</v>
      </c>
      <c r="C15" s="416">
        <v>160</v>
      </c>
      <c r="D15" s="416">
        <v>159.01960784313701</v>
      </c>
      <c r="E15" s="416">
        <v>157.450980392156</v>
      </c>
      <c r="F15" s="416">
        <v>155.88235294117601</v>
      </c>
      <c r="G15" s="416">
        <v>154.31372549019599</v>
      </c>
      <c r="H15" s="416">
        <v>152.74509803921501</v>
      </c>
      <c r="I15" s="416">
        <v>151.56862745097999</v>
      </c>
      <c r="J15" s="416">
        <v>150.78431372548999</v>
      </c>
      <c r="K15" s="416">
        <v>150</v>
      </c>
      <c r="L15" s="416">
        <v>149.21568627450901</v>
      </c>
      <c r="M15" s="416">
        <v>148.43137254901899</v>
      </c>
      <c r="N15" s="416">
        <v>147.254901960784</v>
      </c>
      <c r="O15" s="416">
        <v>145.68627450980301</v>
      </c>
      <c r="P15" s="416">
        <v>144.117647058823</v>
      </c>
      <c r="Q15" s="416">
        <v>142.54901960784301</v>
      </c>
      <c r="R15" s="416">
        <v>140.980392156862</v>
      </c>
      <c r="S15" s="416">
        <v>140</v>
      </c>
      <c r="T15" s="147"/>
      <c r="U15" s="537">
        <v>11</v>
      </c>
      <c r="V15" s="535">
        <v>0</v>
      </c>
      <c r="W15" s="535">
        <v>11</v>
      </c>
      <c r="X15" s="535">
        <v>0</v>
      </c>
      <c r="Y15" s="535">
        <v>160</v>
      </c>
      <c r="Z15" s="195" t="str">
        <f t="shared" si="1"/>
        <v>1,12</v>
      </c>
      <c r="AA15" s="147"/>
      <c r="AB15" s="563">
        <v>11</v>
      </c>
      <c r="AC15" s="563">
        <v>0</v>
      </c>
      <c r="AD15" s="563">
        <v>11</v>
      </c>
      <c r="AE15" s="563" t="s">
        <v>775</v>
      </c>
      <c r="AF15" s="393" t="s">
        <v>771</v>
      </c>
      <c r="AG15" s="393">
        <v>0.1</v>
      </c>
      <c r="AH15" s="393">
        <v>0</v>
      </c>
      <c r="AI15" s="393">
        <v>0</v>
      </c>
      <c r="AJ15" s="393">
        <v>0</v>
      </c>
      <c r="AK15" s="393">
        <v>0</v>
      </c>
      <c r="AL15" s="563">
        <v>1</v>
      </c>
      <c r="AM15" s="563">
        <v>6</v>
      </c>
      <c r="AN15" s="563">
        <v>10</v>
      </c>
      <c r="AO15" s="195" t="str">
        <f t="shared" si="2"/>
        <v>11,7</v>
      </c>
      <c r="AP15" s="329" t="str">
        <f t="shared" si="3"/>
        <v/>
      </c>
      <c r="AQ15" s="108">
        <f t="shared" si="4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34">
        <v>11</v>
      </c>
      <c r="BC15" s="534">
        <v>0</v>
      </c>
      <c r="BD15" s="534">
        <v>13</v>
      </c>
      <c r="BE15" s="534">
        <v>9</v>
      </c>
      <c r="BF15" s="534">
        <v>559</v>
      </c>
      <c r="BG15" s="534">
        <v>5</v>
      </c>
      <c r="BH15" s="534">
        <v>8.2063199999999898E-4</v>
      </c>
      <c r="BI15" s="534">
        <v>112.520629999999</v>
      </c>
      <c r="BJ15" s="534">
        <v>0.5</v>
      </c>
      <c r="BK15" s="534">
        <v>0.5</v>
      </c>
      <c r="BL15" s="534">
        <v>5.0000001000000002E-2</v>
      </c>
      <c r="BM15" s="534">
        <v>2</v>
      </c>
      <c r="BN15" s="534">
        <v>1</v>
      </c>
      <c r="BO15" s="534">
        <v>0</v>
      </c>
      <c r="BP15" s="195" t="str">
        <f t="shared" si="7"/>
        <v>10,14</v>
      </c>
      <c r="BQ15" s="534"/>
      <c r="BR15" s="534"/>
      <c r="BS15" s="534"/>
      <c r="BT15" s="534"/>
      <c r="BU15" s="534"/>
      <c r="BV15" s="534"/>
      <c r="BW15" s="534"/>
      <c r="BX15" s="534"/>
      <c r="BY15" s="534"/>
      <c r="BZ15" s="534"/>
      <c r="CA15" s="534"/>
      <c r="CB15" s="534"/>
      <c r="CC15" s="534"/>
    </row>
    <row r="16" spans="1:81" ht="6.95" customHeight="1">
      <c r="A16" s="108">
        <v>1000</v>
      </c>
      <c r="B16" s="540">
        <f t="shared" si="8"/>
        <v>12</v>
      </c>
      <c r="C16" s="416">
        <v>160</v>
      </c>
      <c r="D16" s="416">
        <v>159.01960784313701</v>
      </c>
      <c r="E16" s="416">
        <v>157.450980392156</v>
      </c>
      <c r="F16" s="416">
        <v>155.88235294117601</v>
      </c>
      <c r="G16" s="416">
        <v>154.31372549019599</v>
      </c>
      <c r="H16" s="416">
        <v>152.74509803921501</v>
      </c>
      <c r="I16" s="416">
        <v>151.56862745097999</v>
      </c>
      <c r="J16" s="416">
        <v>150.78431372548999</v>
      </c>
      <c r="K16" s="416">
        <v>150</v>
      </c>
      <c r="L16" s="416">
        <v>149.21568627450901</v>
      </c>
      <c r="M16" s="416">
        <v>148.43137254901899</v>
      </c>
      <c r="N16" s="416">
        <v>147.254901960784</v>
      </c>
      <c r="O16" s="416">
        <v>145.68627450980301</v>
      </c>
      <c r="P16" s="416">
        <v>144.117647058823</v>
      </c>
      <c r="Q16" s="416">
        <v>142.54901960784301</v>
      </c>
      <c r="R16" s="416">
        <v>140.980392156862</v>
      </c>
      <c r="S16" s="416">
        <v>140</v>
      </c>
      <c r="T16" s="147"/>
      <c r="U16" s="537">
        <v>12</v>
      </c>
      <c r="V16" s="535">
        <v>0</v>
      </c>
      <c r="W16" s="535">
        <v>12</v>
      </c>
      <c r="X16" s="535">
        <v>0</v>
      </c>
      <c r="Y16" s="535">
        <v>160</v>
      </c>
      <c r="Z16" s="195" t="str">
        <f t="shared" si="1"/>
        <v>1,13</v>
      </c>
      <c r="AA16" s="147"/>
      <c r="AB16" s="563">
        <v>12</v>
      </c>
      <c r="AC16" s="563">
        <v>0</v>
      </c>
      <c r="AD16" s="563">
        <v>12</v>
      </c>
      <c r="AE16" s="563" t="s">
        <v>314</v>
      </c>
      <c r="AF16" s="393" t="s">
        <v>770</v>
      </c>
      <c r="AG16" s="393">
        <v>0.1</v>
      </c>
      <c r="AH16" s="393">
        <v>102</v>
      </c>
      <c r="AI16" s="393">
        <v>200</v>
      </c>
      <c r="AJ16" s="393">
        <v>500</v>
      </c>
      <c r="AK16" s="393">
        <v>500</v>
      </c>
      <c r="AL16" s="563">
        <v>0</v>
      </c>
      <c r="AM16" s="563">
        <v>7</v>
      </c>
      <c r="AN16" s="563">
        <v>5</v>
      </c>
      <c r="AO16" s="195" t="str">
        <f t="shared" si="2"/>
        <v>6,8</v>
      </c>
      <c r="AP16" s="329" t="str">
        <f t="shared" si="3"/>
        <v>H</v>
      </c>
      <c r="AQ16" s="108">
        <f t="shared" si="4"/>
        <v>300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34">
        <v>12</v>
      </c>
      <c r="BC16" s="534">
        <v>0</v>
      </c>
      <c r="BD16" s="534">
        <v>14</v>
      </c>
      <c r="BE16" s="534">
        <v>9</v>
      </c>
      <c r="BF16" s="534">
        <v>1000</v>
      </c>
      <c r="BG16" s="534">
        <v>5</v>
      </c>
      <c r="BH16" s="534">
        <v>8.2063199999999898E-4</v>
      </c>
      <c r="BI16" s="534">
        <v>111.880949999999</v>
      </c>
      <c r="BJ16" s="534">
        <v>0.5</v>
      </c>
      <c r="BK16" s="534">
        <v>0.5</v>
      </c>
      <c r="BL16" s="534">
        <v>5.0000001000000002E-2</v>
      </c>
      <c r="BM16" s="534">
        <v>2</v>
      </c>
      <c r="BN16" s="534">
        <v>1</v>
      </c>
      <c r="BO16" s="534">
        <v>0</v>
      </c>
      <c r="BP16" s="195" t="str">
        <f t="shared" si="7"/>
        <v>10,15</v>
      </c>
      <c r="BQ16" s="534"/>
      <c r="BR16" s="534"/>
      <c r="BS16" s="534"/>
      <c r="BT16" s="534"/>
      <c r="BU16" s="534"/>
      <c r="BV16" s="534"/>
      <c r="BW16" s="534"/>
      <c r="BX16" s="534"/>
      <c r="BY16" s="534"/>
      <c r="BZ16" s="534"/>
      <c r="CA16" s="534"/>
      <c r="CB16" s="534"/>
      <c r="CC16" s="534"/>
    </row>
    <row r="17" spans="1:81" ht="6.95" customHeight="1">
      <c r="A17" s="108">
        <v>1000</v>
      </c>
      <c r="B17" s="540">
        <f t="shared" si="8"/>
        <v>13</v>
      </c>
      <c r="C17" s="416">
        <v>160</v>
      </c>
      <c r="D17" s="416">
        <v>159.01960784313701</v>
      </c>
      <c r="E17" s="416">
        <v>157.450980392156</v>
      </c>
      <c r="F17" s="416">
        <v>155.88235294117601</v>
      </c>
      <c r="G17" s="416">
        <v>154.31372549019599</v>
      </c>
      <c r="H17" s="416">
        <v>152.74509803921501</v>
      </c>
      <c r="I17" s="416">
        <v>151.56862745097999</v>
      </c>
      <c r="J17" s="416">
        <v>150.78431372548999</v>
      </c>
      <c r="K17" s="416">
        <v>150</v>
      </c>
      <c r="L17" s="416">
        <v>149.21568627450901</v>
      </c>
      <c r="M17" s="416">
        <v>148.43137254901899</v>
      </c>
      <c r="N17" s="416">
        <v>147.254901960784</v>
      </c>
      <c r="O17" s="416">
        <v>145.68627450980301</v>
      </c>
      <c r="P17" s="416">
        <v>144.117647058823</v>
      </c>
      <c r="Q17" s="416">
        <v>142.54901960784301</v>
      </c>
      <c r="R17" s="416">
        <v>140.980392156862</v>
      </c>
      <c r="S17" s="416">
        <v>140</v>
      </c>
      <c r="T17" s="147"/>
      <c r="U17" s="537">
        <v>13</v>
      </c>
      <c r="V17" s="535">
        <v>0</v>
      </c>
      <c r="W17" s="535">
        <v>13</v>
      </c>
      <c r="X17" s="535">
        <v>0</v>
      </c>
      <c r="Y17" s="535">
        <v>160</v>
      </c>
      <c r="Z17" s="195" t="str">
        <f t="shared" si="1"/>
        <v>1,14</v>
      </c>
      <c r="AA17" s="147"/>
      <c r="AB17" s="563">
        <v>13</v>
      </c>
      <c r="AC17" s="563">
        <v>0</v>
      </c>
      <c r="AD17" s="563">
        <v>13</v>
      </c>
      <c r="AE17" s="563" t="s">
        <v>406</v>
      </c>
      <c r="AF17" s="393" t="s">
        <v>771</v>
      </c>
      <c r="AG17" s="393">
        <v>0.1</v>
      </c>
      <c r="AH17" s="393">
        <v>0</v>
      </c>
      <c r="AI17" s="393">
        <v>0</v>
      </c>
      <c r="AJ17" s="393">
        <v>0</v>
      </c>
      <c r="AK17" s="393">
        <v>0</v>
      </c>
      <c r="AL17" s="563">
        <v>1</v>
      </c>
      <c r="AM17" s="563">
        <v>7</v>
      </c>
      <c r="AN17" s="563">
        <v>6</v>
      </c>
      <c r="AO17" s="195" t="str">
        <f t="shared" si="2"/>
        <v>7,8</v>
      </c>
      <c r="AP17" s="329" t="str">
        <f t="shared" si="3"/>
        <v/>
      </c>
      <c r="AQ17" s="108">
        <f t="shared" si="4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34">
        <v>13</v>
      </c>
      <c r="BC17" s="534">
        <v>0</v>
      </c>
      <c r="BD17" s="534">
        <v>15</v>
      </c>
      <c r="BE17" s="534">
        <v>9</v>
      </c>
      <c r="BF17" s="534">
        <v>1000</v>
      </c>
      <c r="BG17" s="534">
        <v>5</v>
      </c>
      <c r="BH17" s="534">
        <v>8.2063199999999898E-4</v>
      </c>
      <c r="BI17" s="534">
        <v>111.06032</v>
      </c>
      <c r="BJ17" s="534">
        <v>0.5</v>
      </c>
      <c r="BK17" s="534">
        <v>0.5</v>
      </c>
      <c r="BL17" s="534">
        <v>5.0000001000000002E-2</v>
      </c>
      <c r="BM17" s="534">
        <v>1</v>
      </c>
      <c r="BN17" s="534">
        <v>1</v>
      </c>
      <c r="BO17" s="534">
        <v>0</v>
      </c>
      <c r="BP17" s="195" t="str">
        <f t="shared" si="7"/>
        <v>10,16</v>
      </c>
      <c r="BQ17" s="534"/>
      <c r="BR17" s="534"/>
      <c r="BS17" s="534"/>
      <c r="BT17" s="534"/>
      <c r="BU17" s="534"/>
      <c r="BV17" s="534"/>
      <c r="BW17" s="534"/>
      <c r="BX17" s="534"/>
      <c r="BY17" s="534"/>
      <c r="BZ17" s="534"/>
      <c r="CA17" s="534"/>
      <c r="CB17" s="534"/>
      <c r="CC17" s="534"/>
    </row>
    <row r="18" spans="1:81" ht="6.95" customHeight="1">
      <c r="A18" s="108">
        <v>1000</v>
      </c>
      <c r="B18" s="540">
        <f t="shared" si="8"/>
        <v>14</v>
      </c>
      <c r="C18" s="416">
        <v>160</v>
      </c>
      <c r="D18" s="416">
        <v>159.01960784313701</v>
      </c>
      <c r="E18" s="416">
        <v>157.450980392156</v>
      </c>
      <c r="F18" s="416">
        <v>155.88235294117601</v>
      </c>
      <c r="G18" s="416">
        <v>154.31372549019599</v>
      </c>
      <c r="H18" s="416">
        <v>152.74509803921501</v>
      </c>
      <c r="I18" s="416">
        <v>151.56862745097999</v>
      </c>
      <c r="J18" s="416">
        <v>150.78431372548999</v>
      </c>
      <c r="K18" s="416">
        <v>150</v>
      </c>
      <c r="L18" s="416">
        <v>149.21568627450901</v>
      </c>
      <c r="M18" s="416">
        <v>148.43137254901899</v>
      </c>
      <c r="N18" s="416">
        <v>147.254901960784</v>
      </c>
      <c r="O18" s="416">
        <v>145.68627450980301</v>
      </c>
      <c r="P18" s="416">
        <v>144.117647058823</v>
      </c>
      <c r="Q18" s="416">
        <v>142.54901960784301</v>
      </c>
      <c r="R18" s="416">
        <v>140.980392156862</v>
      </c>
      <c r="S18" s="416">
        <v>140</v>
      </c>
      <c r="T18" s="147"/>
      <c r="U18" s="537">
        <v>14</v>
      </c>
      <c r="V18" s="535">
        <v>0</v>
      </c>
      <c r="W18" s="535">
        <v>14</v>
      </c>
      <c r="X18" s="535">
        <v>0</v>
      </c>
      <c r="Y18" s="535">
        <v>160</v>
      </c>
      <c r="Z18" s="195" t="str">
        <f t="shared" si="1"/>
        <v>1,15</v>
      </c>
      <c r="AA18" s="147"/>
      <c r="AB18" s="563">
        <v>14</v>
      </c>
      <c r="AC18" s="563">
        <v>0</v>
      </c>
      <c r="AD18" s="563">
        <v>14</v>
      </c>
      <c r="AE18" s="563" t="s">
        <v>776</v>
      </c>
      <c r="AF18" s="393" t="s">
        <v>770</v>
      </c>
      <c r="AG18" s="393">
        <v>0.1</v>
      </c>
      <c r="AH18" s="393">
        <v>102</v>
      </c>
      <c r="AI18" s="393">
        <v>200</v>
      </c>
      <c r="AJ18" s="393">
        <v>500</v>
      </c>
      <c r="AK18" s="393">
        <v>500</v>
      </c>
      <c r="AL18" s="563">
        <v>0</v>
      </c>
      <c r="AM18" s="563">
        <v>7</v>
      </c>
      <c r="AN18" s="563">
        <v>11</v>
      </c>
      <c r="AO18" s="195" t="str">
        <f t="shared" si="2"/>
        <v>12,8</v>
      </c>
      <c r="AP18" s="329" t="str">
        <f t="shared" si="3"/>
        <v>H</v>
      </c>
      <c r="AQ18" s="108">
        <f t="shared" si="4"/>
        <v>300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34">
        <v>14</v>
      </c>
      <c r="BC18" s="534">
        <v>0</v>
      </c>
      <c r="BD18" s="534">
        <v>21</v>
      </c>
      <c r="BE18" s="534">
        <v>9</v>
      </c>
      <c r="BF18" s="534">
        <v>1000</v>
      </c>
      <c r="BG18" s="534">
        <v>5</v>
      </c>
      <c r="BH18" s="534">
        <v>9.4581999999999902E-4</v>
      </c>
      <c r="BI18" s="534">
        <v>108.95569</v>
      </c>
      <c r="BJ18" s="534">
        <v>0.5</v>
      </c>
      <c r="BK18" s="534">
        <v>0.5</v>
      </c>
      <c r="BL18" s="534">
        <v>5.0000001000000002E-2</v>
      </c>
      <c r="BM18" s="534">
        <v>1</v>
      </c>
      <c r="BN18" s="534">
        <v>1</v>
      </c>
      <c r="BO18" s="534">
        <v>0</v>
      </c>
      <c r="BP18" s="195" t="str">
        <f t="shared" si="7"/>
        <v>10,22</v>
      </c>
      <c r="BQ18" s="534"/>
      <c r="BR18" s="534"/>
      <c r="BS18" s="534"/>
      <c r="BT18" s="534"/>
      <c r="BU18" s="534"/>
      <c r="BV18" s="534"/>
      <c r="BW18" s="534"/>
      <c r="BX18" s="534"/>
      <c r="BY18" s="534"/>
      <c r="BZ18" s="534"/>
      <c r="CA18" s="534"/>
      <c r="CB18" s="534"/>
      <c r="CC18" s="534"/>
    </row>
    <row r="19" spans="1:81" ht="6.95" customHeight="1">
      <c r="A19" s="108">
        <v>1000</v>
      </c>
      <c r="B19" s="540">
        <f t="shared" si="8"/>
        <v>15</v>
      </c>
      <c r="C19" s="416">
        <v>160</v>
      </c>
      <c r="D19" s="416">
        <v>159.01960784313701</v>
      </c>
      <c r="E19" s="416">
        <v>157.450980392156</v>
      </c>
      <c r="F19" s="416">
        <v>155.88235294117601</v>
      </c>
      <c r="G19" s="416">
        <v>154.31372549019599</v>
      </c>
      <c r="H19" s="416">
        <v>152.74509803921501</v>
      </c>
      <c r="I19" s="416">
        <v>151.56862745097999</v>
      </c>
      <c r="J19" s="416">
        <v>150.78431372548999</v>
      </c>
      <c r="K19" s="416">
        <v>150</v>
      </c>
      <c r="L19" s="416">
        <v>149.21568627450901</v>
      </c>
      <c r="M19" s="416">
        <v>148.43137254901899</v>
      </c>
      <c r="N19" s="416">
        <v>147.254901960784</v>
      </c>
      <c r="O19" s="416">
        <v>145.68627450980301</v>
      </c>
      <c r="P19" s="416">
        <v>144.117647058823</v>
      </c>
      <c r="Q19" s="416">
        <v>142.54901960784301</v>
      </c>
      <c r="R19" s="416">
        <v>140.980392156862</v>
      </c>
      <c r="S19" s="416">
        <v>140</v>
      </c>
      <c r="T19" s="147"/>
      <c r="U19" s="537">
        <v>15</v>
      </c>
      <c r="V19" s="535">
        <v>0</v>
      </c>
      <c r="W19" s="535">
        <v>15</v>
      </c>
      <c r="X19" s="535">
        <v>0</v>
      </c>
      <c r="Y19" s="535">
        <v>160</v>
      </c>
      <c r="Z19" s="195" t="str">
        <f t="shared" si="1"/>
        <v>1,16</v>
      </c>
      <c r="AA19" s="147"/>
      <c r="AB19" s="563">
        <v>15</v>
      </c>
      <c r="AC19" s="563">
        <v>0</v>
      </c>
      <c r="AD19" s="563">
        <v>15</v>
      </c>
      <c r="AE19" s="563" t="s">
        <v>777</v>
      </c>
      <c r="AF19" s="393" t="s">
        <v>771</v>
      </c>
      <c r="AG19" s="393">
        <v>0.1</v>
      </c>
      <c r="AH19" s="393">
        <v>0</v>
      </c>
      <c r="AI19" s="393">
        <v>0</v>
      </c>
      <c r="AJ19" s="393">
        <v>0</v>
      </c>
      <c r="AK19" s="393">
        <v>0</v>
      </c>
      <c r="AL19" s="563">
        <v>1</v>
      </c>
      <c r="AM19" s="563">
        <v>7</v>
      </c>
      <c r="AN19" s="563">
        <v>10</v>
      </c>
      <c r="AO19" s="195" t="str">
        <f t="shared" si="2"/>
        <v>11,8</v>
      </c>
      <c r="AP19" s="329" t="str">
        <f t="shared" si="3"/>
        <v/>
      </c>
      <c r="AQ19" s="108">
        <f t="shared" si="4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34">
        <v>15</v>
      </c>
      <c r="BC19" s="534">
        <v>0</v>
      </c>
      <c r="BD19" s="534">
        <v>22</v>
      </c>
      <c r="BE19" s="534">
        <v>9</v>
      </c>
      <c r="BF19" s="534">
        <v>750</v>
      </c>
      <c r="BG19" s="534">
        <v>5</v>
      </c>
      <c r="BH19" s="534">
        <v>9.4581999999999902E-4</v>
      </c>
      <c r="BI19" s="534">
        <v>108.1281</v>
      </c>
      <c r="BJ19" s="534">
        <v>0.5</v>
      </c>
      <c r="BK19" s="534">
        <v>0.5</v>
      </c>
      <c r="BL19" s="534">
        <v>5.0000001000000002E-2</v>
      </c>
      <c r="BM19" s="534">
        <v>2</v>
      </c>
      <c r="BN19" s="534">
        <v>1</v>
      </c>
      <c r="BO19" s="534">
        <v>0</v>
      </c>
      <c r="BP19" s="195" t="str">
        <f t="shared" si="7"/>
        <v>10,23</v>
      </c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</row>
    <row r="20" spans="1:81" ht="6.95" customHeight="1">
      <c r="A20" s="108">
        <v>250</v>
      </c>
      <c r="B20" s="540">
        <f t="shared" si="8"/>
        <v>16</v>
      </c>
      <c r="C20" s="416">
        <v>160</v>
      </c>
      <c r="D20" s="416">
        <v>159.01960784313701</v>
      </c>
      <c r="E20" s="416">
        <v>157.450980392156</v>
      </c>
      <c r="F20" s="416">
        <v>155.88235294117601</v>
      </c>
      <c r="G20" s="416">
        <v>154.31372549019599</v>
      </c>
      <c r="H20" s="416">
        <v>152.74509803921501</v>
      </c>
      <c r="I20" s="416">
        <v>100</v>
      </c>
      <c r="J20" s="416">
        <v>100</v>
      </c>
      <c r="K20" s="416">
        <v>100</v>
      </c>
      <c r="L20" s="416">
        <v>100</v>
      </c>
      <c r="M20" s="416">
        <v>100</v>
      </c>
      <c r="N20" s="416">
        <v>147.254901960784</v>
      </c>
      <c r="O20" s="416">
        <v>145.68627450980301</v>
      </c>
      <c r="P20" s="416">
        <v>144.117647058823</v>
      </c>
      <c r="Q20" s="416">
        <v>142.54901960784301</v>
      </c>
      <c r="R20" s="416">
        <v>140.980392156862</v>
      </c>
      <c r="S20" s="416">
        <v>140</v>
      </c>
      <c r="T20" s="147"/>
      <c r="U20" s="537">
        <v>16</v>
      </c>
      <c r="V20" s="535">
        <v>0</v>
      </c>
      <c r="W20" s="535">
        <v>16</v>
      </c>
      <c r="X20" s="535">
        <v>0</v>
      </c>
      <c r="Y20" s="535">
        <v>160</v>
      </c>
      <c r="Z20" s="195" t="str">
        <f t="shared" si="1"/>
        <v>1,17</v>
      </c>
      <c r="AA20" s="147"/>
      <c r="AB20" s="563">
        <v>16</v>
      </c>
      <c r="AC20" s="563">
        <v>0</v>
      </c>
      <c r="AD20" s="563">
        <v>16</v>
      </c>
      <c r="AE20" s="563" t="s">
        <v>168</v>
      </c>
      <c r="AF20" s="393" t="s">
        <v>770</v>
      </c>
      <c r="AG20" s="393">
        <v>0.1</v>
      </c>
      <c r="AH20" s="393">
        <v>102</v>
      </c>
      <c r="AI20" s="393">
        <v>200</v>
      </c>
      <c r="AJ20" s="393">
        <v>500</v>
      </c>
      <c r="AK20" s="393">
        <v>500</v>
      </c>
      <c r="AL20" s="563">
        <v>0</v>
      </c>
      <c r="AM20" s="563">
        <v>8</v>
      </c>
      <c r="AN20" s="563">
        <v>5</v>
      </c>
      <c r="AO20" s="195" t="str">
        <f t="shared" si="2"/>
        <v>6,9</v>
      </c>
      <c r="AP20" s="329" t="str">
        <f t="shared" si="3"/>
        <v>H</v>
      </c>
      <c r="AQ20" s="108">
        <f t="shared" si="4"/>
        <v>300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34">
        <v>16</v>
      </c>
      <c r="BC20" s="534">
        <v>0</v>
      </c>
      <c r="BD20" s="534">
        <v>22</v>
      </c>
      <c r="BE20" s="534">
        <v>10</v>
      </c>
      <c r="BF20" s="534">
        <v>500</v>
      </c>
      <c r="BG20" s="534">
        <v>5</v>
      </c>
      <c r="BH20" s="534">
        <v>9.4581999999999902E-4</v>
      </c>
      <c r="BI20" s="534">
        <v>107.536959999999</v>
      </c>
      <c r="BJ20" s="534">
        <v>0.5</v>
      </c>
      <c r="BK20" s="534">
        <v>0.5</v>
      </c>
      <c r="BL20" s="534">
        <v>5.0000001000000002E-2</v>
      </c>
      <c r="BM20" s="534">
        <v>2</v>
      </c>
      <c r="BN20" s="534">
        <v>1</v>
      </c>
      <c r="BO20" s="534">
        <v>0</v>
      </c>
      <c r="BP20" s="195" t="str">
        <f t="shared" si="7"/>
        <v>11,23</v>
      </c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</row>
    <row r="21" spans="1:81" ht="6.95" customHeight="1">
      <c r="A21" s="108">
        <v>250</v>
      </c>
      <c r="B21" s="540">
        <f t="shared" si="8"/>
        <v>17</v>
      </c>
      <c r="C21" s="416">
        <v>160</v>
      </c>
      <c r="D21" s="416">
        <v>159.01960784313701</v>
      </c>
      <c r="E21" s="416">
        <v>157.450980392156</v>
      </c>
      <c r="F21" s="416">
        <v>155.88235294117601</v>
      </c>
      <c r="G21" s="416">
        <v>154.31372549019599</v>
      </c>
      <c r="H21" s="416">
        <v>152.74509803921501</v>
      </c>
      <c r="I21" s="416">
        <v>100</v>
      </c>
      <c r="J21" s="416">
        <v>95</v>
      </c>
      <c r="K21" s="416">
        <v>95</v>
      </c>
      <c r="L21" s="416">
        <v>95</v>
      </c>
      <c r="M21" s="416">
        <v>100</v>
      </c>
      <c r="N21" s="416">
        <v>147.254901960784</v>
      </c>
      <c r="O21" s="416">
        <v>145.68627450980301</v>
      </c>
      <c r="P21" s="416">
        <v>144.117647058823</v>
      </c>
      <c r="Q21" s="416">
        <v>142.54901960784301</v>
      </c>
      <c r="R21" s="416">
        <v>140.980392156862</v>
      </c>
      <c r="S21" s="416">
        <v>140</v>
      </c>
      <c r="T21" s="147"/>
      <c r="U21" s="537">
        <v>17</v>
      </c>
      <c r="V21" s="535">
        <v>0</v>
      </c>
      <c r="W21" s="535">
        <v>17</v>
      </c>
      <c r="X21" s="535">
        <v>0</v>
      </c>
      <c r="Y21" s="535">
        <v>160</v>
      </c>
      <c r="Z21" s="195" t="str">
        <f t="shared" si="1"/>
        <v>1,18</v>
      </c>
      <c r="AA21" s="147"/>
      <c r="AB21" s="563">
        <v>17</v>
      </c>
      <c r="AC21" s="563">
        <v>0</v>
      </c>
      <c r="AD21" s="563">
        <v>17</v>
      </c>
      <c r="AE21" s="563" t="s">
        <v>414</v>
      </c>
      <c r="AF21" s="393" t="s">
        <v>771</v>
      </c>
      <c r="AG21" s="393">
        <v>0.1</v>
      </c>
      <c r="AH21" s="393">
        <v>0</v>
      </c>
      <c r="AI21" s="393">
        <v>0</v>
      </c>
      <c r="AJ21" s="393">
        <v>0</v>
      </c>
      <c r="AK21" s="393">
        <v>0</v>
      </c>
      <c r="AL21" s="563">
        <v>1</v>
      </c>
      <c r="AM21" s="563">
        <v>8</v>
      </c>
      <c r="AN21" s="563">
        <v>6</v>
      </c>
      <c r="AO21" s="195" t="str">
        <f t="shared" si="2"/>
        <v>7,9</v>
      </c>
      <c r="AP21" s="329" t="str">
        <f t="shared" si="3"/>
        <v/>
      </c>
      <c r="AQ21" s="108">
        <f t="shared" si="4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34">
        <v>17</v>
      </c>
      <c r="BC21" s="534">
        <v>0</v>
      </c>
      <c r="BD21" s="534">
        <v>22</v>
      </c>
      <c r="BE21" s="534">
        <v>11</v>
      </c>
      <c r="BF21" s="534">
        <v>1000</v>
      </c>
      <c r="BG21" s="534">
        <v>5</v>
      </c>
      <c r="BH21" s="534">
        <v>9.4581999999999902E-4</v>
      </c>
      <c r="BI21" s="534">
        <v>106.82759</v>
      </c>
      <c r="BJ21" s="534">
        <v>0.5</v>
      </c>
      <c r="BK21" s="534">
        <v>0.5</v>
      </c>
      <c r="BL21" s="534">
        <v>5.0000001000000002E-2</v>
      </c>
      <c r="BM21" s="534">
        <v>2</v>
      </c>
      <c r="BN21" s="534">
        <v>1</v>
      </c>
      <c r="BO21" s="534">
        <v>0</v>
      </c>
      <c r="BP21" s="195" t="str">
        <f t="shared" si="7"/>
        <v>12,23</v>
      </c>
      <c r="BQ21" s="534"/>
      <c r="BR21" s="534"/>
      <c r="BS21" s="534"/>
      <c r="BT21" s="534"/>
      <c r="BU21" s="534"/>
      <c r="BV21" s="534"/>
      <c r="BW21" s="534"/>
      <c r="BX21" s="534"/>
      <c r="BY21" s="534"/>
      <c r="BZ21" s="534"/>
      <c r="CA21" s="534"/>
      <c r="CB21" s="534"/>
      <c r="CC21" s="534"/>
    </row>
    <row r="22" spans="1:81" ht="6.95" customHeight="1">
      <c r="A22" s="108">
        <v>250</v>
      </c>
      <c r="B22" s="540">
        <f t="shared" si="8"/>
        <v>18</v>
      </c>
      <c r="C22" s="416">
        <v>160</v>
      </c>
      <c r="D22" s="416">
        <v>159.01960784313701</v>
      </c>
      <c r="E22" s="416">
        <v>157.450980392156</v>
      </c>
      <c r="F22" s="416">
        <v>155.88235294117601</v>
      </c>
      <c r="G22" s="416">
        <v>154.31372549019599</v>
      </c>
      <c r="H22" s="416">
        <v>152.74509803921501</v>
      </c>
      <c r="I22" s="416">
        <v>100</v>
      </c>
      <c r="J22" s="416">
        <v>95</v>
      </c>
      <c r="K22" s="416">
        <v>95</v>
      </c>
      <c r="L22" s="416">
        <v>95</v>
      </c>
      <c r="M22" s="416">
        <v>100</v>
      </c>
      <c r="N22" s="416">
        <v>147.254901960784</v>
      </c>
      <c r="O22" s="416">
        <v>145.68627450980301</v>
      </c>
      <c r="P22" s="416">
        <v>144.117647058823</v>
      </c>
      <c r="Q22" s="416">
        <v>142.54901960784301</v>
      </c>
      <c r="R22" s="416">
        <v>140.980392156862</v>
      </c>
      <c r="S22" s="416">
        <v>140</v>
      </c>
      <c r="T22" s="147"/>
      <c r="U22" s="537">
        <v>18</v>
      </c>
      <c r="V22" s="535">
        <v>0</v>
      </c>
      <c r="W22" s="535">
        <v>18</v>
      </c>
      <c r="X22" s="535">
        <v>0</v>
      </c>
      <c r="Y22" s="535">
        <v>160</v>
      </c>
      <c r="Z22" s="195" t="str">
        <f t="shared" si="1"/>
        <v>1,19</v>
      </c>
      <c r="AA22" s="147"/>
      <c r="AB22" s="563">
        <v>18</v>
      </c>
      <c r="AC22" s="563">
        <v>0</v>
      </c>
      <c r="AD22" s="563">
        <v>18</v>
      </c>
      <c r="AE22" s="563" t="s">
        <v>778</v>
      </c>
      <c r="AF22" s="393" t="s">
        <v>770</v>
      </c>
      <c r="AG22" s="393">
        <v>0.1</v>
      </c>
      <c r="AH22" s="393">
        <v>102</v>
      </c>
      <c r="AI22" s="393">
        <v>200</v>
      </c>
      <c r="AJ22" s="393">
        <v>500</v>
      </c>
      <c r="AK22" s="393">
        <v>500</v>
      </c>
      <c r="AL22" s="563">
        <v>0</v>
      </c>
      <c r="AM22" s="563">
        <v>8</v>
      </c>
      <c r="AN22" s="563">
        <v>11</v>
      </c>
      <c r="AO22" s="195" t="str">
        <f t="shared" si="2"/>
        <v>12,9</v>
      </c>
      <c r="AP22" s="329" t="str">
        <f t="shared" si="3"/>
        <v>H</v>
      </c>
      <c r="AQ22" s="108">
        <f t="shared" si="4"/>
        <v>300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34">
        <v>18</v>
      </c>
      <c r="BC22" s="534">
        <v>0</v>
      </c>
      <c r="BD22" s="534">
        <v>22</v>
      </c>
      <c r="BE22" s="534">
        <v>12</v>
      </c>
      <c r="BF22" s="534">
        <v>1000</v>
      </c>
      <c r="BG22" s="534">
        <v>5</v>
      </c>
      <c r="BH22" s="534">
        <v>9.4581999999999902E-4</v>
      </c>
      <c r="BI22" s="534">
        <v>105.88177</v>
      </c>
      <c r="BJ22" s="534">
        <v>0.5</v>
      </c>
      <c r="BK22" s="534">
        <v>0.5</v>
      </c>
      <c r="BL22" s="534">
        <v>5.0000001000000002E-2</v>
      </c>
      <c r="BM22" s="534">
        <v>2</v>
      </c>
      <c r="BN22" s="534">
        <v>1</v>
      </c>
      <c r="BO22" s="534">
        <v>0</v>
      </c>
      <c r="BP22" s="195" t="str">
        <f t="shared" si="7"/>
        <v>13,23</v>
      </c>
      <c r="BQ22" s="534"/>
      <c r="BR22" s="534"/>
      <c r="BS22" s="534"/>
      <c r="BT22" s="534"/>
      <c r="BU22" s="534"/>
      <c r="BV22" s="534"/>
      <c r="BW22" s="534"/>
      <c r="BX22" s="534"/>
      <c r="BY22" s="534"/>
      <c r="BZ22" s="534"/>
      <c r="CA22" s="534"/>
      <c r="CB22" s="534"/>
      <c r="CC22" s="534"/>
    </row>
    <row r="23" spans="1:81" ht="6.95" customHeight="1">
      <c r="A23" s="108">
        <v>250</v>
      </c>
      <c r="B23" s="540">
        <f t="shared" si="8"/>
        <v>19</v>
      </c>
      <c r="C23" s="416">
        <v>160</v>
      </c>
      <c r="D23" s="416">
        <v>159.01960784313701</v>
      </c>
      <c r="E23" s="416">
        <v>157.450980392156</v>
      </c>
      <c r="F23" s="416">
        <v>155.88235294117601</v>
      </c>
      <c r="G23" s="416">
        <v>154.31372549019599</v>
      </c>
      <c r="H23" s="416">
        <v>152.74509803921501</v>
      </c>
      <c r="I23" s="416">
        <v>100</v>
      </c>
      <c r="J23" s="416">
        <v>95</v>
      </c>
      <c r="K23" s="416">
        <v>95</v>
      </c>
      <c r="L23" s="416">
        <v>95</v>
      </c>
      <c r="M23" s="416">
        <v>100</v>
      </c>
      <c r="N23" s="416">
        <v>147.254901960784</v>
      </c>
      <c r="O23" s="416">
        <v>145.68627450980301</v>
      </c>
      <c r="P23" s="416">
        <v>144.117647058823</v>
      </c>
      <c r="Q23" s="416">
        <v>142.54901960784301</v>
      </c>
      <c r="R23" s="416">
        <v>140.980392156862</v>
      </c>
      <c r="S23" s="416">
        <v>140</v>
      </c>
      <c r="T23" s="147"/>
      <c r="U23" s="537">
        <v>19</v>
      </c>
      <c r="V23" s="535">
        <v>0</v>
      </c>
      <c r="W23" s="535">
        <v>19</v>
      </c>
      <c r="X23" s="535">
        <v>0</v>
      </c>
      <c r="Y23" s="535">
        <v>160</v>
      </c>
      <c r="Z23" s="195" t="str">
        <f t="shared" si="1"/>
        <v>1,20</v>
      </c>
      <c r="AA23" s="147"/>
      <c r="AB23" s="563">
        <v>19</v>
      </c>
      <c r="AC23" s="563">
        <v>0</v>
      </c>
      <c r="AD23" s="563">
        <v>19</v>
      </c>
      <c r="AE23" s="563" t="s">
        <v>779</v>
      </c>
      <c r="AF23" s="393" t="s">
        <v>771</v>
      </c>
      <c r="AG23" s="393">
        <v>0.1</v>
      </c>
      <c r="AH23" s="393">
        <v>0</v>
      </c>
      <c r="AI23" s="393">
        <v>0</v>
      </c>
      <c r="AJ23" s="393">
        <v>0</v>
      </c>
      <c r="AK23" s="393">
        <v>0</v>
      </c>
      <c r="AL23" s="563">
        <v>1</v>
      </c>
      <c r="AM23" s="563">
        <v>8</v>
      </c>
      <c r="AN23" s="563">
        <v>10</v>
      </c>
      <c r="AO23" s="195" t="str">
        <f t="shared" si="2"/>
        <v>11,9</v>
      </c>
      <c r="AP23" s="329" t="str">
        <f t="shared" si="3"/>
        <v/>
      </c>
      <c r="AQ23" s="108">
        <f t="shared" si="4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34">
        <v>19</v>
      </c>
      <c r="BC23" s="534">
        <v>0</v>
      </c>
      <c r="BD23" s="534">
        <v>22</v>
      </c>
      <c r="BE23" s="534">
        <v>13</v>
      </c>
      <c r="BF23" s="534">
        <v>1000</v>
      </c>
      <c r="BG23" s="534">
        <v>5</v>
      </c>
      <c r="BH23" s="534">
        <v>9.4581999999999902E-4</v>
      </c>
      <c r="BI23" s="534">
        <v>104.93595000000001</v>
      </c>
      <c r="BJ23" s="534">
        <v>0.5</v>
      </c>
      <c r="BK23" s="534">
        <v>0.5</v>
      </c>
      <c r="BL23" s="534">
        <v>5.0000001000000002E-2</v>
      </c>
      <c r="BM23" s="534">
        <v>2</v>
      </c>
      <c r="BN23" s="534">
        <v>1</v>
      </c>
      <c r="BO23" s="534">
        <v>0</v>
      </c>
      <c r="BP23" s="195" t="str">
        <f t="shared" si="7"/>
        <v>14,23</v>
      </c>
      <c r="BQ23" s="534"/>
      <c r="BR23" s="534"/>
      <c r="BS23" s="534"/>
      <c r="BT23" s="534"/>
      <c r="BU23" s="534"/>
      <c r="BV23" s="534"/>
      <c r="BW23" s="534"/>
      <c r="BX23" s="534"/>
      <c r="BY23" s="534"/>
      <c r="BZ23" s="534"/>
      <c r="CA23" s="534"/>
      <c r="CB23" s="534"/>
      <c r="CC23" s="534"/>
    </row>
    <row r="24" spans="1:81" ht="6.95" customHeight="1">
      <c r="A24" s="108">
        <v>250</v>
      </c>
      <c r="B24" s="540">
        <f t="shared" si="8"/>
        <v>20</v>
      </c>
      <c r="C24" s="416">
        <v>160</v>
      </c>
      <c r="D24" s="416">
        <v>159.01960784313701</v>
      </c>
      <c r="E24" s="416">
        <v>157.450980392156</v>
      </c>
      <c r="F24" s="416">
        <v>155.88235294117601</v>
      </c>
      <c r="G24" s="416">
        <v>154.31372549019599</v>
      </c>
      <c r="H24" s="416">
        <v>152.74509803921501</v>
      </c>
      <c r="I24" s="416">
        <v>100</v>
      </c>
      <c r="J24" s="416">
        <v>100</v>
      </c>
      <c r="K24" s="416">
        <v>100</v>
      </c>
      <c r="L24" s="416">
        <v>100</v>
      </c>
      <c r="M24" s="416">
        <v>100</v>
      </c>
      <c r="N24" s="416">
        <v>147.254901960784</v>
      </c>
      <c r="O24" s="416">
        <v>145.68627450980301</v>
      </c>
      <c r="P24" s="416">
        <v>144.117647058823</v>
      </c>
      <c r="Q24" s="416">
        <v>142.54901960784301</v>
      </c>
      <c r="R24" s="416">
        <v>140.980392156862</v>
      </c>
      <c r="S24" s="416">
        <v>140</v>
      </c>
      <c r="T24" s="147"/>
      <c r="U24" s="537">
        <v>20</v>
      </c>
      <c r="V24" s="535">
        <v>0</v>
      </c>
      <c r="W24" s="535">
        <v>20</v>
      </c>
      <c r="X24" s="535">
        <v>0</v>
      </c>
      <c r="Y24" s="535">
        <v>160</v>
      </c>
      <c r="Z24" s="195" t="str">
        <f t="shared" si="1"/>
        <v>1,21</v>
      </c>
      <c r="AA24" s="147"/>
      <c r="AB24" s="563">
        <v>20</v>
      </c>
      <c r="AC24" s="563">
        <v>0</v>
      </c>
      <c r="AD24" s="563">
        <v>20</v>
      </c>
      <c r="AE24" s="563" t="s">
        <v>321</v>
      </c>
      <c r="AF24" s="393" t="s">
        <v>770</v>
      </c>
      <c r="AG24" s="393">
        <v>0.1</v>
      </c>
      <c r="AH24" s="393">
        <v>102</v>
      </c>
      <c r="AI24" s="393">
        <v>200</v>
      </c>
      <c r="AJ24" s="393">
        <v>500</v>
      </c>
      <c r="AK24" s="393">
        <v>500</v>
      </c>
      <c r="AL24" s="563">
        <v>0</v>
      </c>
      <c r="AM24" s="563">
        <v>9</v>
      </c>
      <c r="AN24" s="563">
        <v>5</v>
      </c>
      <c r="AO24" s="195" t="str">
        <f t="shared" si="2"/>
        <v>6,10</v>
      </c>
      <c r="AP24" s="329" t="str">
        <f t="shared" si="3"/>
        <v>H</v>
      </c>
      <c r="AQ24" s="108">
        <f t="shared" si="4"/>
        <v>300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34">
        <v>20</v>
      </c>
      <c r="BC24" s="534">
        <v>0</v>
      </c>
      <c r="BD24" s="534">
        <v>22</v>
      </c>
      <c r="BE24" s="534">
        <v>14</v>
      </c>
      <c r="BF24" s="534">
        <v>1000</v>
      </c>
      <c r="BG24" s="534">
        <v>5</v>
      </c>
      <c r="BH24" s="534">
        <v>9.4581999999999902E-4</v>
      </c>
      <c r="BI24" s="534">
        <v>103.990139999999</v>
      </c>
      <c r="BJ24" s="534">
        <v>0.5</v>
      </c>
      <c r="BK24" s="534">
        <v>0.5</v>
      </c>
      <c r="BL24" s="534">
        <v>5.0000001000000002E-2</v>
      </c>
      <c r="BM24" s="534">
        <v>2</v>
      </c>
      <c r="BN24" s="534">
        <v>1</v>
      </c>
      <c r="BO24" s="534">
        <v>0</v>
      </c>
      <c r="BP24" s="195" t="str">
        <f t="shared" si="7"/>
        <v>15,23</v>
      </c>
      <c r="BQ24" s="534"/>
      <c r="BR24" s="534"/>
      <c r="BS24" s="534"/>
      <c r="BT24" s="534"/>
      <c r="BU24" s="534"/>
      <c r="BV24" s="534"/>
      <c r="BW24" s="534"/>
      <c r="BX24" s="534"/>
      <c r="BY24" s="534"/>
      <c r="BZ24" s="534"/>
      <c r="CA24" s="534"/>
      <c r="CB24" s="534"/>
      <c r="CC24" s="534"/>
    </row>
    <row r="25" spans="1:81" ht="6.95" customHeight="1">
      <c r="A25" s="108">
        <v>250</v>
      </c>
      <c r="B25" s="540">
        <f t="shared" si="8"/>
        <v>21</v>
      </c>
      <c r="C25" s="416">
        <v>160</v>
      </c>
      <c r="D25" s="416">
        <v>159.01960784313701</v>
      </c>
      <c r="E25" s="416">
        <v>157.450980392156</v>
      </c>
      <c r="F25" s="416">
        <v>155.88235294117601</v>
      </c>
      <c r="G25" s="416">
        <v>154.31372549019599</v>
      </c>
      <c r="H25" s="416">
        <v>152.74509803921501</v>
      </c>
      <c r="I25" s="416">
        <v>151.56862745097999</v>
      </c>
      <c r="J25" s="416">
        <v>150.78431372548999</v>
      </c>
      <c r="K25" s="416">
        <v>150</v>
      </c>
      <c r="L25" s="416">
        <v>149.21568627450901</v>
      </c>
      <c r="M25" s="416">
        <v>148.43137254901899</v>
      </c>
      <c r="N25" s="416">
        <v>147.254901960784</v>
      </c>
      <c r="O25" s="416">
        <v>145.68627450980301</v>
      </c>
      <c r="P25" s="416">
        <v>144.117647058823</v>
      </c>
      <c r="Q25" s="416">
        <v>142.54901960784301</v>
      </c>
      <c r="R25" s="416">
        <v>140.980392156862</v>
      </c>
      <c r="S25" s="416">
        <v>140</v>
      </c>
      <c r="T25" s="147"/>
      <c r="U25" s="537">
        <v>21</v>
      </c>
      <c r="V25" s="535">
        <v>0</v>
      </c>
      <c r="W25" s="535">
        <v>21</v>
      </c>
      <c r="X25" s="535">
        <v>0</v>
      </c>
      <c r="Y25" s="535">
        <v>160</v>
      </c>
      <c r="Z25" s="195" t="str">
        <f t="shared" si="1"/>
        <v>1,22</v>
      </c>
      <c r="AA25" s="147"/>
      <c r="AB25" s="563">
        <v>21</v>
      </c>
      <c r="AC25" s="563">
        <v>0</v>
      </c>
      <c r="AD25" s="563">
        <v>21</v>
      </c>
      <c r="AE25" s="563" t="s">
        <v>780</v>
      </c>
      <c r="AF25" s="393" t="s">
        <v>771</v>
      </c>
      <c r="AG25" s="393">
        <v>0.1</v>
      </c>
      <c r="AH25" s="393">
        <v>0</v>
      </c>
      <c r="AI25" s="393">
        <v>0</v>
      </c>
      <c r="AJ25" s="393">
        <v>0</v>
      </c>
      <c r="AK25" s="393">
        <v>0</v>
      </c>
      <c r="AL25" s="563">
        <v>1</v>
      </c>
      <c r="AM25" s="563">
        <v>9</v>
      </c>
      <c r="AN25" s="563">
        <v>6</v>
      </c>
      <c r="AO25" s="195" t="str">
        <f t="shared" si="2"/>
        <v>7,10</v>
      </c>
      <c r="AP25" s="329" t="str">
        <f t="shared" si="3"/>
        <v/>
      </c>
      <c r="AQ25" s="108">
        <f t="shared" si="4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34">
        <v>21</v>
      </c>
      <c r="BC25" s="534">
        <v>0</v>
      </c>
      <c r="BD25" s="534">
        <v>22</v>
      </c>
      <c r="BE25" s="534">
        <v>15</v>
      </c>
      <c r="BF25" s="534">
        <v>1000</v>
      </c>
      <c r="BG25" s="534">
        <v>5</v>
      </c>
      <c r="BH25" s="534">
        <v>9.4581999999999902E-4</v>
      </c>
      <c r="BI25" s="534">
        <v>103.044309999999</v>
      </c>
      <c r="BJ25" s="534">
        <v>0.5</v>
      </c>
      <c r="BK25" s="534">
        <v>0.5</v>
      </c>
      <c r="BL25" s="534">
        <v>5.0000001000000002E-2</v>
      </c>
      <c r="BM25" s="534">
        <v>1</v>
      </c>
      <c r="BN25" s="534">
        <v>1</v>
      </c>
      <c r="BO25" s="534">
        <v>0</v>
      </c>
      <c r="BP25" s="195" t="str">
        <f t="shared" si="7"/>
        <v>16,23</v>
      </c>
      <c r="BQ25" s="534"/>
      <c r="BR25" s="534"/>
      <c r="BS25" s="534"/>
      <c r="BT25" s="534"/>
      <c r="BU25" s="534"/>
      <c r="BV25" s="534"/>
      <c r="BW25" s="534"/>
      <c r="BX25" s="534"/>
      <c r="BY25" s="534"/>
      <c r="BZ25" s="534"/>
      <c r="CA25" s="534"/>
      <c r="CB25" s="534"/>
      <c r="CC25" s="534"/>
    </row>
    <row r="26" spans="1:81" ht="6.95" customHeight="1">
      <c r="A26" s="108">
        <v>250</v>
      </c>
      <c r="B26" s="540">
        <f t="shared" si="8"/>
        <v>22</v>
      </c>
      <c r="C26" s="416">
        <v>160</v>
      </c>
      <c r="D26" s="416">
        <v>159.01960784313701</v>
      </c>
      <c r="E26" s="416">
        <v>157.450980392156</v>
      </c>
      <c r="F26" s="416">
        <v>155.88235294117601</v>
      </c>
      <c r="G26" s="416">
        <v>154.31372549019599</v>
      </c>
      <c r="H26" s="416">
        <v>152.74509803921501</v>
      </c>
      <c r="I26" s="416">
        <v>151.56862745097999</v>
      </c>
      <c r="J26" s="416">
        <v>150.78431372548999</v>
      </c>
      <c r="K26" s="416">
        <v>150</v>
      </c>
      <c r="L26" s="416">
        <v>149.21568627450901</v>
      </c>
      <c r="M26" s="416">
        <v>148.43137254901899</v>
      </c>
      <c r="N26" s="416">
        <v>147.254901960784</v>
      </c>
      <c r="O26" s="416">
        <v>145.68627450980301</v>
      </c>
      <c r="P26" s="416">
        <v>144.117647058823</v>
      </c>
      <c r="Q26" s="416">
        <v>142.54901960784301</v>
      </c>
      <c r="R26" s="416">
        <v>140.980392156862</v>
      </c>
      <c r="S26" s="416">
        <v>140</v>
      </c>
      <c r="T26" s="147"/>
      <c r="U26" s="537">
        <v>22</v>
      </c>
      <c r="V26" s="535">
        <v>0</v>
      </c>
      <c r="W26" s="535">
        <v>22</v>
      </c>
      <c r="X26" s="535">
        <v>0</v>
      </c>
      <c r="Y26" s="535">
        <v>160</v>
      </c>
      <c r="Z26" s="195" t="str">
        <f t="shared" si="1"/>
        <v>1,23</v>
      </c>
      <c r="AA26" s="147"/>
      <c r="AB26" s="563">
        <v>22</v>
      </c>
      <c r="AC26" s="563">
        <v>0</v>
      </c>
      <c r="AD26" s="563">
        <v>22</v>
      </c>
      <c r="AE26" s="563" t="s">
        <v>781</v>
      </c>
      <c r="AF26" s="393" t="s">
        <v>770</v>
      </c>
      <c r="AG26" s="393">
        <v>0.1</v>
      </c>
      <c r="AH26" s="393">
        <v>102</v>
      </c>
      <c r="AI26" s="393">
        <v>200</v>
      </c>
      <c r="AJ26" s="393">
        <v>500</v>
      </c>
      <c r="AK26" s="393">
        <v>500</v>
      </c>
      <c r="AL26" s="563">
        <v>0</v>
      </c>
      <c r="AM26" s="563">
        <v>9</v>
      </c>
      <c r="AN26" s="563">
        <v>11</v>
      </c>
      <c r="AO26" s="195" t="str">
        <f t="shared" si="2"/>
        <v>12,10</v>
      </c>
      <c r="AP26" s="329" t="str">
        <f t="shared" si="3"/>
        <v>H</v>
      </c>
      <c r="AQ26" s="108">
        <f t="shared" si="4"/>
        <v>300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</row>
    <row r="27" spans="1:81" ht="6.95" customHeight="1">
      <c r="A27" s="108">
        <v>250</v>
      </c>
      <c r="B27" s="540">
        <f t="shared" si="8"/>
        <v>23</v>
      </c>
      <c r="C27" s="416">
        <v>160</v>
      </c>
      <c r="D27" s="416">
        <v>159.01960784313701</v>
      </c>
      <c r="E27" s="416">
        <v>157.450980392156</v>
      </c>
      <c r="F27" s="416">
        <v>155.88235294117601</v>
      </c>
      <c r="G27" s="416">
        <v>154.31372549019599</v>
      </c>
      <c r="H27" s="416">
        <v>152.74509803921501</v>
      </c>
      <c r="I27" s="416">
        <v>151.56862745097999</v>
      </c>
      <c r="J27" s="416">
        <v>150.78431372548999</v>
      </c>
      <c r="K27" s="416">
        <v>150</v>
      </c>
      <c r="L27" s="416">
        <v>149.21568627450901</v>
      </c>
      <c r="M27" s="416">
        <v>148.43137254901899</v>
      </c>
      <c r="N27" s="416">
        <v>147.254901960784</v>
      </c>
      <c r="O27" s="416">
        <v>145.68627450980301</v>
      </c>
      <c r="P27" s="416">
        <v>144.117647058823</v>
      </c>
      <c r="Q27" s="416">
        <v>142.54901960784301</v>
      </c>
      <c r="R27" s="416">
        <v>140.980392156862</v>
      </c>
      <c r="S27" s="416">
        <v>140</v>
      </c>
      <c r="T27" s="147"/>
      <c r="U27" s="537">
        <v>23</v>
      </c>
      <c r="V27" s="535">
        <v>0</v>
      </c>
      <c r="W27" s="535">
        <v>23</v>
      </c>
      <c r="X27" s="535">
        <v>0</v>
      </c>
      <c r="Y27" s="535">
        <v>160</v>
      </c>
      <c r="Z27" s="195" t="str">
        <f t="shared" si="1"/>
        <v>1,24</v>
      </c>
      <c r="AA27" s="147"/>
      <c r="AB27" s="563">
        <v>23</v>
      </c>
      <c r="AC27" s="563">
        <v>0</v>
      </c>
      <c r="AD27" s="563">
        <v>23</v>
      </c>
      <c r="AE27" s="563" t="s">
        <v>782</v>
      </c>
      <c r="AF27" s="393" t="s">
        <v>771</v>
      </c>
      <c r="AG27" s="393">
        <v>0.1</v>
      </c>
      <c r="AH27" s="393">
        <v>0</v>
      </c>
      <c r="AI27" s="393">
        <v>0</v>
      </c>
      <c r="AJ27" s="393">
        <v>0</v>
      </c>
      <c r="AK27" s="393">
        <v>0</v>
      </c>
      <c r="AL27" s="563">
        <v>1</v>
      </c>
      <c r="AM27" s="563">
        <v>9</v>
      </c>
      <c r="AN27" s="563">
        <v>10</v>
      </c>
      <c r="AO27" s="195" t="str">
        <f t="shared" si="2"/>
        <v>11,10</v>
      </c>
      <c r="AP27" s="329" t="str">
        <f t="shared" si="3"/>
        <v/>
      </c>
      <c r="AQ27" s="108">
        <f t="shared" si="4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138" t="s">
        <v>861</v>
      </c>
      <c r="BC27" s="138"/>
      <c r="BD27" s="138"/>
      <c r="BE27" s="138"/>
      <c r="BF27" s="138"/>
      <c r="BG27" s="138"/>
      <c r="BH27" s="138"/>
      <c r="BI27" s="138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</row>
    <row r="28" spans="1:81" ht="6.95" customHeight="1">
      <c r="A28" s="108">
        <v>250</v>
      </c>
      <c r="B28" s="540">
        <f t="shared" si="8"/>
        <v>24</v>
      </c>
      <c r="C28" s="416">
        <v>160</v>
      </c>
      <c r="D28" s="416">
        <v>159.01960784313701</v>
      </c>
      <c r="E28" s="416">
        <v>157.450980392156</v>
      </c>
      <c r="F28" s="416">
        <v>155.88235294117601</v>
      </c>
      <c r="G28" s="416">
        <v>154.31372549019599</v>
      </c>
      <c r="H28" s="416">
        <v>152.74509803921501</v>
      </c>
      <c r="I28" s="416">
        <v>151.56862745097999</v>
      </c>
      <c r="J28" s="416">
        <v>150.78431372548999</v>
      </c>
      <c r="K28" s="416">
        <v>150</v>
      </c>
      <c r="L28" s="416">
        <v>149.21568627450901</v>
      </c>
      <c r="M28" s="416">
        <v>148.43137254901899</v>
      </c>
      <c r="N28" s="416">
        <v>147.254901960784</v>
      </c>
      <c r="O28" s="416">
        <v>145.68627450980301</v>
      </c>
      <c r="P28" s="416">
        <v>144.117647058823</v>
      </c>
      <c r="Q28" s="416">
        <v>142.54901960784301</v>
      </c>
      <c r="R28" s="416">
        <v>140.980392156862</v>
      </c>
      <c r="S28" s="416">
        <v>140</v>
      </c>
      <c r="T28" s="147"/>
      <c r="U28" s="537">
        <v>24</v>
      </c>
      <c r="V28" s="535">
        <v>0</v>
      </c>
      <c r="W28" s="535">
        <v>24</v>
      </c>
      <c r="X28" s="535">
        <v>0</v>
      </c>
      <c r="Y28" s="535">
        <v>160</v>
      </c>
      <c r="Z28" s="195" t="str">
        <f t="shared" si="1"/>
        <v>1,25</v>
      </c>
      <c r="AA28" s="147"/>
      <c r="AB28" s="563">
        <v>24</v>
      </c>
      <c r="AC28" s="563">
        <v>0</v>
      </c>
      <c r="AD28" s="563">
        <v>24</v>
      </c>
      <c r="AE28" s="563" t="s">
        <v>325</v>
      </c>
      <c r="AF28" s="393" t="s">
        <v>770</v>
      </c>
      <c r="AG28" s="393">
        <v>0.1</v>
      </c>
      <c r="AH28" s="393">
        <v>102</v>
      </c>
      <c r="AI28" s="393">
        <v>200</v>
      </c>
      <c r="AJ28" s="393">
        <v>500</v>
      </c>
      <c r="AK28" s="393">
        <v>500</v>
      </c>
      <c r="AL28" s="563">
        <v>0</v>
      </c>
      <c r="AM28" s="563">
        <v>10</v>
      </c>
      <c r="AN28" s="563">
        <v>5</v>
      </c>
      <c r="AO28" s="195" t="str">
        <f t="shared" si="2"/>
        <v>6,11</v>
      </c>
      <c r="AP28" s="329" t="str">
        <f t="shared" si="3"/>
        <v>H</v>
      </c>
      <c r="AQ28" s="108">
        <f t="shared" si="4"/>
        <v>300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34" t="s">
        <v>858</v>
      </c>
      <c r="BC28" s="534">
        <v>7</v>
      </c>
      <c r="BD28" s="534" t="s">
        <v>859</v>
      </c>
      <c r="BE28" s="534">
        <v>0</v>
      </c>
      <c r="BF28" s="534" t="s">
        <v>860</v>
      </c>
      <c r="BG28" s="534">
        <v>1</v>
      </c>
      <c r="BH28" s="534"/>
      <c r="BI28" s="534" t="s">
        <v>862</v>
      </c>
      <c r="BJ28" s="147"/>
      <c r="BK28" s="534" t="s">
        <v>868</v>
      </c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ht="6.95" customHeight="1">
      <c r="A29" s="108">
        <v>250</v>
      </c>
      <c r="B29" s="540">
        <f t="shared" si="8"/>
        <v>25</v>
      </c>
      <c r="C29" s="416">
        <v>160</v>
      </c>
      <c r="D29" s="416">
        <v>159.01960784313701</v>
      </c>
      <c r="E29" s="416">
        <v>157.450980392156</v>
      </c>
      <c r="F29" s="416">
        <v>155.88235294117601</v>
      </c>
      <c r="G29" s="416">
        <v>154.31372549019599</v>
      </c>
      <c r="H29" s="416">
        <v>152.74509803921501</v>
      </c>
      <c r="I29" s="416">
        <v>151.56862745097999</v>
      </c>
      <c r="J29" s="416">
        <v>150.78431372548999</v>
      </c>
      <c r="K29" s="416">
        <v>150</v>
      </c>
      <c r="L29" s="416">
        <v>149.21568627450901</v>
      </c>
      <c r="M29" s="416">
        <v>148.43137254901899</v>
      </c>
      <c r="N29" s="416">
        <v>147.254901960784</v>
      </c>
      <c r="O29" s="416">
        <v>145.68627450980301</v>
      </c>
      <c r="P29" s="416">
        <v>144.117647058823</v>
      </c>
      <c r="Q29" s="416">
        <v>142.54901960784301</v>
      </c>
      <c r="R29" s="416">
        <v>140.980392156862</v>
      </c>
      <c r="S29" s="416">
        <v>140</v>
      </c>
      <c r="T29" s="147"/>
      <c r="U29" s="537">
        <v>25</v>
      </c>
      <c r="V29" s="535">
        <v>0</v>
      </c>
      <c r="W29" s="535">
        <v>25</v>
      </c>
      <c r="X29" s="535">
        <v>0</v>
      </c>
      <c r="Y29" s="535">
        <v>160</v>
      </c>
      <c r="Z29" s="195" t="str">
        <f t="shared" si="1"/>
        <v>1,26</v>
      </c>
      <c r="AA29" s="147"/>
      <c r="AB29" s="563">
        <v>25</v>
      </c>
      <c r="AC29" s="563">
        <v>0</v>
      </c>
      <c r="AD29" s="563">
        <v>25</v>
      </c>
      <c r="AE29" s="563" t="s">
        <v>330</v>
      </c>
      <c r="AF29" s="393" t="s">
        <v>770</v>
      </c>
      <c r="AG29" s="393">
        <v>0.1</v>
      </c>
      <c r="AH29" s="393">
        <v>102</v>
      </c>
      <c r="AI29" s="393">
        <v>200</v>
      </c>
      <c r="AJ29" s="393">
        <v>500</v>
      </c>
      <c r="AK29" s="393">
        <v>500</v>
      </c>
      <c r="AL29" s="563">
        <v>0</v>
      </c>
      <c r="AM29" s="563">
        <v>11</v>
      </c>
      <c r="AN29" s="563">
        <v>6</v>
      </c>
      <c r="AO29" s="195" t="str">
        <f t="shared" si="2"/>
        <v>7,12</v>
      </c>
      <c r="AP29" s="329" t="str">
        <f t="shared" si="3"/>
        <v>H</v>
      </c>
      <c r="AQ29" s="108">
        <f t="shared" si="4"/>
        <v>300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34" t="s">
        <v>859</v>
      </c>
      <c r="BC29" s="534">
        <v>0</v>
      </c>
      <c r="BD29" s="534" t="s">
        <v>858</v>
      </c>
      <c r="BE29" s="534">
        <v>8</v>
      </c>
      <c r="BF29" s="534" t="s">
        <v>860</v>
      </c>
      <c r="BG29" s="534">
        <v>1</v>
      </c>
      <c r="BH29" s="147"/>
      <c r="BI29" s="534" t="s">
        <v>862</v>
      </c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ht="6.95" customHeight="1">
      <c r="A30" s="108">
        <v>250</v>
      </c>
      <c r="B30" s="540">
        <f t="shared" si="8"/>
        <v>26</v>
      </c>
      <c r="C30" s="416">
        <v>160</v>
      </c>
      <c r="D30" s="416">
        <v>159.01960784313701</v>
      </c>
      <c r="E30" s="416">
        <v>157.450980392156</v>
      </c>
      <c r="F30" s="416">
        <v>155.88235294117601</v>
      </c>
      <c r="G30" s="416">
        <v>154.31372549019599</v>
      </c>
      <c r="H30" s="416">
        <v>152.74509803921501</v>
      </c>
      <c r="I30" s="416">
        <v>151.56862745097999</v>
      </c>
      <c r="J30" s="416">
        <v>150.78431372548999</v>
      </c>
      <c r="K30" s="416">
        <v>150</v>
      </c>
      <c r="L30" s="416">
        <v>149.21568627450901</v>
      </c>
      <c r="M30" s="416">
        <v>148.43137254901899</v>
      </c>
      <c r="N30" s="416">
        <v>147.254901960784</v>
      </c>
      <c r="O30" s="416">
        <v>145.68627450980301</v>
      </c>
      <c r="P30" s="416">
        <v>144.117647058823</v>
      </c>
      <c r="Q30" s="416">
        <v>142.54901960784301</v>
      </c>
      <c r="R30" s="416">
        <v>140.980392156862</v>
      </c>
      <c r="S30" s="416">
        <v>140</v>
      </c>
      <c r="T30" s="147"/>
      <c r="U30" s="537">
        <v>26</v>
      </c>
      <c r="V30" s="535">
        <v>0</v>
      </c>
      <c r="W30" s="535">
        <v>26</v>
      </c>
      <c r="X30" s="535">
        <v>0</v>
      </c>
      <c r="Y30" s="535">
        <v>160</v>
      </c>
      <c r="Z30" s="195" t="str">
        <f t="shared" si="1"/>
        <v>1,27</v>
      </c>
      <c r="AA30" s="147"/>
      <c r="AB30" s="563">
        <v>26</v>
      </c>
      <c r="AC30" s="563">
        <v>0</v>
      </c>
      <c r="AD30" s="563">
        <v>26</v>
      </c>
      <c r="AE30" s="563" t="s">
        <v>783</v>
      </c>
      <c r="AF30" s="393" t="s">
        <v>771</v>
      </c>
      <c r="AG30" s="393">
        <v>0.1</v>
      </c>
      <c r="AH30" s="393">
        <v>0</v>
      </c>
      <c r="AI30" s="393">
        <v>0</v>
      </c>
      <c r="AJ30" s="393">
        <v>0</v>
      </c>
      <c r="AK30" s="393">
        <v>0</v>
      </c>
      <c r="AL30" s="563">
        <v>1</v>
      </c>
      <c r="AM30" s="563">
        <v>10</v>
      </c>
      <c r="AN30" s="563">
        <v>6</v>
      </c>
      <c r="AO30" s="195" t="str">
        <f t="shared" si="2"/>
        <v>7,11</v>
      </c>
      <c r="AP30" s="329" t="str">
        <f t="shared" si="3"/>
        <v/>
      </c>
      <c r="AQ30" s="108">
        <f t="shared" si="4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34" t="s">
        <v>858</v>
      </c>
      <c r="BC30" s="534">
        <v>13</v>
      </c>
      <c r="BD30" s="534" t="s">
        <v>859</v>
      </c>
      <c r="BE30" s="534">
        <v>1</v>
      </c>
      <c r="BF30" s="534" t="s">
        <v>860</v>
      </c>
      <c r="BG30" s="534">
        <v>1</v>
      </c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</row>
    <row r="31" spans="1:81" ht="6.95" customHeight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537">
        <v>27</v>
      </c>
      <c r="V31" s="535">
        <v>0</v>
      </c>
      <c r="W31" s="535">
        <v>0</v>
      </c>
      <c r="X31" s="535">
        <v>16</v>
      </c>
      <c r="Y31" s="535">
        <v>140</v>
      </c>
      <c r="Z31" s="195" t="str">
        <f t="shared" si="1"/>
        <v>17,1</v>
      </c>
      <c r="AA31" s="147"/>
      <c r="AB31" s="563">
        <v>27</v>
      </c>
      <c r="AC31" s="563">
        <v>0</v>
      </c>
      <c r="AD31" s="563">
        <v>27</v>
      </c>
      <c r="AE31" s="563" t="s">
        <v>331</v>
      </c>
      <c r="AF31" s="393" t="s">
        <v>770</v>
      </c>
      <c r="AG31" s="393">
        <v>0.1</v>
      </c>
      <c r="AH31" s="393">
        <v>102</v>
      </c>
      <c r="AI31" s="393">
        <v>200</v>
      </c>
      <c r="AJ31" s="393">
        <v>500</v>
      </c>
      <c r="AK31" s="393">
        <v>500</v>
      </c>
      <c r="AL31" s="563">
        <v>0</v>
      </c>
      <c r="AM31" s="563">
        <v>11</v>
      </c>
      <c r="AN31" s="563">
        <v>7</v>
      </c>
      <c r="AO31" s="195" t="str">
        <f t="shared" si="2"/>
        <v>8,12</v>
      </c>
      <c r="AP31" s="329" t="str">
        <f t="shared" si="3"/>
        <v>H</v>
      </c>
      <c r="AQ31" s="108">
        <f t="shared" si="4"/>
        <v>300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34" t="s">
        <v>859</v>
      </c>
      <c r="BC31" s="534">
        <v>1</v>
      </c>
      <c r="BD31" s="534" t="s">
        <v>858</v>
      </c>
      <c r="BE31" s="534">
        <v>14</v>
      </c>
      <c r="BF31" s="534" t="s">
        <v>860</v>
      </c>
      <c r="BG31" s="534">
        <v>0.5</v>
      </c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</row>
    <row r="32" spans="1:81" ht="6.95" customHeight="1">
      <c r="A32" s="147"/>
      <c r="B32" s="4"/>
      <c r="C32" s="539">
        <v>1</v>
      </c>
      <c r="D32" s="539">
        <f t="shared" ref="D32:Q32" si="9">C32+1</f>
        <v>2</v>
      </c>
      <c r="E32" s="539">
        <f t="shared" si="9"/>
        <v>3</v>
      </c>
      <c r="F32" s="539">
        <f t="shared" si="9"/>
        <v>4</v>
      </c>
      <c r="G32" s="539">
        <f t="shared" si="9"/>
        <v>5</v>
      </c>
      <c r="H32" s="539">
        <f t="shared" si="9"/>
        <v>6</v>
      </c>
      <c r="I32" s="539">
        <f t="shared" si="9"/>
        <v>7</v>
      </c>
      <c r="J32" s="539">
        <f t="shared" si="9"/>
        <v>8</v>
      </c>
      <c r="K32" s="539">
        <f t="shared" si="9"/>
        <v>9</v>
      </c>
      <c r="L32" s="539">
        <f t="shared" si="9"/>
        <v>10</v>
      </c>
      <c r="M32" s="539">
        <f t="shared" si="9"/>
        <v>11</v>
      </c>
      <c r="N32" s="539">
        <f t="shared" si="9"/>
        <v>12</v>
      </c>
      <c r="O32" s="539">
        <f t="shared" si="9"/>
        <v>13</v>
      </c>
      <c r="P32" s="539">
        <f t="shared" si="9"/>
        <v>14</v>
      </c>
      <c r="Q32" s="539">
        <f t="shared" si="9"/>
        <v>15</v>
      </c>
      <c r="R32" s="539">
        <f t="shared" ref="R32:S32" si="10">Q32+1</f>
        <v>16</v>
      </c>
      <c r="S32" s="539">
        <f t="shared" si="10"/>
        <v>17</v>
      </c>
      <c r="T32" s="147"/>
      <c r="U32" s="537">
        <v>28</v>
      </c>
      <c r="V32" s="535">
        <v>0</v>
      </c>
      <c r="W32" s="535">
        <v>1</v>
      </c>
      <c r="X32" s="535">
        <v>16</v>
      </c>
      <c r="Y32" s="535">
        <v>140</v>
      </c>
      <c r="Z32" s="195" t="str">
        <f t="shared" si="1"/>
        <v>17,2</v>
      </c>
      <c r="AA32" s="147"/>
      <c r="AB32" s="563">
        <v>28</v>
      </c>
      <c r="AC32" s="563">
        <v>0</v>
      </c>
      <c r="AD32" s="563">
        <v>28</v>
      </c>
      <c r="AE32" s="563" t="s">
        <v>784</v>
      </c>
      <c r="AF32" s="393" t="s">
        <v>771</v>
      </c>
      <c r="AG32" s="393">
        <v>0.1</v>
      </c>
      <c r="AH32" s="393">
        <v>0</v>
      </c>
      <c r="AI32" s="393">
        <v>0</v>
      </c>
      <c r="AJ32" s="393">
        <v>0</v>
      </c>
      <c r="AK32" s="393">
        <v>0</v>
      </c>
      <c r="AL32" s="563">
        <v>1</v>
      </c>
      <c r="AM32" s="563">
        <v>10</v>
      </c>
      <c r="AN32" s="563">
        <v>7</v>
      </c>
      <c r="AO32" s="195" t="str">
        <f t="shared" si="2"/>
        <v>8,11</v>
      </c>
      <c r="AP32" s="329" t="str">
        <f t="shared" si="3"/>
        <v/>
      </c>
      <c r="AQ32" s="108">
        <f t="shared" si="4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</row>
    <row r="33" spans="1:81" ht="6.95" customHeight="1">
      <c r="A33" s="147">
        <v>107</v>
      </c>
      <c r="B33" s="539">
        <v>1</v>
      </c>
      <c r="C33" s="416">
        <f>IF(C4&lt;=$I$10,C4,IF(ISNUMBER(MATCH('15'!C67,$Z$4:$Z$370,0)),$Z$2,IF(ISNUMBER(MATCH('15'!C67,$BP$4:$BP$370,0)),$AO$3,IF(ISNUMBER(MATCH('15'!C67,$AO$3:$AO$368,0)),$AM$2,$Y$2))))</f>
        <v>1</v>
      </c>
      <c r="D33" s="416">
        <f>IF(D4&lt;=$I$10,D4,IF(ISNUMBER(MATCH('15'!D67,$Z$4:$Z$370,0)),$Z$2,IF(ISNUMBER(MATCH('15'!D67,$BP$4:$BP$370,0)),$AO$3,IF(ISNUMBER(MATCH('15'!D67,$AO$3:$AO$368,0)),$AM$2,$Y$2))))</f>
        <v>0</v>
      </c>
      <c r="E33" s="416">
        <f>IF(E4&lt;=$I$10,E4,IF(ISNUMBER(MATCH('15'!E67,$Z$4:$Z$370,0)),$Z$2,IF(ISNUMBER(MATCH('15'!E67,$BP$4:$BP$370,0)),$AO$3,IF(ISNUMBER(MATCH('15'!E67,$AO$3:$AO$368,0)),$AM$2,$Y$2))))</f>
        <v>0</v>
      </c>
      <c r="F33" s="416">
        <f>IF(F4&lt;=$I$10,F4,IF(ISNUMBER(MATCH('15'!F67,$Z$4:$Z$370,0)),$Z$2,IF(ISNUMBER(MATCH('15'!F67,$BP$4:$BP$370,0)),$AO$3,IF(ISNUMBER(MATCH('15'!F67,$AO$3:$AO$368,0)),$AM$2,$Y$2))))</f>
        <v>0</v>
      </c>
      <c r="G33" s="416">
        <f>IF(G4&lt;=$I$10,G4,IF(ISNUMBER(MATCH('15'!G67,$Z$4:$Z$370,0)),$Z$2,IF(ISNUMBER(MATCH('15'!G67,$BP$4:$BP$370,0)),$AO$3,IF(ISNUMBER(MATCH('15'!G67,$AO$3:$AO$368,0)),$AM$2,$Y$2))))</f>
        <v>0</v>
      </c>
      <c r="H33" s="416">
        <f>IF(H4&lt;=$I$10,H4,IF(ISNUMBER(MATCH('15'!H67,$Z$4:$Z$370,0)),$Z$2,IF(ISNUMBER(MATCH('15'!H67,$BP$4:$BP$370,0)),$AO$3,IF(ISNUMBER(MATCH('15'!H67,$AO$3:$AO$368,0)),$AM$2,$Y$2))))</f>
        <v>0</v>
      </c>
      <c r="I33" s="416">
        <f>IF(I4&lt;=$I$10,I4,IF(ISNUMBER(MATCH('15'!I67,$Z$4:$Z$370,0)),$Z$2,IF(ISNUMBER(MATCH('15'!I67,$BP$4:$BP$370,0)),$AO$3,IF(ISNUMBER(MATCH('15'!I67,$AO$3:$AO$368,0)),$AM$2,$Y$2))))</f>
        <v>0</v>
      </c>
      <c r="J33" s="416">
        <f>IF(J4&lt;=$I$10,J4,IF(ISNUMBER(MATCH('15'!J67,$Z$4:$Z$370,0)),$Z$2,IF(ISNUMBER(MATCH('15'!J67,$BP$4:$BP$370,0)),$AO$3,IF(ISNUMBER(MATCH('15'!J67,$AO$3:$AO$368,0)),$AM$2,$Y$2))))</f>
        <v>0</v>
      </c>
      <c r="K33" s="416">
        <f>IF(K4&lt;=$I$10,K4,IF(ISNUMBER(MATCH('15'!K67,$Z$4:$Z$370,0)),$Z$2,IF(ISNUMBER(MATCH('15'!K67,$BP$4:$BP$370,0)),$AO$3,IF(ISNUMBER(MATCH('15'!K67,$AO$3:$AO$368,0)),$AM$2,$Y$2))))</f>
        <v>0</v>
      </c>
      <c r="L33" s="416">
        <f>IF(L4&lt;=$I$10,L4,IF(ISNUMBER(MATCH('15'!L67,$Z$4:$Z$370,0)),$Z$2,IF(ISNUMBER(MATCH('15'!L67,$BP$4:$BP$370,0)),$AO$3,IF(ISNUMBER(MATCH('15'!L67,$AO$3:$AO$368,0)),$AM$2,$Y$2))))</f>
        <v>0</v>
      </c>
      <c r="M33" s="416">
        <f>IF(M4&lt;=$I$10,M4,IF(ISNUMBER(MATCH('15'!M67,$Z$4:$Z$370,0)),$Z$2,IF(ISNUMBER(MATCH('15'!M67,$BP$4:$BP$370,0)),$AO$3,IF(ISNUMBER(MATCH('15'!M67,$AO$3:$AO$368,0)),$AM$2,$Y$2))))</f>
        <v>0</v>
      </c>
      <c r="N33" s="416">
        <f>IF(N4&lt;=$I$10,N4,IF(ISNUMBER(MATCH('15'!N67,$Z$4:$Z$370,0)),$Z$2,IF(ISNUMBER(MATCH('15'!N67,$BP$4:$BP$370,0)),$AO$3,IF(ISNUMBER(MATCH('15'!N67,$AO$3:$AO$368,0)),$AM$2,$Y$2))))</f>
        <v>0</v>
      </c>
      <c r="O33" s="416">
        <f>IF(O4&lt;=$I$10,O4,IF(ISNUMBER(MATCH('15'!O67,$Z$4:$Z$370,0)),$Z$2,IF(ISNUMBER(MATCH('15'!O67,$BP$4:$BP$370,0)),$AO$3,IF(ISNUMBER(MATCH('15'!O67,$AO$3:$AO$368,0)),$AM$2,$Y$2))))</f>
        <v>0</v>
      </c>
      <c r="P33" s="416">
        <f>IF(P4&lt;=$I$10,P4,IF(ISNUMBER(MATCH('15'!P67,$Z$4:$Z$370,0)),$Z$2,IF(ISNUMBER(MATCH('15'!P67,$BP$4:$BP$370,0)),$AO$3,IF(ISNUMBER(MATCH('15'!P67,$AO$3:$AO$368,0)),$AM$2,$Y$2))))</f>
        <v>0</v>
      </c>
      <c r="Q33" s="416">
        <f>IF(Q4&lt;=$I$10,Q4,IF(ISNUMBER(MATCH('15'!Q67,$Z$4:$Z$370,0)),$Z$2,IF(ISNUMBER(MATCH('15'!Q67,$BP$4:$BP$370,0)),$AO$3,IF(ISNUMBER(MATCH('15'!Q67,$AO$3:$AO$368,0)),$AM$2,$Y$2))))</f>
        <v>0</v>
      </c>
      <c r="R33" s="416">
        <f>IF(R4&lt;=$I$10,R4,IF(ISNUMBER(MATCH('15'!R67,$Z$4:$Z$370,0)),$Z$2,IF(ISNUMBER(MATCH('15'!R67,$BP$4:$BP$370,0)),$AO$3,IF(ISNUMBER(MATCH('15'!R67,$AO$3:$AO$368,0)),$AM$2,$Y$2))))</f>
        <v>0</v>
      </c>
      <c r="S33" s="416">
        <f>IF(S4&lt;=$I$10,S4,IF(ISNUMBER(MATCH('15'!S67,$Z$4:$Z$370,0)),$Z$2,IF(ISNUMBER(MATCH('15'!S67,$BP$4:$BP$370,0)),$AO$3,IF(ISNUMBER(MATCH('15'!S67,$AO$3:$AO$368,0)),$AM$2,$Y$2))))</f>
        <v>1</v>
      </c>
      <c r="T33" s="147"/>
      <c r="U33" s="537">
        <v>29</v>
      </c>
      <c r="V33" s="535">
        <v>0</v>
      </c>
      <c r="W33" s="535">
        <v>2</v>
      </c>
      <c r="X33" s="535">
        <v>16</v>
      </c>
      <c r="Y33" s="535">
        <v>140</v>
      </c>
      <c r="Z33" s="195" t="str">
        <f t="shared" si="1"/>
        <v>17,3</v>
      </c>
      <c r="AA33" s="147"/>
      <c r="AB33" s="563">
        <v>29</v>
      </c>
      <c r="AC33" s="563">
        <v>0</v>
      </c>
      <c r="AD33" s="563">
        <v>29</v>
      </c>
      <c r="AE33" s="563" t="s">
        <v>332</v>
      </c>
      <c r="AF33" s="393" t="s">
        <v>770</v>
      </c>
      <c r="AG33" s="393">
        <v>0.1</v>
      </c>
      <c r="AH33" s="393">
        <v>102</v>
      </c>
      <c r="AI33" s="393">
        <v>200</v>
      </c>
      <c r="AJ33" s="393">
        <v>500</v>
      </c>
      <c r="AK33" s="393">
        <v>500</v>
      </c>
      <c r="AL33" s="563">
        <v>0</v>
      </c>
      <c r="AM33" s="563">
        <v>11</v>
      </c>
      <c r="AN33" s="563">
        <v>8</v>
      </c>
      <c r="AO33" s="195" t="str">
        <f t="shared" si="2"/>
        <v>9,12</v>
      </c>
      <c r="AP33" s="329" t="str">
        <f t="shared" si="3"/>
        <v>H</v>
      </c>
      <c r="AQ33" s="108">
        <f t="shared" si="4"/>
        <v>300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138" t="s">
        <v>867</v>
      </c>
      <c r="BC33" s="138"/>
      <c r="BD33" s="138"/>
      <c r="BE33" s="138"/>
      <c r="BF33" s="138"/>
      <c r="BG33" s="138"/>
      <c r="BH33" s="138"/>
      <c r="BI33" s="138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</row>
    <row r="34" spans="1:81" ht="6.95" customHeight="1">
      <c r="A34" s="147">
        <v>97</v>
      </c>
      <c r="B34" s="539">
        <f t="shared" ref="B34:B47" si="11">B33+1</f>
        <v>2</v>
      </c>
      <c r="C34" s="416">
        <f>IF(C5&lt;=$I$10,C5,IF(ISNUMBER(MATCH('15'!C68,$Z$4:$Z$370,0)),$Z$2,IF(ISNUMBER(MATCH('15'!C68,$BP$4:$BP$370,0)),$AO$3,IF(ISNUMBER(MATCH('15'!C68,$AO$3:$AO$368,0)),$AM$2,$Y$2))))</f>
        <v>1</v>
      </c>
      <c r="D34" s="416">
        <f>IF(D5&lt;=$I$10,D5,IF(ISNUMBER(MATCH('15'!D68,$Z$4:$Z$370,0)),$Z$2,IF(ISNUMBER(MATCH('15'!D68,$BP$4:$BP$370,0)),$AO$3,IF(ISNUMBER(MATCH('15'!D68,$AO$3:$AO$368,0)),$AM$2,$Y$2))))</f>
        <v>0</v>
      </c>
      <c r="E34" s="416">
        <f>IF(E5&lt;=$I$10,E5,IF(ISNUMBER(MATCH('15'!E68,$Z$4:$Z$370,0)),$Z$2,IF(ISNUMBER(MATCH('15'!E68,$BP$4:$BP$370,0)),$AO$3,IF(ISNUMBER(MATCH('15'!E68,$AO$3:$AO$368,0)),$AM$2,$Y$2))))</f>
        <v>0</v>
      </c>
      <c r="F34" s="416">
        <f>IF(F5&lt;=$I$10,F5,IF(ISNUMBER(MATCH('15'!F68,$Z$4:$Z$370,0)),$Z$2,IF(ISNUMBER(MATCH('15'!F68,$BP$4:$BP$370,0)),$AO$3,IF(ISNUMBER(MATCH('15'!F68,$AO$3:$AO$368,0)),$AM$2,$Y$2))))</f>
        <v>0</v>
      </c>
      <c r="G34" s="416">
        <f>IF(G5&lt;=$I$10,G5,IF(ISNUMBER(MATCH('15'!G68,$Z$4:$Z$370,0)),$Z$2,IF(ISNUMBER(MATCH('15'!G68,$BP$4:$BP$370,0)),$AO$3,IF(ISNUMBER(MATCH('15'!G68,$AO$3:$AO$368,0)),$AM$2,$Y$2))))</f>
        <v>2</v>
      </c>
      <c r="H34" s="416">
        <f>IF(H5&lt;=$I$10,H5,IF(ISNUMBER(MATCH('15'!H68,$Z$4:$Z$370,0)),$Z$2,IF(ISNUMBER(MATCH('15'!H68,$BP$4:$BP$370,0)),$AO$3,IF(ISNUMBER(MATCH('15'!H68,$AO$3:$AO$368,0)),$AM$2,$Y$2))))</f>
        <v>0</v>
      </c>
      <c r="I34" s="416">
        <f>IF(I5&lt;=$I$10,I5,IF(ISNUMBER(MATCH('15'!I68,$Z$4:$Z$370,0)),$Z$2,IF(ISNUMBER(MATCH('15'!I68,$BP$4:$BP$370,0)),$AO$3,IF(ISNUMBER(MATCH('15'!I68,$AO$3:$AO$368,0)),$AM$2,$Y$2))))</f>
        <v>0</v>
      </c>
      <c r="J34" s="416">
        <f>IF(J5&lt;=$I$10,J5,IF(ISNUMBER(MATCH('15'!J68,$Z$4:$Z$370,0)),$Z$2,IF(ISNUMBER(MATCH('15'!J68,$BP$4:$BP$370,0)),$AO$3,IF(ISNUMBER(MATCH('15'!J68,$AO$3:$AO$368,0)),$AM$2,$Y$2))))</f>
        <v>0</v>
      </c>
      <c r="K34" s="416">
        <f>IF(K5&lt;=$I$10,K5,IF(ISNUMBER(MATCH('15'!K68,$Z$4:$Z$370,0)),$Z$2,IF(ISNUMBER(MATCH('15'!K68,$BP$4:$BP$370,0)),$AO$3,IF(ISNUMBER(MATCH('15'!K68,$AO$3:$AO$368,0)),$AM$2,$Y$2))))</f>
        <v>0</v>
      </c>
      <c r="L34" s="416">
        <f>IF(L5&lt;=$I$10,L5,IF(ISNUMBER(MATCH('15'!L68,$Z$4:$Z$370,0)),$Z$2,IF(ISNUMBER(MATCH('15'!L68,$BP$4:$BP$370,0)),$AO$3,IF(ISNUMBER(MATCH('15'!L68,$AO$3:$AO$368,0)),$AM$2,$Y$2))))</f>
        <v>0</v>
      </c>
      <c r="M34" s="416">
        <f>IF(M5&lt;=$I$10,M5,IF(ISNUMBER(MATCH('15'!M68,$Z$4:$Z$370,0)),$Z$2,IF(ISNUMBER(MATCH('15'!M68,$BP$4:$BP$370,0)),$AO$3,IF(ISNUMBER(MATCH('15'!M68,$AO$3:$AO$368,0)),$AM$2,$Y$2))))</f>
        <v>0</v>
      </c>
      <c r="N34" s="416">
        <f>IF(N5&lt;=$I$10,N5,IF(ISNUMBER(MATCH('15'!N68,$Z$4:$Z$370,0)),$Z$2,IF(ISNUMBER(MATCH('15'!N68,$BP$4:$BP$370,0)),$AO$3,IF(ISNUMBER(MATCH('15'!N68,$AO$3:$AO$368,0)),$AM$2,$Y$2))))</f>
        <v>0</v>
      </c>
      <c r="O34" s="416">
        <f>IF(O5&lt;=$I$10,O5,IF(ISNUMBER(MATCH('15'!O68,$Z$4:$Z$370,0)),$Z$2,IF(ISNUMBER(MATCH('15'!O68,$BP$4:$BP$370,0)),$AO$3,IF(ISNUMBER(MATCH('15'!O68,$AO$3:$AO$368,0)),$AM$2,$Y$2))))</f>
        <v>0</v>
      </c>
      <c r="P34" s="416">
        <f>IF(P5&lt;=$I$10,P5,IF(ISNUMBER(MATCH('15'!P68,$Z$4:$Z$370,0)),$Z$2,IF(ISNUMBER(MATCH('15'!P68,$BP$4:$BP$370,0)),$AO$3,IF(ISNUMBER(MATCH('15'!P68,$AO$3:$AO$368,0)),$AM$2,$Y$2))))</f>
        <v>0</v>
      </c>
      <c r="Q34" s="416">
        <f>IF(Q5&lt;=$I$10,Q5,IF(ISNUMBER(MATCH('15'!Q68,$Z$4:$Z$370,0)),$Z$2,IF(ISNUMBER(MATCH('15'!Q68,$BP$4:$BP$370,0)),$AO$3,IF(ISNUMBER(MATCH('15'!Q68,$AO$3:$AO$368,0)),$AM$2,$Y$2))))</f>
        <v>0</v>
      </c>
      <c r="R34" s="416">
        <f>IF(R5&lt;=$I$10,R5,IF(ISNUMBER(MATCH('15'!R68,$Z$4:$Z$370,0)),$Z$2,IF(ISNUMBER(MATCH('15'!R68,$BP$4:$BP$370,0)),$AO$3,IF(ISNUMBER(MATCH('15'!R68,$AO$3:$AO$368,0)),$AM$2,$Y$2))))</f>
        <v>0</v>
      </c>
      <c r="S34" s="416">
        <f>IF(S5&lt;=$I$10,S5,IF(ISNUMBER(MATCH('15'!S68,$Z$4:$Z$370,0)),$Z$2,IF(ISNUMBER(MATCH('15'!S68,$BP$4:$BP$370,0)),$AO$3,IF(ISNUMBER(MATCH('15'!S68,$AO$3:$AO$368,0)),$AM$2,$Y$2))))</f>
        <v>1</v>
      </c>
      <c r="T34" s="147"/>
      <c r="U34" s="537">
        <v>30</v>
      </c>
      <c r="V34" s="535">
        <v>0</v>
      </c>
      <c r="W34" s="535">
        <v>3</v>
      </c>
      <c r="X34" s="535">
        <v>16</v>
      </c>
      <c r="Y34" s="535">
        <v>140</v>
      </c>
      <c r="Z34" s="195" t="str">
        <f t="shared" si="1"/>
        <v>17,4</v>
      </c>
      <c r="AA34" s="147"/>
      <c r="AB34" s="563">
        <v>30</v>
      </c>
      <c r="AC34" s="563">
        <v>0</v>
      </c>
      <c r="AD34" s="563">
        <v>30</v>
      </c>
      <c r="AE34" s="563" t="s">
        <v>426</v>
      </c>
      <c r="AF34" s="393" t="s">
        <v>771</v>
      </c>
      <c r="AG34" s="393">
        <v>0.1</v>
      </c>
      <c r="AH34" s="393">
        <v>0</v>
      </c>
      <c r="AI34" s="393">
        <v>0</v>
      </c>
      <c r="AJ34" s="393">
        <v>0</v>
      </c>
      <c r="AK34" s="393">
        <v>0</v>
      </c>
      <c r="AL34" s="563">
        <v>1</v>
      </c>
      <c r="AM34" s="563">
        <v>10</v>
      </c>
      <c r="AN34" s="563">
        <v>8</v>
      </c>
      <c r="AO34" s="195" t="str">
        <f t="shared" si="2"/>
        <v>9,11</v>
      </c>
      <c r="AP34" s="329" t="str">
        <f t="shared" si="3"/>
        <v/>
      </c>
      <c r="AQ34" s="108">
        <f t="shared" si="4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67">
        <v>0</v>
      </c>
      <c r="BC34" s="567">
        <v>0</v>
      </c>
      <c r="BD34" s="567">
        <v>-1</v>
      </c>
      <c r="BE34" s="567" t="s">
        <v>863</v>
      </c>
      <c r="BF34" s="567">
        <v>114.85</v>
      </c>
      <c r="BG34" s="567">
        <v>5</v>
      </c>
      <c r="BH34" s="567">
        <v>0.05</v>
      </c>
      <c r="BI34" s="567">
        <v>8.2063244190062E-4</v>
      </c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</row>
    <row r="35" spans="1:81" ht="6.95" customHeight="1">
      <c r="A35" s="147">
        <v>87</v>
      </c>
      <c r="B35" s="539">
        <f t="shared" si="11"/>
        <v>3</v>
      </c>
      <c r="C35" s="416">
        <f>IF(C6&lt;=$I$10,C6,IF(ISNUMBER(MATCH('15'!C69,$Z$4:$Z$370,0)),$Z$2,IF(ISNUMBER(MATCH('15'!C69,$BP$4:$BP$370,0)),$AO$3,IF(ISNUMBER(MATCH('15'!C69,$AO$3:$AO$368,0)),$AM$2,$Y$2))))</f>
        <v>1</v>
      </c>
      <c r="D35" s="416">
        <f>IF(D6&lt;=$I$10,D6,IF(ISNUMBER(MATCH('15'!D69,$Z$4:$Z$370,0)),$Z$2,IF(ISNUMBER(MATCH('15'!D69,$BP$4:$BP$370,0)),$AO$3,IF(ISNUMBER(MATCH('15'!D69,$AO$3:$AO$368,0)),$AM$2,$Y$2))))</f>
        <v>0</v>
      </c>
      <c r="E35" s="416">
        <f>IF(E6&lt;=$I$10,E6,IF(ISNUMBER(MATCH('15'!E69,$Z$4:$Z$370,0)),$Z$2,IF(ISNUMBER(MATCH('15'!E69,$BP$4:$BP$370,0)),$AO$3,IF(ISNUMBER(MATCH('15'!E69,$AO$3:$AO$368,0)),$AM$2,$Y$2))))</f>
        <v>0</v>
      </c>
      <c r="F35" s="416">
        <f>IF(F6&lt;=$I$10,F6,IF(ISNUMBER(MATCH('15'!F69,$Z$4:$Z$370,0)),$Z$2,IF(ISNUMBER(MATCH('15'!F69,$BP$4:$BP$370,0)),$AO$3,IF(ISNUMBER(MATCH('15'!F69,$AO$3:$AO$368,0)),$AM$2,$Y$2))))</f>
        <v>0</v>
      </c>
      <c r="G35" s="416">
        <f>IF(G6&lt;=$I$10,G6,IF(ISNUMBER(MATCH('15'!G69,$Z$4:$Z$370,0)),$Z$2,IF(ISNUMBER(MATCH('15'!G69,$BP$4:$BP$370,0)),$AO$3,IF(ISNUMBER(MATCH('15'!G69,$AO$3:$AO$368,0)),$AM$2,$Y$2))))</f>
        <v>2</v>
      </c>
      <c r="H35" s="416">
        <f>IF(H6&lt;=$I$10,H6,IF(ISNUMBER(MATCH('15'!H69,$Z$4:$Z$370,0)),$Z$2,IF(ISNUMBER(MATCH('15'!H69,$BP$4:$BP$370,0)),$AO$3,IF(ISNUMBER(MATCH('15'!H69,$AO$3:$AO$368,0)),$AM$2,$Y$2))))</f>
        <v>0</v>
      </c>
      <c r="I35" s="416">
        <f>IF(I6&lt;=$I$10,I6,IF(ISNUMBER(MATCH('15'!I69,$Z$4:$Z$370,0)),$Z$2,IF(ISNUMBER(MATCH('15'!I69,$BP$4:$BP$370,0)),$AO$3,IF(ISNUMBER(MATCH('15'!I69,$AO$3:$AO$368,0)),$AM$2,$Y$2))))</f>
        <v>0</v>
      </c>
      <c r="J35" s="416">
        <f>IF(J6&lt;=$I$10,J6,IF(ISNUMBER(MATCH('15'!J69,$Z$4:$Z$370,0)),$Z$2,IF(ISNUMBER(MATCH('15'!J69,$BP$4:$BP$370,0)),$AO$3,IF(ISNUMBER(MATCH('15'!J69,$AO$3:$AO$368,0)),$AM$2,$Y$2))))</f>
        <v>0</v>
      </c>
      <c r="K35" s="416">
        <f>IF(K6&lt;=$I$10,K6,IF(ISNUMBER(MATCH('15'!K69,$Z$4:$Z$370,0)),$Z$2,IF(ISNUMBER(MATCH('15'!K69,$BP$4:$BP$370,0)),$AO$3,IF(ISNUMBER(MATCH('15'!K69,$AO$3:$AO$368,0)),$AM$2,$Y$2))))</f>
        <v>0</v>
      </c>
      <c r="L35" s="416">
        <f>IF(L6&lt;=$I$10,L6,IF(ISNUMBER(MATCH('15'!L69,$Z$4:$Z$370,0)),$Z$2,IF(ISNUMBER(MATCH('15'!L69,$BP$4:$BP$370,0)),$AO$3,IF(ISNUMBER(MATCH('15'!L69,$AO$3:$AO$368,0)),$AM$2,$Y$2))))</f>
        <v>0</v>
      </c>
      <c r="M35" s="416">
        <f>IF(M6&lt;=$I$10,M6,IF(ISNUMBER(MATCH('15'!M69,$Z$4:$Z$370,0)),$Z$2,IF(ISNUMBER(MATCH('15'!M69,$BP$4:$BP$370,0)),$AO$3,IF(ISNUMBER(MATCH('15'!M69,$AO$3:$AO$368,0)),$AM$2,$Y$2))))</f>
        <v>0</v>
      </c>
      <c r="N35" s="416">
        <f>IF(N6&lt;=$I$10,N6,IF(ISNUMBER(MATCH('15'!N69,$Z$4:$Z$370,0)),$Z$2,IF(ISNUMBER(MATCH('15'!N69,$BP$4:$BP$370,0)),$AO$3,IF(ISNUMBER(MATCH('15'!N69,$AO$3:$AO$368,0)),$AM$2,$Y$2))))</f>
        <v>0</v>
      </c>
      <c r="O35" s="416">
        <f>IF(O6&lt;=$I$10,O6,IF(ISNUMBER(MATCH('15'!O69,$Z$4:$Z$370,0)),$Z$2,IF(ISNUMBER(MATCH('15'!O69,$BP$4:$BP$370,0)),$AO$3,IF(ISNUMBER(MATCH('15'!O69,$AO$3:$AO$368,0)),$AM$2,$Y$2))))</f>
        <v>0</v>
      </c>
      <c r="P35" s="416">
        <f>IF(P6&lt;=$I$10,P6,IF(ISNUMBER(MATCH('15'!P69,$Z$4:$Z$370,0)),$Z$2,IF(ISNUMBER(MATCH('15'!P69,$BP$4:$BP$370,0)),$AO$3,IF(ISNUMBER(MATCH('15'!P69,$AO$3:$AO$368,0)),$AM$2,$Y$2))))</f>
        <v>0</v>
      </c>
      <c r="Q35" s="416">
        <f>IF(Q6&lt;=$I$10,Q6,IF(ISNUMBER(MATCH('15'!Q69,$Z$4:$Z$370,0)),$Z$2,IF(ISNUMBER(MATCH('15'!Q69,$BP$4:$BP$370,0)),$AO$3,IF(ISNUMBER(MATCH('15'!Q69,$AO$3:$AO$368,0)),$AM$2,$Y$2))))</f>
        <v>0</v>
      </c>
      <c r="R35" s="416">
        <f>IF(R6&lt;=$I$10,R6,IF(ISNUMBER(MATCH('15'!R69,$Z$4:$Z$370,0)),$Z$2,IF(ISNUMBER(MATCH('15'!R69,$BP$4:$BP$370,0)),$AO$3,IF(ISNUMBER(MATCH('15'!R69,$AO$3:$AO$368,0)),$AM$2,$Y$2))))</f>
        <v>0</v>
      </c>
      <c r="S35" s="416">
        <f>IF(S6&lt;=$I$10,S6,IF(ISNUMBER(MATCH('15'!S69,$Z$4:$Z$370,0)),$Z$2,IF(ISNUMBER(MATCH('15'!S69,$BP$4:$BP$370,0)),$AO$3,IF(ISNUMBER(MATCH('15'!S69,$AO$3:$AO$368,0)),$AM$2,$Y$2))))</f>
        <v>1</v>
      </c>
      <c r="T35" s="147"/>
      <c r="U35" s="537">
        <v>31</v>
      </c>
      <c r="V35" s="535">
        <v>0</v>
      </c>
      <c r="W35" s="535">
        <v>4</v>
      </c>
      <c r="X35" s="535">
        <v>16</v>
      </c>
      <c r="Y35" s="535">
        <v>140</v>
      </c>
      <c r="Z35" s="195" t="str">
        <f t="shared" si="1"/>
        <v>17,5</v>
      </c>
      <c r="AA35" s="147"/>
      <c r="AB35" s="563">
        <v>31</v>
      </c>
      <c r="AC35" s="563">
        <v>0</v>
      </c>
      <c r="AD35" s="563">
        <v>31</v>
      </c>
      <c r="AE35" s="563" t="s">
        <v>785</v>
      </c>
      <c r="AF35" s="393" t="s">
        <v>770</v>
      </c>
      <c r="AG35" s="393">
        <v>0.1</v>
      </c>
      <c r="AH35" s="393">
        <v>102</v>
      </c>
      <c r="AI35" s="393">
        <v>200</v>
      </c>
      <c r="AJ35" s="393">
        <v>500</v>
      </c>
      <c r="AK35" s="393">
        <v>500</v>
      </c>
      <c r="AL35" s="563">
        <v>0</v>
      </c>
      <c r="AM35" s="563">
        <v>11</v>
      </c>
      <c r="AN35" s="563">
        <v>9</v>
      </c>
      <c r="AO35" s="195" t="str">
        <f t="shared" si="2"/>
        <v>10,12</v>
      </c>
      <c r="AP35" s="329" t="str">
        <f t="shared" si="3"/>
        <v>H</v>
      </c>
      <c r="AQ35" s="108">
        <f t="shared" si="4"/>
        <v>300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67">
        <v>1</v>
      </c>
      <c r="BC35" s="567">
        <v>1</v>
      </c>
      <c r="BD35" s="567">
        <v>-1</v>
      </c>
      <c r="BE35" s="567" t="s">
        <v>863</v>
      </c>
      <c r="BF35" s="567">
        <v>109.4286</v>
      </c>
      <c r="BG35" s="567">
        <v>5</v>
      </c>
      <c r="BH35" s="567">
        <v>0.05</v>
      </c>
      <c r="BI35" s="567">
        <v>9.4581971643492504E-4</v>
      </c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</row>
    <row r="36" spans="1:81" ht="6.95" customHeight="1">
      <c r="A36" s="147">
        <v>77</v>
      </c>
      <c r="B36" s="539">
        <f t="shared" si="11"/>
        <v>4</v>
      </c>
      <c r="C36" s="416">
        <f>IF(C7&lt;=$I$10,C7,IF(ISNUMBER(MATCH('15'!C70,$Z$4:$Z$370,0)),$Z$2,IF(ISNUMBER(MATCH('15'!C70,$BP$4:$BP$370,0)),$AO$3,IF(ISNUMBER(MATCH('15'!C70,$AO$3:$AO$368,0)),$AM$2,$Y$2))))</f>
        <v>1</v>
      </c>
      <c r="D36" s="416">
        <f>IF(D7&lt;=$I$10,D7,IF(ISNUMBER(MATCH('15'!D70,$Z$4:$Z$370,0)),$Z$2,IF(ISNUMBER(MATCH('15'!D70,$BP$4:$BP$370,0)),$AO$3,IF(ISNUMBER(MATCH('15'!D70,$AO$3:$AO$368,0)),$AM$2,$Y$2))))</f>
        <v>0</v>
      </c>
      <c r="E36" s="416">
        <f>IF(E7&lt;=$I$10,E7,IF(ISNUMBER(MATCH('15'!E70,$Z$4:$Z$370,0)),$Z$2,IF(ISNUMBER(MATCH('15'!E70,$BP$4:$BP$370,0)),$AO$3,IF(ISNUMBER(MATCH('15'!E70,$AO$3:$AO$368,0)),$AM$2,$Y$2))))</f>
        <v>0</v>
      </c>
      <c r="F36" s="416">
        <f>IF(F7&lt;=$I$10,F7,IF(ISNUMBER(MATCH('15'!F70,$Z$4:$Z$370,0)),$Z$2,IF(ISNUMBER(MATCH('15'!F70,$BP$4:$BP$370,0)),$AO$3,IF(ISNUMBER(MATCH('15'!F70,$AO$3:$AO$368,0)),$AM$2,$Y$2))))</f>
        <v>0</v>
      </c>
      <c r="G36" s="416">
        <f>IF(G7&lt;=$I$10,G7,IF(ISNUMBER(MATCH('15'!G70,$Z$4:$Z$370,0)),$Z$2,IF(ISNUMBER(MATCH('15'!G70,$BP$4:$BP$370,0)),$AO$3,IF(ISNUMBER(MATCH('15'!G70,$AO$3:$AO$368,0)),$AM$2,$Y$2))))</f>
        <v>2</v>
      </c>
      <c r="H36" s="416">
        <f>IF(H7&lt;=$I$10,H7,IF(ISNUMBER(MATCH('15'!H70,$Z$4:$Z$370,0)),$Z$2,IF(ISNUMBER(MATCH('15'!H70,$BP$4:$BP$370,0)),$AO$3,IF(ISNUMBER(MATCH('15'!H70,$AO$3:$AO$368,0)),$AM$2,$Y$2))))</f>
        <v>2</v>
      </c>
      <c r="I36" s="416">
        <f>IF(I7&lt;=$I$10,I7,IF(ISNUMBER(MATCH('15'!I70,$Z$4:$Z$370,0)),$Z$2,IF(ISNUMBER(MATCH('15'!I70,$BP$4:$BP$370,0)),$AO$3,IF(ISNUMBER(MATCH('15'!I70,$AO$3:$AO$368,0)),$AM$2,$Y$2))))</f>
        <v>2</v>
      </c>
      <c r="J36" s="416">
        <f>IF(J7&lt;=$I$10,J7,IF(ISNUMBER(MATCH('15'!J70,$Z$4:$Z$370,0)),$Z$2,IF(ISNUMBER(MATCH('15'!J70,$BP$4:$BP$370,0)),$AO$3,IF(ISNUMBER(MATCH('15'!J70,$AO$3:$AO$368,0)),$AM$2,$Y$2))))</f>
        <v>2</v>
      </c>
      <c r="K36" s="416">
        <f>IF(K7&lt;=$I$10,K7,IF(ISNUMBER(MATCH('15'!K70,$Z$4:$Z$370,0)),$Z$2,IF(ISNUMBER(MATCH('15'!K70,$BP$4:$BP$370,0)),$AO$3,IF(ISNUMBER(MATCH('15'!K70,$AO$3:$AO$368,0)),$AM$2,$Y$2))))</f>
        <v>0</v>
      </c>
      <c r="L36" s="416">
        <f>IF(L7&lt;=$I$10,L7,IF(ISNUMBER(MATCH('15'!L70,$Z$4:$Z$370,0)),$Z$2,IF(ISNUMBER(MATCH('15'!L70,$BP$4:$BP$370,0)),$AO$3,IF(ISNUMBER(MATCH('15'!L70,$AO$3:$AO$368,0)),$AM$2,$Y$2))))</f>
        <v>0</v>
      </c>
      <c r="M36" s="416">
        <f>IF(M7&lt;=$I$10,M7,IF(ISNUMBER(MATCH('15'!M70,$Z$4:$Z$370,0)),$Z$2,IF(ISNUMBER(MATCH('15'!M70,$BP$4:$BP$370,0)),$AO$3,IF(ISNUMBER(MATCH('15'!M70,$AO$3:$AO$368,0)),$AM$2,$Y$2))))</f>
        <v>0</v>
      </c>
      <c r="N36" s="416">
        <f>IF(N7&lt;=$I$10,N7,IF(ISNUMBER(MATCH('15'!N70,$Z$4:$Z$370,0)),$Z$2,IF(ISNUMBER(MATCH('15'!N70,$BP$4:$BP$370,0)),$AO$3,IF(ISNUMBER(MATCH('15'!N70,$AO$3:$AO$368,0)),$AM$2,$Y$2))))</f>
        <v>0</v>
      </c>
      <c r="O36" s="416">
        <f>IF(O7&lt;=$I$10,O7,IF(ISNUMBER(MATCH('15'!O70,$Z$4:$Z$370,0)),$Z$2,IF(ISNUMBER(MATCH('15'!O70,$BP$4:$BP$370,0)),$AO$3,IF(ISNUMBER(MATCH('15'!O70,$AO$3:$AO$368,0)),$AM$2,$Y$2))))</f>
        <v>0</v>
      </c>
      <c r="P36" s="416">
        <f>IF(P7&lt;=$I$10,P7,IF(ISNUMBER(MATCH('15'!P70,$Z$4:$Z$370,0)),$Z$2,IF(ISNUMBER(MATCH('15'!P70,$BP$4:$BP$370,0)),$AO$3,IF(ISNUMBER(MATCH('15'!P70,$AO$3:$AO$368,0)),$AM$2,$Y$2))))</f>
        <v>0</v>
      </c>
      <c r="Q36" s="416">
        <f>IF(Q7&lt;=$I$10,Q7,IF(ISNUMBER(MATCH('15'!Q70,$Z$4:$Z$370,0)),$Z$2,IF(ISNUMBER(MATCH('15'!Q70,$BP$4:$BP$370,0)),$AO$3,IF(ISNUMBER(MATCH('15'!Q70,$AO$3:$AO$368,0)),$AM$2,$Y$2))))</f>
        <v>0</v>
      </c>
      <c r="R36" s="416">
        <f>IF(R7&lt;=$I$10,R7,IF(ISNUMBER(MATCH('15'!R70,$Z$4:$Z$370,0)),$Z$2,IF(ISNUMBER(MATCH('15'!R70,$BP$4:$BP$370,0)),$AO$3,IF(ISNUMBER(MATCH('15'!R70,$AO$3:$AO$368,0)),$AM$2,$Y$2))))</f>
        <v>0</v>
      </c>
      <c r="S36" s="416">
        <f>IF(S7&lt;=$I$10,S7,IF(ISNUMBER(MATCH('15'!S70,$Z$4:$Z$370,0)),$Z$2,IF(ISNUMBER(MATCH('15'!S70,$BP$4:$BP$370,0)),$AO$3,IF(ISNUMBER(MATCH('15'!S70,$AO$3:$AO$368,0)),$AM$2,$Y$2))))</f>
        <v>1</v>
      </c>
      <c r="T36" s="147"/>
      <c r="U36" s="537">
        <v>32</v>
      </c>
      <c r="V36" s="535">
        <v>0</v>
      </c>
      <c r="W36" s="535">
        <v>5</v>
      </c>
      <c r="X36" s="535">
        <v>16</v>
      </c>
      <c r="Y36" s="535">
        <v>140</v>
      </c>
      <c r="Z36" s="195" t="str">
        <f t="shared" si="1"/>
        <v>17,6</v>
      </c>
      <c r="AA36" s="1"/>
      <c r="AB36" s="563">
        <v>32</v>
      </c>
      <c r="AC36" s="563">
        <v>0</v>
      </c>
      <c r="AD36" s="563">
        <v>32</v>
      </c>
      <c r="AE36" s="563" t="s">
        <v>786</v>
      </c>
      <c r="AF36" s="393" t="s">
        <v>771</v>
      </c>
      <c r="AG36" s="393">
        <v>0.1</v>
      </c>
      <c r="AH36" s="393">
        <v>0</v>
      </c>
      <c r="AI36" s="393">
        <v>0</v>
      </c>
      <c r="AJ36" s="393">
        <v>0</v>
      </c>
      <c r="AK36" s="393">
        <v>0</v>
      </c>
      <c r="AL36" s="563">
        <v>1</v>
      </c>
      <c r="AM36" s="563">
        <v>10</v>
      </c>
      <c r="AN36" s="563">
        <v>9</v>
      </c>
      <c r="AO36" s="195" t="str">
        <f t="shared" si="2"/>
        <v>10,11</v>
      </c>
      <c r="AP36" s="329" t="str">
        <f t="shared" si="3"/>
        <v/>
      </c>
      <c r="AQ36" s="108">
        <f t="shared" si="4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6.95" customHeight="1">
      <c r="A37" s="147">
        <v>67</v>
      </c>
      <c r="B37" s="539">
        <f t="shared" si="11"/>
        <v>5</v>
      </c>
      <c r="C37" s="416">
        <f>IF(C8&lt;=$I$10,C8,IF(ISNUMBER(MATCH('15'!C71,$Z$4:$Z$370,0)),$Z$2,IF(ISNUMBER(MATCH('15'!C71,$BP$4:$BP$370,0)),$AO$3,IF(ISNUMBER(MATCH('15'!C71,$AO$3:$AO$368,0)),$AM$2,$Y$2))))</f>
        <v>1</v>
      </c>
      <c r="D37" s="416">
        <f>IF(D8&lt;=$I$10,D8,IF(ISNUMBER(MATCH('15'!D71,$Z$4:$Z$370,0)),$Z$2,IF(ISNUMBER(MATCH('15'!D71,$BP$4:$BP$370,0)),$AO$3,IF(ISNUMBER(MATCH('15'!D71,$AO$3:$AO$368,0)),$AM$2,$Y$2))))</f>
        <v>0</v>
      </c>
      <c r="E37" s="416">
        <f>IF(E8&lt;=$I$10,E8,IF(ISNUMBER(MATCH('15'!E71,$Z$4:$Z$370,0)),$Z$2,IF(ISNUMBER(MATCH('15'!E71,$BP$4:$BP$370,0)),$AO$3,IF(ISNUMBER(MATCH('15'!E71,$AO$3:$AO$368,0)),$AM$2,$Y$2))))</f>
        <v>0</v>
      </c>
      <c r="F37" s="416">
        <f>IF(F8&lt;=$I$10,F8,IF(ISNUMBER(MATCH('15'!F71,$Z$4:$Z$370,0)),$Z$2,IF(ISNUMBER(MATCH('15'!F71,$BP$4:$BP$370,0)),$AO$3,IF(ISNUMBER(MATCH('15'!F71,$AO$3:$AO$368,0)),$AM$2,$Y$2))))</f>
        <v>0</v>
      </c>
      <c r="G37" s="416">
        <f>IF(G8&lt;=$I$10,G8,IF(ISNUMBER(MATCH('15'!G71,$Z$4:$Z$370,0)),$Z$2,IF(ISNUMBER(MATCH('15'!G71,$BP$4:$BP$370,0)),$AO$3,IF(ISNUMBER(MATCH('15'!G71,$AO$3:$AO$368,0)),$AM$2,$Y$2))))</f>
        <v>0</v>
      </c>
      <c r="H37" s="416">
        <f>IF(H8&lt;=$I$10,H8,IF(ISNUMBER(MATCH('15'!H71,$Z$4:$Z$370,0)),$Z$2,IF(ISNUMBER(MATCH('15'!H71,$BP$4:$BP$370,0)),$AO$3,IF(ISNUMBER(MATCH('15'!H71,$AO$3:$AO$368,0)),$AM$2,$Y$2))))</f>
        <v>0</v>
      </c>
      <c r="I37" s="416">
        <f>IF(I8&lt;=$I$10,I8,IF(ISNUMBER(MATCH('15'!I71,$Z$4:$Z$370,0)),$Z$2,IF(ISNUMBER(MATCH('15'!I71,$BP$4:$BP$370,0)),$AO$3,IF(ISNUMBER(MATCH('15'!I71,$AO$3:$AO$368,0)),$AM$2,$Y$2))))</f>
        <v>0</v>
      </c>
      <c r="J37" s="416">
        <f>IF(J8&lt;=$I$10,J8,IF(ISNUMBER(MATCH('15'!J71,$Z$4:$Z$370,0)),$Z$2,IF(ISNUMBER(MATCH('15'!J71,$BP$4:$BP$370,0)),$AO$3,IF(ISNUMBER(MATCH('15'!J71,$AO$3:$AO$368,0)),$AM$2,$Y$2))))</f>
        <v>2</v>
      </c>
      <c r="K37" s="416">
        <f>IF(K8&lt;=$I$10,K8,IF(ISNUMBER(MATCH('15'!K71,$Z$4:$Z$370,0)),$Z$2,IF(ISNUMBER(MATCH('15'!K71,$BP$4:$BP$370,0)),$AO$3,IF(ISNUMBER(MATCH('15'!K71,$AO$3:$AO$368,0)),$AM$2,$Y$2))))</f>
        <v>0</v>
      </c>
      <c r="L37" s="416">
        <f>IF(L8&lt;=$I$10,L8,IF(ISNUMBER(MATCH('15'!L71,$Z$4:$Z$370,0)),$Z$2,IF(ISNUMBER(MATCH('15'!L71,$BP$4:$BP$370,0)),$AO$3,IF(ISNUMBER(MATCH('15'!L71,$AO$3:$AO$368,0)),$AM$2,$Y$2))))</f>
        <v>0</v>
      </c>
      <c r="M37" s="416">
        <f>IF(M8&lt;=$I$10,M8,IF(ISNUMBER(MATCH('15'!M71,$Z$4:$Z$370,0)),$Z$2,IF(ISNUMBER(MATCH('15'!M71,$BP$4:$BP$370,0)),$AO$3,IF(ISNUMBER(MATCH('15'!M71,$AO$3:$AO$368,0)),$AM$2,$Y$2))))</f>
        <v>0</v>
      </c>
      <c r="N37" s="416">
        <f>IF(N8&lt;=$I$10,N8,IF(ISNUMBER(MATCH('15'!N71,$Z$4:$Z$370,0)),$Z$2,IF(ISNUMBER(MATCH('15'!N71,$BP$4:$BP$370,0)),$AO$3,IF(ISNUMBER(MATCH('15'!N71,$AO$3:$AO$368,0)),$AM$2,$Y$2))))</f>
        <v>0</v>
      </c>
      <c r="O37" s="416">
        <f>IF(O8&lt;=$I$10,O8,IF(ISNUMBER(MATCH('15'!O71,$Z$4:$Z$370,0)),$Z$2,IF(ISNUMBER(MATCH('15'!O71,$BP$4:$BP$370,0)),$AO$3,IF(ISNUMBER(MATCH('15'!O71,$AO$3:$AO$368,0)),$AM$2,$Y$2))))</f>
        <v>0</v>
      </c>
      <c r="P37" s="416">
        <f>IF(P8&lt;=$I$10,P8,IF(ISNUMBER(MATCH('15'!P71,$Z$4:$Z$370,0)),$Z$2,IF(ISNUMBER(MATCH('15'!P71,$BP$4:$BP$370,0)),$AO$3,IF(ISNUMBER(MATCH('15'!P71,$AO$3:$AO$368,0)),$AM$2,$Y$2))))</f>
        <v>0</v>
      </c>
      <c r="Q37" s="416">
        <f>IF(Q8&lt;=$I$10,Q8,IF(ISNUMBER(MATCH('15'!Q71,$Z$4:$Z$370,0)),$Z$2,IF(ISNUMBER(MATCH('15'!Q71,$BP$4:$BP$370,0)),$AO$3,IF(ISNUMBER(MATCH('15'!Q71,$AO$3:$AO$368,0)),$AM$2,$Y$2))))</f>
        <v>0</v>
      </c>
      <c r="R37" s="416">
        <f>IF(R8&lt;=$I$10,R8,IF(ISNUMBER(MATCH('15'!R71,$Z$4:$Z$370,0)),$Z$2,IF(ISNUMBER(MATCH('15'!R71,$BP$4:$BP$370,0)),$AO$3,IF(ISNUMBER(MATCH('15'!R71,$AO$3:$AO$368,0)),$AM$2,$Y$2))))</f>
        <v>0</v>
      </c>
      <c r="S37" s="416">
        <f>IF(S8&lt;=$I$10,S8,IF(ISNUMBER(MATCH('15'!S71,$Z$4:$Z$370,0)),$Z$2,IF(ISNUMBER(MATCH('15'!S71,$BP$4:$BP$370,0)),$AO$3,IF(ISNUMBER(MATCH('15'!S71,$AO$3:$AO$368,0)),$AM$2,$Y$2))))</f>
        <v>1</v>
      </c>
      <c r="T37" s="147"/>
      <c r="U37" s="537">
        <v>33</v>
      </c>
      <c r="V37" s="535">
        <v>0</v>
      </c>
      <c r="W37" s="535">
        <v>6</v>
      </c>
      <c r="X37" s="535">
        <v>16</v>
      </c>
      <c r="Y37" s="535">
        <v>140</v>
      </c>
      <c r="Z37" s="195" t="str">
        <f t="shared" si="1"/>
        <v>17,7</v>
      </c>
      <c r="AA37" s="1"/>
      <c r="AB37" s="563">
        <v>33</v>
      </c>
      <c r="AC37" s="563">
        <v>0</v>
      </c>
      <c r="AD37" s="563">
        <v>33</v>
      </c>
      <c r="AE37" s="563" t="s">
        <v>787</v>
      </c>
      <c r="AF37" s="393" t="s">
        <v>770</v>
      </c>
      <c r="AG37" s="393">
        <v>0.1</v>
      </c>
      <c r="AH37" s="393">
        <v>102</v>
      </c>
      <c r="AI37" s="393">
        <v>200</v>
      </c>
      <c r="AJ37" s="393">
        <v>500</v>
      </c>
      <c r="AK37" s="393">
        <v>500</v>
      </c>
      <c r="AL37" s="563">
        <v>0</v>
      </c>
      <c r="AM37" s="563">
        <v>10</v>
      </c>
      <c r="AN37" s="563">
        <v>11</v>
      </c>
      <c r="AO37" s="195" t="str">
        <f t="shared" si="2"/>
        <v>12,11</v>
      </c>
      <c r="AP37" s="329" t="str">
        <f t="shared" si="3"/>
        <v>H</v>
      </c>
      <c r="AQ37" s="108">
        <f t="shared" si="4"/>
        <v>300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1"/>
      <c r="BB37" s="138" t="s">
        <v>866</v>
      </c>
      <c r="BC37" s="138"/>
      <c r="BD37" s="138"/>
      <c r="BE37" s="138"/>
      <c r="BF37" s="138"/>
      <c r="BG37" s="138"/>
      <c r="BH37" s="138"/>
      <c r="BI37" s="138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6.95" customHeight="1">
      <c r="A38" s="147"/>
      <c r="B38" s="539">
        <f t="shared" si="11"/>
        <v>6</v>
      </c>
      <c r="C38" s="416">
        <f>IF(C9&lt;=$I$10,C9,IF(ISNUMBER(MATCH('15'!C72,$Z$4:$Z$370,0)),$Z$2,IF(ISNUMBER(MATCH('15'!C72,$BP$4:$BP$370,0)),$AO$3,IF(ISNUMBER(MATCH('15'!C72,$AO$3:$AO$368,0)),$AM$2,$Y$2))))</f>
        <v>1</v>
      </c>
      <c r="D38" s="416">
        <f>IF(D9&lt;=$I$10,D9,IF(ISNUMBER(MATCH('15'!D72,$Z$4:$Z$370,0)),$Z$2,IF(ISNUMBER(MATCH('15'!D72,$BP$4:$BP$370,0)),$AO$3,IF(ISNUMBER(MATCH('15'!D72,$AO$3:$AO$368,0)),$AM$2,$Y$2))))</f>
        <v>0</v>
      </c>
      <c r="E38" s="416">
        <f>IF(E9&lt;=$I$10,E9,IF(ISNUMBER(MATCH('15'!E72,$Z$4:$Z$370,0)),$Z$2,IF(ISNUMBER(MATCH('15'!E72,$BP$4:$BP$370,0)),$AO$3,IF(ISNUMBER(MATCH('15'!E72,$AO$3:$AO$368,0)),$AM$2,$Y$2))))</f>
        <v>0</v>
      </c>
      <c r="F38" s="416">
        <f>IF(F9&lt;=$I$10,F9,IF(ISNUMBER(MATCH('15'!F72,$Z$4:$Z$370,0)),$Z$2,IF(ISNUMBER(MATCH('15'!F72,$BP$4:$BP$370,0)),$AO$3,IF(ISNUMBER(MATCH('15'!F72,$AO$3:$AO$368,0)),$AM$2,$Y$2))))</f>
        <v>0</v>
      </c>
      <c r="G38" s="416">
        <f>IF(G9&lt;=$I$10,G9,IF(ISNUMBER(MATCH('15'!G72,$Z$4:$Z$370,0)),$Z$2,IF(ISNUMBER(MATCH('15'!G72,$BP$4:$BP$370,0)),$AO$3,IF(ISNUMBER(MATCH('15'!G72,$AO$3:$AO$368,0)),$AM$2,$Y$2))))</f>
        <v>0</v>
      </c>
      <c r="H38" s="416">
        <f>IF(H9&lt;=$I$10,H9,IF(ISNUMBER(MATCH('15'!H72,$Z$4:$Z$370,0)),$Z$2,IF(ISNUMBER(MATCH('15'!H72,$BP$4:$BP$370,0)),$AO$3,IF(ISNUMBER(MATCH('15'!H72,$AO$3:$AO$368,0)),$AM$2,$Y$2))))</f>
        <v>0</v>
      </c>
      <c r="I38" s="416">
        <f>IF(I9&lt;=$I$10,I9,IF(ISNUMBER(MATCH('15'!I72,$Z$4:$Z$370,0)),$Z$2,IF(ISNUMBER(MATCH('15'!I72,$BP$4:$BP$370,0)),$AO$3,IF(ISNUMBER(MATCH('15'!I72,$AO$3:$AO$368,0)),$AM$2,$Y$2))))</f>
        <v>20</v>
      </c>
      <c r="J38" s="416">
        <f>IF(J9&lt;=$I$10,J9,IF(ISNUMBER(MATCH('15'!J72,$Z$4:$Z$370,0)),$Z$2,IF(ISNUMBER(MATCH('15'!J72,$BP$4:$BP$370,0)),$AO$3,IF(ISNUMBER(MATCH('15'!J72,$AO$3:$AO$368,0)),$AM$2,$Y$2))))</f>
        <v>2</v>
      </c>
      <c r="K38" s="416">
        <f>IF(K9&lt;=$I$10,K9,IF(ISNUMBER(MATCH('15'!K72,$Z$4:$Z$370,0)),$Z$2,IF(ISNUMBER(MATCH('15'!K72,$BP$4:$BP$370,0)),$AO$3,IF(ISNUMBER(MATCH('15'!K72,$AO$3:$AO$368,0)),$AM$2,$Y$2))))</f>
        <v>20</v>
      </c>
      <c r="L38" s="416">
        <f>IF(L9&lt;=$I$10,L9,IF(ISNUMBER(MATCH('15'!L72,$Z$4:$Z$370,0)),$Z$2,IF(ISNUMBER(MATCH('15'!L72,$BP$4:$BP$370,0)),$AO$3,IF(ISNUMBER(MATCH('15'!L72,$AO$3:$AO$368,0)),$AM$2,$Y$2))))</f>
        <v>20</v>
      </c>
      <c r="M38" s="416">
        <f>IF(M9&lt;=$I$10,M9,IF(ISNUMBER(MATCH('15'!M72,$Z$4:$Z$370,0)),$Z$2,IF(ISNUMBER(MATCH('15'!M72,$BP$4:$BP$370,0)),$AO$3,IF(ISNUMBER(MATCH('15'!M72,$AO$3:$AO$368,0)),$AM$2,$Y$2))))</f>
        <v>20</v>
      </c>
      <c r="N38" s="416">
        <f>IF(N9&lt;=$I$10,N9,IF(ISNUMBER(MATCH('15'!N72,$Z$4:$Z$370,0)),$Z$2,IF(ISNUMBER(MATCH('15'!N72,$BP$4:$BP$370,0)),$AO$3,IF(ISNUMBER(MATCH('15'!N72,$AO$3:$AO$368,0)),$AM$2,$Y$2))))</f>
        <v>0</v>
      </c>
      <c r="O38" s="416">
        <f>IF(O9&lt;=$I$10,O9,IF(ISNUMBER(MATCH('15'!O72,$Z$4:$Z$370,0)),$Z$2,IF(ISNUMBER(MATCH('15'!O72,$BP$4:$BP$370,0)),$AO$3,IF(ISNUMBER(MATCH('15'!O72,$AO$3:$AO$368,0)),$AM$2,$Y$2))))</f>
        <v>0</v>
      </c>
      <c r="P38" s="416">
        <f>IF(P9&lt;=$I$10,P9,IF(ISNUMBER(MATCH('15'!P72,$Z$4:$Z$370,0)),$Z$2,IF(ISNUMBER(MATCH('15'!P72,$BP$4:$BP$370,0)),$AO$3,IF(ISNUMBER(MATCH('15'!P72,$AO$3:$AO$368,0)),$AM$2,$Y$2))))</f>
        <v>0</v>
      </c>
      <c r="Q38" s="416">
        <f>IF(Q9&lt;=$I$10,Q9,IF(ISNUMBER(MATCH('15'!Q72,$Z$4:$Z$370,0)),$Z$2,IF(ISNUMBER(MATCH('15'!Q72,$BP$4:$BP$370,0)),$AO$3,IF(ISNUMBER(MATCH('15'!Q72,$AO$3:$AO$368,0)),$AM$2,$Y$2))))</f>
        <v>0</v>
      </c>
      <c r="R38" s="416">
        <f>IF(R9&lt;=$I$10,R9,IF(ISNUMBER(MATCH('15'!R72,$Z$4:$Z$370,0)),$Z$2,IF(ISNUMBER(MATCH('15'!R72,$BP$4:$BP$370,0)),$AO$3,IF(ISNUMBER(MATCH('15'!R72,$AO$3:$AO$368,0)),$AM$2,$Y$2))))</f>
        <v>0</v>
      </c>
      <c r="S38" s="416">
        <f>IF(S9&lt;=$I$10,S9,IF(ISNUMBER(MATCH('15'!S72,$Z$4:$Z$370,0)),$Z$2,IF(ISNUMBER(MATCH('15'!S72,$BP$4:$BP$370,0)),$AO$3,IF(ISNUMBER(MATCH('15'!S72,$AO$3:$AO$368,0)),$AM$2,$Y$2))))</f>
        <v>1</v>
      </c>
      <c r="T38" s="147"/>
      <c r="U38" s="537">
        <v>34</v>
      </c>
      <c r="V38" s="535">
        <v>0</v>
      </c>
      <c r="W38" s="535">
        <v>7</v>
      </c>
      <c r="X38" s="535">
        <v>16</v>
      </c>
      <c r="Y38" s="535">
        <v>140</v>
      </c>
      <c r="Z38" s="195" t="str">
        <f t="shared" si="1"/>
        <v>17,8</v>
      </c>
      <c r="AA38" s="1"/>
      <c r="AB38" s="563">
        <v>34</v>
      </c>
      <c r="AC38" s="563">
        <v>0</v>
      </c>
      <c r="AD38" s="563">
        <v>34</v>
      </c>
      <c r="AE38" s="563" t="s">
        <v>788</v>
      </c>
      <c r="AF38" s="393" t="s">
        <v>770</v>
      </c>
      <c r="AG38" s="393">
        <v>0.1</v>
      </c>
      <c r="AH38" s="393">
        <v>102</v>
      </c>
      <c r="AI38" s="393">
        <v>200</v>
      </c>
      <c r="AJ38" s="393">
        <v>500</v>
      </c>
      <c r="AK38" s="393">
        <v>500</v>
      </c>
      <c r="AL38" s="563">
        <v>0</v>
      </c>
      <c r="AM38" s="563">
        <v>11</v>
      </c>
      <c r="AN38" s="563">
        <v>10</v>
      </c>
      <c r="AO38" s="195" t="str">
        <f t="shared" si="2"/>
        <v>11,12</v>
      </c>
      <c r="AP38" s="329" t="str">
        <f t="shared" si="3"/>
        <v>H</v>
      </c>
      <c r="AQ38" s="108">
        <f t="shared" si="4"/>
        <v>300</v>
      </c>
      <c r="AR38" s="108">
        <f t="shared" si="4"/>
        <v>0</v>
      </c>
      <c r="AS38" s="393"/>
      <c r="AT38" s="393"/>
      <c r="AU38" s="393"/>
      <c r="AV38" s="393"/>
      <c r="AW38" s="393"/>
      <c r="AX38" s="393"/>
      <c r="AY38" s="393"/>
      <c r="AZ38" s="393"/>
      <c r="BA38" s="1"/>
      <c r="BB38" s="567">
        <v>0</v>
      </c>
      <c r="BC38" s="567" t="s">
        <v>864</v>
      </c>
      <c r="BD38" s="567">
        <v>1.1599999999999999E-2</v>
      </c>
      <c r="BE38" s="567"/>
      <c r="BF38" s="567"/>
      <c r="BG38" s="567"/>
      <c r="BH38" s="567"/>
      <c r="BI38" s="567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6.95" customHeight="1">
      <c r="A39" s="147"/>
      <c r="B39" s="539">
        <f t="shared" si="11"/>
        <v>7</v>
      </c>
      <c r="C39" s="416">
        <f>IF(C10&lt;=$I$10,C10,IF(ISNUMBER(MATCH('15'!C73,$Z$4:$Z$370,0)),$Z$2,IF(ISNUMBER(MATCH('15'!C73,$BP$4:$BP$370,0)),$AO$3,IF(ISNUMBER(MATCH('15'!C73,$AO$3:$AO$368,0)),$AM$2,$Y$2))))</f>
        <v>1</v>
      </c>
      <c r="D39" s="416">
        <f>IF(D10&lt;=$I$10,D10,IF(ISNUMBER(MATCH('15'!D73,$Z$4:$Z$370,0)),$Z$2,IF(ISNUMBER(MATCH('15'!D73,$BP$4:$BP$370,0)),$AO$3,IF(ISNUMBER(MATCH('15'!D73,$AO$3:$AO$368,0)),$AM$2,$Y$2))))</f>
        <v>0</v>
      </c>
      <c r="E39" s="416">
        <f>IF(E10&lt;=$I$10,E10,IF(ISNUMBER(MATCH('15'!E73,$Z$4:$Z$370,0)),$Z$2,IF(ISNUMBER(MATCH('15'!E73,$BP$4:$BP$370,0)),$AO$3,IF(ISNUMBER(MATCH('15'!E73,$AO$3:$AO$368,0)),$AM$2,$Y$2))))</f>
        <v>0</v>
      </c>
      <c r="F39" s="416">
        <f>IF(F10&lt;=$I$10,F10,IF(ISNUMBER(MATCH('15'!F73,$Z$4:$Z$370,0)),$Z$2,IF(ISNUMBER(MATCH('15'!F73,$BP$4:$BP$370,0)),$AO$3,IF(ISNUMBER(MATCH('15'!F73,$AO$3:$AO$368,0)),$AM$2,$Y$2))))</f>
        <v>0</v>
      </c>
      <c r="G39" s="416">
        <f>IF(G10&lt;=$I$10,G10,IF(ISNUMBER(MATCH('15'!G73,$Z$4:$Z$370,0)),$Z$2,IF(ISNUMBER(MATCH('15'!G73,$BP$4:$BP$370,0)),$AO$3,IF(ISNUMBER(MATCH('15'!G73,$AO$3:$AO$368,0)),$AM$2,$Y$2))))</f>
        <v>0</v>
      </c>
      <c r="H39" s="416">
        <f>IF(H10&lt;=$I$10,H10,IF(ISNUMBER(MATCH('15'!H73,$Z$4:$Z$370,0)),$Z$2,IF(ISNUMBER(MATCH('15'!H73,$BP$4:$BP$370,0)),$AO$3,IF(ISNUMBER(MATCH('15'!H73,$AO$3:$AO$368,0)),$AM$2,$Y$2))))</f>
        <v>20</v>
      </c>
      <c r="I39" s="416">
        <f>IF(I10&lt;=$I$10,I10,IF(ISNUMBER(MATCH('15'!I73,$Z$4:$Z$370,0)),$Z$2,IF(ISNUMBER(MATCH('15'!I73,$BP$4:$BP$370,0)),$AO$3,IF(ISNUMBER(MATCH('15'!I73,$AO$3:$AO$368,0)),$AM$2,$Y$2))))</f>
        <v>100</v>
      </c>
      <c r="J39" s="416">
        <f>IF(J10&lt;=$I$10,J10,IF(ISNUMBER(MATCH('15'!J73,$Z$4:$Z$370,0)),$Z$2,IF(ISNUMBER(MATCH('15'!J73,$BP$4:$BP$370,0)),$AO$3,IF(ISNUMBER(MATCH('15'!J73,$AO$3:$AO$368,0)),$AM$2,$Y$2))))</f>
        <v>100</v>
      </c>
      <c r="K39" s="416">
        <f>IF(K10&lt;=$I$10,K10,IF(ISNUMBER(MATCH('15'!K73,$Z$4:$Z$370,0)),$Z$2,IF(ISNUMBER(MATCH('15'!K73,$BP$4:$BP$370,0)),$AO$3,IF(ISNUMBER(MATCH('15'!K73,$AO$3:$AO$368,0)),$AM$2,$Y$2))))</f>
        <v>100</v>
      </c>
      <c r="L39" s="416">
        <f>IF(L10&lt;=$I$10,L10,IF(ISNUMBER(MATCH('15'!L73,$Z$4:$Z$370,0)),$Z$2,IF(ISNUMBER(MATCH('15'!L73,$BP$4:$BP$370,0)),$AO$3,IF(ISNUMBER(MATCH('15'!L73,$AO$3:$AO$368,0)),$AM$2,$Y$2))))</f>
        <v>100</v>
      </c>
      <c r="M39" s="416">
        <f>IF(M10&lt;=$I$10,M10,IF(ISNUMBER(MATCH('15'!M73,$Z$4:$Z$370,0)),$Z$2,IF(ISNUMBER(MATCH('15'!M73,$BP$4:$BP$370,0)),$AO$3,IF(ISNUMBER(MATCH('15'!M73,$AO$3:$AO$368,0)),$AM$2,$Y$2))))</f>
        <v>100</v>
      </c>
      <c r="N39" s="416">
        <f>IF(N10&lt;=$I$10,N10,IF(ISNUMBER(MATCH('15'!N73,$Z$4:$Z$370,0)),$Z$2,IF(ISNUMBER(MATCH('15'!N73,$BP$4:$BP$370,0)),$AO$3,IF(ISNUMBER(MATCH('15'!N73,$AO$3:$AO$368,0)),$AM$2,$Y$2))))</f>
        <v>20</v>
      </c>
      <c r="O39" s="416">
        <f>IF(O10&lt;=$I$10,O10,IF(ISNUMBER(MATCH('15'!O73,$Z$4:$Z$370,0)),$Z$2,IF(ISNUMBER(MATCH('15'!O73,$BP$4:$BP$370,0)),$AO$3,IF(ISNUMBER(MATCH('15'!O73,$AO$3:$AO$368,0)),$AM$2,$Y$2))))</f>
        <v>0</v>
      </c>
      <c r="P39" s="416">
        <f>IF(P10&lt;=$I$10,P10,IF(ISNUMBER(MATCH('15'!P73,$Z$4:$Z$370,0)),$Z$2,IF(ISNUMBER(MATCH('15'!P73,$BP$4:$BP$370,0)),$AO$3,IF(ISNUMBER(MATCH('15'!P73,$AO$3:$AO$368,0)),$AM$2,$Y$2))))</f>
        <v>0</v>
      </c>
      <c r="Q39" s="416">
        <f>IF(Q10&lt;=$I$10,Q10,IF(ISNUMBER(MATCH('15'!Q73,$Z$4:$Z$370,0)),$Z$2,IF(ISNUMBER(MATCH('15'!Q73,$BP$4:$BP$370,0)),$AO$3,IF(ISNUMBER(MATCH('15'!Q73,$AO$3:$AO$368,0)),$AM$2,$Y$2))))</f>
        <v>0</v>
      </c>
      <c r="R39" s="416">
        <f>IF(R10&lt;=$I$10,R10,IF(ISNUMBER(MATCH('15'!R73,$Z$4:$Z$370,0)),$Z$2,IF(ISNUMBER(MATCH('15'!R73,$BP$4:$BP$370,0)),$AO$3,IF(ISNUMBER(MATCH('15'!R73,$AO$3:$AO$368,0)),$AM$2,$Y$2))))</f>
        <v>0</v>
      </c>
      <c r="S39" s="416">
        <f>IF(S10&lt;=$I$10,S10,IF(ISNUMBER(MATCH('15'!S73,$Z$4:$Z$370,0)),$Z$2,IF(ISNUMBER(MATCH('15'!S73,$BP$4:$BP$370,0)),$AO$3,IF(ISNUMBER(MATCH('15'!S73,$AO$3:$AO$368,0)),$AM$2,$Y$2))))</f>
        <v>1</v>
      </c>
      <c r="T39" s="147"/>
      <c r="U39" s="537">
        <v>35</v>
      </c>
      <c r="V39" s="535">
        <v>0</v>
      </c>
      <c r="W39" s="535">
        <v>8</v>
      </c>
      <c r="X39" s="535">
        <v>16</v>
      </c>
      <c r="Y39" s="535">
        <v>140</v>
      </c>
      <c r="Z39" s="195" t="str">
        <f t="shared" si="1"/>
        <v>17,9</v>
      </c>
      <c r="AA39" s="1"/>
      <c r="AB39" s="563">
        <v>35</v>
      </c>
      <c r="AC39" s="563">
        <v>0</v>
      </c>
      <c r="AD39" s="563">
        <v>35</v>
      </c>
      <c r="AE39" s="563" t="s">
        <v>789</v>
      </c>
      <c r="AF39" s="393" t="s">
        <v>771</v>
      </c>
      <c r="AG39" s="393">
        <v>0.1</v>
      </c>
      <c r="AH39" s="393">
        <v>0</v>
      </c>
      <c r="AI39" s="393">
        <v>0</v>
      </c>
      <c r="AJ39" s="393">
        <v>0</v>
      </c>
      <c r="AK39" s="393">
        <v>0</v>
      </c>
      <c r="AL39" s="563">
        <v>1</v>
      </c>
      <c r="AM39" s="563">
        <v>10</v>
      </c>
      <c r="AN39" s="563">
        <v>10</v>
      </c>
      <c r="AO39" s="195" t="str">
        <f t="shared" si="2"/>
        <v>11,11</v>
      </c>
      <c r="AP39" s="329" t="str">
        <f t="shared" si="3"/>
        <v/>
      </c>
      <c r="AQ39" s="108">
        <f t="shared" si="4"/>
        <v>0</v>
      </c>
      <c r="AR39" s="108">
        <f t="shared" si="4"/>
        <v>0</v>
      </c>
      <c r="AS39" s="393"/>
      <c r="AT39" s="393"/>
      <c r="AU39" s="393"/>
      <c r="AV39" s="393"/>
      <c r="AW39" s="393"/>
      <c r="AX39" s="393"/>
      <c r="AY39" s="393"/>
      <c r="AZ39" s="393"/>
      <c r="BA39" s="1"/>
      <c r="BB39" s="567">
        <v>0</v>
      </c>
      <c r="BC39" s="567" t="s">
        <v>865</v>
      </c>
      <c r="BD39" s="567">
        <v>1.03E-2</v>
      </c>
      <c r="BE39" s="567"/>
      <c r="BF39" s="567"/>
      <c r="BG39" s="567"/>
      <c r="BH39" s="567"/>
      <c r="BI39" s="567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6.95" customHeight="1">
      <c r="A40" s="147"/>
      <c r="B40" s="539">
        <f t="shared" si="11"/>
        <v>8</v>
      </c>
      <c r="C40" s="416">
        <f>IF(C11&lt;=$I$10,C11,IF(ISNUMBER(MATCH('15'!C74,$Z$4:$Z$370,0)),$Z$2,IF(ISNUMBER(MATCH('15'!C74,$BP$4:$BP$370,0)),$AO$3,IF(ISNUMBER(MATCH('15'!C74,$AO$3:$AO$368,0)),$AM$2,$Y$2))))</f>
        <v>1</v>
      </c>
      <c r="D40" s="416">
        <f>IF(D11&lt;=$I$10,D11,IF(ISNUMBER(MATCH('15'!D74,$Z$4:$Z$370,0)),$Z$2,IF(ISNUMBER(MATCH('15'!D74,$BP$4:$BP$370,0)),$AO$3,IF(ISNUMBER(MATCH('15'!D74,$AO$3:$AO$368,0)),$AM$2,$Y$2))))</f>
        <v>0</v>
      </c>
      <c r="E40" s="416">
        <f>IF(E11&lt;=$I$10,E11,IF(ISNUMBER(MATCH('15'!E74,$Z$4:$Z$370,0)),$Z$2,IF(ISNUMBER(MATCH('15'!E74,$BP$4:$BP$370,0)),$AO$3,IF(ISNUMBER(MATCH('15'!E74,$AO$3:$AO$368,0)),$AM$2,$Y$2))))</f>
        <v>0</v>
      </c>
      <c r="F40" s="416">
        <f>IF(F11&lt;=$I$10,F11,IF(ISNUMBER(MATCH('15'!F74,$Z$4:$Z$370,0)),$Z$2,IF(ISNUMBER(MATCH('15'!F74,$BP$4:$BP$370,0)),$AO$3,IF(ISNUMBER(MATCH('15'!F74,$AO$3:$AO$368,0)),$AM$2,$Y$2))))</f>
        <v>0</v>
      </c>
      <c r="G40" s="416">
        <f>IF(G11&lt;=$I$10,G11,IF(ISNUMBER(MATCH('15'!G74,$Z$4:$Z$370,0)),$Z$2,IF(ISNUMBER(MATCH('15'!G74,$BP$4:$BP$370,0)),$AO$3,IF(ISNUMBER(MATCH('15'!G74,$AO$3:$AO$368,0)),$AM$2,$Y$2))))</f>
        <v>0</v>
      </c>
      <c r="H40" s="416">
        <f>IF(H11&lt;=$I$10,H11,IF(ISNUMBER(MATCH('15'!H74,$Z$4:$Z$370,0)),$Z$2,IF(ISNUMBER(MATCH('15'!H74,$BP$4:$BP$370,0)),$AO$3,IF(ISNUMBER(MATCH('15'!H74,$AO$3:$AO$368,0)),$AM$2,$Y$2))))</f>
        <v>20</v>
      </c>
      <c r="I40" s="416">
        <f>IF(I11&lt;=$I$10,I11,IF(ISNUMBER(MATCH('15'!I74,$Z$4:$Z$370,0)),$Z$2,IF(ISNUMBER(MATCH('15'!I74,$BP$4:$BP$370,0)),$AO$3,IF(ISNUMBER(MATCH('15'!I74,$AO$3:$AO$368,0)),$AM$2,$Y$2))))</f>
        <v>100</v>
      </c>
      <c r="J40" s="416">
        <f>IF(J11&lt;=$I$10,J11,IF(ISNUMBER(MATCH('15'!J74,$Z$4:$Z$370,0)),$Z$2,IF(ISNUMBER(MATCH('15'!J74,$BP$4:$BP$370,0)),$AO$3,IF(ISNUMBER(MATCH('15'!J74,$AO$3:$AO$368,0)),$AM$2,$Y$2))))</f>
        <v>95</v>
      </c>
      <c r="K40" s="416">
        <f>IF(K11&lt;=$I$10,K11,IF(ISNUMBER(MATCH('15'!K74,$Z$4:$Z$370,0)),$Z$2,IF(ISNUMBER(MATCH('15'!K74,$BP$4:$BP$370,0)),$AO$3,IF(ISNUMBER(MATCH('15'!K74,$AO$3:$AO$368,0)),$AM$2,$Y$2))))</f>
        <v>95</v>
      </c>
      <c r="L40" s="416">
        <f>IF(L11&lt;=$I$10,L11,IF(ISNUMBER(MATCH('15'!L74,$Z$4:$Z$370,0)),$Z$2,IF(ISNUMBER(MATCH('15'!L74,$BP$4:$BP$370,0)),$AO$3,IF(ISNUMBER(MATCH('15'!L74,$AO$3:$AO$368,0)),$AM$2,$Y$2))))</f>
        <v>95</v>
      </c>
      <c r="M40" s="416">
        <f>IF(M11&lt;=$I$10,M11,IF(ISNUMBER(MATCH('15'!M74,$Z$4:$Z$370,0)),$Z$2,IF(ISNUMBER(MATCH('15'!M74,$BP$4:$BP$370,0)),$AO$3,IF(ISNUMBER(MATCH('15'!M74,$AO$3:$AO$368,0)),$AM$2,$Y$2))))</f>
        <v>100</v>
      </c>
      <c r="N40" s="416">
        <f>IF(N11&lt;=$I$10,N11,IF(ISNUMBER(MATCH('15'!N74,$Z$4:$Z$370,0)),$Z$2,IF(ISNUMBER(MATCH('15'!N74,$BP$4:$BP$370,0)),$AO$3,IF(ISNUMBER(MATCH('15'!N74,$AO$3:$AO$368,0)),$AM$2,$Y$2))))</f>
        <v>20</v>
      </c>
      <c r="O40" s="416">
        <f>IF(O11&lt;=$I$10,O11,IF(ISNUMBER(MATCH('15'!O74,$Z$4:$Z$370,0)),$Z$2,IF(ISNUMBER(MATCH('15'!O74,$BP$4:$BP$370,0)),$AO$3,IF(ISNUMBER(MATCH('15'!O74,$AO$3:$AO$368,0)),$AM$2,$Y$2))))</f>
        <v>0</v>
      </c>
      <c r="P40" s="416">
        <f>IF(P11&lt;=$I$10,P11,IF(ISNUMBER(MATCH('15'!P74,$Z$4:$Z$370,0)),$Z$2,IF(ISNUMBER(MATCH('15'!P74,$BP$4:$BP$370,0)),$AO$3,IF(ISNUMBER(MATCH('15'!P74,$AO$3:$AO$368,0)),$AM$2,$Y$2))))</f>
        <v>0</v>
      </c>
      <c r="Q40" s="416">
        <f>IF(Q11&lt;=$I$10,Q11,IF(ISNUMBER(MATCH('15'!Q74,$Z$4:$Z$370,0)),$Z$2,IF(ISNUMBER(MATCH('15'!Q74,$BP$4:$BP$370,0)),$AO$3,IF(ISNUMBER(MATCH('15'!Q74,$AO$3:$AO$368,0)),$AM$2,$Y$2))))</f>
        <v>0</v>
      </c>
      <c r="R40" s="416">
        <f>IF(R11&lt;=$I$10,R11,IF(ISNUMBER(MATCH('15'!R74,$Z$4:$Z$370,0)),$Z$2,IF(ISNUMBER(MATCH('15'!R74,$BP$4:$BP$370,0)),$AO$3,IF(ISNUMBER(MATCH('15'!R74,$AO$3:$AO$368,0)),$AM$2,$Y$2))))</f>
        <v>0</v>
      </c>
      <c r="S40" s="416">
        <f>IF(S11&lt;=$I$10,S11,IF(ISNUMBER(MATCH('15'!S74,$Z$4:$Z$370,0)),$Z$2,IF(ISNUMBER(MATCH('15'!S74,$BP$4:$BP$370,0)),$AO$3,IF(ISNUMBER(MATCH('15'!S74,$AO$3:$AO$368,0)),$AM$2,$Y$2))))</f>
        <v>1</v>
      </c>
      <c r="T40" s="147"/>
      <c r="U40" s="537">
        <v>36</v>
      </c>
      <c r="V40" s="535">
        <v>0</v>
      </c>
      <c r="W40" s="535">
        <v>9</v>
      </c>
      <c r="X40" s="535">
        <v>16</v>
      </c>
      <c r="Y40" s="535">
        <v>140</v>
      </c>
      <c r="Z40" s="195" t="str">
        <f t="shared" si="1"/>
        <v>17,10</v>
      </c>
      <c r="AA40" s="1"/>
      <c r="AB40" s="563">
        <v>36</v>
      </c>
      <c r="AC40" s="563">
        <v>0</v>
      </c>
      <c r="AD40" s="563">
        <v>36</v>
      </c>
      <c r="AE40" s="563" t="s">
        <v>399</v>
      </c>
      <c r="AF40" s="393" t="s">
        <v>770</v>
      </c>
      <c r="AG40" s="393">
        <v>0.1</v>
      </c>
      <c r="AH40" s="393">
        <v>97</v>
      </c>
      <c r="AI40" s="393">
        <v>102</v>
      </c>
      <c r="AJ40" s="393">
        <v>250</v>
      </c>
      <c r="AK40" s="393">
        <v>500</v>
      </c>
      <c r="AL40" s="563">
        <v>1</v>
      </c>
      <c r="AM40" s="563">
        <v>6</v>
      </c>
      <c r="AN40" s="563">
        <v>7</v>
      </c>
      <c r="AO40" s="195" t="str">
        <f t="shared" si="2"/>
        <v>8,7</v>
      </c>
      <c r="AP40" s="329" t="str">
        <f t="shared" si="3"/>
        <v>H</v>
      </c>
      <c r="AQ40" s="108">
        <f t="shared" si="4"/>
        <v>398</v>
      </c>
      <c r="AR40" s="108">
        <f t="shared" si="4"/>
        <v>250</v>
      </c>
      <c r="AS40" s="393"/>
      <c r="AT40" s="393"/>
      <c r="AU40" s="393"/>
      <c r="AV40" s="393"/>
      <c r="AW40" s="393"/>
      <c r="AX40" s="393"/>
      <c r="AY40" s="393"/>
      <c r="AZ40" s="393"/>
      <c r="BA40" s="1"/>
      <c r="BB40" s="567">
        <v>1</v>
      </c>
      <c r="BC40" s="567" t="s">
        <v>864</v>
      </c>
      <c r="BD40" s="567">
        <v>1.1599999999999999E-2</v>
      </c>
      <c r="BE40" s="567"/>
      <c r="BF40" s="567"/>
      <c r="BG40" s="567"/>
      <c r="BH40" s="567"/>
      <c r="BI40" s="567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6.95" customHeight="1">
      <c r="A41" s="147"/>
      <c r="B41" s="539">
        <f t="shared" si="11"/>
        <v>9</v>
      </c>
      <c r="C41" s="416">
        <f>IF(C12&lt;=$I$10,C12,IF(ISNUMBER(MATCH('15'!C75,$Z$4:$Z$370,0)),$Z$2,IF(ISNUMBER(MATCH('15'!C75,$BP$4:$BP$370,0)),$AO$3,IF(ISNUMBER(MATCH('15'!C75,$AO$3:$AO$368,0)),$AM$2,$Y$2))))</f>
        <v>1</v>
      </c>
      <c r="D41" s="416">
        <f>IF(D12&lt;=$I$10,D12,IF(ISNUMBER(MATCH('15'!D75,$Z$4:$Z$370,0)),$Z$2,IF(ISNUMBER(MATCH('15'!D75,$BP$4:$BP$370,0)),$AO$3,IF(ISNUMBER(MATCH('15'!D75,$AO$3:$AO$368,0)),$AM$2,$Y$2))))</f>
        <v>0</v>
      </c>
      <c r="E41" s="416">
        <f>IF(E12&lt;=$I$10,E12,IF(ISNUMBER(MATCH('15'!E75,$Z$4:$Z$370,0)),$Z$2,IF(ISNUMBER(MATCH('15'!E75,$BP$4:$BP$370,0)),$AO$3,IF(ISNUMBER(MATCH('15'!E75,$AO$3:$AO$368,0)),$AM$2,$Y$2))))</f>
        <v>0</v>
      </c>
      <c r="F41" s="416">
        <f>IF(F12&lt;=$I$10,F12,IF(ISNUMBER(MATCH('15'!F75,$Z$4:$Z$370,0)),$Z$2,IF(ISNUMBER(MATCH('15'!F75,$BP$4:$BP$370,0)),$AO$3,IF(ISNUMBER(MATCH('15'!F75,$AO$3:$AO$368,0)),$AM$2,$Y$2))))</f>
        <v>0</v>
      </c>
      <c r="G41" s="416">
        <f>IF(G12&lt;=$I$10,G12,IF(ISNUMBER(MATCH('15'!G75,$Z$4:$Z$370,0)),$Z$2,IF(ISNUMBER(MATCH('15'!G75,$BP$4:$BP$370,0)),$AO$3,IF(ISNUMBER(MATCH('15'!G75,$AO$3:$AO$368,0)),$AM$2,$Y$2))))</f>
        <v>0</v>
      </c>
      <c r="H41" s="416">
        <f>IF(H12&lt;=$I$10,H12,IF(ISNUMBER(MATCH('15'!H75,$Z$4:$Z$370,0)),$Z$2,IF(ISNUMBER(MATCH('15'!H75,$BP$4:$BP$370,0)),$AO$3,IF(ISNUMBER(MATCH('15'!H75,$AO$3:$AO$368,0)),$AM$2,$Y$2))))</f>
        <v>20</v>
      </c>
      <c r="I41" s="416">
        <f>IF(I12&lt;=$I$10,I12,IF(ISNUMBER(MATCH('15'!I75,$Z$4:$Z$370,0)),$Z$2,IF(ISNUMBER(MATCH('15'!I75,$BP$4:$BP$370,0)),$AO$3,IF(ISNUMBER(MATCH('15'!I75,$AO$3:$AO$368,0)),$AM$2,$Y$2))))</f>
        <v>100</v>
      </c>
      <c r="J41" s="416">
        <f>IF(J12&lt;=$I$10,J12,IF(ISNUMBER(MATCH('15'!J75,$Z$4:$Z$370,0)),$Z$2,IF(ISNUMBER(MATCH('15'!J75,$BP$4:$BP$370,0)),$AO$3,IF(ISNUMBER(MATCH('15'!J75,$AO$3:$AO$368,0)),$AM$2,$Y$2))))</f>
        <v>95</v>
      </c>
      <c r="K41" s="416">
        <f>IF(K12&lt;=$I$10,K12,IF(ISNUMBER(MATCH('15'!K75,$Z$4:$Z$370,0)),$Z$2,IF(ISNUMBER(MATCH('15'!K75,$BP$4:$BP$370,0)),$AO$3,IF(ISNUMBER(MATCH('15'!K75,$AO$3:$AO$368,0)),$AM$2,$Y$2))))</f>
        <v>95</v>
      </c>
      <c r="L41" s="416">
        <f>IF(L12&lt;=$I$10,L12,IF(ISNUMBER(MATCH('15'!L75,$Z$4:$Z$370,0)),$Z$2,IF(ISNUMBER(MATCH('15'!L75,$BP$4:$BP$370,0)),$AO$3,IF(ISNUMBER(MATCH('15'!L75,$AO$3:$AO$368,0)),$AM$2,$Y$2))))</f>
        <v>95</v>
      </c>
      <c r="M41" s="416">
        <f>IF(M12&lt;=$I$10,M12,IF(ISNUMBER(MATCH('15'!M75,$Z$4:$Z$370,0)),$Z$2,IF(ISNUMBER(MATCH('15'!M75,$BP$4:$BP$370,0)),$AO$3,IF(ISNUMBER(MATCH('15'!M75,$AO$3:$AO$368,0)),$AM$2,$Y$2))))</f>
        <v>100</v>
      </c>
      <c r="N41" s="416">
        <f>IF(N12&lt;=$I$10,N12,IF(ISNUMBER(MATCH('15'!N75,$Z$4:$Z$370,0)),$Z$2,IF(ISNUMBER(MATCH('15'!N75,$BP$4:$BP$370,0)),$AO$3,IF(ISNUMBER(MATCH('15'!N75,$AO$3:$AO$368,0)),$AM$2,$Y$2))))</f>
        <v>20</v>
      </c>
      <c r="O41" s="416">
        <f>IF(O12&lt;=$I$10,O12,IF(ISNUMBER(MATCH('15'!O75,$Z$4:$Z$370,0)),$Z$2,IF(ISNUMBER(MATCH('15'!O75,$BP$4:$BP$370,0)),$AO$3,IF(ISNUMBER(MATCH('15'!O75,$AO$3:$AO$368,0)),$AM$2,$Y$2))))</f>
        <v>0</v>
      </c>
      <c r="P41" s="416">
        <f>IF(P12&lt;=$I$10,P12,IF(ISNUMBER(MATCH('15'!P75,$Z$4:$Z$370,0)),$Z$2,IF(ISNUMBER(MATCH('15'!P75,$BP$4:$BP$370,0)),$AO$3,IF(ISNUMBER(MATCH('15'!P75,$AO$3:$AO$368,0)),$AM$2,$Y$2))))</f>
        <v>0</v>
      </c>
      <c r="Q41" s="416">
        <f>IF(Q12&lt;=$I$10,Q12,IF(ISNUMBER(MATCH('15'!Q75,$Z$4:$Z$370,0)),$Z$2,IF(ISNUMBER(MATCH('15'!Q75,$BP$4:$BP$370,0)),$AO$3,IF(ISNUMBER(MATCH('15'!Q75,$AO$3:$AO$368,0)),$AM$2,$Y$2))))</f>
        <v>0</v>
      </c>
      <c r="R41" s="416">
        <f>IF(R12&lt;=$I$10,R12,IF(ISNUMBER(MATCH('15'!R75,$Z$4:$Z$370,0)),$Z$2,IF(ISNUMBER(MATCH('15'!R75,$BP$4:$BP$370,0)),$AO$3,IF(ISNUMBER(MATCH('15'!R75,$AO$3:$AO$368,0)),$AM$2,$Y$2))))</f>
        <v>0</v>
      </c>
      <c r="S41" s="416">
        <f>IF(S12&lt;=$I$10,S12,IF(ISNUMBER(MATCH('15'!S75,$Z$4:$Z$370,0)),$Z$2,IF(ISNUMBER(MATCH('15'!S75,$BP$4:$BP$370,0)),$AO$3,IF(ISNUMBER(MATCH('15'!S75,$AO$3:$AO$368,0)),$AM$2,$Y$2))))</f>
        <v>1</v>
      </c>
      <c r="T41" s="147"/>
      <c r="U41" s="537">
        <v>37</v>
      </c>
      <c r="V41" s="535">
        <v>0</v>
      </c>
      <c r="W41" s="535">
        <v>10</v>
      </c>
      <c r="X41" s="535">
        <v>16</v>
      </c>
      <c r="Y41" s="535">
        <v>140</v>
      </c>
      <c r="Z41" s="195" t="str">
        <f t="shared" si="1"/>
        <v>17,11</v>
      </c>
      <c r="AA41" s="1"/>
      <c r="AB41" s="563">
        <v>37</v>
      </c>
      <c r="AC41" s="563">
        <v>0</v>
      </c>
      <c r="AD41" s="563">
        <v>37</v>
      </c>
      <c r="AE41" s="563" t="s">
        <v>406</v>
      </c>
      <c r="AF41" s="393" t="s">
        <v>770</v>
      </c>
      <c r="AG41" s="393">
        <v>0.1</v>
      </c>
      <c r="AH41" s="393">
        <v>97</v>
      </c>
      <c r="AI41" s="393">
        <v>102</v>
      </c>
      <c r="AJ41" s="393">
        <v>250</v>
      </c>
      <c r="AK41" s="393">
        <v>500</v>
      </c>
      <c r="AL41" s="563">
        <v>1</v>
      </c>
      <c r="AM41" s="563">
        <v>7</v>
      </c>
      <c r="AN41" s="563">
        <v>6</v>
      </c>
      <c r="AO41" s="195" t="str">
        <f t="shared" si="2"/>
        <v>7,8</v>
      </c>
      <c r="AP41" s="329" t="str">
        <f t="shared" si="3"/>
        <v>H</v>
      </c>
      <c r="AQ41" s="108">
        <f t="shared" si="4"/>
        <v>398</v>
      </c>
      <c r="AR41" s="108">
        <f t="shared" si="4"/>
        <v>250</v>
      </c>
      <c r="AS41" s="393"/>
      <c r="AT41" s="393"/>
      <c r="AU41" s="393"/>
      <c r="AV41" s="393"/>
      <c r="AW41" s="393"/>
      <c r="AX41" s="393"/>
      <c r="AY41" s="393"/>
      <c r="AZ41" s="393"/>
      <c r="BA41" s="1"/>
      <c r="BB41" s="567">
        <v>1</v>
      </c>
      <c r="BC41" s="567" t="s">
        <v>865</v>
      </c>
      <c r="BD41" s="567">
        <v>1.03E-2</v>
      </c>
      <c r="BE41" s="567"/>
      <c r="BF41" s="567"/>
      <c r="BG41" s="567"/>
      <c r="BH41" s="567"/>
      <c r="BI41" s="567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6.95" customHeight="1">
      <c r="A42" s="147"/>
      <c r="B42" s="539">
        <f t="shared" si="11"/>
        <v>10</v>
      </c>
      <c r="C42" s="416">
        <f>IF(C13&lt;=$I$10,C13,IF(ISNUMBER(MATCH('15'!C76,$Z$4:$Z$370,0)),$Z$2,IF(ISNUMBER(MATCH('15'!C76,$BP$4:$BP$370,0)),$AO$3,IF(ISNUMBER(MATCH('15'!C76,$AO$3:$AO$368,0)),$AM$2,$Y$2))))</f>
        <v>1</v>
      </c>
      <c r="D42" s="416">
        <f>IF(D13&lt;=$I$10,D13,IF(ISNUMBER(MATCH('15'!D76,$Z$4:$Z$370,0)),$Z$2,IF(ISNUMBER(MATCH('15'!D76,$BP$4:$BP$370,0)),$AO$3,IF(ISNUMBER(MATCH('15'!D76,$AO$3:$AO$368,0)),$AM$2,$Y$2))))</f>
        <v>0</v>
      </c>
      <c r="E42" s="416">
        <f>IF(E13&lt;=$I$10,E13,IF(ISNUMBER(MATCH('15'!E76,$Z$4:$Z$370,0)),$Z$2,IF(ISNUMBER(MATCH('15'!E76,$BP$4:$BP$370,0)),$AO$3,IF(ISNUMBER(MATCH('15'!E76,$AO$3:$AO$368,0)),$AM$2,$Y$2))))</f>
        <v>0</v>
      </c>
      <c r="F42" s="416">
        <f>IF(F13&lt;=$I$10,F13,IF(ISNUMBER(MATCH('15'!F76,$Z$4:$Z$370,0)),$Z$2,IF(ISNUMBER(MATCH('15'!F76,$BP$4:$BP$370,0)),$AO$3,IF(ISNUMBER(MATCH('15'!F76,$AO$3:$AO$368,0)),$AM$2,$Y$2))))</f>
        <v>0</v>
      </c>
      <c r="G42" s="416">
        <f>IF(G13&lt;=$I$10,G13,IF(ISNUMBER(MATCH('15'!G76,$Z$4:$Z$370,0)),$Z$2,IF(ISNUMBER(MATCH('15'!G76,$BP$4:$BP$370,0)),$AO$3,IF(ISNUMBER(MATCH('15'!G76,$AO$3:$AO$368,0)),$AM$2,$Y$2))))</f>
        <v>0</v>
      </c>
      <c r="H42" s="416">
        <f>IF(H13&lt;=$I$10,H13,IF(ISNUMBER(MATCH('15'!H76,$Z$4:$Z$370,0)),$Z$2,IF(ISNUMBER(MATCH('15'!H76,$BP$4:$BP$370,0)),$AO$3,IF(ISNUMBER(MATCH('15'!H76,$AO$3:$AO$368,0)),$AM$2,$Y$2))))</f>
        <v>20</v>
      </c>
      <c r="I42" s="416">
        <f>IF(I13&lt;=$I$10,I13,IF(ISNUMBER(MATCH('15'!I76,$Z$4:$Z$370,0)),$Z$2,IF(ISNUMBER(MATCH('15'!I76,$BP$4:$BP$370,0)),$AO$3,IF(ISNUMBER(MATCH('15'!I76,$AO$3:$AO$368,0)),$AM$2,$Y$2))))</f>
        <v>100</v>
      </c>
      <c r="J42" s="416">
        <f>IF(J13&lt;=$I$10,J13,IF(ISNUMBER(MATCH('15'!J76,$Z$4:$Z$370,0)),$Z$2,IF(ISNUMBER(MATCH('15'!J76,$BP$4:$BP$370,0)),$AO$3,IF(ISNUMBER(MATCH('15'!J76,$AO$3:$AO$368,0)),$AM$2,$Y$2))))</f>
        <v>95</v>
      </c>
      <c r="K42" s="416">
        <f>IF(K13&lt;=$I$10,K13,IF(ISNUMBER(MATCH('15'!K76,$Z$4:$Z$370,0)),$Z$2,IF(ISNUMBER(MATCH('15'!K76,$BP$4:$BP$370,0)),$AO$3,IF(ISNUMBER(MATCH('15'!K76,$AO$3:$AO$368,0)),$AM$2,$Y$2))))</f>
        <v>95</v>
      </c>
      <c r="L42" s="416">
        <f>IF(L13&lt;=$I$10,L13,IF(ISNUMBER(MATCH('15'!L76,$Z$4:$Z$370,0)),$Z$2,IF(ISNUMBER(MATCH('15'!L76,$BP$4:$BP$370,0)),$AO$3,IF(ISNUMBER(MATCH('15'!L76,$AO$3:$AO$368,0)),$AM$2,$Y$2))))</f>
        <v>95</v>
      </c>
      <c r="M42" s="416">
        <f>IF(M13&lt;=$I$10,M13,IF(ISNUMBER(MATCH('15'!M76,$Z$4:$Z$370,0)),$Z$2,IF(ISNUMBER(MATCH('15'!M76,$BP$4:$BP$370,0)),$AO$3,IF(ISNUMBER(MATCH('15'!M76,$AO$3:$AO$368,0)),$AM$2,$Y$2))))</f>
        <v>100</v>
      </c>
      <c r="N42" s="416">
        <f>IF(N13&lt;=$I$10,N13,IF(ISNUMBER(MATCH('15'!N76,$Z$4:$Z$370,0)),$Z$2,IF(ISNUMBER(MATCH('15'!N76,$BP$4:$BP$370,0)),$AO$3,IF(ISNUMBER(MATCH('15'!N76,$AO$3:$AO$368,0)),$AM$2,$Y$2))))</f>
        <v>20</v>
      </c>
      <c r="O42" s="416">
        <f>IF(O13&lt;=$I$10,O13,IF(ISNUMBER(MATCH('15'!O76,$Z$4:$Z$370,0)),$Z$2,IF(ISNUMBER(MATCH('15'!O76,$BP$4:$BP$370,0)),$AO$3,IF(ISNUMBER(MATCH('15'!O76,$AO$3:$AO$368,0)),$AM$2,$Y$2))))</f>
        <v>0</v>
      </c>
      <c r="P42" s="416">
        <f>IF(P13&lt;=$I$10,P13,IF(ISNUMBER(MATCH('15'!P76,$Z$4:$Z$370,0)),$Z$2,IF(ISNUMBER(MATCH('15'!P76,$BP$4:$BP$370,0)),$AO$3,IF(ISNUMBER(MATCH('15'!P76,$AO$3:$AO$368,0)),$AM$2,$Y$2))))</f>
        <v>0</v>
      </c>
      <c r="Q42" s="416">
        <f>IF(Q13&lt;=$I$10,Q13,IF(ISNUMBER(MATCH('15'!Q76,$Z$4:$Z$370,0)),$Z$2,IF(ISNUMBER(MATCH('15'!Q76,$BP$4:$BP$370,0)),$AO$3,IF(ISNUMBER(MATCH('15'!Q76,$AO$3:$AO$368,0)),$AM$2,$Y$2))))</f>
        <v>0</v>
      </c>
      <c r="R42" s="416">
        <f>IF(R13&lt;=$I$10,R13,IF(ISNUMBER(MATCH('15'!R76,$Z$4:$Z$370,0)),$Z$2,IF(ISNUMBER(MATCH('15'!R76,$BP$4:$BP$370,0)),$AO$3,IF(ISNUMBER(MATCH('15'!R76,$AO$3:$AO$368,0)),$AM$2,$Y$2))))</f>
        <v>0</v>
      </c>
      <c r="S42" s="416">
        <f>IF(S13&lt;=$I$10,S13,IF(ISNUMBER(MATCH('15'!S76,$Z$4:$Z$370,0)),$Z$2,IF(ISNUMBER(MATCH('15'!S76,$BP$4:$BP$370,0)),$AO$3,IF(ISNUMBER(MATCH('15'!S76,$AO$3:$AO$368,0)),$AM$2,$Y$2))))</f>
        <v>1</v>
      </c>
      <c r="T42" s="147"/>
      <c r="U42" s="537">
        <v>38</v>
      </c>
      <c r="V42" s="535">
        <v>0</v>
      </c>
      <c r="W42" s="535">
        <v>11</v>
      </c>
      <c r="X42" s="535">
        <v>16</v>
      </c>
      <c r="Y42" s="535">
        <v>140</v>
      </c>
      <c r="Z42" s="195" t="str">
        <f t="shared" si="1"/>
        <v>17,12</v>
      </c>
      <c r="AA42" s="1"/>
      <c r="AB42" s="563">
        <v>38</v>
      </c>
      <c r="AC42" s="563">
        <v>0</v>
      </c>
      <c r="AD42" s="563">
        <v>38</v>
      </c>
      <c r="AE42" s="563" t="s">
        <v>790</v>
      </c>
      <c r="AF42" s="393" t="s">
        <v>771</v>
      </c>
      <c r="AG42" s="393">
        <v>0.1</v>
      </c>
      <c r="AH42" s="393">
        <v>0</v>
      </c>
      <c r="AI42" s="393">
        <v>0</v>
      </c>
      <c r="AJ42" s="393">
        <v>0</v>
      </c>
      <c r="AK42" s="393">
        <v>0</v>
      </c>
      <c r="AL42" s="563">
        <v>2</v>
      </c>
      <c r="AM42" s="563">
        <v>7</v>
      </c>
      <c r="AN42" s="563">
        <v>7</v>
      </c>
      <c r="AO42" s="195" t="str">
        <f t="shared" si="2"/>
        <v>8,8</v>
      </c>
      <c r="AP42" s="329" t="str">
        <f t="shared" si="3"/>
        <v/>
      </c>
      <c r="AQ42" s="108">
        <f t="shared" si="4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6.95" customHeight="1">
      <c r="A43" s="147"/>
      <c r="B43" s="539">
        <f t="shared" si="11"/>
        <v>11</v>
      </c>
      <c r="C43" s="416">
        <f>IF(C14&lt;=$I$10,C14,IF(ISNUMBER(MATCH('15'!C77,$Z$4:$Z$370,0)),$Z$2,IF(ISNUMBER(MATCH('15'!C77,$BP$4:$BP$370,0)),$AO$3,IF(ISNUMBER(MATCH('15'!C77,$AO$3:$AO$368,0)),$AM$2,$Y$2))))</f>
        <v>1</v>
      </c>
      <c r="D43" s="416">
        <f>IF(D14&lt;=$I$10,D14,IF(ISNUMBER(MATCH('15'!D77,$Z$4:$Z$370,0)),$Z$2,IF(ISNUMBER(MATCH('15'!D77,$BP$4:$BP$370,0)),$AO$3,IF(ISNUMBER(MATCH('15'!D77,$AO$3:$AO$368,0)),$AM$2,$Y$2))))</f>
        <v>0</v>
      </c>
      <c r="E43" s="416">
        <f>IF(E14&lt;=$I$10,E14,IF(ISNUMBER(MATCH('15'!E77,$Z$4:$Z$370,0)),$Z$2,IF(ISNUMBER(MATCH('15'!E77,$BP$4:$BP$370,0)),$AO$3,IF(ISNUMBER(MATCH('15'!E77,$AO$3:$AO$368,0)),$AM$2,$Y$2))))</f>
        <v>0</v>
      </c>
      <c r="F43" s="416">
        <f>IF(F14&lt;=$I$10,F14,IF(ISNUMBER(MATCH('15'!F77,$Z$4:$Z$370,0)),$Z$2,IF(ISNUMBER(MATCH('15'!F77,$BP$4:$BP$370,0)),$AO$3,IF(ISNUMBER(MATCH('15'!F77,$AO$3:$AO$368,0)),$AM$2,$Y$2))))</f>
        <v>0</v>
      </c>
      <c r="G43" s="416">
        <f>IF(G14&lt;=$I$10,G14,IF(ISNUMBER(MATCH('15'!G77,$Z$4:$Z$370,0)),$Z$2,IF(ISNUMBER(MATCH('15'!G77,$BP$4:$BP$370,0)),$AO$3,IF(ISNUMBER(MATCH('15'!G77,$AO$3:$AO$368,0)),$AM$2,$Y$2))))</f>
        <v>0</v>
      </c>
      <c r="H43" s="416">
        <f>IF(H14&lt;=$I$10,H14,IF(ISNUMBER(MATCH('15'!H77,$Z$4:$Z$370,0)),$Z$2,IF(ISNUMBER(MATCH('15'!H77,$BP$4:$BP$370,0)),$AO$3,IF(ISNUMBER(MATCH('15'!H77,$AO$3:$AO$368,0)),$AM$2,$Y$2))))</f>
        <v>20</v>
      </c>
      <c r="I43" s="416">
        <f>IF(I14&lt;=$I$10,I14,IF(ISNUMBER(MATCH('15'!I77,$Z$4:$Z$370,0)),$Z$2,IF(ISNUMBER(MATCH('15'!I77,$BP$4:$BP$370,0)),$AO$3,IF(ISNUMBER(MATCH('15'!I77,$AO$3:$AO$368,0)),$AM$2,$Y$2))))</f>
        <v>100</v>
      </c>
      <c r="J43" s="416">
        <f>IF(J14&lt;=$I$10,J14,IF(ISNUMBER(MATCH('15'!J77,$Z$4:$Z$370,0)),$Z$2,IF(ISNUMBER(MATCH('15'!J77,$BP$4:$BP$370,0)),$AO$3,IF(ISNUMBER(MATCH('15'!J77,$AO$3:$AO$368,0)),$AM$2,$Y$2))))</f>
        <v>100</v>
      </c>
      <c r="K43" s="416">
        <f>IF(K14&lt;=$I$10,K14,IF(ISNUMBER(MATCH('15'!K77,$Z$4:$Z$370,0)),$Z$2,IF(ISNUMBER(MATCH('15'!K77,$BP$4:$BP$370,0)),$AO$3,IF(ISNUMBER(MATCH('15'!K77,$AO$3:$AO$368,0)),$AM$2,$Y$2))))</f>
        <v>100</v>
      </c>
      <c r="L43" s="416">
        <f>IF(L14&lt;=$I$10,L14,IF(ISNUMBER(MATCH('15'!L77,$Z$4:$Z$370,0)),$Z$2,IF(ISNUMBER(MATCH('15'!L77,$BP$4:$BP$370,0)),$AO$3,IF(ISNUMBER(MATCH('15'!L77,$AO$3:$AO$368,0)),$AM$2,$Y$2))))</f>
        <v>100</v>
      </c>
      <c r="M43" s="416">
        <f>IF(M14&lt;=$I$10,M14,IF(ISNUMBER(MATCH('15'!M77,$Z$4:$Z$370,0)),$Z$2,IF(ISNUMBER(MATCH('15'!M77,$BP$4:$BP$370,0)),$AO$3,IF(ISNUMBER(MATCH('15'!M77,$AO$3:$AO$368,0)),$AM$2,$Y$2))))</f>
        <v>100</v>
      </c>
      <c r="N43" s="416">
        <f>IF(N14&lt;=$I$10,N14,IF(ISNUMBER(MATCH('15'!N77,$Z$4:$Z$370,0)),$Z$2,IF(ISNUMBER(MATCH('15'!N77,$BP$4:$BP$370,0)),$AO$3,IF(ISNUMBER(MATCH('15'!N77,$AO$3:$AO$368,0)),$AM$2,$Y$2))))</f>
        <v>20</v>
      </c>
      <c r="O43" s="416">
        <f>IF(O14&lt;=$I$10,O14,IF(ISNUMBER(MATCH('15'!O77,$Z$4:$Z$370,0)),$Z$2,IF(ISNUMBER(MATCH('15'!O77,$BP$4:$BP$370,0)),$AO$3,IF(ISNUMBER(MATCH('15'!O77,$AO$3:$AO$368,0)),$AM$2,$Y$2))))</f>
        <v>0</v>
      </c>
      <c r="P43" s="416">
        <f>IF(P14&lt;=$I$10,P14,IF(ISNUMBER(MATCH('15'!P77,$Z$4:$Z$370,0)),$Z$2,IF(ISNUMBER(MATCH('15'!P77,$BP$4:$BP$370,0)),$AO$3,IF(ISNUMBER(MATCH('15'!P77,$AO$3:$AO$368,0)),$AM$2,$Y$2))))</f>
        <v>0</v>
      </c>
      <c r="Q43" s="416">
        <f>IF(Q14&lt;=$I$10,Q14,IF(ISNUMBER(MATCH('15'!Q77,$Z$4:$Z$370,0)),$Z$2,IF(ISNUMBER(MATCH('15'!Q77,$BP$4:$BP$370,0)),$AO$3,IF(ISNUMBER(MATCH('15'!Q77,$AO$3:$AO$368,0)),$AM$2,$Y$2))))</f>
        <v>0</v>
      </c>
      <c r="R43" s="416">
        <f>IF(R14&lt;=$I$10,R14,IF(ISNUMBER(MATCH('15'!R77,$Z$4:$Z$370,0)),$Z$2,IF(ISNUMBER(MATCH('15'!R77,$BP$4:$BP$370,0)),$AO$3,IF(ISNUMBER(MATCH('15'!R77,$AO$3:$AO$368,0)),$AM$2,$Y$2))))</f>
        <v>0</v>
      </c>
      <c r="S43" s="416">
        <f>IF(S14&lt;=$I$10,S14,IF(ISNUMBER(MATCH('15'!S77,$Z$4:$Z$370,0)),$Z$2,IF(ISNUMBER(MATCH('15'!S77,$BP$4:$BP$370,0)),$AO$3,IF(ISNUMBER(MATCH('15'!S77,$AO$3:$AO$368,0)),$AM$2,$Y$2))))</f>
        <v>1</v>
      </c>
      <c r="T43" s="147"/>
      <c r="U43" s="537">
        <v>39</v>
      </c>
      <c r="V43" s="535">
        <v>0</v>
      </c>
      <c r="W43" s="535">
        <v>12</v>
      </c>
      <c r="X43" s="535">
        <v>16</v>
      </c>
      <c r="Y43" s="535">
        <v>140</v>
      </c>
      <c r="Z43" s="195" t="str">
        <f t="shared" si="1"/>
        <v>17,13</v>
      </c>
      <c r="AA43" s="5"/>
      <c r="AB43" s="564">
        <v>39</v>
      </c>
      <c r="AC43" s="564">
        <v>0</v>
      </c>
      <c r="AD43" s="564">
        <v>39</v>
      </c>
      <c r="AE43" s="564" t="s">
        <v>400</v>
      </c>
      <c r="AF43" s="398" t="s">
        <v>770</v>
      </c>
      <c r="AG43" s="398">
        <v>0.1</v>
      </c>
      <c r="AH43" s="398">
        <v>97</v>
      </c>
      <c r="AI43" s="398">
        <v>102</v>
      </c>
      <c r="AJ43" s="398">
        <v>250</v>
      </c>
      <c r="AK43" s="398">
        <v>500</v>
      </c>
      <c r="AL43" s="564">
        <v>1</v>
      </c>
      <c r="AM43" s="564">
        <v>6</v>
      </c>
      <c r="AN43" s="564">
        <v>8</v>
      </c>
      <c r="AO43" s="195" t="str">
        <f t="shared" si="2"/>
        <v>9,7</v>
      </c>
      <c r="AP43" s="329" t="str">
        <f t="shared" si="3"/>
        <v>H</v>
      </c>
      <c r="AQ43" s="108">
        <f t="shared" si="4"/>
        <v>398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1:81" ht="6.95" customHeight="1">
      <c r="A44" s="147"/>
      <c r="B44" s="539">
        <f t="shared" si="11"/>
        <v>12</v>
      </c>
      <c r="C44" s="416">
        <f>IF(C15&lt;=$I$10,C15,IF(ISNUMBER(MATCH('15'!C78,$Z$4:$Z$370,0)),$Z$2,IF(ISNUMBER(MATCH('15'!C78,$BP$4:$BP$370,0)),$AO$3,IF(ISNUMBER(MATCH('15'!C78,$AO$3:$AO$368,0)),$AM$2,$Y$2))))</f>
        <v>1</v>
      </c>
      <c r="D44" s="416">
        <f>IF(D15&lt;=$I$10,D15,IF(ISNUMBER(MATCH('15'!D78,$Z$4:$Z$370,0)),$Z$2,IF(ISNUMBER(MATCH('15'!D78,$BP$4:$BP$370,0)),$AO$3,IF(ISNUMBER(MATCH('15'!D78,$AO$3:$AO$368,0)),$AM$2,$Y$2))))</f>
        <v>0</v>
      </c>
      <c r="E44" s="416">
        <f>IF(E15&lt;=$I$10,E15,IF(ISNUMBER(MATCH('15'!E78,$Z$4:$Z$370,0)),$Z$2,IF(ISNUMBER(MATCH('15'!E78,$BP$4:$BP$370,0)),$AO$3,IF(ISNUMBER(MATCH('15'!E78,$AO$3:$AO$368,0)),$AM$2,$Y$2))))</f>
        <v>0</v>
      </c>
      <c r="F44" s="416">
        <f>IF(F15&lt;=$I$10,F15,IF(ISNUMBER(MATCH('15'!F78,$Z$4:$Z$370,0)),$Z$2,IF(ISNUMBER(MATCH('15'!F78,$BP$4:$BP$370,0)),$AO$3,IF(ISNUMBER(MATCH('15'!F78,$AO$3:$AO$368,0)),$AM$2,$Y$2))))</f>
        <v>0</v>
      </c>
      <c r="G44" s="416">
        <f>IF(G15&lt;=$I$10,G15,IF(ISNUMBER(MATCH('15'!G78,$Z$4:$Z$370,0)),$Z$2,IF(ISNUMBER(MATCH('15'!G78,$BP$4:$BP$370,0)),$AO$3,IF(ISNUMBER(MATCH('15'!G78,$AO$3:$AO$368,0)),$AM$2,$Y$2))))</f>
        <v>0</v>
      </c>
      <c r="H44" s="416">
        <f>IF(H15&lt;=$I$10,H15,IF(ISNUMBER(MATCH('15'!H78,$Z$4:$Z$370,0)),$Z$2,IF(ISNUMBER(MATCH('15'!H78,$BP$4:$BP$370,0)),$AO$3,IF(ISNUMBER(MATCH('15'!H78,$AO$3:$AO$368,0)),$AM$2,$Y$2))))</f>
        <v>0</v>
      </c>
      <c r="I44" s="416">
        <f>IF(I15&lt;=$I$10,I15,IF(ISNUMBER(MATCH('15'!I78,$Z$4:$Z$370,0)),$Z$2,IF(ISNUMBER(MATCH('15'!I78,$BP$4:$BP$370,0)),$AO$3,IF(ISNUMBER(MATCH('15'!I78,$AO$3:$AO$368,0)),$AM$2,$Y$2))))</f>
        <v>20</v>
      </c>
      <c r="J44" s="416">
        <f>IF(J15&lt;=$I$10,J15,IF(ISNUMBER(MATCH('15'!J78,$Z$4:$Z$370,0)),$Z$2,IF(ISNUMBER(MATCH('15'!J78,$BP$4:$BP$370,0)),$AO$3,IF(ISNUMBER(MATCH('15'!J78,$AO$3:$AO$368,0)),$AM$2,$Y$2))))</f>
        <v>20</v>
      </c>
      <c r="K44" s="416">
        <f>IF(K15&lt;=$I$10,K15,IF(ISNUMBER(MATCH('15'!K78,$Z$4:$Z$370,0)),$Z$2,IF(ISNUMBER(MATCH('15'!K78,$BP$4:$BP$370,0)),$AO$3,IF(ISNUMBER(MATCH('15'!K78,$AO$3:$AO$368,0)),$AM$2,$Y$2))))</f>
        <v>2</v>
      </c>
      <c r="L44" s="416">
        <f>IF(L15&lt;=$I$10,L15,IF(ISNUMBER(MATCH('15'!L78,$Z$4:$Z$370,0)),$Z$2,IF(ISNUMBER(MATCH('15'!L78,$BP$4:$BP$370,0)),$AO$3,IF(ISNUMBER(MATCH('15'!L78,$AO$3:$AO$368,0)),$AM$2,$Y$2))))</f>
        <v>20</v>
      </c>
      <c r="M44" s="416">
        <f>IF(M15&lt;=$I$10,M15,IF(ISNUMBER(MATCH('15'!M78,$Z$4:$Z$370,0)),$Z$2,IF(ISNUMBER(MATCH('15'!M78,$BP$4:$BP$370,0)),$AO$3,IF(ISNUMBER(MATCH('15'!M78,$AO$3:$AO$368,0)),$AM$2,$Y$2))))</f>
        <v>20</v>
      </c>
      <c r="N44" s="416">
        <f>IF(N15&lt;=$I$10,N15,IF(ISNUMBER(MATCH('15'!N78,$Z$4:$Z$370,0)),$Z$2,IF(ISNUMBER(MATCH('15'!N78,$BP$4:$BP$370,0)),$AO$3,IF(ISNUMBER(MATCH('15'!N78,$AO$3:$AO$368,0)),$AM$2,$Y$2))))</f>
        <v>0</v>
      </c>
      <c r="O44" s="416">
        <f>IF(O15&lt;=$I$10,O15,IF(ISNUMBER(MATCH('15'!O78,$Z$4:$Z$370,0)),$Z$2,IF(ISNUMBER(MATCH('15'!O78,$BP$4:$BP$370,0)),$AO$3,IF(ISNUMBER(MATCH('15'!O78,$AO$3:$AO$368,0)),$AM$2,$Y$2))))</f>
        <v>0</v>
      </c>
      <c r="P44" s="416">
        <f>IF(P15&lt;=$I$10,P15,IF(ISNUMBER(MATCH('15'!P78,$Z$4:$Z$370,0)),$Z$2,IF(ISNUMBER(MATCH('15'!P78,$BP$4:$BP$370,0)),$AO$3,IF(ISNUMBER(MATCH('15'!P78,$AO$3:$AO$368,0)),$AM$2,$Y$2))))</f>
        <v>0</v>
      </c>
      <c r="Q44" s="416">
        <f>IF(Q15&lt;=$I$10,Q15,IF(ISNUMBER(MATCH('15'!Q78,$Z$4:$Z$370,0)),$Z$2,IF(ISNUMBER(MATCH('15'!Q78,$BP$4:$BP$370,0)),$AO$3,IF(ISNUMBER(MATCH('15'!Q78,$AO$3:$AO$368,0)),$AM$2,$Y$2))))</f>
        <v>0</v>
      </c>
      <c r="R44" s="416">
        <f>IF(R15&lt;=$I$10,R15,IF(ISNUMBER(MATCH('15'!R78,$Z$4:$Z$370,0)),$Z$2,IF(ISNUMBER(MATCH('15'!R78,$BP$4:$BP$370,0)),$AO$3,IF(ISNUMBER(MATCH('15'!R78,$AO$3:$AO$368,0)),$AM$2,$Y$2))))</f>
        <v>0</v>
      </c>
      <c r="S44" s="416">
        <f>IF(S15&lt;=$I$10,S15,IF(ISNUMBER(MATCH('15'!S78,$Z$4:$Z$370,0)),$Z$2,IF(ISNUMBER(MATCH('15'!S78,$BP$4:$BP$370,0)),$AO$3,IF(ISNUMBER(MATCH('15'!S78,$AO$3:$AO$368,0)),$AM$2,$Y$2))))</f>
        <v>1</v>
      </c>
      <c r="T44" s="147"/>
      <c r="U44" s="537">
        <v>40</v>
      </c>
      <c r="V44" s="535">
        <v>0</v>
      </c>
      <c r="W44" s="535">
        <v>13</v>
      </c>
      <c r="X44" s="535">
        <v>16</v>
      </c>
      <c r="Y44" s="535">
        <v>140</v>
      </c>
      <c r="Z44" s="195" t="str">
        <f t="shared" si="1"/>
        <v>17,14</v>
      </c>
      <c r="AA44" s="5"/>
      <c r="AB44" s="564">
        <v>40</v>
      </c>
      <c r="AC44" s="564">
        <v>0</v>
      </c>
      <c r="AD44" s="564">
        <v>40</v>
      </c>
      <c r="AE44" s="564" t="s">
        <v>791</v>
      </c>
      <c r="AF44" s="398" t="s">
        <v>771</v>
      </c>
      <c r="AG44" s="398">
        <v>0.1</v>
      </c>
      <c r="AH44" s="398">
        <v>0</v>
      </c>
      <c r="AI44" s="398">
        <v>0</v>
      </c>
      <c r="AJ44" s="398">
        <v>0</v>
      </c>
      <c r="AK44" s="398">
        <v>0</v>
      </c>
      <c r="AL44" s="564">
        <v>2</v>
      </c>
      <c r="AM44" s="564">
        <v>7</v>
      </c>
      <c r="AN44" s="564">
        <v>8</v>
      </c>
      <c r="AO44" s="195" t="str">
        <f t="shared" si="2"/>
        <v>9,8</v>
      </c>
      <c r="AP44" s="329" t="str">
        <f t="shared" si="3"/>
        <v/>
      </c>
      <c r="AQ44" s="108">
        <f t="shared" si="4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1:81" ht="6.95" customHeight="1">
      <c r="A45" s="147"/>
      <c r="B45" s="539">
        <f t="shared" si="11"/>
        <v>13</v>
      </c>
      <c r="C45" s="416">
        <f>IF(C16&lt;=$I$10,C16,IF(ISNUMBER(MATCH('15'!C79,$Z$4:$Z$370,0)),$Z$2,IF(ISNUMBER(MATCH('15'!C79,$BP$4:$BP$370,0)),$AO$3,IF(ISNUMBER(MATCH('15'!C79,$AO$3:$AO$368,0)),$AM$2,$Y$2))))</f>
        <v>1</v>
      </c>
      <c r="D45" s="416">
        <f>IF(D16&lt;=$I$10,D16,IF(ISNUMBER(MATCH('15'!D79,$Z$4:$Z$370,0)),$Z$2,IF(ISNUMBER(MATCH('15'!D79,$BP$4:$BP$370,0)),$AO$3,IF(ISNUMBER(MATCH('15'!D79,$AO$3:$AO$368,0)),$AM$2,$Y$2))))</f>
        <v>0</v>
      </c>
      <c r="E45" s="416">
        <f>IF(E16&lt;=$I$10,E16,IF(ISNUMBER(MATCH('15'!E79,$Z$4:$Z$370,0)),$Z$2,IF(ISNUMBER(MATCH('15'!E79,$BP$4:$BP$370,0)),$AO$3,IF(ISNUMBER(MATCH('15'!E79,$AO$3:$AO$368,0)),$AM$2,$Y$2))))</f>
        <v>0</v>
      </c>
      <c r="F45" s="416">
        <f>IF(F16&lt;=$I$10,F16,IF(ISNUMBER(MATCH('15'!F79,$Z$4:$Z$370,0)),$Z$2,IF(ISNUMBER(MATCH('15'!F79,$BP$4:$BP$370,0)),$AO$3,IF(ISNUMBER(MATCH('15'!F79,$AO$3:$AO$368,0)),$AM$2,$Y$2))))</f>
        <v>0</v>
      </c>
      <c r="G45" s="416">
        <f>IF(G16&lt;=$I$10,G16,IF(ISNUMBER(MATCH('15'!G79,$Z$4:$Z$370,0)),$Z$2,IF(ISNUMBER(MATCH('15'!G79,$BP$4:$BP$370,0)),$AO$3,IF(ISNUMBER(MATCH('15'!G79,$AO$3:$AO$368,0)),$AM$2,$Y$2))))</f>
        <v>0</v>
      </c>
      <c r="H45" s="416">
        <f>IF(H16&lt;=$I$10,H16,IF(ISNUMBER(MATCH('15'!H79,$Z$4:$Z$370,0)),$Z$2,IF(ISNUMBER(MATCH('15'!H79,$BP$4:$BP$370,0)),$AO$3,IF(ISNUMBER(MATCH('15'!H79,$AO$3:$AO$368,0)),$AM$2,$Y$2))))</f>
        <v>0</v>
      </c>
      <c r="I45" s="416">
        <f>IF(I16&lt;=$I$10,I16,IF(ISNUMBER(MATCH('15'!I79,$Z$4:$Z$370,0)),$Z$2,IF(ISNUMBER(MATCH('15'!I79,$BP$4:$BP$370,0)),$AO$3,IF(ISNUMBER(MATCH('15'!I79,$AO$3:$AO$368,0)),$AM$2,$Y$2))))</f>
        <v>0</v>
      </c>
      <c r="J45" s="416">
        <f>IF(J16&lt;=$I$10,J16,IF(ISNUMBER(MATCH('15'!J79,$Z$4:$Z$370,0)),$Z$2,IF(ISNUMBER(MATCH('15'!J79,$BP$4:$BP$370,0)),$AO$3,IF(ISNUMBER(MATCH('15'!J79,$AO$3:$AO$368,0)),$AM$2,$Y$2))))</f>
        <v>0</v>
      </c>
      <c r="K45" s="416">
        <f>IF(K16&lt;=$I$10,K16,IF(ISNUMBER(MATCH('15'!K79,$Z$4:$Z$370,0)),$Z$2,IF(ISNUMBER(MATCH('15'!K79,$BP$4:$BP$370,0)),$AO$3,IF(ISNUMBER(MATCH('15'!K79,$AO$3:$AO$368,0)),$AM$2,$Y$2))))</f>
        <v>2</v>
      </c>
      <c r="L45" s="416">
        <f>IF(L16&lt;=$I$10,L16,IF(ISNUMBER(MATCH('15'!L79,$Z$4:$Z$370,0)),$Z$2,IF(ISNUMBER(MATCH('15'!L79,$BP$4:$BP$370,0)),$AO$3,IF(ISNUMBER(MATCH('15'!L79,$AO$3:$AO$368,0)),$AM$2,$Y$2))))</f>
        <v>0</v>
      </c>
      <c r="M45" s="416">
        <f>IF(M16&lt;=$I$10,M16,IF(ISNUMBER(MATCH('15'!M79,$Z$4:$Z$370,0)),$Z$2,IF(ISNUMBER(MATCH('15'!M79,$BP$4:$BP$370,0)),$AO$3,IF(ISNUMBER(MATCH('15'!M79,$AO$3:$AO$368,0)),$AM$2,$Y$2))))</f>
        <v>0</v>
      </c>
      <c r="N45" s="416">
        <f>IF(N16&lt;=$I$10,N16,IF(ISNUMBER(MATCH('15'!N79,$Z$4:$Z$370,0)),$Z$2,IF(ISNUMBER(MATCH('15'!N79,$BP$4:$BP$370,0)),$AO$3,IF(ISNUMBER(MATCH('15'!N79,$AO$3:$AO$368,0)),$AM$2,$Y$2))))</f>
        <v>0</v>
      </c>
      <c r="O45" s="416">
        <f>IF(O16&lt;=$I$10,O16,IF(ISNUMBER(MATCH('15'!O79,$Z$4:$Z$370,0)),$Z$2,IF(ISNUMBER(MATCH('15'!O79,$BP$4:$BP$370,0)),$AO$3,IF(ISNUMBER(MATCH('15'!O79,$AO$3:$AO$368,0)),$AM$2,$Y$2))))</f>
        <v>0</v>
      </c>
      <c r="P45" s="416">
        <f>IF(P16&lt;=$I$10,P16,IF(ISNUMBER(MATCH('15'!P79,$Z$4:$Z$370,0)),$Z$2,IF(ISNUMBER(MATCH('15'!P79,$BP$4:$BP$370,0)),$AO$3,IF(ISNUMBER(MATCH('15'!P79,$AO$3:$AO$368,0)),$AM$2,$Y$2))))</f>
        <v>0</v>
      </c>
      <c r="Q45" s="416">
        <f>IF(Q16&lt;=$I$10,Q16,IF(ISNUMBER(MATCH('15'!Q79,$Z$4:$Z$370,0)),$Z$2,IF(ISNUMBER(MATCH('15'!Q79,$BP$4:$BP$370,0)),$AO$3,IF(ISNUMBER(MATCH('15'!Q79,$AO$3:$AO$368,0)),$AM$2,$Y$2))))</f>
        <v>0</v>
      </c>
      <c r="R45" s="416">
        <f>IF(R16&lt;=$I$10,R16,IF(ISNUMBER(MATCH('15'!R79,$Z$4:$Z$370,0)),$Z$2,IF(ISNUMBER(MATCH('15'!R79,$BP$4:$BP$370,0)),$AO$3,IF(ISNUMBER(MATCH('15'!R79,$AO$3:$AO$368,0)),$AM$2,$Y$2))))</f>
        <v>0</v>
      </c>
      <c r="S45" s="416">
        <f>IF(S16&lt;=$I$10,S16,IF(ISNUMBER(MATCH('15'!S79,$Z$4:$Z$370,0)),$Z$2,IF(ISNUMBER(MATCH('15'!S79,$BP$4:$BP$370,0)),$AO$3,IF(ISNUMBER(MATCH('15'!S79,$AO$3:$AO$368,0)),$AM$2,$Y$2))))</f>
        <v>1</v>
      </c>
      <c r="T45" s="147"/>
      <c r="U45" s="537">
        <v>41</v>
      </c>
      <c r="V45" s="535">
        <v>0</v>
      </c>
      <c r="W45" s="535">
        <v>14</v>
      </c>
      <c r="X45" s="535">
        <v>16</v>
      </c>
      <c r="Y45" s="535">
        <v>140</v>
      </c>
      <c r="Z45" s="195" t="str">
        <f t="shared" si="1"/>
        <v>17,15</v>
      </c>
      <c r="AA45" s="5"/>
      <c r="AB45" s="564">
        <v>41</v>
      </c>
      <c r="AC45" s="564">
        <v>0</v>
      </c>
      <c r="AD45" s="564">
        <v>41</v>
      </c>
      <c r="AE45" s="564" t="s">
        <v>772</v>
      </c>
      <c r="AF45" s="398" t="s">
        <v>770</v>
      </c>
      <c r="AG45" s="398">
        <v>0.1</v>
      </c>
      <c r="AH45" s="398">
        <v>97</v>
      </c>
      <c r="AI45" s="398">
        <v>102</v>
      </c>
      <c r="AJ45" s="398">
        <v>250</v>
      </c>
      <c r="AK45" s="398">
        <v>500</v>
      </c>
      <c r="AL45" s="564">
        <v>1</v>
      </c>
      <c r="AM45" s="564">
        <v>6</v>
      </c>
      <c r="AN45" s="564">
        <v>9</v>
      </c>
      <c r="AO45" s="195" t="str">
        <f t="shared" si="2"/>
        <v>10,7</v>
      </c>
      <c r="AP45" s="329" t="str">
        <f t="shared" si="3"/>
        <v>H</v>
      </c>
      <c r="AQ45" s="108">
        <f t="shared" si="4"/>
        <v>398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ht="6.95" customHeight="1">
      <c r="A46" s="1"/>
      <c r="B46" s="539">
        <f t="shared" si="11"/>
        <v>14</v>
      </c>
      <c r="C46" s="416">
        <f>IF(C17&lt;=$I$10,C17,IF(ISNUMBER(MATCH('15'!C80,$Z$4:$Z$370,0)),$Z$2,IF(ISNUMBER(MATCH('15'!C80,$BP$4:$BP$370,0)),$AO$3,IF(ISNUMBER(MATCH('15'!C80,$AO$3:$AO$368,0)),$AM$2,$Y$2))))</f>
        <v>1</v>
      </c>
      <c r="D46" s="416">
        <f>IF(D17&lt;=$I$10,D17,IF(ISNUMBER(MATCH('15'!D80,$Z$4:$Z$370,0)),$Z$2,IF(ISNUMBER(MATCH('15'!D80,$BP$4:$BP$370,0)),$AO$3,IF(ISNUMBER(MATCH('15'!D80,$AO$3:$AO$368,0)),$AM$2,$Y$2))))</f>
        <v>0</v>
      </c>
      <c r="E46" s="416">
        <f>IF(E17&lt;=$I$10,E17,IF(ISNUMBER(MATCH('15'!E80,$Z$4:$Z$370,0)),$Z$2,IF(ISNUMBER(MATCH('15'!E80,$BP$4:$BP$370,0)),$AO$3,IF(ISNUMBER(MATCH('15'!E80,$AO$3:$AO$368,0)),$AM$2,$Y$2))))</f>
        <v>0</v>
      </c>
      <c r="F46" s="416">
        <f>IF(F17&lt;=$I$10,F17,IF(ISNUMBER(MATCH('15'!F80,$Z$4:$Z$370,0)),$Z$2,IF(ISNUMBER(MATCH('15'!F80,$BP$4:$BP$370,0)),$AO$3,IF(ISNUMBER(MATCH('15'!F80,$AO$3:$AO$368,0)),$AM$2,$Y$2))))</f>
        <v>0</v>
      </c>
      <c r="G46" s="416">
        <f>IF(G17&lt;=$I$10,G17,IF(ISNUMBER(MATCH('15'!G80,$Z$4:$Z$370,0)),$Z$2,IF(ISNUMBER(MATCH('15'!G80,$BP$4:$BP$370,0)),$AO$3,IF(ISNUMBER(MATCH('15'!G80,$AO$3:$AO$368,0)),$AM$2,$Y$2))))</f>
        <v>0</v>
      </c>
      <c r="H46" s="416">
        <f>IF(H17&lt;=$I$10,H17,IF(ISNUMBER(MATCH('15'!H80,$Z$4:$Z$370,0)),$Z$2,IF(ISNUMBER(MATCH('15'!H80,$BP$4:$BP$370,0)),$AO$3,IF(ISNUMBER(MATCH('15'!H80,$AO$3:$AO$368,0)),$AM$2,$Y$2))))</f>
        <v>0</v>
      </c>
      <c r="I46" s="416">
        <f>IF(I17&lt;=$I$10,I17,IF(ISNUMBER(MATCH('15'!I80,$Z$4:$Z$370,0)),$Z$2,IF(ISNUMBER(MATCH('15'!I80,$BP$4:$BP$370,0)),$AO$3,IF(ISNUMBER(MATCH('15'!I80,$AO$3:$AO$368,0)),$AM$2,$Y$2))))</f>
        <v>0</v>
      </c>
      <c r="J46" s="416">
        <f>IF(J17&lt;=$I$10,J17,IF(ISNUMBER(MATCH('15'!J80,$Z$4:$Z$370,0)),$Z$2,IF(ISNUMBER(MATCH('15'!J80,$BP$4:$BP$370,0)),$AO$3,IF(ISNUMBER(MATCH('15'!J80,$AO$3:$AO$368,0)),$AM$2,$Y$2))))</f>
        <v>0</v>
      </c>
      <c r="K46" s="416">
        <f>IF(K17&lt;=$I$10,K17,IF(ISNUMBER(MATCH('15'!K80,$Z$4:$Z$370,0)),$Z$2,IF(ISNUMBER(MATCH('15'!K80,$BP$4:$BP$370,0)),$AO$3,IF(ISNUMBER(MATCH('15'!K80,$AO$3:$AO$368,0)),$AM$2,$Y$2))))</f>
        <v>0</v>
      </c>
      <c r="L46" s="416">
        <f>IF(L17&lt;=$I$10,L17,IF(ISNUMBER(MATCH('15'!L80,$Z$4:$Z$370,0)),$Z$2,IF(ISNUMBER(MATCH('15'!L80,$BP$4:$BP$370,0)),$AO$3,IF(ISNUMBER(MATCH('15'!L80,$AO$3:$AO$368,0)),$AM$2,$Y$2))))</f>
        <v>2</v>
      </c>
      <c r="M46" s="416">
        <f>IF(M17&lt;=$I$10,M17,IF(ISNUMBER(MATCH('15'!M80,$Z$4:$Z$370,0)),$Z$2,IF(ISNUMBER(MATCH('15'!M80,$BP$4:$BP$370,0)),$AO$3,IF(ISNUMBER(MATCH('15'!M80,$AO$3:$AO$368,0)),$AM$2,$Y$2))))</f>
        <v>0</v>
      </c>
      <c r="N46" s="416">
        <f>IF(N17&lt;=$I$10,N17,IF(ISNUMBER(MATCH('15'!N80,$Z$4:$Z$370,0)),$Z$2,IF(ISNUMBER(MATCH('15'!N80,$BP$4:$BP$370,0)),$AO$3,IF(ISNUMBER(MATCH('15'!N80,$AO$3:$AO$368,0)),$AM$2,$Y$2))))</f>
        <v>0</v>
      </c>
      <c r="O46" s="416">
        <f>IF(O17&lt;=$I$10,O17,IF(ISNUMBER(MATCH('15'!O80,$Z$4:$Z$370,0)),$Z$2,IF(ISNUMBER(MATCH('15'!O80,$BP$4:$BP$370,0)),$AO$3,IF(ISNUMBER(MATCH('15'!O80,$AO$3:$AO$368,0)),$AM$2,$Y$2))))</f>
        <v>0</v>
      </c>
      <c r="P46" s="416">
        <f>IF(P17&lt;=$I$10,P17,IF(ISNUMBER(MATCH('15'!P80,$Z$4:$Z$370,0)),$Z$2,IF(ISNUMBER(MATCH('15'!P80,$BP$4:$BP$370,0)),$AO$3,IF(ISNUMBER(MATCH('15'!P80,$AO$3:$AO$368,0)),$AM$2,$Y$2))))</f>
        <v>0</v>
      </c>
      <c r="Q46" s="416">
        <f>IF(Q17&lt;=$I$10,Q17,IF(ISNUMBER(MATCH('15'!Q80,$Z$4:$Z$370,0)),$Z$2,IF(ISNUMBER(MATCH('15'!Q80,$BP$4:$BP$370,0)),$AO$3,IF(ISNUMBER(MATCH('15'!Q80,$AO$3:$AO$368,0)),$AM$2,$Y$2))))</f>
        <v>0</v>
      </c>
      <c r="R46" s="416">
        <f>IF(R17&lt;=$I$10,R17,IF(ISNUMBER(MATCH('15'!R80,$Z$4:$Z$370,0)),$Z$2,IF(ISNUMBER(MATCH('15'!R80,$BP$4:$BP$370,0)),$AO$3,IF(ISNUMBER(MATCH('15'!R80,$AO$3:$AO$368,0)),$AM$2,$Y$2))))</f>
        <v>0</v>
      </c>
      <c r="S46" s="416">
        <f>IF(S17&lt;=$I$10,S17,IF(ISNUMBER(MATCH('15'!S80,$Z$4:$Z$370,0)),$Z$2,IF(ISNUMBER(MATCH('15'!S80,$BP$4:$BP$370,0)),$AO$3,IF(ISNUMBER(MATCH('15'!S80,$AO$3:$AO$368,0)),$AM$2,$Y$2))))</f>
        <v>1</v>
      </c>
      <c r="T46" s="1"/>
      <c r="U46" s="537">
        <v>42</v>
      </c>
      <c r="V46" s="535">
        <v>0</v>
      </c>
      <c r="W46" s="535">
        <v>15</v>
      </c>
      <c r="X46" s="535">
        <v>16</v>
      </c>
      <c r="Y46" s="535">
        <v>140</v>
      </c>
      <c r="Z46" s="195" t="str">
        <f t="shared" si="1"/>
        <v>17,16</v>
      </c>
      <c r="AA46" s="5"/>
      <c r="AB46" s="564">
        <v>42</v>
      </c>
      <c r="AC46" s="564">
        <v>0</v>
      </c>
      <c r="AD46" s="564">
        <v>42</v>
      </c>
      <c r="AE46" s="564" t="s">
        <v>777</v>
      </c>
      <c r="AF46" s="398" t="s">
        <v>770</v>
      </c>
      <c r="AG46" s="398">
        <v>0.1</v>
      </c>
      <c r="AH46" s="398">
        <v>97</v>
      </c>
      <c r="AI46" s="398">
        <v>102</v>
      </c>
      <c r="AJ46" s="398">
        <v>250</v>
      </c>
      <c r="AK46" s="398">
        <v>500</v>
      </c>
      <c r="AL46" s="564">
        <v>1</v>
      </c>
      <c r="AM46" s="564">
        <v>7</v>
      </c>
      <c r="AN46" s="564">
        <v>10</v>
      </c>
      <c r="AO46" s="195" t="str">
        <f t="shared" si="2"/>
        <v>11,8</v>
      </c>
      <c r="AP46" s="329" t="str">
        <f t="shared" si="3"/>
        <v>H</v>
      </c>
      <c r="AQ46" s="108">
        <f t="shared" si="4"/>
        <v>398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</row>
    <row r="47" spans="1:81" ht="6.95" customHeight="1">
      <c r="A47" s="1"/>
      <c r="B47" s="539">
        <f t="shared" si="11"/>
        <v>15</v>
      </c>
      <c r="C47" s="416">
        <f>IF(C18&lt;=$I$10,C18,IF(ISNUMBER(MATCH('15'!C81,$Z$4:$Z$370,0)),$Z$2,IF(ISNUMBER(MATCH('15'!C81,$BP$4:$BP$370,0)),$AO$3,IF(ISNUMBER(MATCH('15'!C81,$AO$3:$AO$368,0)),$AM$2,$Y$2))))</f>
        <v>1</v>
      </c>
      <c r="D47" s="416">
        <f>IF(D18&lt;=$I$10,D18,IF(ISNUMBER(MATCH('15'!D81,$Z$4:$Z$370,0)),$Z$2,IF(ISNUMBER(MATCH('15'!D81,$BP$4:$BP$370,0)),$AO$3,IF(ISNUMBER(MATCH('15'!D81,$AO$3:$AO$368,0)),$AM$2,$Y$2))))</f>
        <v>0</v>
      </c>
      <c r="E47" s="416">
        <f>IF(E18&lt;=$I$10,E18,IF(ISNUMBER(MATCH('15'!E81,$Z$4:$Z$370,0)),$Z$2,IF(ISNUMBER(MATCH('15'!E81,$BP$4:$BP$370,0)),$AO$3,IF(ISNUMBER(MATCH('15'!E81,$AO$3:$AO$368,0)),$AM$2,$Y$2))))</f>
        <v>0</v>
      </c>
      <c r="F47" s="416">
        <f>IF(F18&lt;=$I$10,F18,IF(ISNUMBER(MATCH('15'!F81,$Z$4:$Z$370,0)),$Z$2,IF(ISNUMBER(MATCH('15'!F81,$BP$4:$BP$370,0)),$AO$3,IF(ISNUMBER(MATCH('15'!F81,$AO$3:$AO$368,0)),$AM$2,$Y$2))))</f>
        <v>0</v>
      </c>
      <c r="G47" s="416">
        <f>IF(G18&lt;=$I$10,G18,IF(ISNUMBER(MATCH('15'!G81,$Z$4:$Z$370,0)),$Z$2,IF(ISNUMBER(MATCH('15'!G81,$BP$4:$BP$370,0)),$AO$3,IF(ISNUMBER(MATCH('15'!G81,$AO$3:$AO$368,0)),$AM$2,$Y$2))))</f>
        <v>0</v>
      </c>
      <c r="H47" s="416">
        <f>IF(H18&lt;=$I$10,H18,IF(ISNUMBER(MATCH('15'!H81,$Z$4:$Z$370,0)),$Z$2,IF(ISNUMBER(MATCH('15'!H81,$BP$4:$BP$370,0)),$AO$3,IF(ISNUMBER(MATCH('15'!H81,$AO$3:$AO$368,0)),$AM$2,$Y$2))))</f>
        <v>0</v>
      </c>
      <c r="I47" s="416">
        <f>IF(I18&lt;=$I$10,I18,IF(ISNUMBER(MATCH('15'!I81,$Z$4:$Z$370,0)),$Z$2,IF(ISNUMBER(MATCH('15'!I81,$BP$4:$BP$370,0)),$AO$3,IF(ISNUMBER(MATCH('15'!I81,$AO$3:$AO$368,0)),$AM$2,$Y$2))))</f>
        <v>0</v>
      </c>
      <c r="J47" s="416">
        <f>IF(J18&lt;=$I$10,J18,IF(ISNUMBER(MATCH('15'!J81,$Z$4:$Z$370,0)),$Z$2,IF(ISNUMBER(MATCH('15'!J81,$BP$4:$BP$370,0)),$AO$3,IF(ISNUMBER(MATCH('15'!J81,$AO$3:$AO$368,0)),$AM$2,$Y$2))))</f>
        <v>0</v>
      </c>
      <c r="K47" s="416">
        <f>IF(K18&lt;=$I$10,K18,IF(ISNUMBER(MATCH('15'!K81,$Z$4:$Z$370,0)),$Z$2,IF(ISNUMBER(MATCH('15'!K81,$BP$4:$BP$370,0)),$AO$3,IF(ISNUMBER(MATCH('15'!K81,$AO$3:$AO$368,0)),$AM$2,$Y$2))))</f>
        <v>0</v>
      </c>
      <c r="L47" s="416">
        <f>IF(L18&lt;=$I$10,L18,IF(ISNUMBER(MATCH('15'!L81,$Z$4:$Z$370,0)),$Z$2,IF(ISNUMBER(MATCH('15'!L81,$BP$4:$BP$370,0)),$AO$3,IF(ISNUMBER(MATCH('15'!L81,$AO$3:$AO$368,0)),$AM$2,$Y$2))))</f>
        <v>2</v>
      </c>
      <c r="M47" s="416">
        <f>IF(M18&lt;=$I$10,M18,IF(ISNUMBER(MATCH('15'!M81,$Z$4:$Z$370,0)),$Z$2,IF(ISNUMBER(MATCH('15'!M81,$BP$4:$BP$370,0)),$AO$3,IF(ISNUMBER(MATCH('15'!M81,$AO$3:$AO$368,0)),$AM$2,$Y$2))))</f>
        <v>0</v>
      </c>
      <c r="N47" s="416">
        <f>IF(N18&lt;=$I$10,N18,IF(ISNUMBER(MATCH('15'!N81,$Z$4:$Z$370,0)),$Z$2,IF(ISNUMBER(MATCH('15'!N81,$BP$4:$BP$370,0)),$AO$3,IF(ISNUMBER(MATCH('15'!N81,$AO$3:$AO$368,0)),$AM$2,$Y$2))))</f>
        <v>0</v>
      </c>
      <c r="O47" s="416">
        <f>IF(O18&lt;=$I$10,O18,IF(ISNUMBER(MATCH('15'!O81,$Z$4:$Z$370,0)),$Z$2,IF(ISNUMBER(MATCH('15'!O81,$BP$4:$BP$370,0)),$AO$3,IF(ISNUMBER(MATCH('15'!O81,$AO$3:$AO$368,0)),$AM$2,$Y$2))))</f>
        <v>0</v>
      </c>
      <c r="P47" s="416">
        <f>IF(P18&lt;=$I$10,P18,IF(ISNUMBER(MATCH('15'!P81,$Z$4:$Z$370,0)),$Z$2,IF(ISNUMBER(MATCH('15'!P81,$BP$4:$BP$370,0)),$AO$3,IF(ISNUMBER(MATCH('15'!P81,$AO$3:$AO$368,0)),$AM$2,$Y$2))))</f>
        <v>0</v>
      </c>
      <c r="Q47" s="416">
        <f>IF(Q18&lt;=$I$10,Q18,IF(ISNUMBER(MATCH('15'!Q81,$Z$4:$Z$370,0)),$Z$2,IF(ISNUMBER(MATCH('15'!Q81,$BP$4:$BP$370,0)),$AO$3,IF(ISNUMBER(MATCH('15'!Q81,$AO$3:$AO$368,0)),$AM$2,$Y$2))))</f>
        <v>0</v>
      </c>
      <c r="R47" s="416">
        <f>IF(R18&lt;=$I$10,R18,IF(ISNUMBER(MATCH('15'!R81,$Z$4:$Z$370,0)),$Z$2,IF(ISNUMBER(MATCH('15'!R81,$BP$4:$BP$370,0)),$AO$3,IF(ISNUMBER(MATCH('15'!R81,$AO$3:$AO$368,0)),$AM$2,$Y$2))))</f>
        <v>0</v>
      </c>
      <c r="S47" s="416">
        <f>IF(S18&lt;=$I$10,S18,IF(ISNUMBER(MATCH('15'!S81,$Z$4:$Z$370,0)),$Z$2,IF(ISNUMBER(MATCH('15'!S81,$BP$4:$BP$370,0)),$AO$3,IF(ISNUMBER(MATCH('15'!S81,$AO$3:$AO$368,0)),$AM$2,$Y$2))))</f>
        <v>1</v>
      </c>
      <c r="T47" s="1"/>
      <c r="U47" s="537">
        <v>43</v>
      </c>
      <c r="V47" s="535">
        <v>0</v>
      </c>
      <c r="W47" s="535">
        <v>16</v>
      </c>
      <c r="X47" s="535">
        <v>16</v>
      </c>
      <c r="Y47" s="535">
        <v>140</v>
      </c>
      <c r="Z47" s="195" t="str">
        <f t="shared" si="1"/>
        <v>17,17</v>
      </c>
      <c r="AA47" s="5"/>
      <c r="AB47" s="564">
        <v>43</v>
      </c>
      <c r="AC47" s="564">
        <v>0</v>
      </c>
      <c r="AD47" s="564">
        <v>43</v>
      </c>
      <c r="AE47" s="564" t="s">
        <v>792</v>
      </c>
      <c r="AF47" s="398" t="s">
        <v>771</v>
      </c>
      <c r="AG47" s="398">
        <v>0.1</v>
      </c>
      <c r="AH47" s="398">
        <v>0</v>
      </c>
      <c r="AI47" s="398">
        <v>0</v>
      </c>
      <c r="AJ47" s="398">
        <v>0</v>
      </c>
      <c r="AK47" s="398">
        <v>0</v>
      </c>
      <c r="AL47" s="564">
        <v>2</v>
      </c>
      <c r="AM47" s="564">
        <v>7</v>
      </c>
      <c r="AN47" s="564">
        <v>9</v>
      </c>
      <c r="AO47" s="195" t="str">
        <f t="shared" si="2"/>
        <v>10,8</v>
      </c>
      <c r="AP47" s="329" t="str">
        <f t="shared" si="3"/>
        <v/>
      </c>
      <c r="AQ47" s="108">
        <f t="shared" si="4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1:81" ht="6.95" customHeight="1">
      <c r="A48" s="1"/>
      <c r="B48" s="539">
        <f t="shared" ref="B48:B58" si="12">B47+1</f>
        <v>16</v>
      </c>
      <c r="C48" s="416">
        <f>IF(C19&lt;=$I$10,C19,IF(ISNUMBER(MATCH('15'!C82,$Z$4:$Z$370,0)),$Z$2,IF(ISNUMBER(MATCH('15'!C82,$BP$4:$BP$370,0)),$AO$3,IF(ISNUMBER(MATCH('15'!C82,$AO$3:$AO$368,0)),$AM$2,$Y$2))))</f>
        <v>1</v>
      </c>
      <c r="D48" s="416">
        <f>IF(D19&lt;=$I$10,D19,IF(ISNUMBER(MATCH('15'!D82,$Z$4:$Z$370,0)),$Z$2,IF(ISNUMBER(MATCH('15'!D82,$BP$4:$BP$370,0)),$AO$3,IF(ISNUMBER(MATCH('15'!D82,$AO$3:$AO$368,0)),$AM$2,$Y$2))))</f>
        <v>0</v>
      </c>
      <c r="E48" s="416">
        <f>IF(E19&lt;=$I$10,E19,IF(ISNUMBER(MATCH('15'!E82,$Z$4:$Z$370,0)),$Z$2,IF(ISNUMBER(MATCH('15'!E82,$BP$4:$BP$370,0)),$AO$3,IF(ISNUMBER(MATCH('15'!E82,$AO$3:$AO$368,0)),$AM$2,$Y$2))))</f>
        <v>0</v>
      </c>
      <c r="F48" s="416">
        <f>IF(F19&lt;=$I$10,F19,IF(ISNUMBER(MATCH('15'!F82,$Z$4:$Z$370,0)),$Z$2,IF(ISNUMBER(MATCH('15'!F82,$BP$4:$BP$370,0)),$AO$3,IF(ISNUMBER(MATCH('15'!F82,$AO$3:$AO$368,0)),$AM$2,$Y$2))))</f>
        <v>0</v>
      </c>
      <c r="G48" s="416">
        <f>IF(G19&lt;=$I$10,G19,IF(ISNUMBER(MATCH('15'!G82,$Z$4:$Z$370,0)),$Z$2,IF(ISNUMBER(MATCH('15'!G82,$BP$4:$BP$370,0)),$AO$3,IF(ISNUMBER(MATCH('15'!G82,$AO$3:$AO$368,0)),$AM$2,$Y$2))))</f>
        <v>0</v>
      </c>
      <c r="H48" s="416">
        <f>IF(H19&lt;=$I$10,H19,IF(ISNUMBER(MATCH('15'!H82,$Z$4:$Z$370,0)),$Z$2,IF(ISNUMBER(MATCH('15'!H82,$BP$4:$BP$370,0)),$AO$3,IF(ISNUMBER(MATCH('15'!H82,$AO$3:$AO$368,0)),$AM$2,$Y$2))))</f>
        <v>0</v>
      </c>
      <c r="I48" s="416">
        <f>IF(I19&lt;=$I$10,I19,IF(ISNUMBER(MATCH('15'!I82,$Z$4:$Z$370,0)),$Z$2,IF(ISNUMBER(MATCH('15'!I82,$BP$4:$BP$370,0)),$AO$3,IF(ISNUMBER(MATCH('15'!I82,$AO$3:$AO$368,0)),$AM$2,$Y$2))))</f>
        <v>20</v>
      </c>
      <c r="J48" s="416">
        <f>IF(J19&lt;=$I$10,J19,IF(ISNUMBER(MATCH('15'!J82,$Z$4:$Z$370,0)),$Z$2,IF(ISNUMBER(MATCH('15'!J82,$BP$4:$BP$370,0)),$AO$3,IF(ISNUMBER(MATCH('15'!J82,$AO$3:$AO$368,0)),$AM$2,$Y$2))))</f>
        <v>20</v>
      </c>
      <c r="K48" s="416">
        <f>IF(K19&lt;=$I$10,K19,IF(ISNUMBER(MATCH('15'!K82,$Z$4:$Z$370,0)),$Z$2,IF(ISNUMBER(MATCH('15'!K82,$BP$4:$BP$370,0)),$AO$3,IF(ISNUMBER(MATCH('15'!K82,$AO$3:$AO$368,0)),$AM$2,$Y$2))))</f>
        <v>20</v>
      </c>
      <c r="L48" s="416">
        <f>IF(L19&lt;=$I$10,L19,IF(ISNUMBER(MATCH('15'!L82,$Z$4:$Z$370,0)),$Z$2,IF(ISNUMBER(MATCH('15'!L82,$BP$4:$BP$370,0)),$AO$3,IF(ISNUMBER(MATCH('15'!L82,$AO$3:$AO$368,0)),$AM$2,$Y$2))))</f>
        <v>2</v>
      </c>
      <c r="M48" s="416">
        <f>IF(M19&lt;=$I$10,M19,IF(ISNUMBER(MATCH('15'!M82,$Z$4:$Z$370,0)),$Z$2,IF(ISNUMBER(MATCH('15'!M82,$BP$4:$BP$370,0)),$AO$3,IF(ISNUMBER(MATCH('15'!M82,$AO$3:$AO$368,0)),$AM$2,$Y$2))))</f>
        <v>20</v>
      </c>
      <c r="N48" s="416">
        <f>IF(N19&lt;=$I$10,N19,IF(ISNUMBER(MATCH('15'!N82,$Z$4:$Z$370,0)),$Z$2,IF(ISNUMBER(MATCH('15'!N82,$BP$4:$BP$370,0)),$AO$3,IF(ISNUMBER(MATCH('15'!N82,$AO$3:$AO$368,0)),$AM$2,$Y$2))))</f>
        <v>0</v>
      </c>
      <c r="O48" s="416">
        <f>IF(O19&lt;=$I$10,O19,IF(ISNUMBER(MATCH('15'!O82,$Z$4:$Z$370,0)),$Z$2,IF(ISNUMBER(MATCH('15'!O82,$BP$4:$BP$370,0)),$AO$3,IF(ISNUMBER(MATCH('15'!O82,$AO$3:$AO$368,0)),$AM$2,$Y$2))))</f>
        <v>0</v>
      </c>
      <c r="P48" s="416">
        <f>IF(P19&lt;=$I$10,P19,IF(ISNUMBER(MATCH('15'!P82,$Z$4:$Z$370,0)),$Z$2,IF(ISNUMBER(MATCH('15'!P82,$BP$4:$BP$370,0)),$AO$3,IF(ISNUMBER(MATCH('15'!P82,$AO$3:$AO$368,0)),$AM$2,$Y$2))))</f>
        <v>0</v>
      </c>
      <c r="Q48" s="416">
        <f>IF(Q19&lt;=$I$10,Q19,IF(ISNUMBER(MATCH('15'!Q82,$Z$4:$Z$370,0)),$Z$2,IF(ISNUMBER(MATCH('15'!Q82,$BP$4:$BP$370,0)),$AO$3,IF(ISNUMBER(MATCH('15'!Q82,$AO$3:$AO$368,0)),$AM$2,$Y$2))))</f>
        <v>0</v>
      </c>
      <c r="R48" s="416">
        <f>IF(R19&lt;=$I$10,R19,IF(ISNUMBER(MATCH('15'!R82,$Z$4:$Z$370,0)),$Z$2,IF(ISNUMBER(MATCH('15'!R82,$BP$4:$BP$370,0)),$AO$3,IF(ISNUMBER(MATCH('15'!R82,$AO$3:$AO$368,0)),$AM$2,$Y$2))))</f>
        <v>0</v>
      </c>
      <c r="S48" s="416">
        <f>IF(S19&lt;=$I$10,S19,IF(ISNUMBER(MATCH('15'!S82,$Z$4:$Z$370,0)),$Z$2,IF(ISNUMBER(MATCH('15'!S82,$BP$4:$BP$370,0)),$AO$3,IF(ISNUMBER(MATCH('15'!S82,$AO$3:$AO$368,0)),$AM$2,$Y$2))))</f>
        <v>1</v>
      </c>
      <c r="T48" s="1"/>
      <c r="U48" s="537">
        <v>44</v>
      </c>
      <c r="V48" s="535">
        <v>0</v>
      </c>
      <c r="W48" s="535">
        <v>17</v>
      </c>
      <c r="X48" s="535">
        <v>16</v>
      </c>
      <c r="Y48" s="535">
        <v>140</v>
      </c>
      <c r="Z48" s="195" t="str">
        <f t="shared" si="1"/>
        <v>17,18</v>
      </c>
      <c r="AA48" s="5"/>
      <c r="AB48" s="564">
        <v>44</v>
      </c>
      <c r="AC48" s="564">
        <v>0</v>
      </c>
      <c r="AD48" s="564">
        <v>44</v>
      </c>
      <c r="AE48" s="564" t="s">
        <v>414</v>
      </c>
      <c r="AF48" s="398" t="s">
        <v>770</v>
      </c>
      <c r="AG48" s="398">
        <v>0.1</v>
      </c>
      <c r="AH48" s="398">
        <v>97</v>
      </c>
      <c r="AI48" s="398">
        <v>102</v>
      </c>
      <c r="AJ48" s="398">
        <v>250</v>
      </c>
      <c r="AK48" s="398">
        <v>500</v>
      </c>
      <c r="AL48" s="564">
        <v>1</v>
      </c>
      <c r="AM48" s="564">
        <v>8</v>
      </c>
      <c r="AN48" s="564">
        <v>6</v>
      </c>
      <c r="AO48" s="195" t="str">
        <f t="shared" si="2"/>
        <v>7,9</v>
      </c>
      <c r="AP48" s="329" t="str">
        <f t="shared" si="3"/>
        <v>H</v>
      </c>
      <c r="AQ48" s="108">
        <f t="shared" si="4"/>
        <v>398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1:81" ht="6.95" customHeight="1">
      <c r="A49" s="1"/>
      <c r="B49" s="539">
        <f t="shared" si="12"/>
        <v>17</v>
      </c>
      <c r="C49" s="416">
        <f>IF(C20&lt;=$I$10,C20,IF(ISNUMBER(MATCH('15'!C83,$Z$4:$Z$370,0)),$Z$2,IF(ISNUMBER(MATCH('15'!C83,$BP$4:$BP$370,0)),$AO$3,IF(ISNUMBER(MATCH('15'!C83,$AO$3:$AO$368,0)),$AM$2,$Y$2))))</f>
        <v>1</v>
      </c>
      <c r="D49" s="416">
        <f>IF(D20&lt;=$I$10,D20,IF(ISNUMBER(MATCH('15'!D83,$Z$4:$Z$370,0)),$Z$2,IF(ISNUMBER(MATCH('15'!D83,$BP$4:$BP$370,0)),$AO$3,IF(ISNUMBER(MATCH('15'!D83,$AO$3:$AO$368,0)),$AM$2,$Y$2))))</f>
        <v>0</v>
      </c>
      <c r="E49" s="416">
        <f>IF(E20&lt;=$I$10,E20,IF(ISNUMBER(MATCH('15'!E83,$Z$4:$Z$370,0)),$Z$2,IF(ISNUMBER(MATCH('15'!E83,$BP$4:$BP$370,0)),$AO$3,IF(ISNUMBER(MATCH('15'!E83,$AO$3:$AO$368,0)),$AM$2,$Y$2))))</f>
        <v>0</v>
      </c>
      <c r="F49" s="416">
        <f>IF(F20&lt;=$I$10,F20,IF(ISNUMBER(MATCH('15'!F83,$Z$4:$Z$370,0)),$Z$2,IF(ISNUMBER(MATCH('15'!F83,$BP$4:$BP$370,0)),$AO$3,IF(ISNUMBER(MATCH('15'!F83,$AO$3:$AO$368,0)),$AM$2,$Y$2))))</f>
        <v>0</v>
      </c>
      <c r="G49" s="416">
        <f>IF(G20&lt;=$I$10,G20,IF(ISNUMBER(MATCH('15'!G83,$Z$4:$Z$370,0)),$Z$2,IF(ISNUMBER(MATCH('15'!G83,$BP$4:$BP$370,0)),$AO$3,IF(ISNUMBER(MATCH('15'!G83,$AO$3:$AO$368,0)),$AM$2,$Y$2))))</f>
        <v>0</v>
      </c>
      <c r="H49" s="416">
        <f>IF(H20&lt;=$I$10,H20,IF(ISNUMBER(MATCH('15'!H83,$Z$4:$Z$370,0)),$Z$2,IF(ISNUMBER(MATCH('15'!H83,$BP$4:$BP$370,0)),$AO$3,IF(ISNUMBER(MATCH('15'!H83,$AO$3:$AO$368,0)),$AM$2,$Y$2))))</f>
        <v>20</v>
      </c>
      <c r="I49" s="416">
        <f>IF(I20&lt;=$I$10,I20,IF(ISNUMBER(MATCH('15'!I83,$Z$4:$Z$370,0)),$Z$2,IF(ISNUMBER(MATCH('15'!I83,$BP$4:$BP$370,0)),$AO$3,IF(ISNUMBER(MATCH('15'!I83,$AO$3:$AO$368,0)),$AM$2,$Y$2))))</f>
        <v>100</v>
      </c>
      <c r="J49" s="416">
        <f>IF(J20&lt;=$I$10,J20,IF(ISNUMBER(MATCH('15'!J83,$Z$4:$Z$370,0)),$Z$2,IF(ISNUMBER(MATCH('15'!J83,$BP$4:$BP$370,0)),$AO$3,IF(ISNUMBER(MATCH('15'!J83,$AO$3:$AO$368,0)),$AM$2,$Y$2))))</f>
        <v>100</v>
      </c>
      <c r="K49" s="416">
        <f>IF(K20&lt;=$I$10,K20,IF(ISNUMBER(MATCH('15'!K83,$Z$4:$Z$370,0)),$Z$2,IF(ISNUMBER(MATCH('15'!K83,$BP$4:$BP$370,0)),$AO$3,IF(ISNUMBER(MATCH('15'!K83,$AO$3:$AO$368,0)),$AM$2,$Y$2))))</f>
        <v>100</v>
      </c>
      <c r="L49" s="416">
        <f>IF(L20&lt;=$I$10,L20,IF(ISNUMBER(MATCH('15'!L83,$Z$4:$Z$370,0)),$Z$2,IF(ISNUMBER(MATCH('15'!L83,$BP$4:$BP$370,0)),$AO$3,IF(ISNUMBER(MATCH('15'!L83,$AO$3:$AO$368,0)),$AM$2,$Y$2))))</f>
        <v>100</v>
      </c>
      <c r="M49" s="416">
        <f>IF(M20&lt;=$I$10,M20,IF(ISNUMBER(MATCH('15'!M83,$Z$4:$Z$370,0)),$Z$2,IF(ISNUMBER(MATCH('15'!M83,$BP$4:$BP$370,0)),$AO$3,IF(ISNUMBER(MATCH('15'!M83,$AO$3:$AO$368,0)),$AM$2,$Y$2))))</f>
        <v>100</v>
      </c>
      <c r="N49" s="416">
        <f>IF(N20&lt;=$I$10,N20,IF(ISNUMBER(MATCH('15'!N83,$Z$4:$Z$370,0)),$Z$2,IF(ISNUMBER(MATCH('15'!N83,$BP$4:$BP$370,0)),$AO$3,IF(ISNUMBER(MATCH('15'!N83,$AO$3:$AO$368,0)),$AM$2,$Y$2))))</f>
        <v>20</v>
      </c>
      <c r="O49" s="416">
        <f>IF(O20&lt;=$I$10,O20,IF(ISNUMBER(MATCH('15'!O83,$Z$4:$Z$370,0)),$Z$2,IF(ISNUMBER(MATCH('15'!O83,$BP$4:$BP$370,0)),$AO$3,IF(ISNUMBER(MATCH('15'!O83,$AO$3:$AO$368,0)),$AM$2,$Y$2))))</f>
        <v>0</v>
      </c>
      <c r="P49" s="416">
        <f>IF(P20&lt;=$I$10,P20,IF(ISNUMBER(MATCH('15'!P83,$Z$4:$Z$370,0)),$Z$2,IF(ISNUMBER(MATCH('15'!P83,$BP$4:$BP$370,0)),$AO$3,IF(ISNUMBER(MATCH('15'!P83,$AO$3:$AO$368,0)),$AM$2,$Y$2))))</f>
        <v>0</v>
      </c>
      <c r="Q49" s="416">
        <f>IF(Q20&lt;=$I$10,Q20,IF(ISNUMBER(MATCH('15'!Q83,$Z$4:$Z$370,0)),$Z$2,IF(ISNUMBER(MATCH('15'!Q83,$BP$4:$BP$370,0)),$AO$3,IF(ISNUMBER(MATCH('15'!Q83,$AO$3:$AO$368,0)),$AM$2,$Y$2))))</f>
        <v>0</v>
      </c>
      <c r="R49" s="416">
        <f>IF(R20&lt;=$I$10,R20,IF(ISNUMBER(MATCH('15'!R83,$Z$4:$Z$370,0)),$Z$2,IF(ISNUMBER(MATCH('15'!R83,$BP$4:$BP$370,0)),$AO$3,IF(ISNUMBER(MATCH('15'!R83,$AO$3:$AO$368,0)),$AM$2,$Y$2))))</f>
        <v>0</v>
      </c>
      <c r="S49" s="416">
        <f>IF(S20&lt;=$I$10,S20,IF(ISNUMBER(MATCH('15'!S83,$Z$4:$Z$370,0)),$Z$2,IF(ISNUMBER(MATCH('15'!S83,$BP$4:$BP$370,0)),$AO$3,IF(ISNUMBER(MATCH('15'!S83,$AO$3:$AO$368,0)),$AM$2,$Y$2))))</f>
        <v>1</v>
      </c>
      <c r="T49" s="1"/>
      <c r="U49" s="537">
        <v>45</v>
      </c>
      <c r="V49" s="535">
        <v>0</v>
      </c>
      <c r="W49" s="535">
        <v>18</v>
      </c>
      <c r="X49" s="535">
        <v>16</v>
      </c>
      <c r="Y49" s="535">
        <v>140</v>
      </c>
      <c r="Z49" s="195" t="str">
        <f t="shared" si="1"/>
        <v>17,19</v>
      </c>
      <c r="AA49" s="5"/>
      <c r="AB49" s="564">
        <v>45</v>
      </c>
      <c r="AC49" s="564">
        <v>0</v>
      </c>
      <c r="AD49" s="564">
        <v>45</v>
      </c>
      <c r="AE49" s="564" t="s">
        <v>793</v>
      </c>
      <c r="AF49" s="398" t="s">
        <v>771</v>
      </c>
      <c r="AG49" s="398">
        <v>0.1</v>
      </c>
      <c r="AH49" s="398">
        <v>0</v>
      </c>
      <c r="AI49" s="398">
        <v>0</v>
      </c>
      <c r="AJ49" s="398">
        <v>0</v>
      </c>
      <c r="AK49" s="398">
        <v>0</v>
      </c>
      <c r="AL49" s="564">
        <v>2</v>
      </c>
      <c r="AM49" s="564">
        <v>8</v>
      </c>
      <c r="AN49" s="564">
        <v>7</v>
      </c>
      <c r="AO49" s="195" t="str">
        <f t="shared" si="2"/>
        <v>8,9</v>
      </c>
      <c r="AP49" s="329" t="str">
        <f t="shared" si="3"/>
        <v/>
      </c>
      <c r="AQ49" s="108">
        <f t="shared" si="4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1:81" ht="6.95" customHeight="1">
      <c r="A50" s="1"/>
      <c r="B50" s="539">
        <f t="shared" si="12"/>
        <v>18</v>
      </c>
      <c r="C50" s="416">
        <f>IF(C21&lt;=$I$10,C21,IF(ISNUMBER(MATCH('15'!C84,$Z$4:$Z$370,0)),$Z$2,IF(ISNUMBER(MATCH('15'!C84,$BP$4:$BP$370,0)),$AO$3,IF(ISNUMBER(MATCH('15'!C84,$AO$3:$AO$368,0)),$AM$2,$Y$2))))</f>
        <v>1</v>
      </c>
      <c r="D50" s="416">
        <f>IF(D21&lt;=$I$10,D21,IF(ISNUMBER(MATCH('15'!D84,$Z$4:$Z$370,0)),$Z$2,IF(ISNUMBER(MATCH('15'!D84,$BP$4:$BP$370,0)),$AO$3,IF(ISNUMBER(MATCH('15'!D84,$AO$3:$AO$368,0)),$AM$2,$Y$2))))</f>
        <v>0</v>
      </c>
      <c r="E50" s="416">
        <f>IF(E21&lt;=$I$10,E21,IF(ISNUMBER(MATCH('15'!E84,$Z$4:$Z$370,0)),$Z$2,IF(ISNUMBER(MATCH('15'!E84,$BP$4:$BP$370,0)),$AO$3,IF(ISNUMBER(MATCH('15'!E84,$AO$3:$AO$368,0)),$AM$2,$Y$2))))</f>
        <v>0</v>
      </c>
      <c r="F50" s="416">
        <f>IF(F21&lt;=$I$10,F21,IF(ISNUMBER(MATCH('15'!F84,$Z$4:$Z$370,0)),$Z$2,IF(ISNUMBER(MATCH('15'!F84,$BP$4:$BP$370,0)),$AO$3,IF(ISNUMBER(MATCH('15'!F84,$AO$3:$AO$368,0)),$AM$2,$Y$2))))</f>
        <v>0</v>
      </c>
      <c r="G50" s="416">
        <f>IF(G21&lt;=$I$10,G21,IF(ISNUMBER(MATCH('15'!G84,$Z$4:$Z$370,0)),$Z$2,IF(ISNUMBER(MATCH('15'!G84,$BP$4:$BP$370,0)),$AO$3,IF(ISNUMBER(MATCH('15'!G84,$AO$3:$AO$368,0)),$AM$2,$Y$2))))</f>
        <v>0</v>
      </c>
      <c r="H50" s="416">
        <f>IF(H21&lt;=$I$10,H21,IF(ISNUMBER(MATCH('15'!H84,$Z$4:$Z$370,0)),$Z$2,IF(ISNUMBER(MATCH('15'!H84,$BP$4:$BP$370,0)),$AO$3,IF(ISNUMBER(MATCH('15'!H84,$AO$3:$AO$368,0)),$AM$2,$Y$2))))</f>
        <v>20</v>
      </c>
      <c r="I50" s="416">
        <f>IF(I21&lt;=$I$10,I21,IF(ISNUMBER(MATCH('15'!I84,$Z$4:$Z$370,0)),$Z$2,IF(ISNUMBER(MATCH('15'!I84,$BP$4:$BP$370,0)),$AO$3,IF(ISNUMBER(MATCH('15'!I84,$AO$3:$AO$368,0)),$AM$2,$Y$2))))</f>
        <v>100</v>
      </c>
      <c r="J50" s="416">
        <f>IF(J21&lt;=$I$10,J21,IF(ISNUMBER(MATCH('15'!J84,$Z$4:$Z$370,0)),$Z$2,IF(ISNUMBER(MATCH('15'!J84,$BP$4:$BP$370,0)),$AO$3,IF(ISNUMBER(MATCH('15'!J84,$AO$3:$AO$368,0)),$AM$2,$Y$2))))</f>
        <v>95</v>
      </c>
      <c r="K50" s="416">
        <f>IF(K21&lt;=$I$10,K21,IF(ISNUMBER(MATCH('15'!K84,$Z$4:$Z$370,0)),$Z$2,IF(ISNUMBER(MATCH('15'!K84,$BP$4:$BP$370,0)),$AO$3,IF(ISNUMBER(MATCH('15'!K84,$AO$3:$AO$368,0)),$AM$2,$Y$2))))</f>
        <v>95</v>
      </c>
      <c r="L50" s="416">
        <f>IF(L21&lt;=$I$10,L21,IF(ISNUMBER(MATCH('15'!L84,$Z$4:$Z$370,0)),$Z$2,IF(ISNUMBER(MATCH('15'!L84,$BP$4:$BP$370,0)),$AO$3,IF(ISNUMBER(MATCH('15'!L84,$AO$3:$AO$368,0)),$AM$2,$Y$2))))</f>
        <v>95</v>
      </c>
      <c r="M50" s="416">
        <f>IF(M21&lt;=$I$10,M21,IF(ISNUMBER(MATCH('15'!M84,$Z$4:$Z$370,0)),$Z$2,IF(ISNUMBER(MATCH('15'!M84,$BP$4:$BP$370,0)),$AO$3,IF(ISNUMBER(MATCH('15'!M84,$AO$3:$AO$368,0)),$AM$2,$Y$2))))</f>
        <v>100</v>
      </c>
      <c r="N50" s="416">
        <f>IF(N21&lt;=$I$10,N21,IF(ISNUMBER(MATCH('15'!N84,$Z$4:$Z$370,0)),$Z$2,IF(ISNUMBER(MATCH('15'!N84,$BP$4:$BP$370,0)),$AO$3,IF(ISNUMBER(MATCH('15'!N84,$AO$3:$AO$368,0)),$AM$2,$Y$2))))</f>
        <v>20</v>
      </c>
      <c r="O50" s="416">
        <f>IF(O21&lt;=$I$10,O21,IF(ISNUMBER(MATCH('15'!O84,$Z$4:$Z$370,0)),$Z$2,IF(ISNUMBER(MATCH('15'!O84,$BP$4:$BP$370,0)),$AO$3,IF(ISNUMBER(MATCH('15'!O84,$AO$3:$AO$368,0)),$AM$2,$Y$2))))</f>
        <v>0</v>
      </c>
      <c r="P50" s="416">
        <f>IF(P21&lt;=$I$10,P21,IF(ISNUMBER(MATCH('15'!P84,$Z$4:$Z$370,0)),$Z$2,IF(ISNUMBER(MATCH('15'!P84,$BP$4:$BP$370,0)),$AO$3,IF(ISNUMBER(MATCH('15'!P84,$AO$3:$AO$368,0)),$AM$2,$Y$2))))</f>
        <v>0</v>
      </c>
      <c r="Q50" s="416">
        <f>IF(Q21&lt;=$I$10,Q21,IF(ISNUMBER(MATCH('15'!Q84,$Z$4:$Z$370,0)),$Z$2,IF(ISNUMBER(MATCH('15'!Q84,$BP$4:$BP$370,0)),$AO$3,IF(ISNUMBER(MATCH('15'!Q84,$AO$3:$AO$368,0)),$AM$2,$Y$2))))</f>
        <v>0</v>
      </c>
      <c r="R50" s="416">
        <f>IF(R21&lt;=$I$10,R21,IF(ISNUMBER(MATCH('15'!R84,$Z$4:$Z$370,0)),$Z$2,IF(ISNUMBER(MATCH('15'!R84,$BP$4:$BP$370,0)),$AO$3,IF(ISNUMBER(MATCH('15'!R84,$AO$3:$AO$368,0)),$AM$2,$Y$2))))</f>
        <v>0</v>
      </c>
      <c r="S50" s="416">
        <f>IF(S21&lt;=$I$10,S21,IF(ISNUMBER(MATCH('15'!S84,$Z$4:$Z$370,0)),$Z$2,IF(ISNUMBER(MATCH('15'!S84,$BP$4:$BP$370,0)),$AO$3,IF(ISNUMBER(MATCH('15'!S84,$AO$3:$AO$368,0)),$AM$2,$Y$2))))</f>
        <v>1</v>
      </c>
      <c r="T50" s="1"/>
      <c r="U50" s="537">
        <v>46</v>
      </c>
      <c r="V50" s="535">
        <v>0</v>
      </c>
      <c r="W50" s="535">
        <v>19</v>
      </c>
      <c r="X50" s="535">
        <v>16</v>
      </c>
      <c r="Y50" s="535">
        <v>140</v>
      </c>
      <c r="Z50" s="195" t="str">
        <f t="shared" si="1"/>
        <v>17,20</v>
      </c>
      <c r="AA50" s="5"/>
      <c r="AB50" s="564">
        <v>46</v>
      </c>
      <c r="AC50" s="564">
        <v>0</v>
      </c>
      <c r="AD50" s="564">
        <v>46</v>
      </c>
      <c r="AE50" s="564" t="s">
        <v>794</v>
      </c>
      <c r="AF50" s="398" t="s">
        <v>771</v>
      </c>
      <c r="AG50" s="398">
        <v>0.1</v>
      </c>
      <c r="AH50" s="398">
        <v>0</v>
      </c>
      <c r="AI50" s="398">
        <v>0</v>
      </c>
      <c r="AJ50" s="398">
        <v>0</v>
      </c>
      <c r="AK50" s="398">
        <v>0</v>
      </c>
      <c r="AL50" s="564">
        <v>2</v>
      </c>
      <c r="AM50" s="564">
        <v>8</v>
      </c>
      <c r="AN50" s="564">
        <v>8</v>
      </c>
      <c r="AO50" s="195" t="str">
        <f t="shared" si="2"/>
        <v>9,9</v>
      </c>
      <c r="AP50" s="329" t="str">
        <f t="shared" si="3"/>
        <v/>
      </c>
      <c r="AQ50" s="108">
        <f t="shared" si="4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</row>
    <row r="51" spans="1:81" ht="6.95" customHeight="1">
      <c r="A51" s="1"/>
      <c r="B51" s="539">
        <f t="shared" si="12"/>
        <v>19</v>
      </c>
      <c r="C51" s="416">
        <f>IF(C22&lt;=$I$10,C22,IF(ISNUMBER(MATCH('15'!C85,$Z$4:$Z$370,0)),$Z$2,IF(ISNUMBER(MATCH('15'!C85,$BP$4:$BP$370,0)),$AO$3,IF(ISNUMBER(MATCH('15'!C85,$AO$3:$AO$368,0)),$AM$2,$Y$2))))</f>
        <v>1</v>
      </c>
      <c r="D51" s="416">
        <f>IF(D22&lt;=$I$10,D22,IF(ISNUMBER(MATCH('15'!D85,$Z$4:$Z$370,0)),$Z$2,IF(ISNUMBER(MATCH('15'!D85,$BP$4:$BP$370,0)),$AO$3,IF(ISNUMBER(MATCH('15'!D85,$AO$3:$AO$368,0)),$AM$2,$Y$2))))</f>
        <v>0</v>
      </c>
      <c r="E51" s="416">
        <f>IF(E22&lt;=$I$10,E22,IF(ISNUMBER(MATCH('15'!E85,$Z$4:$Z$370,0)),$Z$2,IF(ISNUMBER(MATCH('15'!E85,$BP$4:$BP$370,0)),$AO$3,IF(ISNUMBER(MATCH('15'!E85,$AO$3:$AO$368,0)),$AM$2,$Y$2))))</f>
        <v>0</v>
      </c>
      <c r="F51" s="416">
        <f>IF(F22&lt;=$I$10,F22,IF(ISNUMBER(MATCH('15'!F85,$Z$4:$Z$370,0)),$Z$2,IF(ISNUMBER(MATCH('15'!F85,$BP$4:$BP$370,0)),$AO$3,IF(ISNUMBER(MATCH('15'!F85,$AO$3:$AO$368,0)),$AM$2,$Y$2))))</f>
        <v>0</v>
      </c>
      <c r="G51" s="416">
        <f>IF(G22&lt;=$I$10,G22,IF(ISNUMBER(MATCH('15'!G85,$Z$4:$Z$370,0)),$Z$2,IF(ISNUMBER(MATCH('15'!G85,$BP$4:$BP$370,0)),$AO$3,IF(ISNUMBER(MATCH('15'!G85,$AO$3:$AO$368,0)),$AM$2,$Y$2))))</f>
        <v>0</v>
      </c>
      <c r="H51" s="416">
        <f>IF(H22&lt;=$I$10,H22,IF(ISNUMBER(MATCH('15'!H85,$Z$4:$Z$370,0)),$Z$2,IF(ISNUMBER(MATCH('15'!H85,$BP$4:$BP$370,0)),$AO$3,IF(ISNUMBER(MATCH('15'!H85,$AO$3:$AO$368,0)),$AM$2,$Y$2))))</f>
        <v>20</v>
      </c>
      <c r="I51" s="416">
        <f>IF(I22&lt;=$I$10,I22,IF(ISNUMBER(MATCH('15'!I85,$Z$4:$Z$370,0)),$Z$2,IF(ISNUMBER(MATCH('15'!I85,$BP$4:$BP$370,0)),$AO$3,IF(ISNUMBER(MATCH('15'!I85,$AO$3:$AO$368,0)),$AM$2,$Y$2))))</f>
        <v>100</v>
      </c>
      <c r="J51" s="416">
        <f>IF(J22&lt;=$I$10,J22,IF(ISNUMBER(MATCH('15'!J85,$Z$4:$Z$370,0)),$Z$2,IF(ISNUMBER(MATCH('15'!J85,$BP$4:$BP$370,0)),$AO$3,IF(ISNUMBER(MATCH('15'!J85,$AO$3:$AO$368,0)),$AM$2,$Y$2))))</f>
        <v>95</v>
      </c>
      <c r="K51" s="416">
        <f>IF(K22&lt;=$I$10,K22,IF(ISNUMBER(MATCH('15'!K85,$Z$4:$Z$370,0)),$Z$2,IF(ISNUMBER(MATCH('15'!K85,$BP$4:$BP$370,0)),$AO$3,IF(ISNUMBER(MATCH('15'!K85,$AO$3:$AO$368,0)),$AM$2,$Y$2))))</f>
        <v>95</v>
      </c>
      <c r="L51" s="416">
        <f>IF(L22&lt;=$I$10,L22,IF(ISNUMBER(MATCH('15'!L85,$Z$4:$Z$370,0)),$Z$2,IF(ISNUMBER(MATCH('15'!L85,$BP$4:$BP$370,0)),$AO$3,IF(ISNUMBER(MATCH('15'!L85,$AO$3:$AO$368,0)),$AM$2,$Y$2))))</f>
        <v>95</v>
      </c>
      <c r="M51" s="416">
        <f>IF(M22&lt;=$I$10,M22,IF(ISNUMBER(MATCH('15'!M85,$Z$4:$Z$370,0)),$Z$2,IF(ISNUMBER(MATCH('15'!M85,$BP$4:$BP$370,0)),$AO$3,IF(ISNUMBER(MATCH('15'!M85,$AO$3:$AO$368,0)),$AM$2,$Y$2))))</f>
        <v>100</v>
      </c>
      <c r="N51" s="416">
        <f>IF(N22&lt;=$I$10,N22,IF(ISNUMBER(MATCH('15'!N85,$Z$4:$Z$370,0)),$Z$2,IF(ISNUMBER(MATCH('15'!N85,$BP$4:$BP$370,0)),$AO$3,IF(ISNUMBER(MATCH('15'!N85,$AO$3:$AO$368,0)),$AM$2,$Y$2))))</f>
        <v>20</v>
      </c>
      <c r="O51" s="416">
        <f>IF(O22&lt;=$I$10,O22,IF(ISNUMBER(MATCH('15'!O85,$Z$4:$Z$370,0)),$Z$2,IF(ISNUMBER(MATCH('15'!O85,$BP$4:$BP$370,0)),$AO$3,IF(ISNUMBER(MATCH('15'!O85,$AO$3:$AO$368,0)),$AM$2,$Y$2))))</f>
        <v>0</v>
      </c>
      <c r="P51" s="416">
        <f>IF(P22&lt;=$I$10,P22,IF(ISNUMBER(MATCH('15'!P85,$Z$4:$Z$370,0)),$Z$2,IF(ISNUMBER(MATCH('15'!P85,$BP$4:$BP$370,0)),$AO$3,IF(ISNUMBER(MATCH('15'!P85,$AO$3:$AO$368,0)),$AM$2,$Y$2))))</f>
        <v>0</v>
      </c>
      <c r="Q51" s="416">
        <f>IF(Q22&lt;=$I$10,Q22,IF(ISNUMBER(MATCH('15'!Q85,$Z$4:$Z$370,0)),$Z$2,IF(ISNUMBER(MATCH('15'!Q85,$BP$4:$BP$370,0)),$AO$3,IF(ISNUMBER(MATCH('15'!Q85,$AO$3:$AO$368,0)),$AM$2,$Y$2))))</f>
        <v>0</v>
      </c>
      <c r="R51" s="416">
        <f>IF(R22&lt;=$I$10,R22,IF(ISNUMBER(MATCH('15'!R85,$Z$4:$Z$370,0)),$Z$2,IF(ISNUMBER(MATCH('15'!R85,$BP$4:$BP$370,0)),$AO$3,IF(ISNUMBER(MATCH('15'!R85,$AO$3:$AO$368,0)),$AM$2,$Y$2))))</f>
        <v>0</v>
      </c>
      <c r="S51" s="416">
        <f>IF(S22&lt;=$I$10,S22,IF(ISNUMBER(MATCH('15'!S85,$Z$4:$Z$370,0)),$Z$2,IF(ISNUMBER(MATCH('15'!S85,$BP$4:$BP$370,0)),$AO$3,IF(ISNUMBER(MATCH('15'!S85,$AO$3:$AO$368,0)),$AM$2,$Y$2))))</f>
        <v>1</v>
      </c>
      <c r="T51" s="1"/>
      <c r="U51" s="537">
        <v>47</v>
      </c>
      <c r="V51" s="535">
        <v>0</v>
      </c>
      <c r="W51" s="535">
        <v>20</v>
      </c>
      <c r="X51" s="535">
        <v>16</v>
      </c>
      <c r="Y51" s="535">
        <v>140</v>
      </c>
      <c r="Z51" s="195" t="str">
        <f t="shared" si="1"/>
        <v>17,21</v>
      </c>
      <c r="AA51" s="5"/>
      <c r="AB51" s="564">
        <v>47</v>
      </c>
      <c r="AC51" s="564">
        <v>0</v>
      </c>
      <c r="AD51" s="564">
        <v>47</v>
      </c>
      <c r="AE51" s="564" t="s">
        <v>779</v>
      </c>
      <c r="AF51" s="398" t="s">
        <v>770</v>
      </c>
      <c r="AG51" s="398">
        <v>0.1</v>
      </c>
      <c r="AH51" s="398">
        <v>97</v>
      </c>
      <c r="AI51" s="398">
        <v>102</v>
      </c>
      <c r="AJ51" s="398">
        <v>250</v>
      </c>
      <c r="AK51" s="398">
        <v>500</v>
      </c>
      <c r="AL51" s="564">
        <v>1</v>
      </c>
      <c r="AM51" s="564">
        <v>8</v>
      </c>
      <c r="AN51" s="564">
        <v>10</v>
      </c>
      <c r="AO51" s="195" t="str">
        <f t="shared" si="2"/>
        <v>11,9</v>
      </c>
      <c r="AP51" s="329" t="str">
        <f t="shared" si="3"/>
        <v>H</v>
      </c>
      <c r="AQ51" s="108">
        <f t="shared" si="4"/>
        <v>398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</row>
    <row r="52" spans="1:81" ht="6.95" customHeight="1">
      <c r="A52" s="1"/>
      <c r="B52" s="539">
        <f t="shared" si="12"/>
        <v>20</v>
      </c>
      <c r="C52" s="416">
        <f>IF(C23&lt;=$I$10,C23,IF(ISNUMBER(MATCH('15'!C86,$Z$4:$Z$370,0)),$Z$2,IF(ISNUMBER(MATCH('15'!C86,$BP$4:$BP$370,0)),$AO$3,IF(ISNUMBER(MATCH('15'!C86,$AO$3:$AO$368,0)),$AM$2,$Y$2))))</f>
        <v>1</v>
      </c>
      <c r="D52" s="416">
        <f>IF(D23&lt;=$I$10,D23,IF(ISNUMBER(MATCH('15'!D86,$Z$4:$Z$370,0)),$Z$2,IF(ISNUMBER(MATCH('15'!D86,$BP$4:$BP$370,0)),$AO$3,IF(ISNUMBER(MATCH('15'!D86,$AO$3:$AO$368,0)),$AM$2,$Y$2))))</f>
        <v>0</v>
      </c>
      <c r="E52" s="416">
        <f>IF(E23&lt;=$I$10,E23,IF(ISNUMBER(MATCH('15'!E86,$Z$4:$Z$370,0)),$Z$2,IF(ISNUMBER(MATCH('15'!E86,$BP$4:$BP$370,0)),$AO$3,IF(ISNUMBER(MATCH('15'!E86,$AO$3:$AO$368,0)),$AM$2,$Y$2))))</f>
        <v>0</v>
      </c>
      <c r="F52" s="416">
        <f>IF(F23&lt;=$I$10,F23,IF(ISNUMBER(MATCH('15'!F86,$Z$4:$Z$370,0)),$Z$2,IF(ISNUMBER(MATCH('15'!F86,$BP$4:$BP$370,0)),$AO$3,IF(ISNUMBER(MATCH('15'!F86,$AO$3:$AO$368,0)),$AM$2,$Y$2))))</f>
        <v>0</v>
      </c>
      <c r="G52" s="416">
        <f>IF(G23&lt;=$I$10,G23,IF(ISNUMBER(MATCH('15'!G86,$Z$4:$Z$370,0)),$Z$2,IF(ISNUMBER(MATCH('15'!G86,$BP$4:$BP$370,0)),$AO$3,IF(ISNUMBER(MATCH('15'!G86,$AO$3:$AO$368,0)),$AM$2,$Y$2))))</f>
        <v>0</v>
      </c>
      <c r="H52" s="416">
        <f>IF(H23&lt;=$I$10,H23,IF(ISNUMBER(MATCH('15'!H86,$Z$4:$Z$370,0)),$Z$2,IF(ISNUMBER(MATCH('15'!H86,$BP$4:$BP$370,0)),$AO$3,IF(ISNUMBER(MATCH('15'!H86,$AO$3:$AO$368,0)),$AM$2,$Y$2))))</f>
        <v>20</v>
      </c>
      <c r="I52" s="416">
        <f>IF(I23&lt;=$I$10,I23,IF(ISNUMBER(MATCH('15'!I86,$Z$4:$Z$370,0)),$Z$2,IF(ISNUMBER(MATCH('15'!I86,$BP$4:$BP$370,0)),$AO$3,IF(ISNUMBER(MATCH('15'!I86,$AO$3:$AO$368,0)),$AM$2,$Y$2))))</f>
        <v>100</v>
      </c>
      <c r="J52" s="416">
        <f>IF(J23&lt;=$I$10,J23,IF(ISNUMBER(MATCH('15'!J86,$Z$4:$Z$370,0)),$Z$2,IF(ISNUMBER(MATCH('15'!J86,$BP$4:$BP$370,0)),$AO$3,IF(ISNUMBER(MATCH('15'!J86,$AO$3:$AO$368,0)),$AM$2,$Y$2))))</f>
        <v>95</v>
      </c>
      <c r="K52" s="416">
        <f>IF(K23&lt;=$I$10,K23,IF(ISNUMBER(MATCH('15'!K86,$Z$4:$Z$370,0)),$Z$2,IF(ISNUMBER(MATCH('15'!K86,$BP$4:$BP$370,0)),$AO$3,IF(ISNUMBER(MATCH('15'!K86,$AO$3:$AO$368,0)),$AM$2,$Y$2))))</f>
        <v>95</v>
      </c>
      <c r="L52" s="416">
        <f>IF(L23&lt;=$I$10,L23,IF(ISNUMBER(MATCH('15'!L86,$Z$4:$Z$370,0)),$Z$2,IF(ISNUMBER(MATCH('15'!L86,$BP$4:$BP$370,0)),$AO$3,IF(ISNUMBER(MATCH('15'!L86,$AO$3:$AO$368,0)),$AM$2,$Y$2))))</f>
        <v>95</v>
      </c>
      <c r="M52" s="416">
        <f>IF(M23&lt;=$I$10,M23,IF(ISNUMBER(MATCH('15'!M86,$Z$4:$Z$370,0)),$Z$2,IF(ISNUMBER(MATCH('15'!M86,$BP$4:$BP$370,0)),$AO$3,IF(ISNUMBER(MATCH('15'!M86,$AO$3:$AO$368,0)),$AM$2,$Y$2))))</f>
        <v>100</v>
      </c>
      <c r="N52" s="416">
        <f>IF(N23&lt;=$I$10,N23,IF(ISNUMBER(MATCH('15'!N86,$Z$4:$Z$370,0)),$Z$2,IF(ISNUMBER(MATCH('15'!N86,$BP$4:$BP$370,0)),$AO$3,IF(ISNUMBER(MATCH('15'!N86,$AO$3:$AO$368,0)),$AM$2,$Y$2))))</f>
        <v>20</v>
      </c>
      <c r="O52" s="416">
        <f>IF(O23&lt;=$I$10,O23,IF(ISNUMBER(MATCH('15'!O86,$Z$4:$Z$370,0)),$Z$2,IF(ISNUMBER(MATCH('15'!O86,$BP$4:$BP$370,0)),$AO$3,IF(ISNUMBER(MATCH('15'!O86,$AO$3:$AO$368,0)),$AM$2,$Y$2))))</f>
        <v>0</v>
      </c>
      <c r="P52" s="416">
        <f>IF(P23&lt;=$I$10,P23,IF(ISNUMBER(MATCH('15'!P86,$Z$4:$Z$370,0)),$Z$2,IF(ISNUMBER(MATCH('15'!P86,$BP$4:$BP$370,0)),$AO$3,IF(ISNUMBER(MATCH('15'!P86,$AO$3:$AO$368,0)),$AM$2,$Y$2))))</f>
        <v>0</v>
      </c>
      <c r="Q52" s="416">
        <f>IF(Q23&lt;=$I$10,Q23,IF(ISNUMBER(MATCH('15'!Q86,$Z$4:$Z$370,0)),$Z$2,IF(ISNUMBER(MATCH('15'!Q86,$BP$4:$BP$370,0)),$AO$3,IF(ISNUMBER(MATCH('15'!Q86,$AO$3:$AO$368,0)),$AM$2,$Y$2))))</f>
        <v>0</v>
      </c>
      <c r="R52" s="416">
        <f>IF(R23&lt;=$I$10,R23,IF(ISNUMBER(MATCH('15'!R86,$Z$4:$Z$370,0)),$Z$2,IF(ISNUMBER(MATCH('15'!R86,$BP$4:$BP$370,0)),$AO$3,IF(ISNUMBER(MATCH('15'!R86,$AO$3:$AO$368,0)),$AM$2,$Y$2))))</f>
        <v>0</v>
      </c>
      <c r="S52" s="416">
        <f>IF(S23&lt;=$I$10,S23,IF(ISNUMBER(MATCH('15'!S86,$Z$4:$Z$370,0)),$Z$2,IF(ISNUMBER(MATCH('15'!S86,$BP$4:$BP$370,0)),$AO$3,IF(ISNUMBER(MATCH('15'!S86,$AO$3:$AO$368,0)),$AM$2,$Y$2))))</f>
        <v>1</v>
      </c>
      <c r="T52" s="1"/>
      <c r="U52" s="537">
        <v>48</v>
      </c>
      <c r="V52" s="535">
        <v>0</v>
      </c>
      <c r="W52" s="535">
        <v>21</v>
      </c>
      <c r="X52" s="535">
        <v>16</v>
      </c>
      <c r="Y52" s="535">
        <v>140</v>
      </c>
      <c r="Z52" s="195" t="str">
        <f t="shared" si="1"/>
        <v>17,22</v>
      </c>
      <c r="AA52" s="5"/>
      <c r="AB52" s="564">
        <v>48</v>
      </c>
      <c r="AC52" s="564">
        <v>0</v>
      </c>
      <c r="AD52" s="564">
        <v>48</v>
      </c>
      <c r="AE52" s="564" t="s">
        <v>795</v>
      </c>
      <c r="AF52" s="398" t="s">
        <v>771</v>
      </c>
      <c r="AG52" s="398">
        <v>0.1</v>
      </c>
      <c r="AH52" s="398">
        <v>0</v>
      </c>
      <c r="AI52" s="398">
        <v>0</v>
      </c>
      <c r="AJ52" s="398">
        <v>0</v>
      </c>
      <c r="AK52" s="398">
        <v>0</v>
      </c>
      <c r="AL52" s="564">
        <v>2</v>
      </c>
      <c r="AM52" s="564">
        <v>8</v>
      </c>
      <c r="AN52" s="564">
        <v>9</v>
      </c>
      <c r="AO52" s="195" t="str">
        <f t="shared" si="2"/>
        <v>10,9</v>
      </c>
      <c r="AP52" s="329" t="str">
        <f t="shared" si="3"/>
        <v/>
      </c>
      <c r="AQ52" s="108">
        <f t="shared" si="4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1:81" ht="6.95" customHeight="1">
      <c r="A53" s="1"/>
      <c r="B53" s="539">
        <f t="shared" si="12"/>
        <v>21</v>
      </c>
      <c r="C53" s="416">
        <f>IF(C24&lt;=$I$10,C24,IF(ISNUMBER(MATCH('15'!C87,$Z$4:$Z$370,0)),$Z$2,IF(ISNUMBER(MATCH('15'!C87,$BP$4:$BP$370,0)),$AO$3,IF(ISNUMBER(MATCH('15'!C87,$AO$3:$AO$368,0)),$AM$2,$Y$2))))</f>
        <v>1</v>
      </c>
      <c r="D53" s="416">
        <f>IF(D24&lt;=$I$10,D24,IF(ISNUMBER(MATCH('15'!D87,$Z$4:$Z$370,0)),$Z$2,IF(ISNUMBER(MATCH('15'!D87,$BP$4:$BP$370,0)),$AO$3,IF(ISNUMBER(MATCH('15'!D87,$AO$3:$AO$368,0)),$AM$2,$Y$2))))</f>
        <v>0</v>
      </c>
      <c r="E53" s="416">
        <f>IF(E24&lt;=$I$10,E24,IF(ISNUMBER(MATCH('15'!E87,$Z$4:$Z$370,0)),$Z$2,IF(ISNUMBER(MATCH('15'!E87,$BP$4:$BP$370,0)),$AO$3,IF(ISNUMBER(MATCH('15'!E87,$AO$3:$AO$368,0)),$AM$2,$Y$2))))</f>
        <v>0</v>
      </c>
      <c r="F53" s="416">
        <f>IF(F24&lt;=$I$10,F24,IF(ISNUMBER(MATCH('15'!F87,$Z$4:$Z$370,0)),$Z$2,IF(ISNUMBER(MATCH('15'!F87,$BP$4:$BP$370,0)),$AO$3,IF(ISNUMBER(MATCH('15'!F87,$AO$3:$AO$368,0)),$AM$2,$Y$2))))</f>
        <v>0</v>
      </c>
      <c r="G53" s="416">
        <f>IF(G24&lt;=$I$10,G24,IF(ISNUMBER(MATCH('15'!G87,$Z$4:$Z$370,0)),$Z$2,IF(ISNUMBER(MATCH('15'!G87,$BP$4:$BP$370,0)),$AO$3,IF(ISNUMBER(MATCH('15'!G87,$AO$3:$AO$368,0)),$AM$2,$Y$2))))</f>
        <v>0</v>
      </c>
      <c r="H53" s="416">
        <f>IF(H24&lt;=$I$10,H24,IF(ISNUMBER(MATCH('15'!H87,$Z$4:$Z$370,0)),$Z$2,IF(ISNUMBER(MATCH('15'!H87,$BP$4:$BP$370,0)),$AO$3,IF(ISNUMBER(MATCH('15'!H87,$AO$3:$AO$368,0)),$AM$2,$Y$2))))</f>
        <v>20</v>
      </c>
      <c r="I53" s="416">
        <f>IF(I24&lt;=$I$10,I24,IF(ISNUMBER(MATCH('15'!I87,$Z$4:$Z$370,0)),$Z$2,IF(ISNUMBER(MATCH('15'!I87,$BP$4:$BP$370,0)),$AO$3,IF(ISNUMBER(MATCH('15'!I87,$AO$3:$AO$368,0)),$AM$2,$Y$2))))</f>
        <v>100</v>
      </c>
      <c r="J53" s="416">
        <f>IF(J24&lt;=$I$10,J24,IF(ISNUMBER(MATCH('15'!J87,$Z$4:$Z$370,0)),$Z$2,IF(ISNUMBER(MATCH('15'!J87,$BP$4:$BP$370,0)),$AO$3,IF(ISNUMBER(MATCH('15'!J87,$AO$3:$AO$368,0)),$AM$2,$Y$2))))</f>
        <v>100</v>
      </c>
      <c r="K53" s="416">
        <f>IF(K24&lt;=$I$10,K24,IF(ISNUMBER(MATCH('15'!K87,$Z$4:$Z$370,0)),$Z$2,IF(ISNUMBER(MATCH('15'!K87,$BP$4:$BP$370,0)),$AO$3,IF(ISNUMBER(MATCH('15'!K87,$AO$3:$AO$368,0)),$AM$2,$Y$2))))</f>
        <v>100</v>
      </c>
      <c r="L53" s="416">
        <f>IF(L24&lt;=$I$10,L24,IF(ISNUMBER(MATCH('15'!L87,$Z$4:$Z$370,0)),$Z$2,IF(ISNUMBER(MATCH('15'!L87,$BP$4:$BP$370,0)),$AO$3,IF(ISNUMBER(MATCH('15'!L87,$AO$3:$AO$368,0)),$AM$2,$Y$2))))</f>
        <v>100</v>
      </c>
      <c r="M53" s="416">
        <f>IF(M24&lt;=$I$10,M24,IF(ISNUMBER(MATCH('15'!M87,$Z$4:$Z$370,0)),$Z$2,IF(ISNUMBER(MATCH('15'!M87,$BP$4:$BP$370,0)),$AO$3,IF(ISNUMBER(MATCH('15'!M87,$AO$3:$AO$368,0)),$AM$2,$Y$2))))</f>
        <v>100</v>
      </c>
      <c r="N53" s="416">
        <f>IF(N24&lt;=$I$10,N24,IF(ISNUMBER(MATCH('15'!N87,$Z$4:$Z$370,0)),$Z$2,IF(ISNUMBER(MATCH('15'!N87,$BP$4:$BP$370,0)),$AO$3,IF(ISNUMBER(MATCH('15'!N87,$AO$3:$AO$368,0)),$AM$2,$Y$2))))</f>
        <v>20</v>
      </c>
      <c r="O53" s="416">
        <f>IF(O24&lt;=$I$10,O24,IF(ISNUMBER(MATCH('15'!O87,$Z$4:$Z$370,0)),$Z$2,IF(ISNUMBER(MATCH('15'!O87,$BP$4:$BP$370,0)),$AO$3,IF(ISNUMBER(MATCH('15'!O87,$AO$3:$AO$368,0)),$AM$2,$Y$2))))</f>
        <v>0</v>
      </c>
      <c r="P53" s="416">
        <f>IF(P24&lt;=$I$10,P24,IF(ISNUMBER(MATCH('15'!P87,$Z$4:$Z$370,0)),$Z$2,IF(ISNUMBER(MATCH('15'!P87,$BP$4:$BP$370,0)),$AO$3,IF(ISNUMBER(MATCH('15'!P87,$AO$3:$AO$368,0)),$AM$2,$Y$2))))</f>
        <v>0</v>
      </c>
      <c r="Q53" s="416">
        <f>IF(Q24&lt;=$I$10,Q24,IF(ISNUMBER(MATCH('15'!Q87,$Z$4:$Z$370,0)),$Z$2,IF(ISNUMBER(MATCH('15'!Q87,$BP$4:$BP$370,0)),$AO$3,IF(ISNUMBER(MATCH('15'!Q87,$AO$3:$AO$368,0)),$AM$2,$Y$2))))</f>
        <v>0</v>
      </c>
      <c r="R53" s="416">
        <f>IF(R24&lt;=$I$10,R24,IF(ISNUMBER(MATCH('15'!R87,$Z$4:$Z$370,0)),$Z$2,IF(ISNUMBER(MATCH('15'!R87,$BP$4:$BP$370,0)),$AO$3,IF(ISNUMBER(MATCH('15'!R87,$AO$3:$AO$368,0)),$AM$2,$Y$2))))</f>
        <v>0</v>
      </c>
      <c r="S53" s="416">
        <f>IF(S24&lt;=$I$10,S24,IF(ISNUMBER(MATCH('15'!S87,$Z$4:$Z$370,0)),$Z$2,IF(ISNUMBER(MATCH('15'!S87,$BP$4:$BP$370,0)),$AO$3,IF(ISNUMBER(MATCH('15'!S87,$AO$3:$AO$368,0)),$AM$2,$Y$2))))</f>
        <v>1</v>
      </c>
      <c r="T53" s="1"/>
      <c r="U53" s="537">
        <v>49</v>
      </c>
      <c r="V53" s="535">
        <v>0</v>
      </c>
      <c r="W53" s="535">
        <v>22</v>
      </c>
      <c r="X53" s="535">
        <v>16</v>
      </c>
      <c r="Y53" s="535">
        <v>140</v>
      </c>
      <c r="Z53" s="195" t="str">
        <f t="shared" si="1"/>
        <v>17,23</v>
      </c>
      <c r="AA53" s="5"/>
      <c r="AB53" s="564">
        <v>49</v>
      </c>
      <c r="AC53" s="564">
        <v>0</v>
      </c>
      <c r="AD53" s="564">
        <v>49</v>
      </c>
      <c r="AE53" s="564" t="s">
        <v>780</v>
      </c>
      <c r="AF53" s="398" t="s">
        <v>770</v>
      </c>
      <c r="AG53" s="398">
        <v>0.1</v>
      </c>
      <c r="AH53" s="398">
        <v>97</v>
      </c>
      <c r="AI53" s="398">
        <v>102</v>
      </c>
      <c r="AJ53" s="398">
        <v>250</v>
      </c>
      <c r="AK53" s="398">
        <v>500</v>
      </c>
      <c r="AL53" s="564">
        <v>1</v>
      </c>
      <c r="AM53" s="564">
        <v>9</v>
      </c>
      <c r="AN53" s="564">
        <v>6</v>
      </c>
      <c r="AO53" s="195" t="str">
        <f t="shared" si="2"/>
        <v>7,10</v>
      </c>
      <c r="AP53" s="329" t="str">
        <f t="shared" si="3"/>
        <v>H</v>
      </c>
      <c r="AQ53" s="108">
        <f t="shared" si="4"/>
        <v>398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1:81" ht="6.95" customHeight="1">
      <c r="A54" s="1"/>
      <c r="B54" s="539">
        <f t="shared" si="12"/>
        <v>22</v>
      </c>
      <c r="C54" s="416">
        <f>IF(C25&lt;=$I$10,C25,IF(ISNUMBER(MATCH('15'!C88,$Z$4:$Z$370,0)),$Z$2,IF(ISNUMBER(MATCH('15'!C88,$BP$4:$BP$370,0)),$AO$3,IF(ISNUMBER(MATCH('15'!C88,$AO$3:$AO$368,0)),$AM$2,$Y$2))))</f>
        <v>1</v>
      </c>
      <c r="D54" s="416">
        <f>IF(D25&lt;=$I$10,D25,IF(ISNUMBER(MATCH('15'!D88,$Z$4:$Z$370,0)),$Z$2,IF(ISNUMBER(MATCH('15'!D88,$BP$4:$BP$370,0)),$AO$3,IF(ISNUMBER(MATCH('15'!D88,$AO$3:$AO$368,0)),$AM$2,$Y$2))))</f>
        <v>0</v>
      </c>
      <c r="E54" s="416">
        <f>IF(E25&lt;=$I$10,E25,IF(ISNUMBER(MATCH('15'!E88,$Z$4:$Z$370,0)),$Z$2,IF(ISNUMBER(MATCH('15'!E88,$BP$4:$BP$370,0)),$AO$3,IF(ISNUMBER(MATCH('15'!E88,$AO$3:$AO$368,0)),$AM$2,$Y$2))))</f>
        <v>0</v>
      </c>
      <c r="F54" s="416">
        <f>IF(F25&lt;=$I$10,F25,IF(ISNUMBER(MATCH('15'!F88,$Z$4:$Z$370,0)),$Z$2,IF(ISNUMBER(MATCH('15'!F88,$BP$4:$BP$370,0)),$AO$3,IF(ISNUMBER(MATCH('15'!F88,$AO$3:$AO$368,0)),$AM$2,$Y$2))))</f>
        <v>0</v>
      </c>
      <c r="G54" s="416">
        <f>IF(G25&lt;=$I$10,G25,IF(ISNUMBER(MATCH('15'!G88,$Z$4:$Z$370,0)),$Z$2,IF(ISNUMBER(MATCH('15'!G88,$BP$4:$BP$370,0)),$AO$3,IF(ISNUMBER(MATCH('15'!G88,$AO$3:$AO$368,0)),$AM$2,$Y$2))))</f>
        <v>0</v>
      </c>
      <c r="H54" s="416">
        <f>IF(H25&lt;=$I$10,H25,IF(ISNUMBER(MATCH('15'!H88,$Z$4:$Z$370,0)),$Z$2,IF(ISNUMBER(MATCH('15'!H88,$BP$4:$BP$370,0)),$AO$3,IF(ISNUMBER(MATCH('15'!H88,$AO$3:$AO$368,0)),$AM$2,$Y$2))))</f>
        <v>0</v>
      </c>
      <c r="I54" s="416">
        <f>IF(I25&lt;=$I$10,I25,IF(ISNUMBER(MATCH('15'!I88,$Z$4:$Z$370,0)),$Z$2,IF(ISNUMBER(MATCH('15'!I88,$BP$4:$BP$370,0)),$AO$3,IF(ISNUMBER(MATCH('15'!I88,$AO$3:$AO$368,0)),$AM$2,$Y$2))))</f>
        <v>20</v>
      </c>
      <c r="J54" s="416">
        <f>IF(J25&lt;=$I$10,J25,IF(ISNUMBER(MATCH('15'!J88,$Z$4:$Z$370,0)),$Z$2,IF(ISNUMBER(MATCH('15'!J88,$BP$4:$BP$370,0)),$AO$3,IF(ISNUMBER(MATCH('15'!J88,$AO$3:$AO$368,0)),$AM$2,$Y$2))))</f>
        <v>20</v>
      </c>
      <c r="K54" s="416">
        <f>IF(K25&lt;=$I$10,K25,IF(ISNUMBER(MATCH('15'!K88,$Z$4:$Z$370,0)),$Z$2,IF(ISNUMBER(MATCH('15'!K88,$BP$4:$BP$370,0)),$AO$3,IF(ISNUMBER(MATCH('15'!K88,$AO$3:$AO$368,0)),$AM$2,$Y$2))))</f>
        <v>20</v>
      </c>
      <c r="L54" s="416">
        <f>IF(L25&lt;=$I$10,L25,IF(ISNUMBER(MATCH('15'!L88,$Z$4:$Z$370,0)),$Z$2,IF(ISNUMBER(MATCH('15'!L88,$BP$4:$BP$370,0)),$AO$3,IF(ISNUMBER(MATCH('15'!L88,$AO$3:$AO$368,0)),$AM$2,$Y$2))))</f>
        <v>2</v>
      </c>
      <c r="M54" s="416">
        <f>IF(M25&lt;=$I$10,M25,IF(ISNUMBER(MATCH('15'!M88,$Z$4:$Z$370,0)),$Z$2,IF(ISNUMBER(MATCH('15'!M88,$BP$4:$BP$370,0)),$AO$3,IF(ISNUMBER(MATCH('15'!M88,$AO$3:$AO$368,0)),$AM$2,$Y$2))))</f>
        <v>20</v>
      </c>
      <c r="N54" s="416">
        <f>IF(N25&lt;=$I$10,N25,IF(ISNUMBER(MATCH('15'!N88,$Z$4:$Z$370,0)),$Z$2,IF(ISNUMBER(MATCH('15'!N88,$BP$4:$BP$370,0)),$AO$3,IF(ISNUMBER(MATCH('15'!N88,$AO$3:$AO$368,0)),$AM$2,$Y$2))))</f>
        <v>0</v>
      </c>
      <c r="O54" s="416">
        <f>IF(O25&lt;=$I$10,O25,IF(ISNUMBER(MATCH('15'!O88,$Z$4:$Z$370,0)),$Z$2,IF(ISNUMBER(MATCH('15'!O88,$BP$4:$BP$370,0)),$AO$3,IF(ISNUMBER(MATCH('15'!O88,$AO$3:$AO$368,0)),$AM$2,$Y$2))))</f>
        <v>0</v>
      </c>
      <c r="P54" s="416">
        <f>IF(P25&lt;=$I$10,P25,IF(ISNUMBER(MATCH('15'!P88,$Z$4:$Z$370,0)),$Z$2,IF(ISNUMBER(MATCH('15'!P88,$BP$4:$BP$370,0)),$AO$3,IF(ISNUMBER(MATCH('15'!P88,$AO$3:$AO$368,0)),$AM$2,$Y$2))))</f>
        <v>0</v>
      </c>
      <c r="Q54" s="416">
        <f>IF(Q25&lt;=$I$10,Q25,IF(ISNUMBER(MATCH('15'!Q88,$Z$4:$Z$370,0)),$Z$2,IF(ISNUMBER(MATCH('15'!Q88,$BP$4:$BP$370,0)),$AO$3,IF(ISNUMBER(MATCH('15'!Q88,$AO$3:$AO$368,0)),$AM$2,$Y$2))))</f>
        <v>0</v>
      </c>
      <c r="R54" s="416">
        <f>IF(R25&lt;=$I$10,R25,IF(ISNUMBER(MATCH('15'!R88,$Z$4:$Z$370,0)),$Z$2,IF(ISNUMBER(MATCH('15'!R88,$BP$4:$BP$370,0)),$AO$3,IF(ISNUMBER(MATCH('15'!R88,$AO$3:$AO$368,0)),$AM$2,$Y$2))))</f>
        <v>0</v>
      </c>
      <c r="S54" s="416">
        <f>IF(S25&lt;=$I$10,S25,IF(ISNUMBER(MATCH('15'!S88,$Z$4:$Z$370,0)),$Z$2,IF(ISNUMBER(MATCH('15'!S88,$BP$4:$BP$370,0)),$AO$3,IF(ISNUMBER(MATCH('15'!S88,$AO$3:$AO$368,0)),$AM$2,$Y$2))))</f>
        <v>1</v>
      </c>
      <c r="T54" s="1"/>
      <c r="U54" s="537">
        <v>50</v>
      </c>
      <c r="V54" s="535">
        <v>0</v>
      </c>
      <c r="W54" s="535">
        <v>23</v>
      </c>
      <c r="X54" s="535">
        <v>16</v>
      </c>
      <c r="Y54" s="535">
        <v>140</v>
      </c>
      <c r="Z54" s="195" t="str">
        <f t="shared" si="1"/>
        <v>17,24</v>
      </c>
      <c r="AA54" s="5"/>
      <c r="AB54" s="564">
        <v>50</v>
      </c>
      <c r="AC54" s="564">
        <v>0</v>
      </c>
      <c r="AD54" s="564">
        <v>50</v>
      </c>
      <c r="AE54" s="564" t="s">
        <v>784</v>
      </c>
      <c r="AF54" s="398" t="s">
        <v>770</v>
      </c>
      <c r="AG54" s="398">
        <v>0.1</v>
      </c>
      <c r="AH54" s="398">
        <v>97</v>
      </c>
      <c r="AI54" s="398">
        <v>102</v>
      </c>
      <c r="AJ54" s="398">
        <v>250</v>
      </c>
      <c r="AK54" s="398">
        <v>500</v>
      </c>
      <c r="AL54" s="564">
        <v>1</v>
      </c>
      <c r="AM54" s="564">
        <v>10</v>
      </c>
      <c r="AN54" s="564">
        <v>7</v>
      </c>
      <c r="AO54" s="195" t="str">
        <f t="shared" si="2"/>
        <v>8,11</v>
      </c>
      <c r="AP54" s="329" t="str">
        <f t="shared" si="3"/>
        <v>H</v>
      </c>
      <c r="AQ54" s="108">
        <f t="shared" si="4"/>
        <v>398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1:81" ht="6.95" customHeight="1">
      <c r="A55" s="1"/>
      <c r="B55" s="539">
        <f t="shared" si="12"/>
        <v>23</v>
      </c>
      <c r="C55" s="416">
        <f>IF(C26&lt;=$I$10,C26,IF(ISNUMBER(MATCH('15'!C89,$Z$4:$Z$370,0)),$Z$2,IF(ISNUMBER(MATCH('15'!C89,$BP$4:$BP$370,0)),$AO$3,IF(ISNUMBER(MATCH('15'!C89,$AO$3:$AO$368,0)),$AM$2,$Y$2))))</f>
        <v>1</v>
      </c>
      <c r="D55" s="416">
        <f>IF(D26&lt;=$I$10,D26,IF(ISNUMBER(MATCH('15'!D89,$Z$4:$Z$370,0)),$Z$2,IF(ISNUMBER(MATCH('15'!D89,$BP$4:$BP$370,0)),$AO$3,IF(ISNUMBER(MATCH('15'!D89,$AO$3:$AO$368,0)),$AM$2,$Y$2))))</f>
        <v>0</v>
      </c>
      <c r="E55" s="416">
        <f>IF(E26&lt;=$I$10,E26,IF(ISNUMBER(MATCH('15'!E89,$Z$4:$Z$370,0)),$Z$2,IF(ISNUMBER(MATCH('15'!E89,$BP$4:$BP$370,0)),$AO$3,IF(ISNUMBER(MATCH('15'!E89,$AO$3:$AO$368,0)),$AM$2,$Y$2))))</f>
        <v>0</v>
      </c>
      <c r="F55" s="416">
        <f>IF(F26&lt;=$I$10,F26,IF(ISNUMBER(MATCH('15'!F89,$Z$4:$Z$370,0)),$Z$2,IF(ISNUMBER(MATCH('15'!F89,$BP$4:$BP$370,0)),$AO$3,IF(ISNUMBER(MATCH('15'!F89,$AO$3:$AO$368,0)),$AM$2,$Y$2))))</f>
        <v>0</v>
      </c>
      <c r="G55" s="416">
        <f>IF(G26&lt;=$I$10,G26,IF(ISNUMBER(MATCH('15'!G89,$Z$4:$Z$370,0)),$Z$2,IF(ISNUMBER(MATCH('15'!G89,$BP$4:$BP$370,0)),$AO$3,IF(ISNUMBER(MATCH('15'!G89,$AO$3:$AO$368,0)),$AM$2,$Y$2))))</f>
        <v>0</v>
      </c>
      <c r="H55" s="416">
        <f>IF(H26&lt;=$I$10,H26,IF(ISNUMBER(MATCH('15'!H89,$Z$4:$Z$370,0)),$Z$2,IF(ISNUMBER(MATCH('15'!H89,$BP$4:$BP$370,0)),$AO$3,IF(ISNUMBER(MATCH('15'!H89,$AO$3:$AO$368,0)),$AM$2,$Y$2))))</f>
        <v>0</v>
      </c>
      <c r="I55" s="416">
        <f>IF(I26&lt;=$I$10,I26,IF(ISNUMBER(MATCH('15'!I89,$Z$4:$Z$370,0)),$Z$2,IF(ISNUMBER(MATCH('15'!I89,$BP$4:$BP$370,0)),$AO$3,IF(ISNUMBER(MATCH('15'!I89,$AO$3:$AO$368,0)),$AM$2,$Y$2))))</f>
        <v>0</v>
      </c>
      <c r="J55" s="416">
        <f>IF(J26&lt;=$I$10,J26,IF(ISNUMBER(MATCH('15'!J89,$Z$4:$Z$370,0)),$Z$2,IF(ISNUMBER(MATCH('15'!J89,$BP$4:$BP$370,0)),$AO$3,IF(ISNUMBER(MATCH('15'!J89,$AO$3:$AO$368,0)),$AM$2,$Y$2))))</f>
        <v>0</v>
      </c>
      <c r="K55" s="416">
        <f>IF(K26&lt;=$I$10,K26,IF(ISNUMBER(MATCH('15'!K89,$Z$4:$Z$370,0)),$Z$2,IF(ISNUMBER(MATCH('15'!K89,$BP$4:$BP$370,0)),$AO$3,IF(ISNUMBER(MATCH('15'!K89,$AO$3:$AO$368,0)),$AM$2,$Y$2))))</f>
        <v>0</v>
      </c>
      <c r="L55" s="416">
        <f>IF(L26&lt;=$I$10,L26,IF(ISNUMBER(MATCH('15'!L89,$Z$4:$Z$370,0)),$Z$2,IF(ISNUMBER(MATCH('15'!L89,$BP$4:$BP$370,0)),$AO$3,IF(ISNUMBER(MATCH('15'!L89,$AO$3:$AO$368,0)),$AM$2,$Y$2))))</f>
        <v>2</v>
      </c>
      <c r="M55" s="416">
        <f>IF(M26&lt;=$I$10,M26,IF(ISNUMBER(MATCH('15'!M89,$Z$4:$Z$370,0)),$Z$2,IF(ISNUMBER(MATCH('15'!M89,$BP$4:$BP$370,0)),$AO$3,IF(ISNUMBER(MATCH('15'!M89,$AO$3:$AO$368,0)),$AM$2,$Y$2))))</f>
        <v>2</v>
      </c>
      <c r="N55" s="416">
        <f>IF(N26&lt;=$I$10,N26,IF(ISNUMBER(MATCH('15'!N89,$Z$4:$Z$370,0)),$Z$2,IF(ISNUMBER(MATCH('15'!N89,$BP$4:$BP$370,0)),$AO$3,IF(ISNUMBER(MATCH('15'!N89,$AO$3:$AO$368,0)),$AM$2,$Y$2))))</f>
        <v>2</v>
      </c>
      <c r="O55" s="416">
        <f>IF(O26&lt;=$I$10,O26,IF(ISNUMBER(MATCH('15'!O89,$Z$4:$Z$370,0)),$Z$2,IF(ISNUMBER(MATCH('15'!O89,$BP$4:$BP$370,0)),$AO$3,IF(ISNUMBER(MATCH('15'!O89,$AO$3:$AO$368,0)),$AM$2,$Y$2))))</f>
        <v>2</v>
      </c>
      <c r="P55" s="416">
        <f>IF(P26&lt;=$I$10,P26,IF(ISNUMBER(MATCH('15'!P89,$Z$4:$Z$370,0)),$Z$2,IF(ISNUMBER(MATCH('15'!P89,$BP$4:$BP$370,0)),$AO$3,IF(ISNUMBER(MATCH('15'!P89,$AO$3:$AO$368,0)),$AM$2,$Y$2))))</f>
        <v>2</v>
      </c>
      <c r="Q55" s="416">
        <f>IF(Q26&lt;=$I$10,Q26,IF(ISNUMBER(MATCH('15'!Q89,$Z$4:$Z$370,0)),$Z$2,IF(ISNUMBER(MATCH('15'!Q89,$BP$4:$BP$370,0)),$AO$3,IF(ISNUMBER(MATCH('15'!Q89,$AO$3:$AO$368,0)),$AM$2,$Y$2))))</f>
        <v>2</v>
      </c>
      <c r="R55" s="416">
        <f>IF(R26&lt;=$I$10,R26,IF(ISNUMBER(MATCH('15'!R89,$Z$4:$Z$370,0)),$Z$2,IF(ISNUMBER(MATCH('15'!R89,$BP$4:$BP$370,0)),$AO$3,IF(ISNUMBER(MATCH('15'!R89,$AO$3:$AO$368,0)),$AM$2,$Y$2))))</f>
        <v>2</v>
      </c>
      <c r="S55" s="416">
        <f>IF(S26&lt;=$I$10,S26,IF(ISNUMBER(MATCH('15'!S89,$Z$4:$Z$370,0)),$Z$2,IF(ISNUMBER(MATCH('15'!S89,$BP$4:$BP$370,0)),$AO$3,IF(ISNUMBER(MATCH('15'!S89,$AO$3:$AO$368,0)),$AM$2,$Y$2))))</f>
        <v>1</v>
      </c>
      <c r="T55" s="1"/>
      <c r="U55" s="537">
        <v>51</v>
      </c>
      <c r="V55" s="535">
        <v>0</v>
      </c>
      <c r="W55" s="535">
        <v>24</v>
      </c>
      <c r="X55" s="535">
        <v>16</v>
      </c>
      <c r="Y55" s="535">
        <v>140</v>
      </c>
      <c r="Z55" s="195" t="str">
        <f t="shared" si="1"/>
        <v>17,25</v>
      </c>
      <c r="AA55" s="5"/>
      <c r="AB55" s="564">
        <v>51</v>
      </c>
      <c r="AC55" s="564">
        <v>0</v>
      </c>
      <c r="AD55" s="564">
        <v>51</v>
      </c>
      <c r="AE55" s="564" t="s">
        <v>796</v>
      </c>
      <c r="AF55" s="398" t="s">
        <v>771</v>
      </c>
      <c r="AG55" s="398">
        <v>0.1</v>
      </c>
      <c r="AH55" s="398">
        <v>0</v>
      </c>
      <c r="AI55" s="398">
        <v>0</v>
      </c>
      <c r="AJ55" s="398">
        <v>0</v>
      </c>
      <c r="AK55" s="398">
        <v>0</v>
      </c>
      <c r="AL55" s="564">
        <v>2</v>
      </c>
      <c r="AM55" s="564">
        <v>9</v>
      </c>
      <c r="AN55" s="564">
        <v>7</v>
      </c>
      <c r="AO55" s="195" t="str">
        <f t="shared" si="2"/>
        <v>8,10</v>
      </c>
      <c r="AP55" s="329" t="str">
        <f t="shared" si="3"/>
        <v/>
      </c>
      <c r="AQ55" s="108">
        <f t="shared" si="4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ht="6.95" customHeight="1">
      <c r="A56" s="1"/>
      <c r="B56" s="539">
        <f t="shared" si="12"/>
        <v>24</v>
      </c>
      <c r="C56" s="416">
        <f>IF(C27&lt;=$I$10,C27,IF(ISNUMBER(MATCH('15'!C90,$Z$4:$Z$370,0)),$Z$2,IF(ISNUMBER(MATCH('15'!C90,$BP$4:$BP$370,0)),$AO$3,IF(ISNUMBER(MATCH('15'!C90,$AO$3:$AO$368,0)),$AM$2,$Y$2))))</f>
        <v>1</v>
      </c>
      <c r="D56" s="416">
        <f>IF(D27&lt;=$I$10,D27,IF(ISNUMBER(MATCH('15'!D90,$Z$4:$Z$370,0)),$Z$2,IF(ISNUMBER(MATCH('15'!D90,$BP$4:$BP$370,0)),$AO$3,IF(ISNUMBER(MATCH('15'!D90,$AO$3:$AO$368,0)),$AM$2,$Y$2))))</f>
        <v>0</v>
      </c>
      <c r="E56" s="416">
        <f>IF(E27&lt;=$I$10,E27,IF(ISNUMBER(MATCH('15'!E90,$Z$4:$Z$370,0)),$Z$2,IF(ISNUMBER(MATCH('15'!E90,$BP$4:$BP$370,0)),$AO$3,IF(ISNUMBER(MATCH('15'!E90,$AO$3:$AO$368,0)),$AM$2,$Y$2))))</f>
        <v>0</v>
      </c>
      <c r="F56" s="416">
        <f>IF(F27&lt;=$I$10,F27,IF(ISNUMBER(MATCH('15'!F90,$Z$4:$Z$370,0)),$Z$2,IF(ISNUMBER(MATCH('15'!F90,$BP$4:$BP$370,0)),$AO$3,IF(ISNUMBER(MATCH('15'!F90,$AO$3:$AO$368,0)),$AM$2,$Y$2))))</f>
        <v>0</v>
      </c>
      <c r="G56" s="416">
        <f>IF(G27&lt;=$I$10,G27,IF(ISNUMBER(MATCH('15'!G90,$Z$4:$Z$370,0)),$Z$2,IF(ISNUMBER(MATCH('15'!G90,$BP$4:$BP$370,0)),$AO$3,IF(ISNUMBER(MATCH('15'!G90,$AO$3:$AO$368,0)),$AM$2,$Y$2))))</f>
        <v>0</v>
      </c>
      <c r="H56" s="416">
        <f>IF(H27&lt;=$I$10,H27,IF(ISNUMBER(MATCH('15'!H90,$Z$4:$Z$370,0)),$Z$2,IF(ISNUMBER(MATCH('15'!H90,$BP$4:$BP$370,0)),$AO$3,IF(ISNUMBER(MATCH('15'!H90,$AO$3:$AO$368,0)),$AM$2,$Y$2))))</f>
        <v>0</v>
      </c>
      <c r="I56" s="416">
        <f>IF(I27&lt;=$I$10,I27,IF(ISNUMBER(MATCH('15'!I90,$Z$4:$Z$370,0)),$Z$2,IF(ISNUMBER(MATCH('15'!I90,$BP$4:$BP$370,0)),$AO$3,IF(ISNUMBER(MATCH('15'!I90,$AO$3:$AO$368,0)),$AM$2,$Y$2))))</f>
        <v>0</v>
      </c>
      <c r="J56" s="416">
        <f>IF(J27&lt;=$I$10,J27,IF(ISNUMBER(MATCH('15'!J90,$Z$4:$Z$370,0)),$Z$2,IF(ISNUMBER(MATCH('15'!J90,$BP$4:$BP$370,0)),$AO$3,IF(ISNUMBER(MATCH('15'!J90,$AO$3:$AO$368,0)),$AM$2,$Y$2))))</f>
        <v>0</v>
      </c>
      <c r="K56" s="416">
        <f>IF(K27&lt;=$I$10,K27,IF(ISNUMBER(MATCH('15'!K90,$Z$4:$Z$370,0)),$Z$2,IF(ISNUMBER(MATCH('15'!K90,$BP$4:$BP$370,0)),$AO$3,IF(ISNUMBER(MATCH('15'!K90,$AO$3:$AO$368,0)),$AM$2,$Y$2))))</f>
        <v>0</v>
      </c>
      <c r="L56" s="416">
        <f>IF(L27&lt;=$I$10,L27,IF(ISNUMBER(MATCH('15'!L90,$Z$4:$Z$370,0)),$Z$2,IF(ISNUMBER(MATCH('15'!L90,$BP$4:$BP$370,0)),$AO$3,IF(ISNUMBER(MATCH('15'!L90,$AO$3:$AO$368,0)),$AM$2,$Y$2))))</f>
        <v>0</v>
      </c>
      <c r="M56" s="416">
        <f>IF(M27&lt;=$I$10,M27,IF(ISNUMBER(MATCH('15'!M90,$Z$4:$Z$370,0)),$Z$2,IF(ISNUMBER(MATCH('15'!M90,$BP$4:$BP$370,0)),$AO$3,IF(ISNUMBER(MATCH('15'!M90,$AO$3:$AO$368,0)),$AM$2,$Y$2))))</f>
        <v>0</v>
      </c>
      <c r="N56" s="416">
        <f>IF(N27&lt;=$I$10,N27,IF(ISNUMBER(MATCH('15'!N90,$Z$4:$Z$370,0)),$Z$2,IF(ISNUMBER(MATCH('15'!N90,$BP$4:$BP$370,0)),$AO$3,IF(ISNUMBER(MATCH('15'!N90,$AO$3:$AO$368,0)),$AM$2,$Y$2))))</f>
        <v>0</v>
      </c>
      <c r="O56" s="416">
        <f>IF(O27&lt;=$I$10,O27,IF(ISNUMBER(MATCH('15'!O90,$Z$4:$Z$370,0)),$Z$2,IF(ISNUMBER(MATCH('15'!O90,$BP$4:$BP$370,0)),$AO$3,IF(ISNUMBER(MATCH('15'!O90,$AO$3:$AO$368,0)),$AM$2,$Y$2))))</f>
        <v>0</v>
      </c>
      <c r="P56" s="416">
        <f>IF(P27&lt;=$I$10,P27,IF(ISNUMBER(MATCH('15'!P90,$Z$4:$Z$370,0)),$Z$2,IF(ISNUMBER(MATCH('15'!P90,$BP$4:$BP$370,0)),$AO$3,IF(ISNUMBER(MATCH('15'!P90,$AO$3:$AO$368,0)),$AM$2,$Y$2))))</f>
        <v>0</v>
      </c>
      <c r="Q56" s="416">
        <f>IF(Q27&lt;=$I$10,Q27,IF(ISNUMBER(MATCH('15'!Q90,$Z$4:$Z$370,0)),$Z$2,IF(ISNUMBER(MATCH('15'!Q90,$BP$4:$BP$370,0)),$AO$3,IF(ISNUMBER(MATCH('15'!Q90,$AO$3:$AO$368,0)),$AM$2,$Y$2))))</f>
        <v>0</v>
      </c>
      <c r="R56" s="416">
        <f>IF(R27&lt;=$I$10,R27,IF(ISNUMBER(MATCH('15'!R90,$Z$4:$Z$370,0)),$Z$2,IF(ISNUMBER(MATCH('15'!R90,$BP$4:$BP$370,0)),$AO$3,IF(ISNUMBER(MATCH('15'!R90,$AO$3:$AO$368,0)),$AM$2,$Y$2))))</f>
        <v>0</v>
      </c>
      <c r="S56" s="416">
        <f>IF(S27&lt;=$I$10,S27,IF(ISNUMBER(MATCH('15'!S90,$Z$4:$Z$370,0)),$Z$2,IF(ISNUMBER(MATCH('15'!S90,$BP$4:$BP$370,0)),$AO$3,IF(ISNUMBER(MATCH('15'!S90,$AO$3:$AO$368,0)),$AM$2,$Y$2))))</f>
        <v>1</v>
      </c>
      <c r="T56" s="1"/>
      <c r="U56" s="537">
        <v>52</v>
      </c>
      <c r="V56" s="535">
        <v>0</v>
      </c>
      <c r="W56" s="535">
        <v>25</v>
      </c>
      <c r="X56" s="535">
        <v>16</v>
      </c>
      <c r="Y56" s="535">
        <v>140</v>
      </c>
      <c r="Z56" s="195" t="str">
        <f t="shared" si="1"/>
        <v>17,26</v>
      </c>
      <c r="AA56" s="5"/>
      <c r="AB56" s="564">
        <v>52</v>
      </c>
      <c r="AC56" s="564">
        <v>0</v>
      </c>
      <c r="AD56" s="564">
        <v>52</v>
      </c>
      <c r="AE56" s="564" t="s">
        <v>426</v>
      </c>
      <c r="AF56" s="398" t="s">
        <v>770</v>
      </c>
      <c r="AG56" s="398">
        <v>0.1</v>
      </c>
      <c r="AH56" s="398">
        <v>97</v>
      </c>
      <c r="AI56" s="398">
        <v>102</v>
      </c>
      <c r="AJ56" s="398">
        <v>250</v>
      </c>
      <c r="AK56" s="398">
        <v>500</v>
      </c>
      <c r="AL56" s="564">
        <v>1</v>
      </c>
      <c r="AM56" s="564">
        <v>10</v>
      </c>
      <c r="AN56" s="564">
        <v>8</v>
      </c>
      <c r="AO56" s="195" t="str">
        <f t="shared" si="2"/>
        <v>9,11</v>
      </c>
      <c r="AP56" s="329" t="str">
        <f t="shared" si="3"/>
        <v>H</v>
      </c>
      <c r="AQ56" s="108">
        <f t="shared" si="4"/>
        <v>398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ht="6.95" customHeight="1">
      <c r="A57" s="1"/>
      <c r="B57" s="539">
        <f t="shared" si="12"/>
        <v>25</v>
      </c>
      <c r="C57" s="416">
        <f>IF(C28&lt;=$I$10,C28,IF(ISNUMBER(MATCH('15'!C91,$Z$4:$Z$370,0)),$Z$2,IF(ISNUMBER(MATCH('15'!C91,$BP$4:$BP$370,0)),$AO$3,IF(ISNUMBER(MATCH('15'!C91,$AO$3:$AO$368,0)),$AM$2,$Y$2))))</f>
        <v>1</v>
      </c>
      <c r="D57" s="416">
        <f>IF(D28&lt;=$I$10,D28,IF(ISNUMBER(MATCH('15'!D91,$Z$4:$Z$370,0)),$Z$2,IF(ISNUMBER(MATCH('15'!D91,$BP$4:$BP$370,0)),$AO$3,IF(ISNUMBER(MATCH('15'!D91,$AO$3:$AO$368,0)),$AM$2,$Y$2))))</f>
        <v>0</v>
      </c>
      <c r="E57" s="416">
        <f>IF(E28&lt;=$I$10,E28,IF(ISNUMBER(MATCH('15'!E91,$Z$4:$Z$370,0)),$Z$2,IF(ISNUMBER(MATCH('15'!E91,$BP$4:$BP$370,0)),$AO$3,IF(ISNUMBER(MATCH('15'!E91,$AO$3:$AO$368,0)),$AM$2,$Y$2))))</f>
        <v>0</v>
      </c>
      <c r="F57" s="416">
        <f>IF(F28&lt;=$I$10,F28,IF(ISNUMBER(MATCH('15'!F91,$Z$4:$Z$370,0)),$Z$2,IF(ISNUMBER(MATCH('15'!F91,$BP$4:$BP$370,0)),$AO$3,IF(ISNUMBER(MATCH('15'!F91,$AO$3:$AO$368,0)),$AM$2,$Y$2))))</f>
        <v>0</v>
      </c>
      <c r="G57" s="416">
        <f>IF(G28&lt;=$I$10,G28,IF(ISNUMBER(MATCH('15'!G91,$Z$4:$Z$370,0)),$Z$2,IF(ISNUMBER(MATCH('15'!G91,$BP$4:$BP$370,0)),$AO$3,IF(ISNUMBER(MATCH('15'!G91,$AO$3:$AO$368,0)),$AM$2,$Y$2))))</f>
        <v>0</v>
      </c>
      <c r="H57" s="416">
        <f>IF(H28&lt;=$I$10,H28,IF(ISNUMBER(MATCH('15'!H91,$Z$4:$Z$370,0)),$Z$2,IF(ISNUMBER(MATCH('15'!H91,$BP$4:$BP$370,0)),$AO$3,IF(ISNUMBER(MATCH('15'!H91,$AO$3:$AO$368,0)),$AM$2,$Y$2))))</f>
        <v>0</v>
      </c>
      <c r="I57" s="416">
        <f>IF(I28&lt;=$I$10,I28,IF(ISNUMBER(MATCH('15'!I91,$Z$4:$Z$370,0)),$Z$2,IF(ISNUMBER(MATCH('15'!I91,$BP$4:$BP$370,0)),$AO$3,IF(ISNUMBER(MATCH('15'!I91,$AO$3:$AO$368,0)),$AM$2,$Y$2))))</f>
        <v>0</v>
      </c>
      <c r="J57" s="416">
        <f>IF(J28&lt;=$I$10,J28,IF(ISNUMBER(MATCH('15'!J91,$Z$4:$Z$370,0)),$Z$2,IF(ISNUMBER(MATCH('15'!J91,$BP$4:$BP$370,0)),$AO$3,IF(ISNUMBER(MATCH('15'!J91,$AO$3:$AO$368,0)),$AM$2,$Y$2))))</f>
        <v>0</v>
      </c>
      <c r="K57" s="416">
        <f>IF(K28&lt;=$I$10,K28,IF(ISNUMBER(MATCH('15'!K91,$Z$4:$Z$370,0)),$Z$2,IF(ISNUMBER(MATCH('15'!K91,$BP$4:$BP$370,0)),$AO$3,IF(ISNUMBER(MATCH('15'!K91,$AO$3:$AO$368,0)),$AM$2,$Y$2))))</f>
        <v>0</v>
      </c>
      <c r="L57" s="416">
        <f>IF(L28&lt;=$I$10,L28,IF(ISNUMBER(MATCH('15'!L91,$Z$4:$Z$370,0)),$Z$2,IF(ISNUMBER(MATCH('15'!L91,$BP$4:$BP$370,0)),$AO$3,IF(ISNUMBER(MATCH('15'!L91,$AO$3:$AO$368,0)),$AM$2,$Y$2))))</f>
        <v>0</v>
      </c>
      <c r="M57" s="416">
        <f>IF(M28&lt;=$I$10,M28,IF(ISNUMBER(MATCH('15'!M91,$Z$4:$Z$370,0)),$Z$2,IF(ISNUMBER(MATCH('15'!M91,$BP$4:$BP$370,0)),$AO$3,IF(ISNUMBER(MATCH('15'!M91,$AO$3:$AO$368,0)),$AM$2,$Y$2))))</f>
        <v>0</v>
      </c>
      <c r="N57" s="416">
        <f>IF(N28&lt;=$I$10,N28,IF(ISNUMBER(MATCH('15'!N91,$Z$4:$Z$370,0)),$Z$2,IF(ISNUMBER(MATCH('15'!N91,$BP$4:$BP$370,0)),$AO$3,IF(ISNUMBER(MATCH('15'!N91,$AO$3:$AO$368,0)),$AM$2,$Y$2))))</f>
        <v>0</v>
      </c>
      <c r="O57" s="416">
        <f>IF(O28&lt;=$I$10,O28,IF(ISNUMBER(MATCH('15'!O91,$Z$4:$Z$370,0)),$Z$2,IF(ISNUMBER(MATCH('15'!O91,$BP$4:$BP$370,0)),$AO$3,IF(ISNUMBER(MATCH('15'!O91,$AO$3:$AO$368,0)),$AM$2,$Y$2))))</f>
        <v>0</v>
      </c>
      <c r="P57" s="416">
        <f>IF(P28&lt;=$I$10,P28,IF(ISNUMBER(MATCH('15'!P91,$Z$4:$Z$370,0)),$Z$2,IF(ISNUMBER(MATCH('15'!P91,$BP$4:$BP$370,0)),$AO$3,IF(ISNUMBER(MATCH('15'!P91,$AO$3:$AO$368,0)),$AM$2,$Y$2))))</f>
        <v>0</v>
      </c>
      <c r="Q57" s="416">
        <f>IF(Q28&lt;=$I$10,Q28,IF(ISNUMBER(MATCH('15'!Q91,$Z$4:$Z$370,0)),$Z$2,IF(ISNUMBER(MATCH('15'!Q91,$BP$4:$BP$370,0)),$AO$3,IF(ISNUMBER(MATCH('15'!Q91,$AO$3:$AO$368,0)),$AM$2,$Y$2))))</f>
        <v>0</v>
      </c>
      <c r="R57" s="416">
        <f>IF(R28&lt;=$I$10,R28,IF(ISNUMBER(MATCH('15'!R91,$Z$4:$Z$370,0)),$Z$2,IF(ISNUMBER(MATCH('15'!R91,$BP$4:$BP$370,0)),$AO$3,IF(ISNUMBER(MATCH('15'!R91,$AO$3:$AO$368,0)),$AM$2,$Y$2))))</f>
        <v>0</v>
      </c>
      <c r="S57" s="416">
        <f>IF(S28&lt;=$I$10,S28,IF(ISNUMBER(MATCH('15'!S91,$Z$4:$Z$370,0)),$Z$2,IF(ISNUMBER(MATCH('15'!S91,$BP$4:$BP$370,0)),$AO$3,IF(ISNUMBER(MATCH('15'!S91,$AO$3:$AO$368,0)),$AM$2,$Y$2))))</f>
        <v>1</v>
      </c>
      <c r="T57" s="1"/>
      <c r="U57" s="537">
        <v>53</v>
      </c>
      <c r="V57" s="535">
        <v>0</v>
      </c>
      <c r="W57" s="535">
        <v>26</v>
      </c>
      <c r="X57" s="535">
        <v>16</v>
      </c>
      <c r="Y57" s="535">
        <v>140</v>
      </c>
      <c r="Z57" s="195" t="str">
        <f t="shared" si="1"/>
        <v>17,27</v>
      </c>
      <c r="AA57" s="5"/>
      <c r="AB57" s="564">
        <v>53</v>
      </c>
      <c r="AC57" s="564">
        <v>0</v>
      </c>
      <c r="AD57" s="564">
        <v>53</v>
      </c>
      <c r="AE57" s="564" t="s">
        <v>797</v>
      </c>
      <c r="AF57" s="398" t="s">
        <v>771</v>
      </c>
      <c r="AG57" s="398">
        <v>0.1</v>
      </c>
      <c r="AH57" s="398">
        <v>0</v>
      </c>
      <c r="AI57" s="398">
        <v>0</v>
      </c>
      <c r="AJ57" s="398">
        <v>0</v>
      </c>
      <c r="AK57" s="398">
        <v>0</v>
      </c>
      <c r="AL57" s="564">
        <v>2</v>
      </c>
      <c r="AM57" s="564">
        <v>9</v>
      </c>
      <c r="AN57" s="564">
        <v>8</v>
      </c>
      <c r="AO57" s="195" t="str">
        <f t="shared" si="2"/>
        <v>9,10</v>
      </c>
      <c r="AP57" s="329" t="str">
        <f t="shared" si="3"/>
        <v/>
      </c>
      <c r="AQ57" s="108">
        <f t="shared" si="4"/>
        <v>0</v>
      </c>
      <c r="AR57" s="108">
        <f t="shared" si="4"/>
        <v>0</v>
      </c>
      <c r="AS57" s="393"/>
      <c r="AT57" s="559" t="s">
        <v>869</v>
      </c>
      <c r="AU57" s="389"/>
      <c r="AV57" s="389">
        <v>130</v>
      </c>
      <c r="AW57" s="389">
        <f>AV57</f>
        <v>130</v>
      </c>
      <c r="AX57" s="393"/>
      <c r="AY57" s="393"/>
      <c r="AZ57" s="393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ht="6.95" customHeight="1">
      <c r="A58" s="1"/>
      <c r="B58" s="539">
        <f t="shared" si="12"/>
        <v>26</v>
      </c>
      <c r="C58" s="416">
        <f>IF(C29&lt;=$I$10,C29,IF(ISNUMBER(MATCH('15'!C92,$Z$4:$Z$370,0)),$Z$2,IF(ISNUMBER(MATCH('15'!C92,$BP$4:$BP$370,0)),$AO$3,IF(ISNUMBER(MATCH('15'!C92,$AO$3:$AO$368,0)),$AM$2,$Y$2))))</f>
        <v>1</v>
      </c>
      <c r="D58" s="416">
        <f>IF(D29&lt;=$I$10,D29,IF(ISNUMBER(MATCH('15'!D92,$Z$4:$Z$370,0)),$Z$2,IF(ISNUMBER(MATCH('15'!D92,$BP$4:$BP$370,0)),$AO$3,IF(ISNUMBER(MATCH('15'!D92,$AO$3:$AO$368,0)),$AM$2,$Y$2))))</f>
        <v>0</v>
      </c>
      <c r="E58" s="416">
        <f>IF(E29&lt;=$I$10,E29,IF(ISNUMBER(MATCH('15'!E92,$Z$4:$Z$370,0)),$Z$2,IF(ISNUMBER(MATCH('15'!E92,$BP$4:$BP$370,0)),$AO$3,IF(ISNUMBER(MATCH('15'!E92,$AO$3:$AO$368,0)),$AM$2,$Y$2))))</f>
        <v>0</v>
      </c>
      <c r="F58" s="416">
        <f>IF(F29&lt;=$I$10,F29,IF(ISNUMBER(MATCH('15'!F92,$Z$4:$Z$370,0)),$Z$2,IF(ISNUMBER(MATCH('15'!F92,$BP$4:$BP$370,0)),$AO$3,IF(ISNUMBER(MATCH('15'!F92,$AO$3:$AO$368,0)),$AM$2,$Y$2))))</f>
        <v>0</v>
      </c>
      <c r="G58" s="416">
        <f>IF(G29&lt;=$I$10,G29,IF(ISNUMBER(MATCH('15'!G92,$Z$4:$Z$370,0)),$Z$2,IF(ISNUMBER(MATCH('15'!G92,$BP$4:$BP$370,0)),$AO$3,IF(ISNUMBER(MATCH('15'!G92,$AO$3:$AO$368,0)),$AM$2,$Y$2))))</f>
        <v>0</v>
      </c>
      <c r="H58" s="416">
        <f>IF(H29&lt;=$I$10,H29,IF(ISNUMBER(MATCH('15'!H92,$Z$4:$Z$370,0)),$Z$2,IF(ISNUMBER(MATCH('15'!H92,$BP$4:$BP$370,0)),$AO$3,IF(ISNUMBER(MATCH('15'!H92,$AO$3:$AO$368,0)),$AM$2,$Y$2))))</f>
        <v>0</v>
      </c>
      <c r="I58" s="416">
        <f>IF(I29&lt;=$I$10,I29,IF(ISNUMBER(MATCH('15'!I92,$Z$4:$Z$370,0)),$Z$2,IF(ISNUMBER(MATCH('15'!I92,$BP$4:$BP$370,0)),$AO$3,IF(ISNUMBER(MATCH('15'!I92,$AO$3:$AO$368,0)),$AM$2,$Y$2))))</f>
        <v>0</v>
      </c>
      <c r="J58" s="416">
        <f>IF(J29&lt;=$I$10,J29,IF(ISNUMBER(MATCH('15'!J92,$Z$4:$Z$370,0)),$Z$2,IF(ISNUMBER(MATCH('15'!J92,$BP$4:$BP$370,0)),$AO$3,IF(ISNUMBER(MATCH('15'!J92,$AO$3:$AO$368,0)),$AM$2,$Y$2))))</f>
        <v>0</v>
      </c>
      <c r="K58" s="416">
        <f>IF(K29&lt;=$I$10,K29,IF(ISNUMBER(MATCH('15'!K92,$Z$4:$Z$370,0)),$Z$2,IF(ISNUMBER(MATCH('15'!K92,$BP$4:$BP$370,0)),$AO$3,IF(ISNUMBER(MATCH('15'!K92,$AO$3:$AO$368,0)),$AM$2,$Y$2))))</f>
        <v>0</v>
      </c>
      <c r="L58" s="416">
        <f>IF(L29&lt;=$I$10,L29,IF(ISNUMBER(MATCH('15'!L92,$Z$4:$Z$370,0)),$Z$2,IF(ISNUMBER(MATCH('15'!L92,$BP$4:$BP$370,0)),$AO$3,IF(ISNUMBER(MATCH('15'!L92,$AO$3:$AO$368,0)),$AM$2,$Y$2))))</f>
        <v>0</v>
      </c>
      <c r="M58" s="416">
        <f>IF(M29&lt;=$I$10,M29,IF(ISNUMBER(MATCH('15'!M92,$Z$4:$Z$370,0)),$Z$2,IF(ISNUMBER(MATCH('15'!M92,$BP$4:$BP$370,0)),$AO$3,IF(ISNUMBER(MATCH('15'!M92,$AO$3:$AO$368,0)),$AM$2,$Y$2))))</f>
        <v>0</v>
      </c>
      <c r="N58" s="416">
        <f>IF(N29&lt;=$I$10,N29,IF(ISNUMBER(MATCH('15'!N92,$Z$4:$Z$370,0)),$Z$2,IF(ISNUMBER(MATCH('15'!N92,$BP$4:$BP$370,0)),$AO$3,IF(ISNUMBER(MATCH('15'!N92,$AO$3:$AO$368,0)),$AM$2,$Y$2))))</f>
        <v>0</v>
      </c>
      <c r="O58" s="416">
        <f>IF(O29&lt;=$I$10,O29,IF(ISNUMBER(MATCH('15'!O92,$Z$4:$Z$370,0)),$Z$2,IF(ISNUMBER(MATCH('15'!O92,$BP$4:$BP$370,0)),$AO$3,IF(ISNUMBER(MATCH('15'!O92,$AO$3:$AO$368,0)),$AM$2,$Y$2))))</f>
        <v>0</v>
      </c>
      <c r="P58" s="416">
        <f>IF(P29&lt;=$I$10,P29,IF(ISNUMBER(MATCH('15'!P92,$Z$4:$Z$370,0)),$Z$2,IF(ISNUMBER(MATCH('15'!P92,$BP$4:$BP$370,0)),$AO$3,IF(ISNUMBER(MATCH('15'!P92,$AO$3:$AO$368,0)),$AM$2,$Y$2))))</f>
        <v>0</v>
      </c>
      <c r="Q58" s="416">
        <f>IF(Q29&lt;=$I$10,Q29,IF(ISNUMBER(MATCH('15'!Q92,$Z$4:$Z$370,0)),$Z$2,IF(ISNUMBER(MATCH('15'!Q92,$BP$4:$BP$370,0)),$AO$3,IF(ISNUMBER(MATCH('15'!Q92,$AO$3:$AO$368,0)),$AM$2,$Y$2))))</f>
        <v>0</v>
      </c>
      <c r="R58" s="416">
        <f>IF(R29&lt;=$I$10,R29,IF(ISNUMBER(MATCH('15'!R92,$Z$4:$Z$370,0)),$Z$2,IF(ISNUMBER(MATCH('15'!R92,$BP$4:$BP$370,0)),$AO$3,IF(ISNUMBER(MATCH('15'!R92,$AO$3:$AO$368,0)),$AM$2,$Y$2))))</f>
        <v>0</v>
      </c>
      <c r="S58" s="416">
        <f>IF(S29&lt;=$I$10,S29,IF(ISNUMBER(MATCH('15'!S92,$Z$4:$Z$370,0)),$Z$2,IF(ISNUMBER(MATCH('15'!S92,$BP$4:$BP$370,0)),$AO$3,IF(ISNUMBER(MATCH('15'!S92,$AO$3:$AO$368,0)),$AM$2,$Y$2))))</f>
        <v>1</v>
      </c>
      <c r="T58" s="1"/>
      <c r="U58" s="537">
        <v>54</v>
      </c>
      <c r="V58" s="535">
        <v>1</v>
      </c>
      <c r="W58" s="535">
        <v>0</v>
      </c>
      <c r="X58" s="535">
        <v>0</v>
      </c>
      <c r="Y58" s="535">
        <v>160</v>
      </c>
      <c r="Z58" s="195" t="str">
        <f t="shared" si="1"/>
        <v>1,1</v>
      </c>
      <c r="AA58" s="5"/>
      <c r="AB58" s="564">
        <v>54</v>
      </c>
      <c r="AC58" s="564">
        <v>0</v>
      </c>
      <c r="AD58" s="564">
        <v>54</v>
      </c>
      <c r="AE58" s="564" t="s">
        <v>782</v>
      </c>
      <c r="AF58" s="398" t="s">
        <v>770</v>
      </c>
      <c r="AG58" s="398">
        <v>0.1</v>
      </c>
      <c r="AH58" s="398">
        <v>97</v>
      </c>
      <c r="AI58" s="398">
        <v>102</v>
      </c>
      <c r="AJ58" s="398">
        <v>250</v>
      </c>
      <c r="AK58" s="398">
        <v>500</v>
      </c>
      <c r="AL58" s="564">
        <v>1</v>
      </c>
      <c r="AM58" s="564">
        <v>9</v>
      </c>
      <c r="AN58" s="564">
        <v>10</v>
      </c>
      <c r="AO58" s="195" t="str">
        <f t="shared" si="2"/>
        <v>11,10</v>
      </c>
      <c r="AP58" s="329" t="str">
        <f t="shared" si="3"/>
        <v>H</v>
      </c>
      <c r="AQ58" s="108">
        <f t="shared" si="4"/>
        <v>398</v>
      </c>
      <c r="AR58" s="108">
        <f t="shared" si="4"/>
        <v>250</v>
      </c>
      <c r="AS58" s="393"/>
      <c r="AT58" s="393"/>
      <c r="AU58" s="393" t="s">
        <v>808</v>
      </c>
      <c r="AV58" s="360">
        <f>MAX($C$4:$S$30)</f>
        <v>160</v>
      </c>
      <c r="AW58" s="393">
        <f>AV58</f>
        <v>160</v>
      </c>
      <c r="AX58" s="393"/>
      <c r="AY58" s="393"/>
      <c r="AZ58" s="393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1:81" ht="6.95" customHeight="1">
      <c r="A59" s="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1"/>
      <c r="U59" s="537">
        <v>55</v>
      </c>
      <c r="V59" s="535">
        <v>1</v>
      </c>
      <c r="W59" s="535">
        <v>1</v>
      </c>
      <c r="X59" s="535">
        <v>0</v>
      </c>
      <c r="Y59" s="535">
        <v>160</v>
      </c>
      <c r="Z59" s="195" t="str">
        <f t="shared" si="1"/>
        <v>1,2</v>
      </c>
      <c r="AA59" s="5"/>
      <c r="AB59" s="564">
        <v>55</v>
      </c>
      <c r="AC59" s="564">
        <v>0</v>
      </c>
      <c r="AD59" s="564">
        <v>55</v>
      </c>
      <c r="AE59" s="564" t="s">
        <v>786</v>
      </c>
      <c r="AF59" s="398" t="s">
        <v>770</v>
      </c>
      <c r="AG59" s="398">
        <v>0.1</v>
      </c>
      <c r="AH59" s="398">
        <v>97</v>
      </c>
      <c r="AI59" s="398">
        <v>102</v>
      </c>
      <c r="AJ59" s="398">
        <v>250</v>
      </c>
      <c r="AK59" s="398">
        <v>500</v>
      </c>
      <c r="AL59" s="564">
        <v>1</v>
      </c>
      <c r="AM59" s="564">
        <v>10</v>
      </c>
      <c r="AN59" s="564">
        <v>9</v>
      </c>
      <c r="AO59" s="195" t="str">
        <f t="shared" si="2"/>
        <v>10,11</v>
      </c>
      <c r="AP59" s="329" t="str">
        <f t="shared" si="3"/>
        <v>H</v>
      </c>
      <c r="AQ59" s="108">
        <f t="shared" si="4"/>
        <v>398</v>
      </c>
      <c r="AR59" s="108">
        <f t="shared" si="4"/>
        <v>250</v>
      </c>
      <c r="AS59" s="393"/>
      <c r="AT59" s="393"/>
      <c r="AU59" s="393" t="s">
        <v>802</v>
      </c>
      <c r="AV59" s="360">
        <f>MEDIAN($C$4:$S$30)</f>
        <v>149.21568627450901</v>
      </c>
      <c r="AW59" s="393">
        <f>AV59</f>
        <v>149.21568627450901</v>
      </c>
      <c r="AX59" s="393"/>
      <c r="AY59" s="393"/>
      <c r="AZ59" s="393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1:81" ht="6.95" customHeight="1">
      <c r="A60" s="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1"/>
      <c r="U60" s="537">
        <v>56</v>
      </c>
      <c r="V60" s="535">
        <v>1</v>
      </c>
      <c r="W60" s="535">
        <v>2</v>
      </c>
      <c r="X60" s="535">
        <v>0</v>
      </c>
      <c r="Y60" s="535">
        <v>160</v>
      </c>
      <c r="Z60" s="195" t="str">
        <f t="shared" si="1"/>
        <v>1,3</v>
      </c>
      <c r="AA60" s="5"/>
      <c r="AB60" s="564">
        <v>56</v>
      </c>
      <c r="AC60" s="564">
        <v>0</v>
      </c>
      <c r="AD60" s="564">
        <v>56</v>
      </c>
      <c r="AE60" s="564" t="s">
        <v>798</v>
      </c>
      <c r="AF60" s="398" t="s">
        <v>771</v>
      </c>
      <c r="AG60" s="398">
        <v>0.1</v>
      </c>
      <c r="AH60" s="398">
        <v>0</v>
      </c>
      <c r="AI60" s="398">
        <v>0</v>
      </c>
      <c r="AJ60" s="398">
        <v>0</v>
      </c>
      <c r="AK60" s="398">
        <v>0</v>
      </c>
      <c r="AL60" s="563">
        <v>2</v>
      </c>
      <c r="AM60" s="563">
        <v>9</v>
      </c>
      <c r="AN60" s="563">
        <v>9</v>
      </c>
      <c r="AO60" s="195" t="str">
        <f t="shared" si="2"/>
        <v>10,10</v>
      </c>
      <c r="AP60" s="329" t="str">
        <f t="shared" si="3"/>
        <v/>
      </c>
      <c r="AQ60" s="108">
        <f t="shared" si="4"/>
        <v>0</v>
      </c>
      <c r="AR60" s="108">
        <f t="shared" si="4"/>
        <v>0</v>
      </c>
      <c r="AS60" s="393"/>
      <c r="AT60" s="393"/>
      <c r="AU60" s="393" t="s">
        <v>803</v>
      </c>
      <c r="AV60" s="360">
        <f>MIN($C$4:$S$30)</f>
        <v>95</v>
      </c>
      <c r="AW60" s="393">
        <f>AV60</f>
        <v>95</v>
      </c>
      <c r="AX60" s="393"/>
      <c r="AY60" s="393"/>
      <c r="AZ60" s="393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</row>
    <row r="61" spans="1:81" ht="6.95" customHeight="1">
      <c r="A61" s="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1"/>
      <c r="U61" s="537">
        <v>57</v>
      </c>
      <c r="V61" s="535">
        <v>1</v>
      </c>
      <c r="W61" s="535">
        <v>3</v>
      </c>
      <c r="X61" s="535">
        <v>0</v>
      </c>
      <c r="Y61" s="535">
        <v>160</v>
      </c>
      <c r="Z61" s="195" t="str">
        <f t="shared" si="1"/>
        <v>1,4</v>
      </c>
      <c r="AA61" s="5"/>
      <c r="AB61" s="564">
        <v>57</v>
      </c>
      <c r="AC61" s="564">
        <v>1</v>
      </c>
      <c r="AD61" s="564">
        <v>0</v>
      </c>
      <c r="AE61" s="564" t="s">
        <v>811</v>
      </c>
      <c r="AF61" s="398" t="s">
        <v>770</v>
      </c>
      <c r="AG61" s="398">
        <v>0.1</v>
      </c>
      <c r="AH61" s="398">
        <v>102</v>
      </c>
      <c r="AI61" s="398">
        <v>200</v>
      </c>
      <c r="AJ61" s="398">
        <v>500</v>
      </c>
      <c r="AK61" s="398">
        <v>500</v>
      </c>
      <c r="AL61" s="564">
        <v>0</v>
      </c>
      <c r="AM61" s="564">
        <v>15</v>
      </c>
      <c r="AN61" s="564">
        <v>6</v>
      </c>
      <c r="AO61" s="195" t="str">
        <f t="shared" si="2"/>
        <v>7,16</v>
      </c>
      <c r="AP61" s="329" t="str">
        <f t="shared" si="3"/>
        <v>H</v>
      </c>
      <c r="AQ61" s="108">
        <f t="shared" ref="AQ61:AQ117" si="13">$AK61-AI61</f>
        <v>300</v>
      </c>
      <c r="AR61" s="108">
        <f t="shared" ref="AR61:AR117" si="14">$AK61-AJ61</f>
        <v>0</v>
      </c>
      <c r="AS61" s="393"/>
      <c r="AT61" s="393"/>
      <c r="AU61" s="393"/>
      <c r="AV61" s="360"/>
      <c r="AW61" s="393"/>
      <c r="AX61" s="393"/>
      <c r="AY61" s="393"/>
      <c r="AZ61" s="393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ht="6.95" customHeight="1">
      <c r="A62" s="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1"/>
      <c r="U62" s="537">
        <v>58</v>
      </c>
      <c r="V62" s="535">
        <v>1</v>
      </c>
      <c r="W62" s="535">
        <v>4</v>
      </c>
      <c r="X62" s="535">
        <v>0</v>
      </c>
      <c r="Y62" s="535">
        <v>160</v>
      </c>
      <c r="Z62" s="195" t="str">
        <f t="shared" si="1"/>
        <v>1,5</v>
      </c>
      <c r="AA62" s="5"/>
      <c r="AB62" s="564">
        <v>58</v>
      </c>
      <c r="AC62" s="564">
        <v>1</v>
      </c>
      <c r="AD62" s="564">
        <v>1</v>
      </c>
      <c r="AE62" s="564" t="s">
        <v>812</v>
      </c>
      <c r="AF62" s="398" t="s">
        <v>770</v>
      </c>
      <c r="AG62" s="398">
        <v>0.1</v>
      </c>
      <c r="AH62" s="398">
        <v>102</v>
      </c>
      <c r="AI62" s="398">
        <v>200</v>
      </c>
      <c r="AJ62" s="398">
        <v>500</v>
      </c>
      <c r="AK62" s="398">
        <v>500</v>
      </c>
      <c r="AL62" s="564">
        <v>0</v>
      </c>
      <c r="AM62" s="564">
        <v>16</v>
      </c>
      <c r="AN62" s="564">
        <v>5</v>
      </c>
      <c r="AO62" s="195" t="str">
        <f t="shared" si="2"/>
        <v>6,17</v>
      </c>
      <c r="AP62" s="329" t="str">
        <f t="shared" si="3"/>
        <v>H</v>
      </c>
      <c r="AQ62" s="108">
        <f t="shared" si="13"/>
        <v>300</v>
      </c>
      <c r="AR62" s="108">
        <f t="shared" si="14"/>
        <v>0</v>
      </c>
      <c r="AS62" s="393"/>
      <c r="AT62" s="393"/>
      <c r="AU62" s="393"/>
      <c r="AV62" s="360"/>
      <c r="AW62" s="393"/>
      <c r="AX62" s="393"/>
      <c r="AY62" s="393"/>
      <c r="AZ62" s="393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ht="6.95" customHeight="1">
      <c r="A63" s="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1"/>
      <c r="U63" s="537">
        <v>59</v>
      </c>
      <c r="V63" s="535">
        <v>1</v>
      </c>
      <c r="W63" s="535">
        <v>5</v>
      </c>
      <c r="X63" s="535">
        <v>0</v>
      </c>
      <c r="Y63" s="535">
        <v>160</v>
      </c>
      <c r="Z63" s="195" t="str">
        <f t="shared" si="1"/>
        <v>1,6</v>
      </c>
      <c r="AA63" s="5"/>
      <c r="AB63" s="564">
        <v>59</v>
      </c>
      <c r="AC63" s="564">
        <v>1</v>
      </c>
      <c r="AD63" s="564">
        <v>2</v>
      </c>
      <c r="AE63" s="564" t="s">
        <v>813</v>
      </c>
      <c r="AF63" s="398" t="s">
        <v>771</v>
      </c>
      <c r="AG63" s="398">
        <v>0.1</v>
      </c>
      <c r="AH63" s="398">
        <v>0</v>
      </c>
      <c r="AI63" s="398">
        <v>0</v>
      </c>
      <c r="AJ63" s="398">
        <v>0</v>
      </c>
      <c r="AK63" s="398">
        <v>0</v>
      </c>
      <c r="AL63" s="564">
        <v>1</v>
      </c>
      <c r="AM63" s="564">
        <v>16</v>
      </c>
      <c r="AN63" s="564">
        <v>6</v>
      </c>
      <c r="AO63" s="195" t="str">
        <f t="shared" si="2"/>
        <v>7,17</v>
      </c>
      <c r="AP63" s="329" t="str">
        <f t="shared" si="3"/>
        <v/>
      </c>
      <c r="AQ63" s="108">
        <f t="shared" si="13"/>
        <v>0</v>
      </c>
      <c r="AR63" s="108">
        <f t="shared" si="14"/>
        <v>0</v>
      </c>
      <c r="AS63" s="393"/>
      <c r="AT63" s="393"/>
      <c r="AU63" s="393"/>
      <c r="AV63" s="360"/>
      <c r="AW63" s="393"/>
      <c r="AX63" s="393"/>
      <c r="AY63" s="393"/>
      <c r="AZ63" s="393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ht="6.95" customHeight="1">
      <c r="A64" s="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1"/>
      <c r="U64" s="537">
        <v>60</v>
      </c>
      <c r="V64" s="535">
        <v>1</v>
      </c>
      <c r="W64" s="535">
        <v>6</v>
      </c>
      <c r="X64" s="535">
        <v>0</v>
      </c>
      <c r="Y64" s="535">
        <v>160</v>
      </c>
      <c r="Z64" s="195" t="str">
        <f t="shared" si="1"/>
        <v>1,7</v>
      </c>
      <c r="AA64" s="5"/>
      <c r="AB64" s="564">
        <v>60</v>
      </c>
      <c r="AC64" s="564">
        <v>1</v>
      </c>
      <c r="AD64" s="564">
        <v>3</v>
      </c>
      <c r="AE64" s="564" t="s">
        <v>814</v>
      </c>
      <c r="AF64" s="398" t="s">
        <v>770</v>
      </c>
      <c r="AG64" s="398">
        <v>0.1</v>
      </c>
      <c r="AH64" s="398">
        <v>102</v>
      </c>
      <c r="AI64" s="398">
        <v>200</v>
      </c>
      <c r="AJ64" s="398">
        <v>500</v>
      </c>
      <c r="AK64" s="398">
        <v>500</v>
      </c>
      <c r="AL64" s="564">
        <v>0</v>
      </c>
      <c r="AM64" s="564">
        <v>15</v>
      </c>
      <c r="AN64" s="564">
        <v>7</v>
      </c>
      <c r="AO64" s="195" t="str">
        <f t="shared" si="2"/>
        <v>8,16</v>
      </c>
      <c r="AP64" s="329" t="str">
        <f t="shared" si="3"/>
        <v>H</v>
      </c>
      <c r="AQ64" s="108">
        <f t="shared" si="13"/>
        <v>300</v>
      </c>
      <c r="AR64" s="108">
        <f t="shared" si="14"/>
        <v>0</v>
      </c>
      <c r="AS64" s="393"/>
      <c r="AT64" s="393"/>
      <c r="AU64" s="393"/>
      <c r="AV64" s="360"/>
      <c r="AW64" s="393"/>
      <c r="AX64" s="393"/>
      <c r="AY64" s="393"/>
      <c r="AZ64" s="393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ht="6.95" customHeight="1">
      <c r="A65" s="1"/>
      <c r="B65" s="5"/>
      <c r="C65" s="539">
        <v>1</v>
      </c>
      <c r="D65" s="539">
        <f t="shared" ref="D65:Q65" si="15">C65+1</f>
        <v>2</v>
      </c>
      <c r="E65" s="539">
        <f t="shared" si="15"/>
        <v>3</v>
      </c>
      <c r="F65" s="539">
        <f t="shared" si="15"/>
        <v>4</v>
      </c>
      <c r="G65" s="539">
        <f t="shared" si="15"/>
        <v>5</v>
      </c>
      <c r="H65" s="539">
        <f t="shared" si="15"/>
        <v>6</v>
      </c>
      <c r="I65" s="539">
        <f t="shared" si="15"/>
        <v>7</v>
      </c>
      <c r="J65" s="539">
        <f t="shared" si="15"/>
        <v>8</v>
      </c>
      <c r="K65" s="539">
        <f t="shared" si="15"/>
        <v>9</v>
      </c>
      <c r="L65" s="539">
        <f t="shared" si="15"/>
        <v>10</v>
      </c>
      <c r="M65" s="539">
        <f t="shared" si="15"/>
        <v>11</v>
      </c>
      <c r="N65" s="539">
        <f t="shared" si="15"/>
        <v>12</v>
      </c>
      <c r="O65" s="539">
        <f t="shared" si="15"/>
        <v>13</v>
      </c>
      <c r="P65" s="539">
        <f t="shared" si="15"/>
        <v>14</v>
      </c>
      <c r="Q65" s="539">
        <f t="shared" si="15"/>
        <v>15</v>
      </c>
      <c r="R65" s="539">
        <f t="shared" ref="R65:S65" si="16">Q65+1</f>
        <v>16</v>
      </c>
      <c r="S65" s="539">
        <f t="shared" si="16"/>
        <v>17</v>
      </c>
      <c r="T65" s="1"/>
      <c r="U65" s="537">
        <v>61</v>
      </c>
      <c r="V65" s="535">
        <v>1</v>
      </c>
      <c r="W65" s="535">
        <v>7</v>
      </c>
      <c r="X65" s="535">
        <v>0</v>
      </c>
      <c r="Y65" s="535">
        <v>160</v>
      </c>
      <c r="Z65" s="195" t="str">
        <f t="shared" si="1"/>
        <v>1,8</v>
      </c>
      <c r="AA65" s="5"/>
      <c r="AB65" s="564">
        <v>61</v>
      </c>
      <c r="AC65" s="564">
        <v>1</v>
      </c>
      <c r="AD65" s="564">
        <v>4</v>
      </c>
      <c r="AE65" s="564" t="s">
        <v>815</v>
      </c>
      <c r="AF65" s="398" t="s">
        <v>771</v>
      </c>
      <c r="AG65" s="398">
        <v>0.1</v>
      </c>
      <c r="AH65" s="398">
        <v>0</v>
      </c>
      <c r="AI65" s="398">
        <v>0</v>
      </c>
      <c r="AJ65" s="398">
        <v>0</v>
      </c>
      <c r="AK65" s="398">
        <v>0</v>
      </c>
      <c r="AL65" s="564">
        <v>1</v>
      </c>
      <c r="AM65" s="564">
        <v>16</v>
      </c>
      <c r="AN65" s="564">
        <v>7</v>
      </c>
      <c r="AO65" s="195" t="str">
        <f t="shared" si="2"/>
        <v>8,17</v>
      </c>
      <c r="AP65" s="329" t="str">
        <f t="shared" si="3"/>
        <v/>
      </c>
      <c r="AQ65" s="108">
        <f t="shared" si="13"/>
        <v>0</v>
      </c>
      <c r="AR65" s="108">
        <f t="shared" si="14"/>
        <v>0</v>
      </c>
      <c r="AS65" s="393"/>
      <c r="AT65" s="393"/>
      <c r="AU65" s="393"/>
      <c r="AV65" s="360"/>
      <c r="AW65" s="393"/>
      <c r="AX65" s="393"/>
      <c r="AY65" s="393"/>
      <c r="AZ65" s="393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ht="6.95" customHeight="1">
      <c r="A66" s="1"/>
      <c r="B66" s="1"/>
      <c r="C66" s="11">
        <f>ROW()</f>
        <v>66</v>
      </c>
      <c r="D66" s="11">
        <f>ROW()</f>
        <v>66</v>
      </c>
      <c r="E66" s="11">
        <f>ROW()</f>
        <v>66</v>
      </c>
      <c r="F66" s="11">
        <f>ROW()</f>
        <v>66</v>
      </c>
      <c r="G66" s="11">
        <f>ROW()</f>
        <v>66</v>
      </c>
      <c r="H66" s="11">
        <f>ROW()</f>
        <v>66</v>
      </c>
      <c r="I66" s="11">
        <f>ROW()</f>
        <v>66</v>
      </c>
      <c r="J66" s="11">
        <f>ROW()</f>
        <v>66</v>
      </c>
      <c r="K66" s="11">
        <f>ROW()</f>
        <v>66</v>
      </c>
      <c r="L66" s="11">
        <f>ROW()</f>
        <v>66</v>
      </c>
      <c r="M66" s="11">
        <f>ROW()</f>
        <v>66</v>
      </c>
      <c r="N66" s="11">
        <f>ROW()</f>
        <v>66</v>
      </c>
      <c r="O66" s="11">
        <f>ROW()</f>
        <v>66</v>
      </c>
      <c r="P66" s="11">
        <f>ROW()</f>
        <v>66</v>
      </c>
      <c r="Q66" s="11">
        <f>ROW()</f>
        <v>66</v>
      </c>
      <c r="R66" s="11">
        <f>ROW()</f>
        <v>66</v>
      </c>
      <c r="S66" s="11">
        <f>ROW()</f>
        <v>66</v>
      </c>
      <c r="T66" s="1"/>
      <c r="U66" s="537">
        <v>62</v>
      </c>
      <c r="V66" s="535">
        <v>1</v>
      </c>
      <c r="W66" s="535">
        <v>8</v>
      </c>
      <c r="X66" s="535">
        <v>0</v>
      </c>
      <c r="Y66" s="535">
        <v>160</v>
      </c>
      <c r="Z66" s="195" t="str">
        <f t="shared" si="1"/>
        <v>1,9</v>
      </c>
      <c r="AA66" s="5"/>
      <c r="AB66" s="564">
        <v>62</v>
      </c>
      <c r="AC66" s="564">
        <v>1</v>
      </c>
      <c r="AD66" s="564">
        <v>5</v>
      </c>
      <c r="AE66" s="564" t="s">
        <v>816</v>
      </c>
      <c r="AF66" s="398" t="s">
        <v>770</v>
      </c>
      <c r="AG66" s="398">
        <v>0.1</v>
      </c>
      <c r="AH66" s="398">
        <v>102</v>
      </c>
      <c r="AI66" s="398">
        <v>200</v>
      </c>
      <c r="AJ66" s="398">
        <v>500</v>
      </c>
      <c r="AK66" s="398">
        <v>500</v>
      </c>
      <c r="AL66" s="564">
        <v>0</v>
      </c>
      <c r="AM66" s="564">
        <v>15</v>
      </c>
      <c r="AN66" s="564">
        <v>8</v>
      </c>
      <c r="AO66" s="195" t="str">
        <f t="shared" si="2"/>
        <v>9,16</v>
      </c>
      <c r="AP66" s="329" t="str">
        <f t="shared" si="3"/>
        <v>H</v>
      </c>
      <c r="AQ66" s="108">
        <f t="shared" si="13"/>
        <v>300</v>
      </c>
      <c r="AR66" s="108">
        <f t="shared" si="14"/>
        <v>0</v>
      </c>
      <c r="AS66" s="393"/>
      <c r="AT66" s="393"/>
      <c r="AU66" s="393"/>
      <c r="AV66" s="360"/>
      <c r="AW66" s="393"/>
      <c r="AX66" s="393"/>
      <c r="AY66" s="393"/>
      <c r="AZ66" s="393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ht="6.95" customHeight="1">
      <c r="A67" s="539">
        <v>1</v>
      </c>
      <c r="B67" s="11">
        <f>COLUMN()</f>
        <v>2</v>
      </c>
      <c r="C67" s="10" t="str">
        <f t="shared" ref="C67:L76" si="17">_xlfn.CONCAT(COLUMN()-$B67,",",ROW()-C$66)</f>
        <v>1,1</v>
      </c>
      <c r="D67" s="10" t="str">
        <f t="shared" si="17"/>
        <v>2,1</v>
      </c>
      <c r="E67" s="10" t="str">
        <f t="shared" si="17"/>
        <v>3,1</v>
      </c>
      <c r="F67" s="10" t="str">
        <f t="shared" si="17"/>
        <v>4,1</v>
      </c>
      <c r="G67" s="10" t="str">
        <f t="shared" si="17"/>
        <v>5,1</v>
      </c>
      <c r="H67" s="10" t="str">
        <f t="shared" si="17"/>
        <v>6,1</v>
      </c>
      <c r="I67" s="10" t="str">
        <f t="shared" si="17"/>
        <v>7,1</v>
      </c>
      <c r="J67" s="10" t="str">
        <f t="shared" si="17"/>
        <v>8,1</v>
      </c>
      <c r="K67" s="10" t="str">
        <f t="shared" si="17"/>
        <v>9,1</v>
      </c>
      <c r="L67" s="10" t="str">
        <f t="shared" si="17"/>
        <v>10,1</v>
      </c>
      <c r="M67" s="10" t="str">
        <f t="shared" ref="M67:S76" si="18">_xlfn.CONCAT(COLUMN()-$B67,",",ROW()-M$66)</f>
        <v>11,1</v>
      </c>
      <c r="N67" s="10" t="str">
        <f t="shared" si="18"/>
        <v>12,1</v>
      </c>
      <c r="O67" s="10" t="str">
        <f t="shared" si="18"/>
        <v>13,1</v>
      </c>
      <c r="P67" s="10" t="str">
        <f t="shared" si="18"/>
        <v>14,1</v>
      </c>
      <c r="Q67" s="10" t="str">
        <f t="shared" si="18"/>
        <v>15,1</v>
      </c>
      <c r="R67" s="10" t="str">
        <f t="shared" si="18"/>
        <v>16,1</v>
      </c>
      <c r="S67" s="10" t="str">
        <f t="shared" si="18"/>
        <v>17,1</v>
      </c>
      <c r="T67" s="5"/>
      <c r="U67" s="537">
        <v>63</v>
      </c>
      <c r="V67" s="535">
        <v>1</v>
      </c>
      <c r="W67" s="535">
        <v>9</v>
      </c>
      <c r="X67" s="535">
        <v>0</v>
      </c>
      <c r="Y67" s="535">
        <v>160</v>
      </c>
      <c r="Z67" s="195" t="str">
        <f t="shared" si="1"/>
        <v>1,10</v>
      </c>
      <c r="AA67" s="5"/>
      <c r="AB67" s="564">
        <v>63</v>
      </c>
      <c r="AC67" s="564">
        <v>1</v>
      </c>
      <c r="AD67" s="564">
        <v>6</v>
      </c>
      <c r="AE67" s="564" t="s">
        <v>817</v>
      </c>
      <c r="AF67" s="398" t="s">
        <v>771</v>
      </c>
      <c r="AG67" s="398">
        <v>0.1</v>
      </c>
      <c r="AH67" s="398">
        <v>0</v>
      </c>
      <c r="AI67" s="398">
        <v>0</v>
      </c>
      <c r="AJ67" s="398">
        <v>0</v>
      </c>
      <c r="AK67" s="398">
        <v>0</v>
      </c>
      <c r="AL67" s="564">
        <v>1</v>
      </c>
      <c r="AM67" s="564">
        <v>16</v>
      </c>
      <c r="AN67" s="564">
        <v>8</v>
      </c>
      <c r="AO67" s="195" t="str">
        <f t="shared" si="2"/>
        <v>9,17</v>
      </c>
      <c r="AP67" s="329" t="str">
        <f t="shared" si="3"/>
        <v/>
      </c>
      <c r="AQ67" s="108">
        <f t="shared" si="13"/>
        <v>0</v>
      </c>
      <c r="AR67" s="108">
        <f t="shared" si="14"/>
        <v>0</v>
      </c>
      <c r="AS67" s="393"/>
      <c r="AT67" s="393"/>
      <c r="AU67" s="393"/>
      <c r="AV67" s="360"/>
      <c r="AW67" s="393"/>
      <c r="AX67" s="393"/>
      <c r="AY67" s="393"/>
      <c r="AZ67" s="393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1:81" ht="6.95" customHeight="1">
      <c r="A68" s="539">
        <f t="shared" ref="A68:A81" si="19">A67+1</f>
        <v>2</v>
      </c>
      <c r="B68" s="11">
        <f>COLUMN()</f>
        <v>2</v>
      </c>
      <c r="C68" s="10" t="str">
        <f t="shared" si="17"/>
        <v>1,2</v>
      </c>
      <c r="D68" s="10" t="str">
        <f t="shared" si="17"/>
        <v>2,2</v>
      </c>
      <c r="E68" s="10" t="str">
        <f t="shared" si="17"/>
        <v>3,2</v>
      </c>
      <c r="F68" s="10" t="str">
        <f t="shared" si="17"/>
        <v>4,2</v>
      </c>
      <c r="G68" s="10" t="str">
        <f t="shared" si="17"/>
        <v>5,2</v>
      </c>
      <c r="H68" s="10" t="str">
        <f t="shared" si="17"/>
        <v>6,2</v>
      </c>
      <c r="I68" s="10" t="str">
        <f t="shared" si="17"/>
        <v>7,2</v>
      </c>
      <c r="J68" s="10" t="str">
        <f t="shared" si="17"/>
        <v>8,2</v>
      </c>
      <c r="K68" s="10" t="str">
        <f t="shared" si="17"/>
        <v>9,2</v>
      </c>
      <c r="L68" s="10" t="str">
        <f t="shared" si="17"/>
        <v>10,2</v>
      </c>
      <c r="M68" s="10" t="str">
        <f t="shared" si="18"/>
        <v>11,2</v>
      </c>
      <c r="N68" s="10" t="str">
        <f t="shared" si="18"/>
        <v>12,2</v>
      </c>
      <c r="O68" s="10" t="str">
        <f t="shared" si="18"/>
        <v>13,2</v>
      </c>
      <c r="P68" s="10" t="str">
        <f t="shared" si="18"/>
        <v>14,2</v>
      </c>
      <c r="Q68" s="10" t="str">
        <f t="shared" si="18"/>
        <v>15,2</v>
      </c>
      <c r="R68" s="10" t="str">
        <f t="shared" si="18"/>
        <v>16,2</v>
      </c>
      <c r="S68" s="10" t="str">
        <f t="shared" si="18"/>
        <v>17,2</v>
      </c>
      <c r="T68" s="5"/>
      <c r="U68" s="537">
        <v>64</v>
      </c>
      <c r="V68" s="535">
        <v>1</v>
      </c>
      <c r="W68" s="535">
        <v>10</v>
      </c>
      <c r="X68" s="535">
        <v>0</v>
      </c>
      <c r="Y68" s="535">
        <v>160</v>
      </c>
      <c r="Z68" s="195" t="str">
        <f t="shared" si="1"/>
        <v>1,11</v>
      </c>
      <c r="AA68" s="5"/>
      <c r="AB68" s="564">
        <v>64</v>
      </c>
      <c r="AC68" s="564">
        <v>1</v>
      </c>
      <c r="AD68" s="564">
        <v>7</v>
      </c>
      <c r="AE68" s="564" t="s">
        <v>818</v>
      </c>
      <c r="AF68" s="398" t="s">
        <v>770</v>
      </c>
      <c r="AG68" s="398">
        <v>0.1</v>
      </c>
      <c r="AH68" s="398">
        <v>102</v>
      </c>
      <c r="AI68" s="398">
        <v>200</v>
      </c>
      <c r="AJ68" s="398">
        <v>500</v>
      </c>
      <c r="AK68" s="398">
        <v>500</v>
      </c>
      <c r="AL68" s="564">
        <v>0</v>
      </c>
      <c r="AM68" s="564">
        <v>15</v>
      </c>
      <c r="AN68" s="564">
        <v>9</v>
      </c>
      <c r="AO68" s="195" t="str">
        <f t="shared" si="2"/>
        <v>10,16</v>
      </c>
      <c r="AP68" s="329" t="str">
        <f t="shared" si="3"/>
        <v>H</v>
      </c>
      <c r="AQ68" s="108">
        <f t="shared" si="13"/>
        <v>300</v>
      </c>
      <c r="AR68" s="108">
        <f t="shared" si="14"/>
        <v>0</v>
      </c>
      <c r="AS68" s="393"/>
      <c r="AT68" s="393"/>
      <c r="AU68" s="393"/>
      <c r="AV68" s="360"/>
      <c r="AW68" s="393"/>
      <c r="AX68" s="393"/>
      <c r="AY68" s="393"/>
      <c r="AZ68" s="39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1:81" ht="6.95" customHeight="1">
      <c r="A69" s="539">
        <f t="shared" si="19"/>
        <v>3</v>
      </c>
      <c r="B69" s="11">
        <f>COLUMN()</f>
        <v>2</v>
      </c>
      <c r="C69" s="10" t="str">
        <f t="shared" si="17"/>
        <v>1,3</v>
      </c>
      <c r="D69" s="10" t="str">
        <f t="shared" si="17"/>
        <v>2,3</v>
      </c>
      <c r="E69" s="10" t="str">
        <f t="shared" si="17"/>
        <v>3,3</v>
      </c>
      <c r="F69" s="10" t="str">
        <f t="shared" si="17"/>
        <v>4,3</v>
      </c>
      <c r="G69" s="10" t="str">
        <f t="shared" si="17"/>
        <v>5,3</v>
      </c>
      <c r="H69" s="10" t="str">
        <f t="shared" si="17"/>
        <v>6,3</v>
      </c>
      <c r="I69" s="10" t="str">
        <f t="shared" si="17"/>
        <v>7,3</v>
      </c>
      <c r="J69" s="10" t="str">
        <f t="shared" si="17"/>
        <v>8,3</v>
      </c>
      <c r="K69" s="10" t="str">
        <f t="shared" si="17"/>
        <v>9,3</v>
      </c>
      <c r="L69" s="10" t="str">
        <f t="shared" si="17"/>
        <v>10,3</v>
      </c>
      <c r="M69" s="10" t="str">
        <f t="shared" si="18"/>
        <v>11,3</v>
      </c>
      <c r="N69" s="10" t="str">
        <f t="shared" si="18"/>
        <v>12,3</v>
      </c>
      <c r="O69" s="10" t="str">
        <f t="shared" si="18"/>
        <v>13,3</v>
      </c>
      <c r="P69" s="10" t="str">
        <f t="shared" si="18"/>
        <v>14,3</v>
      </c>
      <c r="Q69" s="10" t="str">
        <f t="shared" si="18"/>
        <v>15,3</v>
      </c>
      <c r="R69" s="10" t="str">
        <f t="shared" si="18"/>
        <v>16,3</v>
      </c>
      <c r="S69" s="10" t="str">
        <f t="shared" si="18"/>
        <v>17,3</v>
      </c>
      <c r="T69" s="5"/>
      <c r="U69" s="537">
        <v>65</v>
      </c>
      <c r="V69" s="535">
        <v>1</v>
      </c>
      <c r="W69" s="535">
        <v>11</v>
      </c>
      <c r="X69" s="535">
        <v>0</v>
      </c>
      <c r="Y69" s="535">
        <v>160</v>
      </c>
      <c r="Z69" s="195" t="str">
        <f t="shared" ref="Z69:Z132" si="20">_xlfn.CONCAT(X69+1,",",W69+1)</f>
        <v>1,12</v>
      </c>
      <c r="AA69" s="5"/>
      <c r="AB69" s="564">
        <v>65</v>
      </c>
      <c r="AC69" s="564">
        <v>1</v>
      </c>
      <c r="AD69" s="564">
        <v>8</v>
      </c>
      <c r="AE69" s="564" t="s">
        <v>819</v>
      </c>
      <c r="AF69" s="398" t="s">
        <v>771</v>
      </c>
      <c r="AG69" s="398">
        <v>0.1</v>
      </c>
      <c r="AH69" s="398">
        <v>0</v>
      </c>
      <c r="AI69" s="398">
        <v>0</v>
      </c>
      <c r="AJ69" s="398">
        <v>0</v>
      </c>
      <c r="AK69" s="398">
        <v>0</v>
      </c>
      <c r="AL69" s="564">
        <v>1</v>
      </c>
      <c r="AM69" s="564">
        <v>16</v>
      </c>
      <c r="AN69" s="564">
        <v>9</v>
      </c>
      <c r="AO69" s="195" t="str">
        <f t="shared" ref="AO69:AO115" si="21">_xlfn.CONCAT(AN69+1,",",AM69+1)</f>
        <v>10,17</v>
      </c>
      <c r="AP69" s="329" t="str">
        <f t="shared" ref="AP69:AP115" si="22">IF(AF69=$AF$4,"H","")</f>
        <v/>
      </c>
      <c r="AQ69" s="108">
        <f t="shared" si="13"/>
        <v>0</v>
      </c>
      <c r="AR69" s="108">
        <f t="shared" si="14"/>
        <v>0</v>
      </c>
      <c r="AS69" s="393"/>
      <c r="AT69" s="393"/>
      <c r="AU69" s="393"/>
      <c r="AV69" s="360"/>
      <c r="AW69" s="393"/>
      <c r="AX69" s="393"/>
      <c r="AY69" s="393"/>
      <c r="AZ69" s="39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1:81" ht="6.95" customHeight="1">
      <c r="A70" s="539">
        <f t="shared" si="19"/>
        <v>4</v>
      </c>
      <c r="B70" s="11">
        <f>COLUMN()</f>
        <v>2</v>
      </c>
      <c r="C70" s="10" t="str">
        <f t="shared" si="17"/>
        <v>1,4</v>
      </c>
      <c r="D70" s="10" t="str">
        <f t="shared" si="17"/>
        <v>2,4</v>
      </c>
      <c r="E70" s="10" t="str">
        <f t="shared" si="17"/>
        <v>3,4</v>
      </c>
      <c r="F70" s="10" t="str">
        <f t="shared" si="17"/>
        <v>4,4</v>
      </c>
      <c r="G70" s="10" t="str">
        <f t="shared" si="17"/>
        <v>5,4</v>
      </c>
      <c r="H70" s="10" t="str">
        <f t="shared" si="17"/>
        <v>6,4</v>
      </c>
      <c r="I70" s="10" t="str">
        <f t="shared" si="17"/>
        <v>7,4</v>
      </c>
      <c r="J70" s="10" t="str">
        <f t="shared" si="17"/>
        <v>8,4</v>
      </c>
      <c r="K70" s="10" t="str">
        <f t="shared" si="17"/>
        <v>9,4</v>
      </c>
      <c r="L70" s="10" t="str">
        <f t="shared" si="17"/>
        <v>10,4</v>
      </c>
      <c r="M70" s="10" t="str">
        <f t="shared" si="18"/>
        <v>11,4</v>
      </c>
      <c r="N70" s="10" t="str">
        <f t="shared" si="18"/>
        <v>12,4</v>
      </c>
      <c r="O70" s="10" t="str">
        <f t="shared" si="18"/>
        <v>13,4</v>
      </c>
      <c r="P70" s="10" t="str">
        <f t="shared" si="18"/>
        <v>14,4</v>
      </c>
      <c r="Q70" s="10" t="str">
        <f t="shared" si="18"/>
        <v>15,4</v>
      </c>
      <c r="R70" s="10" t="str">
        <f t="shared" si="18"/>
        <v>16,4</v>
      </c>
      <c r="S70" s="10" t="str">
        <f t="shared" si="18"/>
        <v>17,4</v>
      </c>
      <c r="T70" s="5"/>
      <c r="U70" s="537">
        <v>66</v>
      </c>
      <c r="V70" s="535">
        <v>1</v>
      </c>
      <c r="W70" s="535">
        <v>12</v>
      </c>
      <c r="X70" s="535">
        <v>0</v>
      </c>
      <c r="Y70" s="535">
        <v>160</v>
      </c>
      <c r="Z70" s="195" t="str">
        <f t="shared" si="20"/>
        <v>1,13</v>
      </c>
      <c r="AA70" s="5"/>
      <c r="AB70" s="564">
        <v>66</v>
      </c>
      <c r="AC70" s="564">
        <v>1</v>
      </c>
      <c r="AD70" s="564">
        <v>9</v>
      </c>
      <c r="AE70" s="564" t="s">
        <v>820</v>
      </c>
      <c r="AF70" s="398" t="s">
        <v>770</v>
      </c>
      <c r="AG70" s="398">
        <v>0.1</v>
      </c>
      <c r="AH70" s="398">
        <v>102</v>
      </c>
      <c r="AI70" s="398">
        <v>200</v>
      </c>
      <c r="AJ70" s="398">
        <v>500</v>
      </c>
      <c r="AK70" s="398">
        <v>500</v>
      </c>
      <c r="AL70" s="564">
        <v>0</v>
      </c>
      <c r="AM70" s="564">
        <v>15</v>
      </c>
      <c r="AN70" s="564">
        <v>10</v>
      </c>
      <c r="AO70" s="195" t="str">
        <f t="shared" si="21"/>
        <v>11,16</v>
      </c>
      <c r="AP70" s="329" t="str">
        <f t="shared" si="22"/>
        <v>H</v>
      </c>
      <c r="AQ70" s="108">
        <f t="shared" si="13"/>
        <v>300</v>
      </c>
      <c r="AR70" s="108">
        <f t="shared" si="14"/>
        <v>0</v>
      </c>
      <c r="AS70" s="393"/>
      <c r="AT70" s="393"/>
      <c r="AU70" s="393"/>
      <c r="AV70" s="360"/>
      <c r="AW70" s="393"/>
      <c r="AX70" s="393"/>
      <c r="AY70" s="393"/>
      <c r="AZ70" s="393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</row>
    <row r="71" spans="1:81" ht="6.95" customHeight="1">
      <c r="A71" s="539">
        <f t="shared" si="19"/>
        <v>5</v>
      </c>
      <c r="B71" s="11">
        <f>COLUMN()</f>
        <v>2</v>
      </c>
      <c r="C71" s="10" t="str">
        <f t="shared" si="17"/>
        <v>1,5</v>
      </c>
      <c r="D71" s="10" t="str">
        <f t="shared" si="17"/>
        <v>2,5</v>
      </c>
      <c r="E71" s="10" t="str">
        <f t="shared" si="17"/>
        <v>3,5</v>
      </c>
      <c r="F71" s="10" t="str">
        <f t="shared" si="17"/>
        <v>4,5</v>
      </c>
      <c r="G71" s="10" t="str">
        <f t="shared" si="17"/>
        <v>5,5</v>
      </c>
      <c r="H71" s="10" t="str">
        <f t="shared" si="17"/>
        <v>6,5</v>
      </c>
      <c r="I71" s="10" t="str">
        <f t="shared" si="17"/>
        <v>7,5</v>
      </c>
      <c r="J71" s="10" t="str">
        <f t="shared" si="17"/>
        <v>8,5</v>
      </c>
      <c r="K71" s="10" t="str">
        <f t="shared" si="17"/>
        <v>9,5</v>
      </c>
      <c r="L71" s="10" t="str">
        <f t="shared" si="17"/>
        <v>10,5</v>
      </c>
      <c r="M71" s="10" t="str">
        <f t="shared" si="18"/>
        <v>11,5</v>
      </c>
      <c r="N71" s="10" t="str">
        <f t="shared" si="18"/>
        <v>12,5</v>
      </c>
      <c r="O71" s="10" t="str">
        <f t="shared" si="18"/>
        <v>13,5</v>
      </c>
      <c r="P71" s="10" t="str">
        <f t="shared" si="18"/>
        <v>14,5</v>
      </c>
      <c r="Q71" s="10" t="str">
        <f t="shared" si="18"/>
        <v>15,5</v>
      </c>
      <c r="R71" s="10" t="str">
        <f t="shared" si="18"/>
        <v>16,5</v>
      </c>
      <c r="S71" s="10" t="str">
        <f t="shared" si="18"/>
        <v>17,5</v>
      </c>
      <c r="T71" s="5"/>
      <c r="U71" s="537">
        <v>67</v>
      </c>
      <c r="V71" s="535">
        <v>1</v>
      </c>
      <c r="W71" s="535">
        <v>13</v>
      </c>
      <c r="X71" s="535">
        <v>0</v>
      </c>
      <c r="Y71" s="535">
        <v>160</v>
      </c>
      <c r="Z71" s="195" t="str">
        <f t="shared" si="20"/>
        <v>1,14</v>
      </c>
      <c r="AA71" s="5"/>
      <c r="AB71" s="564">
        <v>67</v>
      </c>
      <c r="AC71" s="564">
        <v>1</v>
      </c>
      <c r="AD71" s="564">
        <v>10</v>
      </c>
      <c r="AE71" s="564" t="s">
        <v>821</v>
      </c>
      <c r="AF71" s="398" t="s">
        <v>770</v>
      </c>
      <c r="AG71" s="398">
        <v>0.1</v>
      </c>
      <c r="AH71" s="398">
        <v>102</v>
      </c>
      <c r="AI71" s="398">
        <v>200</v>
      </c>
      <c r="AJ71" s="398">
        <v>500</v>
      </c>
      <c r="AK71" s="398">
        <v>500</v>
      </c>
      <c r="AL71" s="564">
        <v>0</v>
      </c>
      <c r="AM71" s="564">
        <v>16</v>
      </c>
      <c r="AN71" s="564">
        <v>11</v>
      </c>
      <c r="AO71" s="195" t="str">
        <f t="shared" si="21"/>
        <v>12,17</v>
      </c>
      <c r="AP71" s="329" t="str">
        <f t="shared" si="22"/>
        <v>H</v>
      </c>
      <c r="AQ71" s="108">
        <f t="shared" si="13"/>
        <v>300</v>
      </c>
      <c r="AR71" s="108">
        <f t="shared" si="14"/>
        <v>0</v>
      </c>
      <c r="AS71" s="393"/>
      <c r="AT71" s="393"/>
      <c r="AU71" s="393"/>
      <c r="AV71" s="360"/>
      <c r="AW71" s="393"/>
      <c r="AX71" s="393"/>
      <c r="AY71" s="393"/>
      <c r="AZ71" s="393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ht="6.95" customHeight="1">
      <c r="A72" s="539">
        <f t="shared" si="19"/>
        <v>6</v>
      </c>
      <c r="B72" s="11">
        <f>COLUMN()</f>
        <v>2</v>
      </c>
      <c r="C72" s="10" t="str">
        <f t="shared" si="17"/>
        <v>1,6</v>
      </c>
      <c r="D72" s="10" t="str">
        <f t="shared" si="17"/>
        <v>2,6</v>
      </c>
      <c r="E72" s="10" t="str">
        <f t="shared" si="17"/>
        <v>3,6</v>
      </c>
      <c r="F72" s="10" t="str">
        <f t="shared" si="17"/>
        <v>4,6</v>
      </c>
      <c r="G72" s="10" t="str">
        <f t="shared" si="17"/>
        <v>5,6</v>
      </c>
      <c r="H72" s="10" t="str">
        <f t="shared" si="17"/>
        <v>6,6</v>
      </c>
      <c r="I72" s="10" t="str">
        <f t="shared" si="17"/>
        <v>7,6</v>
      </c>
      <c r="J72" s="10" t="str">
        <f t="shared" si="17"/>
        <v>8,6</v>
      </c>
      <c r="K72" s="10" t="str">
        <f t="shared" si="17"/>
        <v>9,6</v>
      </c>
      <c r="L72" s="10" t="str">
        <f t="shared" si="17"/>
        <v>10,6</v>
      </c>
      <c r="M72" s="10" t="str">
        <f t="shared" si="18"/>
        <v>11,6</v>
      </c>
      <c r="N72" s="10" t="str">
        <f t="shared" si="18"/>
        <v>12,6</v>
      </c>
      <c r="O72" s="10" t="str">
        <f t="shared" si="18"/>
        <v>13,6</v>
      </c>
      <c r="P72" s="10" t="str">
        <f t="shared" si="18"/>
        <v>14,6</v>
      </c>
      <c r="Q72" s="10" t="str">
        <f t="shared" si="18"/>
        <v>15,6</v>
      </c>
      <c r="R72" s="10" t="str">
        <f t="shared" si="18"/>
        <v>16,6</v>
      </c>
      <c r="S72" s="10" t="str">
        <f t="shared" si="18"/>
        <v>17,6</v>
      </c>
      <c r="T72" s="5"/>
      <c r="U72" s="537">
        <v>68</v>
      </c>
      <c r="V72" s="535">
        <v>1</v>
      </c>
      <c r="W72" s="535">
        <v>14</v>
      </c>
      <c r="X72" s="535">
        <v>0</v>
      </c>
      <c r="Y72" s="535">
        <v>160</v>
      </c>
      <c r="Z72" s="195" t="str">
        <f t="shared" si="20"/>
        <v>1,15</v>
      </c>
      <c r="AA72" s="5"/>
      <c r="AB72" s="564">
        <v>68</v>
      </c>
      <c r="AC72" s="564">
        <v>1</v>
      </c>
      <c r="AD72" s="564">
        <v>11</v>
      </c>
      <c r="AE72" s="564" t="s">
        <v>822</v>
      </c>
      <c r="AF72" s="398" t="s">
        <v>771</v>
      </c>
      <c r="AG72" s="398">
        <v>0.1</v>
      </c>
      <c r="AH72" s="398">
        <v>0</v>
      </c>
      <c r="AI72" s="398">
        <v>0</v>
      </c>
      <c r="AJ72" s="398">
        <v>0</v>
      </c>
      <c r="AK72" s="398">
        <v>0</v>
      </c>
      <c r="AL72" s="564">
        <v>1</v>
      </c>
      <c r="AM72" s="564">
        <v>16</v>
      </c>
      <c r="AN72" s="564">
        <v>10</v>
      </c>
      <c r="AO72" s="195" t="str">
        <f t="shared" si="21"/>
        <v>11,17</v>
      </c>
      <c r="AP72" s="329" t="str">
        <f t="shared" si="22"/>
        <v/>
      </c>
      <c r="AQ72" s="108">
        <f t="shared" si="13"/>
        <v>0</v>
      </c>
      <c r="AR72" s="108">
        <f t="shared" si="14"/>
        <v>0</v>
      </c>
      <c r="AS72" s="393"/>
      <c r="AT72" s="393"/>
      <c r="AU72" s="393"/>
      <c r="AV72" s="360"/>
      <c r="AW72" s="393"/>
      <c r="AX72" s="393"/>
      <c r="AY72" s="393"/>
      <c r="AZ72" s="393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1:81" ht="6.95" customHeight="1">
      <c r="A73" s="539">
        <f t="shared" si="19"/>
        <v>7</v>
      </c>
      <c r="B73" s="11">
        <f>COLUMN()</f>
        <v>2</v>
      </c>
      <c r="C73" s="10" t="str">
        <f t="shared" si="17"/>
        <v>1,7</v>
      </c>
      <c r="D73" s="10" t="str">
        <f t="shared" si="17"/>
        <v>2,7</v>
      </c>
      <c r="E73" s="10" t="str">
        <f t="shared" si="17"/>
        <v>3,7</v>
      </c>
      <c r="F73" s="10" t="str">
        <f t="shared" si="17"/>
        <v>4,7</v>
      </c>
      <c r="G73" s="10" t="str">
        <f t="shared" si="17"/>
        <v>5,7</v>
      </c>
      <c r="H73" s="10" t="str">
        <f t="shared" si="17"/>
        <v>6,7</v>
      </c>
      <c r="I73" s="10" t="str">
        <f t="shared" si="17"/>
        <v>7,7</v>
      </c>
      <c r="J73" s="10" t="str">
        <f t="shared" si="17"/>
        <v>8,7</v>
      </c>
      <c r="K73" s="10" t="str">
        <f t="shared" si="17"/>
        <v>9,7</v>
      </c>
      <c r="L73" s="10" t="str">
        <f t="shared" si="17"/>
        <v>10,7</v>
      </c>
      <c r="M73" s="10" t="str">
        <f t="shared" si="18"/>
        <v>11,7</v>
      </c>
      <c r="N73" s="10" t="str">
        <f t="shared" si="18"/>
        <v>12,7</v>
      </c>
      <c r="O73" s="10" t="str">
        <f t="shared" si="18"/>
        <v>13,7</v>
      </c>
      <c r="P73" s="10" t="str">
        <f t="shared" si="18"/>
        <v>14,7</v>
      </c>
      <c r="Q73" s="10" t="str">
        <f t="shared" si="18"/>
        <v>15,7</v>
      </c>
      <c r="R73" s="10" t="str">
        <f t="shared" si="18"/>
        <v>16,7</v>
      </c>
      <c r="S73" s="10" t="str">
        <f t="shared" si="18"/>
        <v>17,7</v>
      </c>
      <c r="T73" s="5"/>
      <c r="U73" s="537">
        <v>69</v>
      </c>
      <c r="V73" s="535">
        <v>1</v>
      </c>
      <c r="W73" s="535">
        <v>15</v>
      </c>
      <c r="X73" s="535">
        <v>0</v>
      </c>
      <c r="Y73" s="535">
        <v>160</v>
      </c>
      <c r="Z73" s="195" t="str">
        <f t="shared" si="20"/>
        <v>1,16</v>
      </c>
      <c r="AA73" s="5"/>
      <c r="AB73" s="564">
        <v>69</v>
      </c>
      <c r="AC73" s="564">
        <v>1</v>
      </c>
      <c r="AD73" s="564">
        <v>12</v>
      </c>
      <c r="AE73" s="564" t="s">
        <v>823</v>
      </c>
      <c r="AF73" s="398" t="s">
        <v>770</v>
      </c>
      <c r="AG73" s="398">
        <v>0.1</v>
      </c>
      <c r="AH73" s="398">
        <v>102</v>
      </c>
      <c r="AI73" s="398">
        <v>200</v>
      </c>
      <c r="AJ73" s="398">
        <v>500</v>
      </c>
      <c r="AK73" s="398">
        <v>500</v>
      </c>
      <c r="AL73" s="564">
        <v>0</v>
      </c>
      <c r="AM73" s="564">
        <v>17</v>
      </c>
      <c r="AN73" s="564">
        <v>5</v>
      </c>
      <c r="AO73" s="195" t="str">
        <f t="shared" si="21"/>
        <v>6,18</v>
      </c>
      <c r="AP73" s="329" t="str">
        <f t="shared" si="22"/>
        <v>H</v>
      </c>
      <c r="AQ73" s="108">
        <f t="shared" si="13"/>
        <v>300</v>
      </c>
      <c r="AR73" s="108">
        <f t="shared" si="14"/>
        <v>0</v>
      </c>
      <c r="AS73" s="393"/>
      <c r="AT73" s="393"/>
      <c r="AU73" s="393"/>
      <c r="AV73" s="360"/>
      <c r="AW73" s="393"/>
      <c r="AX73" s="393"/>
      <c r="AY73" s="393"/>
      <c r="AZ73" s="393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ht="6.95" customHeight="1">
      <c r="A74" s="539">
        <f t="shared" si="19"/>
        <v>8</v>
      </c>
      <c r="B74" s="11">
        <f>COLUMN()</f>
        <v>2</v>
      </c>
      <c r="C74" s="10" t="str">
        <f t="shared" si="17"/>
        <v>1,8</v>
      </c>
      <c r="D74" s="10" t="str">
        <f t="shared" si="17"/>
        <v>2,8</v>
      </c>
      <c r="E74" s="10" t="str">
        <f t="shared" si="17"/>
        <v>3,8</v>
      </c>
      <c r="F74" s="10" t="str">
        <f t="shared" si="17"/>
        <v>4,8</v>
      </c>
      <c r="G74" s="10" t="str">
        <f t="shared" si="17"/>
        <v>5,8</v>
      </c>
      <c r="H74" s="10" t="str">
        <f t="shared" si="17"/>
        <v>6,8</v>
      </c>
      <c r="I74" s="10" t="str">
        <f t="shared" si="17"/>
        <v>7,8</v>
      </c>
      <c r="J74" s="10" t="str">
        <f t="shared" si="17"/>
        <v>8,8</v>
      </c>
      <c r="K74" s="10" t="str">
        <f t="shared" si="17"/>
        <v>9,8</v>
      </c>
      <c r="L74" s="10" t="str">
        <f t="shared" si="17"/>
        <v>10,8</v>
      </c>
      <c r="M74" s="10" t="str">
        <f t="shared" si="18"/>
        <v>11,8</v>
      </c>
      <c r="N74" s="10" t="str">
        <f t="shared" si="18"/>
        <v>12,8</v>
      </c>
      <c r="O74" s="10" t="str">
        <f t="shared" si="18"/>
        <v>13,8</v>
      </c>
      <c r="P74" s="10" t="str">
        <f t="shared" si="18"/>
        <v>14,8</v>
      </c>
      <c r="Q74" s="10" t="str">
        <f t="shared" si="18"/>
        <v>15,8</v>
      </c>
      <c r="R74" s="10" t="str">
        <f t="shared" si="18"/>
        <v>16,8</v>
      </c>
      <c r="S74" s="10" t="str">
        <f t="shared" si="18"/>
        <v>17,8</v>
      </c>
      <c r="T74" s="5"/>
      <c r="U74" s="537">
        <v>70</v>
      </c>
      <c r="V74" s="535">
        <v>1</v>
      </c>
      <c r="W74" s="535">
        <v>16</v>
      </c>
      <c r="X74" s="535">
        <v>0</v>
      </c>
      <c r="Y74" s="535">
        <v>160</v>
      </c>
      <c r="Z74" s="195" t="str">
        <f t="shared" si="20"/>
        <v>1,17</v>
      </c>
      <c r="AA74" s="5"/>
      <c r="AB74" s="564">
        <v>70</v>
      </c>
      <c r="AC74" s="564">
        <v>1</v>
      </c>
      <c r="AD74" s="564">
        <v>13</v>
      </c>
      <c r="AE74" s="564" t="s">
        <v>824</v>
      </c>
      <c r="AF74" s="398" t="s">
        <v>771</v>
      </c>
      <c r="AG74" s="398">
        <v>0.1</v>
      </c>
      <c r="AH74" s="398">
        <v>0</v>
      </c>
      <c r="AI74" s="398">
        <v>0</v>
      </c>
      <c r="AJ74" s="398">
        <v>0</v>
      </c>
      <c r="AK74" s="398">
        <v>0</v>
      </c>
      <c r="AL74" s="564">
        <v>1</v>
      </c>
      <c r="AM74" s="564">
        <v>17</v>
      </c>
      <c r="AN74" s="564">
        <v>6</v>
      </c>
      <c r="AO74" s="195" t="str">
        <f t="shared" si="21"/>
        <v>7,18</v>
      </c>
      <c r="AP74" s="329" t="str">
        <f t="shared" si="22"/>
        <v/>
      </c>
      <c r="AQ74" s="108">
        <f t="shared" si="13"/>
        <v>0</v>
      </c>
      <c r="AR74" s="108">
        <f t="shared" si="14"/>
        <v>0</v>
      </c>
      <c r="AS74" s="393"/>
      <c r="AT74" s="393"/>
      <c r="AU74" s="393"/>
      <c r="AV74" s="360"/>
      <c r="AW74" s="393"/>
      <c r="AX74" s="393"/>
      <c r="AY74" s="393"/>
      <c r="AZ74" s="393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1:81" ht="6.95" customHeight="1">
      <c r="A75" s="539">
        <f t="shared" si="19"/>
        <v>9</v>
      </c>
      <c r="B75" s="11">
        <f>COLUMN()</f>
        <v>2</v>
      </c>
      <c r="C75" s="10" t="str">
        <f t="shared" si="17"/>
        <v>1,9</v>
      </c>
      <c r="D75" s="10" t="str">
        <f t="shared" si="17"/>
        <v>2,9</v>
      </c>
      <c r="E75" s="10" t="str">
        <f t="shared" si="17"/>
        <v>3,9</v>
      </c>
      <c r="F75" s="10" t="str">
        <f t="shared" si="17"/>
        <v>4,9</v>
      </c>
      <c r="G75" s="10" t="str">
        <f t="shared" si="17"/>
        <v>5,9</v>
      </c>
      <c r="H75" s="10" t="str">
        <f t="shared" si="17"/>
        <v>6,9</v>
      </c>
      <c r="I75" s="10" t="str">
        <f t="shared" si="17"/>
        <v>7,9</v>
      </c>
      <c r="J75" s="10" t="str">
        <f t="shared" si="17"/>
        <v>8,9</v>
      </c>
      <c r="K75" s="10" t="str">
        <f t="shared" si="17"/>
        <v>9,9</v>
      </c>
      <c r="L75" s="10" t="str">
        <f t="shared" si="17"/>
        <v>10,9</v>
      </c>
      <c r="M75" s="10" t="str">
        <f t="shared" si="18"/>
        <v>11,9</v>
      </c>
      <c r="N75" s="10" t="str">
        <f t="shared" si="18"/>
        <v>12,9</v>
      </c>
      <c r="O75" s="10" t="str">
        <f t="shared" si="18"/>
        <v>13,9</v>
      </c>
      <c r="P75" s="10" t="str">
        <f t="shared" si="18"/>
        <v>14,9</v>
      </c>
      <c r="Q75" s="10" t="str">
        <f t="shared" si="18"/>
        <v>15,9</v>
      </c>
      <c r="R75" s="10" t="str">
        <f t="shared" si="18"/>
        <v>16,9</v>
      </c>
      <c r="S75" s="10" t="str">
        <f t="shared" si="18"/>
        <v>17,9</v>
      </c>
      <c r="T75" s="5"/>
      <c r="U75" s="537">
        <v>71</v>
      </c>
      <c r="V75" s="535">
        <v>1</v>
      </c>
      <c r="W75" s="535">
        <v>17</v>
      </c>
      <c r="X75" s="535">
        <v>0</v>
      </c>
      <c r="Y75" s="535">
        <v>160</v>
      </c>
      <c r="Z75" s="195" t="str">
        <f t="shared" si="20"/>
        <v>1,18</v>
      </c>
      <c r="AA75" s="5"/>
      <c r="AB75" s="564">
        <v>71</v>
      </c>
      <c r="AC75" s="564">
        <v>1</v>
      </c>
      <c r="AD75" s="564">
        <v>14</v>
      </c>
      <c r="AE75" s="564" t="s">
        <v>825</v>
      </c>
      <c r="AF75" s="398" t="s">
        <v>770</v>
      </c>
      <c r="AG75" s="398">
        <v>0.1</v>
      </c>
      <c r="AH75" s="398">
        <v>102</v>
      </c>
      <c r="AI75" s="398">
        <v>200</v>
      </c>
      <c r="AJ75" s="398">
        <v>500</v>
      </c>
      <c r="AK75" s="398">
        <v>500</v>
      </c>
      <c r="AL75" s="564">
        <v>0</v>
      </c>
      <c r="AM75" s="564">
        <v>17</v>
      </c>
      <c r="AN75" s="564">
        <v>11</v>
      </c>
      <c r="AO75" s="195" t="str">
        <f t="shared" si="21"/>
        <v>12,18</v>
      </c>
      <c r="AP75" s="329" t="str">
        <f t="shared" si="22"/>
        <v>H</v>
      </c>
      <c r="AQ75" s="108">
        <f t="shared" si="13"/>
        <v>300</v>
      </c>
      <c r="AR75" s="108">
        <f t="shared" si="14"/>
        <v>0</v>
      </c>
      <c r="AS75" s="393"/>
      <c r="AT75" s="393"/>
      <c r="AU75" s="393"/>
      <c r="AV75" s="360"/>
      <c r="AW75" s="393"/>
      <c r="AX75" s="393"/>
      <c r="AY75" s="393"/>
      <c r="AZ75" s="393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</row>
    <row r="76" spans="1:81" ht="6.95" customHeight="1">
      <c r="A76" s="539">
        <f t="shared" si="19"/>
        <v>10</v>
      </c>
      <c r="B76" s="11">
        <f>COLUMN()</f>
        <v>2</v>
      </c>
      <c r="C76" s="10" t="str">
        <f t="shared" si="17"/>
        <v>1,10</v>
      </c>
      <c r="D76" s="10" t="str">
        <f t="shared" si="17"/>
        <v>2,10</v>
      </c>
      <c r="E76" s="10" t="str">
        <f t="shared" si="17"/>
        <v>3,10</v>
      </c>
      <c r="F76" s="10" t="str">
        <f t="shared" si="17"/>
        <v>4,10</v>
      </c>
      <c r="G76" s="10" t="str">
        <f t="shared" si="17"/>
        <v>5,10</v>
      </c>
      <c r="H76" s="10" t="str">
        <f t="shared" si="17"/>
        <v>6,10</v>
      </c>
      <c r="I76" s="10" t="str">
        <f t="shared" si="17"/>
        <v>7,10</v>
      </c>
      <c r="J76" s="10" t="str">
        <f t="shared" si="17"/>
        <v>8,10</v>
      </c>
      <c r="K76" s="10" t="str">
        <f t="shared" si="17"/>
        <v>9,10</v>
      </c>
      <c r="L76" s="10" t="str">
        <f t="shared" si="17"/>
        <v>10,10</v>
      </c>
      <c r="M76" s="10" t="str">
        <f t="shared" si="18"/>
        <v>11,10</v>
      </c>
      <c r="N76" s="10" t="str">
        <f t="shared" si="18"/>
        <v>12,10</v>
      </c>
      <c r="O76" s="10" t="str">
        <f t="shared" si="18"/>
        <v>13,10</v>
      </c>
      <c r="P76" s="10" t="str">
        <f t="shared" si="18"/>
        <v>14,10</v>
      </c>
      <c r="Q76" s="10" t="str">
        <f t="shared" si="18"/>
        <v>15,10</v>
      </c>
      <c r="R76" s="10" t="str">
        <f t="shared" si="18"/>
        <v>16,10</v>
      </c>
      <c r="S76" s="10" t="str">
        <f t="shared" si="18"/>
        <v>17,10</v>
      </c>
      <c r="T76" s="5"/>
      <c r="U76" s="537">
        <v>72</v>
      </c>
      <c r="V76" s="535">
        <v>1</v>
      </c>
      <c r="W76" s="535">
        <v>18</v>
      </c>
      <c r="X76" s="535">
        <v>0</v>
      </c>
      <c r="Y76" s="535">
        <v>160</v>
      </c>
      <c r="Z76" s="195" t="str">
        <f t="shared" si="20"/>
        <v>1,19</v>
      </c>
      <c r="AA76" s="5"/>
      <c r="AB76" s="564">
        <v>72</v>
      </c>
      <c r="AC76" s="564">
        <v>1</v>
      </c>
      <c r="AD76" s="564">
        <v>15</v>
      </c>
      <c r="AE76" s="564" t="s">
        <v>826</v>
      </c>
      <c r="AF76" s="398" t="s">
        <v>771</v>
      </c>
      <c r="AG76" s="398">
        <v>0.1</v>
      </c>
      <c r="AH76" s="398">
        <v>0</v>
      </c>
      <c r="AI76" s="398">
        <v>0</v>
      </c>
      <c r="AJ76" s="398">
        <v>0</v>
      </c>
      <c r="AK76" s="398">
        <v>0</v>
      </c>
      <c r="AL76" s="564">
        <v>1</v>
      </c>
      <c r="AM76" s="564">
        <v>17</v>
      </c>
      <c r="AN76" s="564">
        <v>10</v>
      </c>
      <c r="AO76" s="195" t="str">
        <f t="shared" si="21"/>
        <v>11,18</v>
      </c>
      <c r="AP76" s="329" t="str">
        <f t="shared" si="22"/>
        <v/>
      </c>
      <c r="AQ76" s="108">
        <f t="shared" si="13"/>
        <v>0</v>
      </c>
      <c r="AR76" s="108">
        <f t="shared" si="14"/>
        <v>0</v>
      </c>
      <c r="AS76" s="393"/>
      <c r="AT76" s="393"/>
      <c r="AU76" s="393"/>
      <c r="AV76" s="360"/>
      <c r="AW76" s="393"/>
      <c r="AX76" s="393"/>
      <c r="AY76" s="393"/>
      <c r="AZ76" s="393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</row>
    <row r="77" spans="1:81" ht="6.95" customHeight="1">
      <c r="A77" s="539">
        <f t="shared" si="19"/>
        <v>11</v>
      </c>
      <c r="B77" s="11">
        <f>COLUMN()</f>
        <v>2</v>
      </c>
      <c r="C77" s="10" t="str">
        <f t="shared" ref="C77:L86" si="23">_xlfn.CONCAT(COLUMN()-$B77,",",ROW()-C$66)</f>
        <v>1,11</v>
      </c>
      <c r="D77" s="10" t="str">
        <f t="shared" si="23"/>
        <v>2,11</v>
      </c>
      <c r="E77" s="10" t="str">
        <f t="shared" si="23"/>
        <v>3,11</v>
      </c>
      <c r="F77" s="10" t="str">
        <f t="shared" si="23"/>
        <v>4,11</v>
      </c>
      <c r="G77" s="10" t="str">
        <f t="shared" si="23"/>
        <v>5,11</v>
      </c>
      <c r="H77" s="10" t="str">
        <f t="shared" si="23"/>
        <v>6,11</v>
      </c>
      <c r="I77" s="10" t="str">
        <f t="shared" si="23"/>
        <v>7,11</v>
      </c>
      <c r="J77" s="10" t="str">
        <f t="shared" si="23"/>
        <v>8,11</v>
      </c>
      <c r="K77" s="10" t="str">
        <f t="shared" si="23"/>
        <v>9,11</v>
      </c>
      <c r="L77" s="10" t="str">
        <f t="shared" si="23"/>
        <v>10,11</v>
      </c>
      <c r="M77" s="10" t="str">
        <f t="shared" ref="M77:S86" si="24">_xlfn.CONCAT(COLUMN()-$B77,",",ROW()-M$66)</f>
        <v>11,11</v>
      </c>
      <c r="N77" s="10" t="str">
        <f t="shared" si="24"/>
        <v>12,11</v>
      </c>
      <c r="O77" s="10" t="str">
        <f t="shared" si="24"/>
        <v>13,11</v>
      </c>
      <c r="P77" s="10" t="str">
        <f t="shared" si="24"/>
        <v>14,11</v>
      </c>
      <c r="Q77" s="10" t="str">
        <f t="shared" si="24"/>
        <v>15,11</v>
      </c>
      <c r="R77" s="10" t="str">
        <f t="shared" si="24"/>
        <v>16,11</v>
      </c>
      <c r="S77" s="10" t="str">
        <f t="shared" si="24"/>
        <v>17,11</v>
      </c>
      <c r="T77" s="5"/>
      <c r="U77" s="537">
        <v>73</v>
      </c>
      <c r="V77" s="535">
        <v>1</v>
      </c>
      <c r="W77" s="535">
        <v>19</v>
      </c>
      <c r="X77" s="535">
        <v>0</v>
      </c>
      <c r="Y77" s="535">
        <v>160</v>
      </c>
      <c r="Z77" s="195" t="str">
        <f t="shared" si="20"/>
        <v>1,20</v>
      </c>
      <c r="AA77" s="5"/>
      <c r="AB77" s="564">
        <v>73</v>
      </c>
      <c r="AC77" s="564">
        <v>1</v>
      </c>
      <c r="AD77" s="564">
        <v>16</v>
      </c>
      <c r="AE77" s="564" t="s">
        <v>827</v>
      </c>
      <c r="AF77" s="398" t="s">
        <v>770</v>
      </c>
      <c r="AG77" s="398">
        <v>0.1</v>
      </c>
      <c r="AH77" s="398">
        <v>102</v>
      </c>
      <c r="AI77" s="398">
        <v>200</v>
      </c>
      <c r="AJ77" s="398">
        <v>500</v>
      </c>
      <c r="AK77" s="398">
        <v>500</v>
      </c>
      <c r="AL77" s="564">
        <v>0</v>
      </c>
      <c r="AM77" s="564">
        <v>18</v>
      </c>
      <c r="AN77" s="564">
        <v>5</v>
      </c>
      <c r="AO77" s="195" t="str">
        <f t="shared" si="21"/>
        <v>6,19</v>
      </c>
      <c r="AP77" s="329" t="str">
        <f t="shared" si="22"/>
        <v>H</v>
      </c>
      <c r="AQ77" s="108">
        <f t="shared" si="13"/>
        <v>300</v>
      </c>
      <c r="AR77" s="108">
        <f t="shared" si="14"/>
        <v>0</v>
      </c>
      <c r="AS77" s="393"/>
      <c r="AT77" s="393"/>
      <c r="AU77" s="393"/>
      <c r="AV77" s="360"/>
      <c r="AW77" s="393"/>
      <c r="AX77" s="393"/>
      <c r="AY77" s="393"/>
      <c r="AZ77" s="393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1:81" ht="6.95" customHeight="1">
      <c r="A78" s="539">
        <f t="shared" si="19"/>
        <v>12</v>
      </c>
      <c r="B78" s="11">
        <f>COLUMN()</f>
        <v>2</v>
      </c>
      <c r="C78" s="10" t="str">
        <f t="shared" si="23"/>
        <v>1,12</v>
      </c>
      <c r="D78" s="10" t="str">
        <f t="shared" si="23"/>
        <v>2,12</v>
      </c>
      <c r="E78" s="10" t="str">
        <f t="shared" si="23"/>
        <v>3,12</v>
      </c>
      <c r="F78" s="10" t="str">
        <f t="shared" si="23"/>
        <v>4,12</v>
      </c>
      <c r="G78" s="10" t="str">
        <f t="shared" si="23"/>
        <v>5,12</v>
      </c>
      <c r="H78" s="10" t="str">
        <f t="shared" si="23"/>
        <v>6,12</v>
      </c>
      <c r="I78" s="10" t="str">
        <f t="shared" si="23"/>
        <v>7,12</v>
      </c>
      <c r="J78" s="10" t="str">
        <f t="shared" si="23"/>
        <v>8,12</v>
      </c>
      <c r="K78" s="10" t="str">
        <f t="shared" si="23"/>
        <v>9,12</v>
      </c>
      <c r="L78" s="10" t="str">
        <f t="shared" si="23"/>
        <v>10,12</v>
      </c>
      <c r="M78" s="10" t="str">
        <f t="shared" si="24"/>
        <v>11,12</v>
      </c>
      <c r="N78" s="10" t="str">
        <f t="shared" si="24"/>
        <v>12,12</v>
      </c>
      <c r="O78" s="10" t="str">
        <f t="shared" si="24"/>
        <v>13,12</v>
      </c>
      <c r="P78" s="10" t="str">
        <f t="shared" si="24"/>
        <v>14,12</v>
      </c>
      <c r="Q78" s="10" t="str">
        <f t="shared" si="24"/>
        <v>15,12</v>
      </c>
      <c r="R78" s="10" t="str">
        <f t="shared" si="24"/>
        <v>16,12</v>
      </c>
      <c r="S78" s="10" t="str">
        <f t="shared" si="24"/>
        <v>17,12</v>
      </c>
      <c r="T78" s="5"/>
      <c r="U78" s="537">
        <v>74</v>
      </c>
      <c r="V78" s="535">
        <v>1</v>
      </c>
      <c r="W78" s="535">
        <v>20</v>
      </c>
      <c r="X78" s="535">
        <v>0</v>
      </c>
      <c r="Y78" s="535">
        <v>160</v>
      </c>
      <c r="Z78" s="195" t="str">
        <f t="shared" si="20"/>
        <v>1,21</v>
      </c>
      <c r="AA78" s="5"/>
      <c r="AB78" s="564">
        <v>74</v>
      </c>
      <c r="AC78" s="564">
        <v>1</v>
      </c>
      <c r="AD78" s="564">
        <v>17</v>
      </c>
      <c r="AE78" s="564" t="s">
        <v>828</v>
      </c>
      <c r="AF78" s="398" t="s">
        <v>771</v>
      </c>
      <c r="AG78" s="398">
        <v>0.1</v>
      </c>
      <c r="AH78" s="398">
        <v>0</v>
      </c>
      <c r="AI78" s="398">
        <v>0</v>
      </c>
      <c r="AJ78" s="398">
        <v>0</v>
      </c>
      <c r="AK78" s="398">
        <v>0</v>
      </c>
      <c r="AL78" s="564">
        <v>1</v>
      </c>
      <c r="AM78" s="564">
        <v>18</v>
      </c>
      <c r="AN78" s="564">
        <v>6</v>
      </c>
      <c r="AO78" s="195" t="str">
        <f t="shared" si="21"/>
        <v>7,19</v>
      </c>
      <c r="AP78" s="329" t="str">
        <f t="shared" si="22"/>
        <v/>
      </c>
      <c r="AQ78" s="108">
        <f t="shared" si="13"/>
        <v>0</v>
      </c>
      <c r="AR78" s="108">
        <f t="shared" si="14"/>
        <v>0</v>
      </c>
      <c r="AS78" s="393"/>
      <c r="AT78" s="393"/>
      <c r="AU78" s="393"/>
      <c r="AV78" s="360"/>
      <c r="AW78" s="393"/>
      <c r="AX78" s="393"/>
      <c r="AY78" s="393"/>
      <c r="AZ78" s="393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1:81" ht="6.95" customHeight="1">
      <c r="A79" s="539">
        <f t="shared" si="19"/>
        <v>13</v>
      </c>
      <c r="B79" s="11">
        <f>COLUMN()</f>
        <v>2</v>
      </c>
      <c r="C79" s="10" t="str">
        <f t="shared" si="23"/>
        <v>1,13</v>
      </c>
      <c r="D79" s="10" t="str">
        <f t="shared" si="23"/>
        <v>2,13</v>
      </c>
      <c r="E79" s="10" t="str">
        <f t="shared" si="23"/>
        <v>3,13</v>
      </c>
      <c r="F79" s="10" t="str">
        <f t="shared" si="23"/>
        <v>4,13</v>
      </c>
      <c r="G79" s="10" t="str">
        <f t="shared" si="23"/>
        <v>5,13</v>
      </c>
      <c r="H79" s="10" t="str">
        <f t="shared" si="23"/>
        <v>6,13</v>
      </c>
      <c r="I79" s="10" t="str">
        <f t="shared" si="23"/>
        <v>7,13</v>
      </c>
      <c r="J79" s="10" t="str">
        <f t="shared" si="23"/>
        <v>8,13</v>
      </c>
      <c r="K79" s="10" t="str">
        <f t="shared" si="23"/>
        <v>9,13</v>
      </c>
      <c r="L79" s="10" t="str">
        <f t="shared" si="23"/>
        <v>10,13</v>
      </c>
      <c r="M79" s="10" t="str">
        <f t="shared" si="24"/>
        <v>11,13</v>
      </c>
      <c r="N79" s="10" t="str">
        <f t="shared" si="24"/>
        <v>12,13</v>
      </c>
      <c r="O79" s="10" t="str">
        <f t="shared" si="24"/>
        <v>13,13</v>
      </c>
      <c r="P79" s="10" t="str">
        <f t="shared" si="24"/>
        <v>14,13</v>
      </c>
      <c r="Q79" s="10" t="str">
        <f t="shared" si="24"/>
        <v>15,13</v>
      </c>
      <c r="R79" s="10" t="str">
        <f t="shared" si="24"/>
        <v>16,13</v>
      </c>
      <c r="S79" s="10" t="str">
        <f t="shared" si="24"/>
        <v>17,13</v>
      </c>
      <c r="T79" s="5"/>
      <c r="U79" s="537">
        <v>75</v>
      </c>
      <c r="V79" s="535">
        <v>1</v>
      </c>
      <c r="W79" s="535">
        <v>21</v>
      </c>
      <c r="X79" s="535">
        <v>0</v>
      </c>
      <c r="Y79" s="535">
        <v>160</v>
      </c>
      <c r="Z79" s="195" t="str">
        <f t="shared" si="20"/>
        <v>1,22</v>
      </c>
      <c r="AA79" s="5"/>
      <c r="AB79" s="564">
        <v>75</v>
      </c>
      <c r="AC79" s="564">
        <v>1</v>
      </c>
      <c r="AD79" s="564">
        <v>18</v>
      </c>
      <c r="AE79" s="564" t="s">
        <v>829</v>
      </c>
      <c r="AF79" s="398" t="s">
        <v>770</v>
      </c>
      <c r="AG79" s="398">
        <v>0.1</v>
      </c>
      <c r="AH79" s="398">
        <v>102</v>
      </c>
      <c r="AI79" s="398">
        <v>200</v>
      </c>
      <c r="AJ79" s="398">
        <v>500</v>
      </c>
      <c r="AK79" s="398">
        <v>500</v>
      </c>
      <c r="AL79" s="564">
        <v>0</v>
      </c>
      <c r="AM79" s="564">
        <v>18</v>
      </c>
      <c r="AN79" s="564">
        <v>11</v>
      </c>
      <c r="AO79" s="195" t="str">
        <f t="shared" si="21"/>
        <v>12,19</v>
      </c>
      <c r="AP79" s="329" t="str">
        <f t="shared" si="22"/>
        <v>H</v>
      </c>
      <c r="AQ79" s="108">
        <f t="shared" si="13"/>
        <v>300</v>
      </c>
      <c r="AR79" s="108">
        <f t="shared" si="14"/>
        <v>0</v>
      </c>
      <c r="AS79" s="393"/>
      <c r="AT79" s="393"/>
      <c r="AU79" s="393"/>
      <c r="AV79" s="360"/>
      <c r="AW79" s="393"/>
      <c r="AX79" s="393"/>
      <c r="AY79" s="393"/>
      <c r="AZ79" s="393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ht="6.95" customHeight="1">
      <c r="A80" s="539">
        <f t="shared" si="19"/>
        <v>14</v>
      </c>
      <c r="B80" s="11">
        <f>COLUMN()</f>
        <v>2</v>
      </c>
      <c r="C80" s="10" t="str">
        <f t="shared" si="23"/>
        <v>1,14</v>
      </c>
      <c r="D80" s="10" t="str">
        <f t="shared" si="23"/>
        <v>2,14</v>
      </c>
      <c r="E80" s="10" t="str">
        <f t="shared" si="23"/>
        <v>3,14</v>
      </c>
      <c r="F80" s="10" t="str">
        <f t="shared" si="23"/>
        <v>4,14</v>
      </c>
      <c r="G80" s="10" t="str">
        <f t="shared" si="23"/>
        <v>5,14</v>
      </c>
      <c r="H80" s="10" t="str">
        <f t="shared" si="23"/>
        <v>6,14</v>
      </c>
      <c r="I80" s="10" t="str">
        <f t="shared" si="23"/>
        <v>7,14</v>
      </c>
      <c r="J80" s="10" t="str">
        <f t="shared" si="23"/>
        <v>8,14</v>
      </c>
      <c r="K80" s="10" t="str">
        <f t="shared" si="23"/>
        <v>9,14</v>
      </c>
      <c r="L80" s="10" t="str">
        <f t="shared" si="23"/>
        <v>10,14</v>
      </c>
      <c r="M80" s="10" t="str">
        <f t="shared" si="24"/>
        <v>11,14</v>
      </c>
      <c r="N80" s="10" t="str">
        <f t="shared" si="24"/>
        <v>12,14</v>
      </c>
      <c r="O80" s="10" t="str">
        <f t="shared" si="24"/>
        <v>13,14</v>
      </c>
      <c r="P80" s="10" t="str">
        <f t="shared" si="24"/>
        <v>14,14</v>
      </c>
      <c r="Q80" s="10" t="str">
        <f t="shared" si="24"/>
        <v>15,14</v>
      </c>
      <c r="R80" s="10" t="str">
        <f t="shared" si="24"/>
        <v>16,14</v>
      </c>
      <c r="S80" s="10" t="str">
        <f t="shared" si="24"/>
        <v>17,14</v>
      </c>
      <c r="T80" s="5"/>
      <c r="U80" s="537">
        <v>76</v>
      </c>
      <c r="V80" s="535">
        <v>1</v>
      </c>
      <c r="W80" s="535">
        <v>22</v>
      </c>
      <c r="X80" s="535">
        <v>0</v>
      </c>
      <c r="Y80" s="535">
        <v>160</v>
      </c>
      <c r="Z80" s="195" t="str">
        <f t="shared" si="20"/>
        <v>1,23</v>
      </c>
      <c r="AA80" s="5"/>
      <c r="AB80" s="564">
        <v>76</v>
      </c>
      <c r="AC80" s="564">
        <v>1</v>
      </c>
      <c r="AD80" s="564">
        <v>19</v>
      </c>
      <c r="AE80" s="564" t="s">
        <v>830</v>
      </c>
      <c r="AF80" s="398" t="s">
        <v>771</v>
      </c>
      <c r="AG80" s="398">
        <v>0.1</v>
      </c>
      <c r="AH80" s="398">
        <v>0</v>
      </c>
      <c r="AI80" s="398">
        <v>0</v>
      </c>
      <c r="AJ80" s="398">
        <v>0</v>
      </c>
      <c r="AK80" s="398">
        <v>0</v>
      </c>
      <c r="AL80" s="564">
        <v>1</v>
      </c>
      <c r="AM80" s="564">
        <v>18</v>
      </c>
      <c r="AN80" s="564">
        <v>10</v>
      </c>
      <c r="AO80" s="195" t="str">
        <f t="shared" si="21"/>
        <v>11,19</v>
      </c>
      <c r="AP80" s="329" t="str">
        <f t="shared" si="22"/>
        <v/>
      </c>
      <c r="AQ80" s="108">
        <f t="shared" si="13"/>
        <v>0</v>
      </c>
      <c r="AR80" s="108">
        <f t="shared" si="14"/>
        <v>0</v>
      </c>
      <c r="AS80" s="393"/>
      <c r="AT80" s="393"/>
      <c r="AU80" s="393"/>
      <c r="AV80" s="360"/>
      <c r="AW80" s="393"/>
      <c r="AX80" s="393"/>
      <c r="AY80" s="393"/>
      <c r="AZ80" s="393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</row>
    <row r="81" spans="1:81" ht="6.95" customHeight="1">
      <c r="A81" s="539">
        <f t="shared" si="19"/>
        <v>15</v>
      </c>
      <c r="B81" s="11">
        <f>COLUMN()</f>
        <v>2</v>
      </c>
      <c r="C81" s="10" t="str">
        <f t="shared" si="23"/>
        <v>1,15</v>
      </c>
      <c r="D81" s="10" t="str">
        <f t="shared" si="23"/>
        <v>2,15</v>
      </c>
      <c r="E81" s="10" t="str">
        <f t="shared" si="23"/>
        <v>3,15</v>
      </c>
      <c r="F81" s="10" t="str">
        <f t="shared" si="23"/>
        <v>4,15</v>
      </c>
      <c r="G81" s="10" t="str">
        <f t="shared" si="23"/>
        <v>5,15</v>
      </c>
      <c r="H81" s="10" t="str">
        <f t="shared" si="23"/>
        <v>6,15</v>
      </c>
      <c r="I81" s="10" t="str">
        <f t="shared" si="23"/>
        <v>7,15</v>
      </c>
      <c r="J81" s="10" t="str">
        <f t="shared" si="23"/>
        <v>8,15</v>
      </c>
      <c r="K81" s="10" t="str">
        <f t="shared" si="23"/>
        <v>9,15</v>
      </c>
      <c r="L81" s="10" t="str">
        <f t="shared" si="23"/>
        <v>10,15</v>
      </c>
      <c r="M81" s="10" t="str">
        <f t="shared" si="24"/>
        <v>11,15</v>
      </c>
      <c r="N81" s="10" t="str">
        <f t="shared" si="24"/>
        <v>12,15</v>
      </c>
      <c r="O81" s="10" t="str">
        <f t="shared" si="24"/>
        <v>13,15</v>
      </c>
      <c r="P81" s="10" t="str">
        <f t="shared" si="24"/>
        <v>14,15</v>
      </c>
      <c r="Q81" s="10" t="str">
        <f t="shared" si="24"/>
        <v>15,15</v>
      </c>
      <c r="R81" s="10" t="str">
        <f t="shared" si="24"/>
        <v>16,15</v>
      </c>
      <c r="S81" s="10" t="str">
        <f t="shared" si="24"/>
        <v>17,15</v>
      </c>
      <c r="T81" s="5"/>
      <c r="U81" s="537">
        <v>77</v>
      </c>
      <c r="V81" s="535">
        <v>1</v>
      </c>
      <c r="W81" s="535">
        <v>23</v>
      </c>
      <c r="X81" s="535">
        <v>0</v>
      </c>
      <c r="Y81" s="535">
        <v>160</v>
      </c>
      <c r="Z81" s="195" t="str">
        <f t="shared" si="20"/>
        <v>1,24</v>
      </c>
      <c r="AA81" s="5"/>
      <c r="AB81" s="564">
        <v>77</v>
      </c>
      <c r="AC81" s="564">
        <v>1</v>
      </c>
      <c r="AD81" s="564">
        <v>20</v>
      </c>
      <c r="AE81" s="564" t="s">
        <v>831</v>
      </c>
      <c r="AF81" s="398" t="s">
        <v>770</v>
      </c>
      <c r="AG81" s="398">
        <v>0.1</v>
      </c>
      <c r="AH81" s="398">
        <v>102</v>
      </c>
      <c r="AI81" s="398">
        <v>200</v>
      </c>
      <c r="AJ81" s="398">
        <v>500</v>
      </c>
      <c r="AK81" s="398">
        <v>500</v>
      </c>
      <c r="AL81" s="564">
        <v>0</v>
      </c>
      <c r="AM81" s="564">
        <v>19</v>
      </c>
      <c r="AN81" s="564">
        <v>5</v>
      </c>
      <c r="AO81" s="195" t="str">
        <f t="shared" si="21"/>
        <v>6,20</v>
      </c>
      <c r="AP81" s="329" t="str">
        <f t="shared" si="22"/>
        <v>H</v>
      </c>
      <c r="AQ81" s="108">
        <f t="shared" si="13"/>
        <v>300</v>
      </c>
      <c r="AR81" s="108">
        <f t="shared" si="14"/>
        <v>0</v>
      </c>
      <c r="AS81" s="393"/>
      <c r="AT81" s="393"/>
      <c r="AU81" s="393"/>
      <c r="AV81" s="360"/>
      <c r="AW81" s="393"/>
      <c r="AX81" s="393"/>
      <c r="AY81" s="393"/>
      <c r="AZ81" s="393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</row>
    <row r="82" spans="1:81" ht="6.95" customHeight="1">
      <c r="A82" s="539">
        <f t="shared" ref="A82:A83" si="25">A81+1</f>
        <v>16</v>
      </c>
      <c r="B82" s="11">
        <f>COLUMN()</f>
        <v>2</v>
      </c>
      <c r="C82" s="10" t="str">
        <f t="shared" si="23"/>
        <v>1,16</v>
      </c>
      <c r="D82" s="10" t="str">
        <f t="shared" si="23"/>
        <v>2,16</v>
      </c>
      <c r="E82" s="10" t="str">
        <f t="shared" si="23"/>
        <v>3,16</v>
      </c>
      <c r="F82" s="10" t="str">
        <f t="shared" si="23"/>
        <v>4,16</v>
      </c>
      <c r="G82" s="10" t="str">
        <f t="shared" si="23"/>
        <v>5,16</v>
      </c>
      <c r="H82" s="10" t="str">
        <f t="shared" si="23"/>
        <v>6,16</v>
      </c>
      <c r="I82" s="10" t="str">
        <f t="shared" si="23"/>
        <v>7,16</v>
      </c>
      <c r="J82" s="10" t="str">
        <f t="shared" si="23"/>
        <v>8,16</v>
      </c>
      <c r="K82" s="10" t="str">
        <f t="shared" si="23"/>
        <v>9,16</v>
      </c>
      <c r="L82" s="10" t="str">
        <f t="shared" si="23"/>
        <v>10,16</v>
      </c>
      <c r="M82" s="10" t="str">
        <f t="shared" si="24"/>
        <v>11,16</v>
      </c>
      <c r="N82" s="10" t="str">
        <f t="shared" si="24"/>
        <v>12,16</v>
      </c>
      <c r="O82" s="10" t="str">
        <f t="shared" si="24"/>
        <v>13,16</v>
      </c>
      <c r="P82" s="10" t="str">
        <f t="shared" si="24"/>
        <v>14,16</v>
      </c>
      <c r="Q82" s="10" t="str">
        <f t="shared" si="24"/>
        <v>15,16</v>
      </c>
      <c r="R82" s="10" t="str">
        <f t="shared" si="24"/>
        <v>16,16</v>
      </c>
      <c r="S82" s="10" t="str">
        <f t="shared" si="24"/>
        <v>17,16</v>
      </c>
      <c r="T82" s="5"/>
      <c r="U82" s="537">
        <v>78</v>
      </c>
      <c r="V82" s="535">
        <v>1</v>
      </c>
      <c r="W82" s="535">
        <v>24</v>
      </c>
      <c r="X82" s="535">
        <v>0</v>
      </c>
      <c r="Y82" s="535">
        <v>160</v>
      </c>
      <c r="Z82" s="195" t="str">
        <f t="shared" si="20"/>
        <v>1,25</v>
      </c>
      <c r="AA82" s="5"/>
      <c r="AB82" s="564">
        <v>78</v>
      </c>
      <c r="AC82" s="564">
        <v>1</v>
      </c>
      <c r="AD82" s="564">
        <v>21</v>
      </c>
      <c r="AE82" s="564" t="s">
        <v>832</v>
      </c>
      <c r="AF82" s="398" t="s">
        <v>771</v>
      </c>
      <c r="AG82" s="398">
        <v>0.1</v>
      </c>
      <c r="AH82" s="398">
        <v>0</v>
      </c>
      <c r="AI82" s="398">
        <v>0</v>
      </c>
      <c r="AJ82" s="398">
        <v>0</v>
      </c>
      <c r="AK82" s="398">
        <v>0</v>
      </c>
      <c r="AL82" s="564">
        <v>1</v>
      </c>
      <c r="AM82" s="564">
        <v>19</v>
      </c>
      <c r="AN82" s="564">
        <v>6</v>
      </c>
      <c r="AO82" s="195" t="str">
        <f t="shared" si="21"/>
        <v>7,20</v>
      </c>
      <c r="AP82" s="329" t="str">
        <f t="shared" si="22"/>
        <v/>
      </c>
      <c r="AQ82" s="108">
        <f t="shared" si="13"/>
        <v>0</v>
      </c>
      <c r="AR82" s="108">
        <f t="shared" si="14"/>
        <v>0</v>
      </c>
      <c r="AS82" s="393"/>
      <c r="AT82" s="393"/>
      <c r="AU82" s="393"/>
      <c r="AV82" s="360"/>
      <c r="AW82" s="393"/>
      <c r="AX82" s="393"/>
      <c r="AY82" s="393"/>
      <c r="AZ82" s="393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1:81" ht="6.95" customHeight="1">
      <c r="A83" s="539">
        <f t="shared" si="25"/>
        <v>17</v>
      </c>
      <c r="B83" s="11">
        <f>COLUMN()</f>
        <v>2</v>
      </c>
      <c r="C83" s="10" t="str">
        <f t="shared" si="23"/>
        <v>1,17</v>
      </c>
      <c r="D83" s="10" t="str">
        <f t="shared" si="23"/>
        <v>2,17</v>
      </c>
      <c r="E83" s="10" t="str">
        <f t="shared" si="23"/>
        <v>3,17</v>
      </c>
      <c r="F83" s="10" t="str">
        <f t="shared" si="23"/>
        <v>4,17</v>
      </c>
      <c r="G83" s="10" t="str">
        <f t="shared" si="23"/>
        <v>5,17</v>
      </c>
      <c r="H83" s="10" t="str">
        <f t="shared" si="23"/>
        <v>6,17</v>
      </c>
      <c r="I83" s="10" t="str">
        <f t="shared" si="23"/>
        <v>7,17</v>
      </c>
      <c r="J83" s="10" t="str">
        <f t="shared" si="23"/>
        <v>8,17</v>
      </c>
      <c r="K83" s="10" t="str">
        <f t="shared" si="23"/>
        <v>9,17</v>
      </c>
      <c r="L83" s="10" t="str">
        <f t="shared" si="23"/>
        <v>10,17</v>
      </c>
      <c r="M83" s="10" t="str">
        <f t="shared" si="24"/>
        <v>11,17</v>
      </c>
      <c r="N83" s="10" t="str">
        <f t="shared" si="24"/>
        <v>12,17</v>
      </c>
      <c r="O83" s="10" t="str">
        <f t="shared" si="24"/>
        <v>13,17</v>
      </c>
      <c r="P83" s="10" t="str">
        <f t="shared" si="24"/>
        <v>14,17</v>
      </c>
      <c r="Q83" s="10" t="str">
        <f t="shared" si="24"/>
        <v>15,17</v>
      </c>
      <c r="R83" s="10" t="str">
        <f t="shared" si="24"/>
        <v>16,17</v>
      </c>
      <c r="S83" s="10" t="str">
        <f t="shared" si="24"/>
        <v>17,17</v>
      </c>
      <c r="T83" s="5"/>
      <c r="U83" s="537">
        <v>79</v>
      </c>
      <c r="V83" s="535">
        <v>1</v>
      </c>
      <c r="W83" s="535">
        <v>25</v>
      </c>
      <c r="X83" s="535">
        <v>0</v>
      </c>
      <c r="Y83" s="535">
        <v>160</v>
      </c>
      <c r="Z83" s="195" t="str">
        <f t="shared" si="20"/>
        <v>1,26</v>
      </c>
      <c r="AA83" s="5"/>
      <c r="AB83" s="564">
        <v>79</v>
      </c>
      <c r="AC83" s="564">
        <v>1</v>
      </c>
      <c r="AD83" s="564">
        <v>22</v>
      </c>
      <c r="AE83" s="564" t="s">
        <v>833</v>
      </c>
      <c r="AF83" s="398" t="s">
        <v>770</v>
      </c>
      <c r="AG83" s="398">
        <v>0.1</v>
      </c>
      <c r="AH83" s="398">
        <v>102</v>
      </c>
      <c r="AI83" s="398">
        <v>200</v>
      </c>
      <c r="AJ83" s="398">
        <v>500</v>
      </c>
      <c r="AK83" s="398">
        <v>500</v>
      </c>
      <c r="AL83" s="564">
        <v>0</v>
      </c>
      <c r="AM83" s="564">
        <v>19</v>
      </c>
      <c r="AN83" s="564">
        <v>11</v>
      </c>
      <c r="AO83" s="195" t="str">
        <f t="shared" si="21"/>
        <v>12,20</v>
      </c>
      <c r="AP83" s="329" t="str">
        <f t="shared" si="22"/>
        <v>H</v>
      </c>
      <c r="AQ83" s="108">
        <f t="shared" si="13"/>
        <v>300</v>
      </c>
      <c r="AR83" s="108">
        <f t="shared" si="14"/>
        <v>0</v>
      </c>
      <c r="AS83" s="393"/>
      <c r="AT83" s="393"/>
      <c r="AU83" s="393"/>
      <c r="AV83" s="360"/>
      <c r="AW83" s="393"/>
      <c r="AX83" s="393"/>
      <c r="AY83" s="393"/>
      <c r="AZ83" s="393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1:81" ht="6.95" customHeight="1">
      <c r="A84" s="539">
        <f t="shared" ref="A84:A92" si="26">A83+1</f>
        <v>18</v>
      </c>
      <c r="B84" s="11">
        <f>COLUMN()</f>
        <v>2</v>
      </c>
      <c r="C84" s="10" t="str">
        <f t="shared" si="23"/>
        <v>1,18</v>
      </c>
      <c r="D84" s="10" t="str">
        <f t="shared" si="23"/>
        <v>2,18</v>
      </c>
      <c r="E84" s="10" t="str">
        <f t="shared" si="23"/>
        <v>3,18</v>
      </c>
      <c r="F84" s="10" t="str">
        <f t="shared" si="23"/>
        <v>4,18</v>
      </c>
      <c r="G84" s="10" t="str">
        <f t="shared" si="23"/>
        <v>5,18</v>
      </c>
      <c r="H84" s="10" t="str">
        <f t="shared" si="23"/>
        <v>6,18</v>
      </c>
      <c r="I84" s="10" t="str">
        <f t="shared" si="23"/>
        <v>7,18</v>
      </c>
      <c r="J84" s="10" t="str">
        <f t="shared" si="23"/>
        <v>8,18</v>
      </c>
      <c r="K84" s="10" t="str">
        <f t="shared" si="23"/>
        <v>9,18</v>
      </c>
      <c r="L84" s="10" t="str">
        <f t="shared" si="23"/>
        <v>10,18</v>
      </c>
      <c r="M84" s="10" t="str">
        <f t="shared" si="24"/>
        <v>11,18</v>
      </c>
      <c r="N84" s="10" t="str">
        <f t="shared" si="24"/>
        <v>12,18</v>
      </c>
      <c r="O84" s="10" t="str">
        <f t="shared" si="24"/>
        <v>13,18</v>
      </c>
      <c r="P84" s="10" t="str">
        <f t="shared" si="24"/>
        <v>14,18</v>
      </c>
      <c r="Q84" s="10" t="str">
        <f t="shared" si="24"/>
        <v>15,18</v>
      </c>
      <c r="R84" s="10" t="str">
        <f t="shared" si="24"/>
        <v>16,18</v>
      </c>
      <c r="S84" s="10" t="str">
        <f t="shared" si="24"/>
        <v>17,18</v>
      </c>
      <c r="T84" s="5"/>
      <c r="U84" s="537">
        <v>80</v>
      </c>
      <c r="V84" s="535">
        <v>1</v>
      </c>
      <c r="W84" s="535">
        <v>26</v>
      </c>
      <c r="X84" s="535">
        <v>0</v>
      </c>
      <c r="Y84" s="535">
        <v>160</v>
      </c>
      <c r="Z84" s="195" t="str">
        <f t="shared" si="20"/>
        <v>1,27</v>
      </c>
      <c r="AA84" s="5"/>
      <c r="AB84" s="564">
        <v>80</v>
      </c>
      <c r="AC84" s="564">
        <v>1</v>
      </c>
      <c r="AD84" s="564">
        <v>23</v>
      </c>
      <c r="AE84" s="564" t="s">
        <v>834</v>
      </c>
      <c r="AF84" s="398" t="s">
        <v>771</v>
      </c>
      <c r="AG84" s="398">
        <v>0.1</v>
      </c>
      <c r="AH84" s="398">
        <v>0</v>
      </c>
      <c r="AI84" s="398">
        <v>0</v>
      </c>
      <c r="AJ84" s="398">
        <v>0</v>
      </c>
      <c r="AK84" s="398">
        <v>0</v>
      </c>
      <c r="AL84" s="564">
        <v>1</v>
      </c>
      <c r="AM84" s="564">
        <v>19</v>
      </c>
      <c r="AN84" s="564">
        <v>10</v>
      </c>
      <c r="AO84" s="195" t="str">
        <f t="shared" si="21"/>
        <v>11,20</v>
      </c>
      <c r="AP84" s="329" t="str">
        <f t="shared" si="22"/>
        <v/>
      </c>
      <c r="AQ84" s="108">
        <f t="shared" si="13"/>
        <v>0</v>
      </c>
      <c r="AR84" s="108">
        <f t="shared" si="14"/>
        <v>0</v>
      </c>
      <c r="AS84" s="393"/>
      <c r="AT84" s="393"/>
      <c r="AU84" s="393"/>
      <c r="AV84" s="360"/>
      <c r="AW84" s="393"/>
      <c r="AX84" s="393"/>
      <c r="AY84" s="393"/>
      <c r="AZ84" s="393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1:81" ht="6.95" customHeight="1">
      <c r="A85" s="539">
        <f t="shared" si="26"/>
        <v>19</v>
      </c>
      <c r="B85" s="11">
        <f>COLUMN()</f>
        <v>2</v>
      </c>
      <c r="C85" s="10" t="str">
        <f t="shared" si="23"/>
        <v>1,19</v>
      </c>
      <c r="D85" s="10" t="str">
        <f t="shared" si="23"/>
        <v>2,19</v>
      </c>
      <c r="E85" s="10" t="str">
        <f t="shared" si="23"/>
        <v>3,19</v>
      </c>
      <c r="F85" s="10" t="str">
        <f t="shared" si="23"/>
        <v>4,19</v>
      </c>
      <c r="G85" s="10" t="str">
        <f t="shared" si="23"/>
        <v>5,19</v>
      </c>
      <c r="H85" s="10" t="str">
        <f t="shared" si="23"/>
        <v>6,19</v>
      </c>
      <c r="I85" s="10" t="str">
        <f t="shared" si="23"/>
        <v>7,19</v>
      </c>
      <c r="J85" s="10" t="str">
        <f t="shared" si="23"/>
        <v>8,19</v>
      </c>
      <c r="K85" s="10" t="str">
        <f t="shared" si="23"/>
        <v>9,19</v>
      </c>
      <c r="L85" s="10" t="str">
        <f t="shared" si="23"/>
        <v>10,19</v>
      </c>
      <c r="M85" s="10" t="str">
        <f t="shared" si="24"/>
        <v>11,19</v>
      </c>
      <c r="N85" s="10" t="str">
        <f t="shared" si="24"/>
        <v>12,19</v>
      </c>
      <c r="O85" s="10" t="str">
        <f t="shared" si="24"/>
        <v>13,19</v>
      </c>
      <c r="P85" s="10" t="str">
        <f t="shared" si="24"/>
        <v>14,19</v>
      </c>
      <c r="Q85" s="10" t="str">
        <f t="shared" si="24"/>
        <v>15,19</v>
      </c>
      <c r="R85" s="10" t="str">
        <f t="shared" si="24"/>
        <v>16,19</v>
      </c>
      <c r="S85" s="10" t="str">
        <f t="shared" si="24"/>
        <v>17,19</v>
      </c>
      <c r="T85" s="5"/>
      <c r="U85" s="537">
        <v>81</v>
      </c>
      <c r="V85" s="535">
        <v>1</v>
      </c>
      <c r="W85" s="535">
        <v>0</v>
      </c>
      <c r="X85" s="535">
        <v>16</v>
      </c>
      <c r="Y85" s="535">
        <v>140</v>
      </c>
      <c r="Z85" s="195" t="str">
        <f t="shared" si="20"/>
        <v>17,1</v>
      </c>
      <c r="AA85" s="5"/>
      <c r="AB85" s="564">
        <v>81</v>
      </c>
      <c r="AC85" s="564">
        <v>1</v>
      </c>
      <c r="AD85" s="564">
        <v>24</v>
      </c>
      <c r="AE85" s="564" t="s">
        <v>835</v>
      </c>
      <c r="AF85" s="398" t="s">
        <v>770</v>
      </c>
      <c r="AG85" s="398">
        <v>0.1</v>
      </c>
      <c r="AH85" s="398">
        <v>102</v>
      </c>
      <c r="AI85" s="398">
        <v>200</v>
      </c>
      <c r="AJ85" s="398">
        <v>500</v>
      </c>
      <c r="AK85" s="398">
        <v>500</v>
      </c>
      <c r="AL85" s="564">
        <v>0</v>
      </c>
      <c r="AM85" s="564">
        <v>20</v>
      </c>
      <c r="AN85" s="564">
        <v>5</v>
      </c>
      <c r="AO85" s="195" t="str">
        <f t="shared" si="21"/>
        <v>6,21</v>
      </c>
      <c r="AP85" s="329" t="str">
        <f t="shared" si="22"/>
        <v>H</v>
      </c>
      <c r="AQ85" s="108">
        <f t="shared" si="13"/>
        <v>300</v>
      </c>
      <c r="AR85" s="108">
        <f t="shared" si="14"/>
        <v>0</v>
      </c>
      <c r="AS85" s="393"/>
      <c r="AT85" s="393"/>
      <c r="AU85" s="393"/>
      <c r="AV85" s="360"/>
      <c r="AW85" s="393"/>
      <c r="AX85" s="393"/>
      <c r="AY85" s="393"/>
      <c r="AZ85" s="393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</row>
    <row r="86" spans="1:81" ht="6.95" customHeight="1">
      <c r="A86" s="539">
        <f t="shared" si="26"/>
        <v>20</v>
      </c>
      <c r="B86" s="11">
        <f>COLUMN()</f>
        <v>2</v>
      </c>
      <c r="C86" s="10" t="str">
        <f t="shared" si="23"/>
        <v>1,20</v>
      </c>
      <c r="D86" s="10" t="str">
        <f t="shared" si="23"/>
        <v>2,20</v>
      </c>
      <c r="E86" s="10" t="str">
        <f t="shared" si="23"/>
        <v>3,20</v>
      </c>
      <c r="F86" s="10" t="str">
        <f t="shared" si="23"/>
        <v>4,20</v>
      </c>
      <c r="G86" s="10" t="str">
        <f t="shared" si="23"/>
        <v>5,20</v>
      </c>
      <c r="H86" s="10" t="str">
        <f t="shared" si="23"/>
        <v>6,20</v>
      </c>
      <c r="I86" s="10" t="str">
        <f t="shared" si="23"/>
        <v>7,20</v>
      </c>
      <c r="J86" s="10" t="str">
        <f t="shared" si="23"/>
        <v>8,20</v>
      </c>
      <c r="K86" s="10" t="str">
        <f t="shared" si="23"/>
        <v>9,20</v>
      </c>
      <c r="L86" s="10" t="str">
        <f t="shared" si="23"/>
        <v>10,20</v>
      </c>
      <c r="M86" s="10" t="str">
        <f t="shared" si="24"/>
        <v>11,20</v>
      </c>
      <c r="N86" s="10" t="str">
        <f t="shared" si="24"/>
        <v>12,20</v>
      </c>
      <c r="O86" s="10" t="str">
        <f t="shared" si="24"/>
        <v>13,20</v>
      </c>
      <c r="P86" s="10" t="str">
        <f t="shared" si="24"/>
        <v>14,20</v>
      </c>
      <c r="Q86" s="10" t="str">
        <f t="shared" si="24"/>
        <v>15,20</v>
      </c>
      <c r="R86" s="10" t="str">
        <f t="shared" si="24"/>
        <v>16,20</v>
      </c>
      <c r="S86" s="10" t="str">
        <f t="shared" si="24"/>
        <v>17,20</v>
      </c>
      <c r="T86" s="5"/>
      <c r="U86" s="537">
        <v>82</v>
      </c>
      <c r="V86" s="535">
        <v>1</v>
      </c>
      <c r="W86" s="535">
        <v>1</v>
      </c>
      <c r="X86" s="535">
        <v>16</v>
      </c>
      <c r="Y86" s="535">
        <v>140</v>
      </c>
      <c r="Z86" s="195" t="str">
        <f t="shared" si="20"/>
        <v>17,2</v>
      </c>
      <c r="AA86" s="5"/>
      <c r="AB86" s="564">
        <v>82</v>
      </c>
      <c r="AC86" s="564">
        <v>1</v>
      </c>
      <c r="AD86" s="564">
        <v>25</v>
      </c>
      <c r="AE86" s="564" t="s">
        <v>836</v>
      </c>
      <c r="AF86" s="398" t="s">
        <v>770</v>
      </c>
      <c r="AG86" s="398">
        <v>0.1</v>
      </c>
      <c r="AH86" s="398">
        <v>102</v>
      </c>
      <c r="AI86" s="398">
        <v>200</v>
      </c>
      <c r="AJ86" s="398">
        <v>500</v>
      </c>
      <c r="AK86" s="398">
        <v>500</v>
      </c>
      <c r="AL86" s="564">
        <v>0</v>
      </c>
      <c r="AM86" s="564">
        <v>21</v>
      </c>
      <c r="AN86" s="564">
        <v>6</v>
      </c>
      <c r="AO86" s="195" t="str">
        <f t="shared" si="21"/>
        <v>7,22</v>
      </c>
      <c r="AP86" s="329" t="str">
        <f t="shared" si="22"/>
        <v>H</v>
      </c>
      <c r="AQ86" s="108">
        <f t="shared" si="13"/>
        <v>300</v>
      </c>
      <c r="AR86" s="108">
        <f t="shared" si="14"/>
        <v>0</v>
      </c>
      <c r="AS86" s="393"/>
      <c r="AT86" s="393"/>
      <c r="AU86" s="393"/>
      <c r="AV86" s="360"/>
      <c r="AW86" s="393"/>
      <c r="AX86" s="393"/>
      <c r="AY86" s="393"/>
      <c r="AZ86" s="393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</row>
    <row r="87" spans="1:81" ht="6.95" customHeight="1">
      <c r="A87" s="539">
        <f t="shared" si="26"/>
        <v>21</v>
      </c>
      <c r="B87" s="11">
        <f>COLUMN()</f>
        <v>2</v>
      </c>
      <c r="C87" s="10" t="str">
        <f t="shared" ref="C87:L92" si="27">_xlfn.CONCAT(COLUMN()-$B87,",",ROW()-C$66)</f>
        <v>1,21</v>
      </c>
      <c r="D87" s="10" t="str">
        <f t="shared" si="27"/>
        <v>2,21</v>
      </c>
      <c r="E87" s="10" t="str">
        <f t="shared" si="27"/>
        <v>3,21</v>
      </c>
      <c r="F87" s="10" t="str">
        <f t="shared" si="27"/>
        <v>4,21</v>
      </c>
      <c r="G87" s="10" t="str">
        <f t="shared" si="27"/>
        <v>5,21</v>
      </c>
      <c r="H87" s="10" t="str">
        <f t="shared" si="27"/>
        <v>6,21</v>
      </c>
      <c r="I87" s="10" t="str">
        <f t="shared" si="27"/>
        <v>7,21</v>
      </c>
      <c r="J87" s="10" t="str">
        <f t="shared" si="27"/>
        <v>8,21</v>
      </c>
      <c r="K87" s="10" t="str">
        <f t="shared" si="27"/>
        <v>9,21</v>
      </c>
      <c r="L87" s="10" t="str">
        <f t="shared" si="27"/>
        <v>10,21</v>
      </c>
      <c r="M87" s="10" t="str">
        <f t="shared" ref="M87:S92" si="28">_xlfn.CONCAT(COLUMN()-$B87,",",ROW()-M$66)</f>
        <v>11,21</v>
      </c>
      <c r="N87" s="10" t="str">
        <f t="shared" si="28"/>
        <v>12,21</v>
      </c>
      <c r="O87" s="10" t="str">
        <f t="shared" si="28"/>
        <v>13,21</v>
      </c>
      <c r="P87" s="10" t="str">
        <f t="shared" si="28"/>
        <v>14,21</v>
      </c>
      <c r="Q87" s="10" t="str">
        <f t="shared" si="28"/>
        <v>15,21</v>
      </c>
      <c r="R87" s="10" t="str">
        <f t="shared" si="28"/>
        <v>16,21</v>
      </c>
      <c r="S87" s="10" t="str">
        <f t="shared" si="28"/>
        <v>17,21</v>
      </c>
      <c r="T87" s="5"/>
      <c r="U87" s="537">
        <v>83</v>
      </c>
      <c r="V87" s="535">
        <v>1</v>
      </c>
      <c r="W87" s="535">
        <v>2</v>
      </c>
      <c r="X87" s="535">
        <v>16</v>
      </c>
      <c r="Y87" s="535">
        <v>140</v>
      </c>
      <c r="Z87" s="195" t="str">
        <f t="shared" si="20"/>
        <v>17,3</v>
      </c>
      <c r="AA87" s="5"/>
      <c r="AB87" s="564">
        <v>83</v>
      </c>
      <c r="AC87" s="564">
        <v>1</v>
      </c>
      <c r="AD87" s="564">
        <v>26</v>
      </c>
      <c r="AE87" s="564" t="s">
        <v>837</v>
      </c>
      <c r="AF87" s="398" t="s">
        <v>771</v>
      </c>
      <c r="AG87" s="398">
        <v>0.1</v>
      </c>
      <c r="AH87" s="398">
        <v>0</v>
      </c>
      <c r="AI87" s="398">
        <v>0</v>
      </c>
      <c r="AJ87" s="398">
        <v>0</v>
      </c>
      <c r="AK87" s="398">
        <v>0</v>
      </c>
      <c r="AL87" s="564">
        <v>1</v>
      </c>
      <c r="AM87" s="564">
        <v>20</v>
      </c>
      <c r="AN87" s="564">
        <v>6</v>
      </c>
      <c r="AO87" s="195" t="str">
        <f t="shared" si="21"/>
        <v>7,21</v>
      </c>
      <c r="AP87" s="329" t="str">
        <f t="shared" si="22"/>
        <v/>
      </c>
      <c r="AQ87" s="108">
        <f t="shared" si="13"/>
        <v>0</v>
      </c>
      <c r="AR87" s="108">
        <f t="shared" si="14"/>
        <v>0</v>
      </c>
      <c r="AS87" s="393"/>
      <c r="AT87" s="393"/>
      <c r="AU87" s="393"/>
      <c r="AV87" s="360"/>
      <c r="AW87" s="393"/>
      <c r="AX87" s="393"/>
      <c r="AY87" s="393"/>
      <c r="AZ87" s="393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ht="6.95" customHeight="1">
      <c r="A88" s="539">
        <f t="shared" si="26"/>
        <v>22</v>
      </c>
      <c r="B88" s="11">
        <f>COLUMN()</f>
        <v>2</v>
      </c>
      <c r="C88" s="10" t="str">
        <f t="shared" si="27"/>
        <v>1,22</v>
      </c>
      <c r="D88" s="10" t="str">
        <f t="shared" si="27"/>
        <v>2,22</v>
      </c>
      <c r="E88" s="10" t="str">
        <f t="shared" si="27"/>
        <v>3,22</v>
      </c>
      <c r="F88" s="10" t="str">
        <f t="shared" si="27"/>
        <v>4,22</v>
      </c>
      <c r="G88" s="10" t="str">
        <f t="shared" si="27"/>
        <v>5,22</v>
      </c>
      <c r="H88" s="10" t="str">
        <f t="shared" si="27"/>
        <v>6,22</v>
      </c>
      <c r="I88" s="10" t="str">
        <f t="shared" si="27"/>
        <v>7,22</v>
      </c>
      <c r="J88" s="10" t="str">
        <f t="shared" si="27"/>
        <v>8,22</v>
      </c>
      <c r="K88" s="10" t="str">
        <f t="shared" si="27"/>
        <v>9,22</v>
      </c>
      <c r="L88" s="10" t="str">
        <f t="shared" si="27"/>
        <v>10,22</v>
      </c>
      <c r="M88" s="10" t="str">
        <f t="shared" si="28"/>
        <v>11,22</v>
      </c>
      <c r="N88" s="10" t="str">
        <f t="shared" si="28"/>
        <v>12,22</v>
      </c>
      <c r="O88" s="10" t="str">
        <f t="shared" si="28"/>
        <v>13,22</v>
      </c>
      <c r="P88" s="10" t="str">
        <f t="shared" si="28"/>
        <v>14,22</v>
      </c>
      <c r="Q88" s="10" t="str">
        <f t="shared" si="28"/>
        <v>15,22</v>
      </c>
      <c r="R88" s="10" t="str">
        <f t="shared" si="28"/>
        <v>16,22</v>
      </c>
      <c r="S88" s="10" t="str">
        <f t="shared" si="28"/>
        <v>17,22</v>
      </c>
      <c r="T88" s="5"/>
      <c r="U88" s="537">
        <v>84</v>
      </c>
      <c r="V88" s="535">
        <v>1</v>
      </c>
      <c r="W88" s="535">
        <v>3</v>
      </c>
      <c r="X88" s="535">
        <v>16</v>
      </c>
      <c r="Y88" s="535">
        <v>140</v>
      </c>
      <c r="Z88" s="195" t="str">
        <f t="shared" si="20"/>
        <v>17,4</v>
      </c>
      <c r="AA88" s="5"/>
      <c r="AB88" s="564">
        <v>84</v>
      </c>
      <c r="AC88" s="564">
        <v>1</v>
      </c>
      <c r="AD88" s="564">
        <v>27</v>
      </c>
      <c r="AE88" s="564" t="s">
        <v>838</v>
      </c>
      <c r="AF88" s="398" t="s">
        <v>770</v>
      </c>
      <c r="AG88" s="398">
        <v>0.1</v>
      </c>
      <c r="AH88" s="398">
        <v>102</v>
      </c>
      <c r="AI88" s="398">
        <v>200</v>
      </c>
      <c r="AJ88" s="398">
        <v>500</v>
      </c>
      <c r="AK88" s="398">
        <v>500</v>
      </c>
      <c r="AL88" s="564">
        <v>0</v>
      </c>
      <c r="AM88" s="564">
        <v>21</v>
      </c>
      <c r="AN88" s="564">
        <v>7</v>
      </c>
      <c r="AO88" s="195" t="str">
        <f t="shared" si="21"/>
        <v>8,22</v>
      </c>
      <c r="AP88" s="329" t="str">
        <f t="shared" si="22"/>
        <v>H</v>
      </c>
      <c r="AQ88" s="108">
        <f t="shared" si="13"/>
        <v>300</v>
      </c>
      <c r="AR88" s="108">
        <f t="shared" si="14"/>
        <v>0</v>
      </c>
      <c r="AS88" s="393"/>
      <c r="AT88" s="393"/>
      <c r="AU88" s="393"/>
      <c r="AV88" s="360"/>
      <c r="AW88" s="393"/>
      <c r="AX88" s="393"/>
      <c r="AY88" s="393"/>
      <c r="AZ88" s="393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ht="6.95" customHeight="1">
      <c r="A89" s="539">
        <f t="shared" si="26"/>
        <v>23</v>
      </c>
      <c r="B89" s="11">
        <f>COLUMN()</f>
        <v>2</v>
      </c>
      <c r="C89" s="10" t="str">
        <f t="shared" si="27"/>
        <v>1,23</v>
      </c>
      <c r="D89" s="10" t="str">
        <f t="shared" si="27"/>
        <v>2,23</v>
      </c>
      <c r="E89" s="10" t="str">
        <f t="shared" si="27"/>
        <v>3,23</v>
      </c>
      <c r="F89" s="10" t="str">
        <f t="shared" si="27"/>
        <v>4,23</v>
      </c>
      <c r="G89" s="10" t="str">
        <f t="shared" si="27"/>
        <v>5,23</v>
      </c>
      <c r="H89" s="10" t="str">
        <f t="shared" si="27"/>
        <v>6,23</v>
      </c>
      <c r="I89" s="10" t="str">
        <f t="shared" si="27"/>
        <v>7,23</v>
      </c>
      <c r="J89" s="10" t="str">
        <f t="shared" si="27"/>
        <v>8,23</v>
      </c>
      <c r="K89" s="10" t="str">
        <f t="shared" si="27"/>
        <v>9,23</v>
      </c>
      <c r="L89" s="10" t="str">
        <f t="shared" si="27"/>
        <v>10,23</v>
      </c>
      <c r="M89" s="10" t="str">
        <f t="shared" si="28"/>
        <v>11,23</v>
      </c>
      <c r="N89" s="10" t="str">
        <f t="shared" si="28"/>
        <v>12,23</v>
      </c>
      <c r="O89" s="10" t="str">
        <f t="shared" si="28"/>
        <v>13,23</v>
      </c>
      <c r="P89" s="10" t="str">
        <f t="shared" si="28"/>
        <v>14,23</v>
      </c>
      <c r="Q89" s="10" t="str">
        <f t="shared" si="28"/>
        <v>15,23</v>
      </c>
      <c r="R89" s="10" t="str">
        <f t="shared" si="28"/>
        <v>16,23</v>
      </c>
      <c r="S89" s="10" t="str">
        <f t="shared" si="28"/>
        <v>17,23</v>
      </c>
      <c r="T89" s="5"/>
      <c r="U89" s="537">
        <v>85</v>
      </c>
      <c r="V89" s="535">
        <v>1</v>
      </c>
      <c r="W89" s="535">
        <v>4</v>
      </c>
      <c r="X89" s="535">
        <v>16</v>
      </c>
      <c r="Y89" s="535">
        <v>140</v>
      </c>
      <c r="Z89" s="195" t="str">
        <f t="shared" si="20"/>
        <v>17,5</v>
      </c>
      <c r="AA89" s="5"/>
      <c r="AB89" s="564">
        <v>85</v>
      </c>
      <c r="AC89" s="564">
        <v>1</v>
      </c>
      <c r="AD89" s="564">
        <v>28</v>
      </c>
      <c r="AE89" s="564" t="s">
        <v>839</v>
      </c>
      <c r="AF89" s="398" t="s">
        <v>771</v>
      </c>
      <c r="AG89" s="398">
        <v>0.1</v>
      </c>
      <c r="AH89" s="398">
        <v>0</v>
      </c>
      <c r="AI89" s="398">
        <v>0</v>
      </c>
      <c r="AJ89" s="398">
        <v>0</v>
      </c>
      <c r="AK89" s="398">
        <v>0</v>
      </c>
      <c r="AL89" s="564">
        <v>1</v>
      </c>
      <c r="AM89" s="564">
        <v>20</v>
      </c>
      <c r="AN89" s="564">
        <v>7</v>
      </c>
      <c r="AO89" s="195" t="str">
        <f t="shared" si="21"/>
        <v>8,21</v>
      </c>
      <c r="AP89" s="329" t="str">
        <f t="shared" si="22"/>
        <v/>
      </c>
      <c r="AQ89" s="108">
        <f t="shared" si="13"/>
        <v>0</v>
      </c>
      <c r="AR89" s="108">
        <f t="shared" si="14"/>
        <v>0</v>
      </c>
      <c r="AS89" s="393"/>
      <c r="AT89" s="393"/>
      <c r="AU89" s="393"/>
      <c r="AV89" s="360"/>
      <c r="AW89" s="393"/>
      <c r="AX89" s="393"/>
      <c r="AY89" s="393"/>
      <c r="AZ89" s="393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ht="6.95" customHeight="1">
      <c r="A90" s="539">
        <f t="shared" si="26"/>
        <v>24</v>
      </c>
      <c r="B90" s="11">
        <f>COLUMN()</f>
        <v>2</v>
      </c>
      <c r="C90" s="10" t="str">
        <f t="shared" si="27"/>
        <v>1,24</v>
      </c>
      <c r="D90" s="10" t="str">
        <f t="shared" si="27"/>
        <v>2,24</v>
      </c>
      <c r="E90" s="10" t="str">
        <f t="shared" si="27"/>
        <v>3,24</v>
      </c>
      <c r="F90" s="10" t="str">
        <f t="shared" si="27"/>
        <v>4,24</v>
      </c>
      <c r="G90" s="10" t="str">
        <f t="shared" si="27"/>
        <v>5,24</v>
      </c>
      <c r="H90" s="10" t="str">
        <f t="shared" si="27"/>
        <v>6,24</v>
      </c>
      <c r="I90" s="10" t="str">
        <f t="shared" si="27"/>
        <v>7,24</v>
      </c>
      <c r="J90" s="10" t="str">
        <f t="shared" si="27"/>
        <v>8,24</v>
      </c>
      <c r="K90" s="10" t="str">
        <f t="shared" si="27"/>
        <v>9,24</v>
      </c>
      <c r="L90" s="10" t="str">
        <f t="shared" si="27"/>
        <v>10,24</v>
      </c>
      <c r="M90" s="10" t="str">
        <f t="shared" si="28"/>
        <v>11,24</v>
      </c>
      <c r="N90" s="10" t="str">
        <f t="shared" si="28"/>
        <v>12,24</v>
      </c>
      <c r="O90" s="10" t="str">
        <f t="shared" si="28"/>
        <v>13,24</v>
      </c>
      <c r="P90" s="10" t="str">
        <f t="shared" si="28"/>
        <v>14,24</v>
      </c>
      <c r="Q90" s="10" t="str">
        <f t="shared" si="28"/>
        <v>15,24</v>
      </c>
      <c r="R90" s="10" t="str">
        <f t="shared" si="28"/>
        <v>16,24</v>
      </c>
      <c r="S90" s="10" t="str">
        <f t="shared" si="28"/>
        <v>17,24</v>
      </c>
      <c r="T90" s="5"/>
      <c r="U90" s="537">
        <v>86</v>
      </c>
      <c r="V90" s="535">
        <v>1</v>
      </c>
      <c r="W90" s="535">
        <v>5</v>
      </c>
      <c r="X90" s="535">
        <v>16</v>
      </c>
      <c r="Y90" s="535">
        <v>140</v>
      </c>
      <c r="Z90" s="195" t="str">
        <f t="shared" si="20"/>
        <v>17,6</v>
      </c>
      <c r="AA90" s="5"/>
      <c r="AB90" s="564">
        <v>86</v>
      </c>
      <c r="AC90" s="564">
        <v>1</v>
      </c>
      <c r="AD90" s="564">
        <v>29</v>
      </c>
      <c r="AE90" s="564" t="s">
        <v>840</v>
      </c>
      <c r="AF90" s="398" t="s">
        <v>770</v>
      </c>
      <c r="AG90" s="398">
        <v>0.1</v>
      </c>
      <c r="AH90" s="398">
        <v>102</v>
      </c>
      <c r="AI90" s="398">
        <v>200</v>
      </c>
      <c r="AJ90" s="398">
        <v>500</v>
      </c>
      <c r="AK90" s="398">
        <v>500</v>
      </c>
      <c r="AL90" s="564">
        <v>0</v>
      </c>
      <c r="AM90" s="564">
        <v>21</v>
      </c>
      <c r="AN90" s="564">
        <v>8</v>
      </c>
      <c r="AO90" s="195" t="str">
        <f t="shared" si="21"/>
        <v>9,22</v>
      </c>
      <c r="AP90" s="329" t="str">
        <f t="shared" si="22"/>
        <v>H</v>
      </c>
      <c r="AQ90" s="108">
        <f t="shared" si="13"/>
        <v>300</v>
      </c>
      <c r="AR90" s="108">
        <f t="shared" si="14"/>
        <v>0</v>
      </c>
      <c r="AS90" s="393"/>
      <c r="AT90" s="393"/>
      <c r="AU90" s="393"/>
      <c r="AV90" s="360"/>
      <c r="AW90" s="393"/>
      <c r="AX90" s="393"/>
      <c r="AY90" s="393"/>
      <c r="AZ90" s="393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</row>
    <row r="91" spans="1:81" ht="6.95" customHeight="1">
      <c r="A91" s="539">
        <f t="shared" si="26"/>
        <v>25</v>
      </c>
      <c r="B91" s="11">
        <f>COLUMN()</f>
        <v>2</v>
      </c>
      <c r="C91" s="10" t="str">
        <f t="shared" si="27"/>
        <v>1,25</v>
      </c>
      <c r="D91" s="10" t="str">
        <f t="shared" si="27"/>
        <v>2,25</v>
      </c>
      <c r="E91" s="10" t="str">
        <f t="shared" si="27"/>
        <v>3,25</v>
      </c>
      <c r="F91" s="10" t="str">
        <f t="shared" si="27"/>
        <v>4,25</v>
      </c>
      <c r="G91" s="10" t="str">
        <f t="shared" si="27"/>
        <v>5,25</v>
      </c>
      <c r="H91" s="10" t="str">
        <f t="shared" si="27"/>
        <v>6,25</v>
      </c>
      <c r="I91" s="10" t="str">
        <f t="shared" si="27"/>
        <v>7,25</v>
      </c>
      <c r="J91" s="10" t="str">
        <f t="shared" si="27"/>
        <v>8,25</v>
      </c>
      <c r="K91" s="10" t="str">
        <f t="shared" si="27"/>
        <v>9,25</v>
      </c>
      <c r="L91" s="10" t="str">
        <f t="shared" si="27"/>
        <v>10,25</v>
      </c>
      <c r="M91" s="10" t="str">
        <f t="shared" si="28"/>
        <v>11,25</v>
      </c>
      <c r="N91" s="10" t="str">
        <f t="shared" si="28"/>
        <v>12,25</v>
      </c>
      <c r="O91" s="10" t="str">
        <f t="shared" si="28"/>
        <v>13,25</v>
      </c>
      <c r="P91" s="10" t="str">
        <f t="shared" si="28"/>
        <v>14,25</v>
      </c>
      <c r="Q91" s="10" t="str">
        <f t="shared" si="28"/>
        <v>15,25</v>
      </c>
      <c r="R91" s="10" t="str">
        <f t="shared" si="28"/>
        <v>16,25</v>
      </c>
      <c r="S91" s="10" t="str">
        <f t="shared" si="28"/>
        <v>17,25</v>
      </c>
      <c r="T91" s="5"/>
      <c r="U91" s="537">
        <v>87</v>
      </c>
      <c r="V91" s="535">
        <v>1</v>
      </c>
      <c r="W91" s="535">
        <v>6</v>
      </c>
      <c r="X91" s="535">
        <v>16</v>
      </c>
      <c r="Y91" s="535">
        <v>140</v>
      </c>
      <c r="Z91" s="195" t="str">
        <f t="shared" si="20"/>
        <v>17,7</v>
      </c>
      <c r="AA91" s="5"/>
      <c r="AB91" s="564">
        <v>87</v>
      </c>
      <c r="AC91" s="564">
        <v>1</v>
      </c>
      <c r="AD91" s="564">
        <v>30</v>
      </c>
      <c r="AE91" s="564" t="s">
        <v>841</v>
      </c>
      <c r="AF91" s="398" t="s">
        <v>771</v>
      </c>
      <c r="AG91" s="398">
        <v>0.1</v>
      </c>
      <c r="AH91" s="398">
        <v>0</v>
      </c>
      <c r="AI91" s="398">
        <v>0</v>
      </c>
      <c r="AJ91" s="398">
        <v>0</v>
      </c>
      <c r="AK91" s="398">
        <v>0</v>
      </c>
      <c r="AL91" s="564">
        <v>1</v>
      </c>
      <c r="AM91" s="564">
        <v>20</v>
      </c>
      <c r="AN91" s="564">
        <v>8</v>
      </c>
      <c r="AO91" s="195" t="str">
        <f t="shared" si="21"/>
        <v>9,21</v>
      </c>
      <c r="AP91" s="329" t="str">
        <f t="shared" si="22"/>
        <v/>
      </c>
      <c r="AQ91" s="108">
        <f t="shared" si="13"/>
        <v>0</v>
      </c>
      <c r="AR91" s="108">
        <f t="shared" si="14"/>
        <v>0</v>
      </c>
      <c r="AS91" s="393"/>
      <c r="AT91" s="393"/>
      <c r="AU91" s="393"/>
      <c r="AV91" s="360"/>
      <c r="AW91" s="393"/>
      <c r="AX91" s="393"/>
      <c r="AY91" s="393"/>
      <c r="AZ91" s="393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</row>
    <row r="92" spans="1:81" ht="6.95" customHeight="1">
      <c r="A92" s="539">
        <f t="shared" si="26"/>
        <v>26</v>
      </c>
      <c r="B92" s="11">
        <f>COLUMN()</f>
        <v>2</v>
      </c>
      <c r="C92" s="10" t="str">
        <f t="shared" si="27"/>
        <v>1,26</v>
      </c>
      <c r="D92" s="10" t="str">
        <f t="shared" si="27"/>
        <v>2,26</v>
      </c>
      <c r="E92" s="10" t="str">
        <f t="shared" si="27"/>
        <v>3,26</v>
      </c>
      <c r="F92" s="10" t="str">
        <f t="shared" si="27"/>
        <v>4,26</v>
      </c>
      <c r="G92" s="10" t="str">
        <f t="shared" si="27"/>
        <v>5,26</v>
      </c>
      <c r="H92" s="10" t="str">
        <f t="shared" si="27"/>
        <v>6,26</v>
      </c>
      <c r="I92" s="10" t="str">
        <f t="shared" si="27"/>
        <v>7,26</v>
      </c>
      <c r="J92" s="10" t="str">
        <f t="shared" si="27"/>
        <v>8,26</v>
      </c>
      <c r="K92" s="10" t="str">
        <f t="shared" si="27"/>
        <v>9,26</v>
      </c>
      <c r="L92" s="10" t="str">
        <f t="shared" si="27"/>
        <v>10,26</v>
      </c>
      <c r="M92" s="10" t="str">
        <f t="shared" si="28"/>
        <v>11,26</v>
      </c>
      <c r="N92" s="10" t="str">
        <f t="shared" si="28"/>
        <v>12,26</v>
      </c>
      <c r="O92" s="10" t="str">
        <f t="shared" si="28"/>
        <v>13,26</v>
      </c>
      <c r="P92" s="10" t="str">
        <f t="shared" si="28"/>
        <v>14,26</v>
      </c>
      <c r="Q92" s="10" t="str">
        <f t="shared" si="28"/>
        <v>15,26</v>
      </c>
      <c r="R92" s="10" t="str">
        <f t="shared" si="28"/>
        <v>16,26</v>
      </c>
      <c r="S92" s="10" t="str">
        <f t="shared" si="28"/>
        <v>17,26</v>
      </c>
      <c r="T92" s="5"/>
      <c r="U92" s="537">
        <v>88</v>
      </c>
      <c r="V92" s="535">
        <v>1</v>
      </c>
      <c r="W92" s="535">
        <v>7</v>
      </c>
      <c r="X92" s="535">
        <v>16</v>
      </c>
      <c r="Y92" s="535">
        <v>140</v>
      </c>
      <c r="Z92" s="195" t="str">
        <f t="shared" si="20"/>
        <v>17,8</v>
      </c>
      <c r="AA92" s="5"/>
      <c r="AB92" s="564">
        <v>88</v>
      </c>
      <c r="AC92" s="564">
        <v>1</v>
      </c>
      <c r="AD92" s="564">
        <v>31</v>
      </c>
      <c r="AE92" s="564" t="s">
        <v>842</v>
      </c>
      <c r="AF92" s="398" t="s">
        <v>770</v>
      </c>
      <c r="AG92" s="398">
        <v>0.1</v>
      </c>
      <c r="AH92" s="398">
        <v>102</v>
      </c>
      <c r="AI92" s="398">
        <v>200</v>
      </c>
      <c r="AJ92" s="398">
        <v>500</v>
      </c>
      <c r="AK92" s="398">
        <v>500</v>
      </c>
      <c r="AL92" s="564">
        <v>0</v>
      </c>
      <c r="AM92" s="564">
        <v>21</v>
      </c>
      <c r="AN92" s="564">
        <v>9</v>
      </c>
      <c r="AO92" s="195" t="str">
        <f t="shared" si="21"/>
        <v>10,22</v>
      </c>
      <c r="AP92" s="329" t="str">
        <f t="shared" si="22"/>
        <v>H</v>
      </c>
      <c r="AQ92" s="108">
        <f t="shared" si="13"/>
        <v>300</v>
      </c>
      <c r="AR92" s="108">
        <f t="shared" si="14"/>
        <v>0</v>
      </c>
      <c r="AS92" s="393"/>
      <c r="AT92" s="393"/>
      <c r="AU92" s="393"/>
      <c r="AV92" s="360"/>
      <c r="AW92" s="393"/>
      <c r="AX92" s="393"/>
      <c r="AY92" s="393"/>
      <c r="AZ92" s="393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1:81" ht="6.9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37">
        <v>89</v>
      </c>
      <c r="V93" s="535">
        <v>1</v>
      </c>
      <c r="W93" s="535">
        <v>8</v>
      </c>
      <c r="X93" s="535">
        <v>16</v>
      </c>
      <c r="Y93" s="535">
        <v>140</v>
      </c>
      <c r="Z93" s="195" t="str">
        <f t="shared" si="20"/>
        <v>17,9</v>
      </c>
      <c r="AA93" s="5"/>
      <c r="AB93" s="564">
        <v>89</v>
      </c>
      <c r="AC93" s="564">
        <v>1</v>
      </c>
      <c r="AD93" s="564">
        <v>32</v>
      </c>
      <c r="AE93" s="564" t="s">
        <v>843</v>
      </c>
      <c r="AF93" s="398" t="s">
        <v>771</v>
      </c>
      <c r="AG93" s="398">
        <v>0.1</v>
      </c>
      <c r="AH93" s="398">
        <v>0</v>
      </c>
      <c r="AI93" s="398">
        <v>0</v>
      </c>
      <c r="AJ93" s="398">
        <v>0</v>
      </c>
      <c r="AK93" s="398">
        <v>0</v>
      </c>
      <c r="AL93" s="564">
        <v>1</v>
      </c>
      <c r="AM93" s="564">
        <v>20</v>
      </c>
      <c r="AN93" s="564">
        <v>9</v>
      </c>
      <c r="AO93" s="195" t="str">
        <f t="shared" si="21"/>
        <v>10,21</v>
      </c>
      <c r="AP93" s="329" t="str">
        <f t="shared" si="22"/>
        <v/>
      </c>
      <c r="AQ93" s="108">
        <f t="shared" si="13"/>
        <v>0</v>
      </c>
      <c r="AR93" s="108">
        <f t="shared" si="14"/>
        <v>0</v>
      </c>
      <c r="AS93" s="393"/>
      <c r="AT93" s="393"/>
      <c r="AU93" s="393"/>
      <c r="AV93" s="360"/>
      <c r="AW93" s="393"/>
      <c r="AX93" s="393"/>
      <c r="AY93" s="393"/>
      <c r="AZ93" s="393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1:81" ht="6.9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37">
        <v>90</v>
      </c>
      <c r="V94" s="535">
        <v>1</v>
      </c>
      <c r="W94" s="535">
        <v>9</v>
      </c>
      <c r="X94" s="535">
        <v>16</v>
      </c>
      <c r="Y94" s="535">
        <v>140</v>
      </c>
      <c r="Z94" s="195" t="str">
        <f t="shared" si="20"/>
        <v>17,10</v>
      </c>
      <c r="AA94" s="5"/>
      <c r="AB94" s="564">
        <v>90</v>
      </c>
      <c r="AC94" s="564">
        <v>1</v>
      </c>
      <c r="AD94" s="564">
        <v>33</v>
      </c>
      <c r="AE94" s="564" t="s">
        <v>844</v>
      </c>
      <c r="AF94" s="398" t="s">
        <v>770</v>
      </c>
      <c r="AG94" s="398">
        <v>0.1</v>
      </c>
      <c r="AH94" s="398">
        <v>102</v>
      </c>
      <c r="AI94" s="398">
        <v>200</v>
      </c>
      <c r="AJ94" s="398">
        <v>500</v>
      </c>
      <c r="AK94" s="398">
        <v>500</v>
      </c>
      <c r="AL94" s="564">
        <v>0</v>
      </c>
      <c r="AM94" s="564">
        <v>20</v>
      </c>
      <c r="AN94" s="564">
        <v>11</v>
      </c>
      <c r="AO94" s="195" t="str">
        <f t="shared" si="21"/>
        <v>12,21</v>
      </c>
      <c r="AP94" s="329" t="str">
        <f t="shared" si="22"/>
        <v>H</v>
      </c>
      <c r="AQ94" s="108">
        <f t="shared" si="13"/>
        <v>300</v>
      </c>
      <c r="AR94" s="108">
        <f t="shared" si="14"/>
        <v>0</v>
      </c>
      <c r="AS94" s="393"/>
      <c r="AT94" s="393"/>
      <c r="AU94" s="393"/>
      <c r="AV94" s="360"/>
      <c r="AW94" s="393"/>
      <c r="AX94" s="393"/>
      <c r="AY94" s="393"/>
      <c r="AZ94" s="393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ht="6.9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37">
        <v>91</v>
      </c>
      <c r="V95" s="535">
        <v>1</v>
      </c>
      <c r="W95" s="535">
        <v>10</v>
      </c>
      <c r="X95" s="535">
        <v>16</v>
      </c>
      <c r="Y95" s="535">
        <v>140</v>
      </c>
      <c r="Z95" s="195" t="str">
        <f t="shared" si="20"/>
        <v>17,11</v>
      </c>
      <c r="AA95" s="5"/>
      <c r="AB95" s="564">
        <v>91</v>
      </c>
      <c r="AC95" s="564">
        <v>1</v>
      </c>
      <c r="AD95" s="564">
        <v>34</v>
      </c>
      <c r="AE95" s="564" t="s">
        <v>845</v>
      </c>
      <c r="AF95" s="398" t="s">
        <v>770</v>
      </c>
      <c r="AG95" s="398">
        <v>0.1</v>
      </c>
      <c r="AH95" s="398">
        <v>102</v>
      </c>
      <c r="AI95" s="398">
        <v>200</v>
      </c>
      <c r="AJ95" s="398">
        <v>500</v>
      </c>
      <c r="AK95" s="398">
        <v>500</v>
      </c>
      <c r="AL95" s="564">
        <v>0</v>
      </c>
      <c r="AM95" s="564">
        <v>21</v>
      </c>
      <c r="AN95" s="564">
        <v>10</v>
      </c>
      <c r="AO95" s="195" t="str">
        <f t="shared" si="21"/>
        <v>11,22</v>
      </c>
      <c r="AP95" s="329" t="str">
        <f t="shared" si="22"/>
        <v>H</v>
      </c>
      <c r="AQ95" s="108">
        <f t="shared" si="13"/>
        <v>300</v>
      </c>
      <c r="AR95" s="108">
        <f t="shared" si="14"/>
        <v>0</v>
      </c>
      <c r="AS95" s="393"/>
      <c r="AT95" s="393"/>
      <c r="AU95" s="393"/>
      <c r="AV95" s="360"/>
      <c r="AW95" s="393"/>
      <c r="AX95" s="393"/>
      <c r="AY95" s="393"/>
      <c r="AZ95" s="393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</row>
    <row r="96" spans="1:81" ht="6.9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37">
        <v>92</v>
      </c>
      <c r="V96" s="535">
        <v>1</v>
      </c>
      <c r="W96" s="535">
        <v>11</v>
      </c>
      <c r="X96" s="535">
        <v>16</v>
      </c>
      <c r="Y96" s="535">
        <v>140</v>
      </c>
      <c r="Z96" s="195" t="str">
        <f t="shared" si="20"/>
        <v>17,12</v>
      </c>
      <c r="AA96" s="5"/>
      <c r="AB96" s="564">
        <v>92</v>
      </c>
      <c r="AC96" s="564">
        <v>1</v>
      </c>
      <c r="AD96" s="564">
        <v>35</v>
      </c>
      <c r="AE96" s="564" t="s">
        <v>846</v>
      </c>
      <c r="AF96" s="398" t="s">
        <v>771</v>
      </c>
      <c r="AG96" s="398">
        <v>0.1</v>
      </c>
      <c r="AH96" s="398">
        <v>0</v>
      </c>
      <c r="AI96" s="398">
        <v>0</v>
      </c>
      <c r="AJ96" s="398">
        <v>0</v>
      </c>
      <c r="AK96" s="398">
        <v>0</v>
      </c>
      <c r="AL96" s="564">
        <v>1</v>
      </c>
      <c r="AM96" s="564">
        <v>20</v>
      </c>
      <c r="AN96" s="564">
        <v>10</v>
      </c>
      <c r="AO96" s="195" t="str">
        <f t="shared" si="21"/>
        <v>11,21</v>
      </c>
      <c r="AP96" s="329" t="str">
        <f t="shared" si="22"/>
        <v/>
      </c>
      <c r="AQ96" s="108">
        <f t="shared" si="13"/>
        <v>0</v>
      </c>
      <c r="AR96" s="108">
        <f t="shared" si="14"/>
        <v>0</v>
      </c>
      <c r="AS96" s="393"/>
      <c r="AT96" s="393"/>
      <c r="AU96" s="393"/>
      <c r="AV96" s="360"/>
      <c r="AW96" s="393"/>
      <c r="AX96" s="393"/>
      <c r="AY96" s="393"/>
      <c r="AZ96" s="393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</row>
    <row r="97" spans="1:81" ht="6.9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37">
        <v>93</v>
      </c>
      <c r="V97" s="535">
        <v>1</v>
      </c>
      <c r="W97" s="535">
        <v>12</v>
      </c>
      <c r="X97" s="535">
        <v>16</v>
      </c>
      <c r="Y97" s="535">
        <v>140</v>
      </c>
      <c r="Z97" s="195" t="str">
        <f t="shared" si="20"/>
        <v>17,13</v>
      </c>
      <c r="AA97" s="5"/>
      <c r="AB97" s="564">
        <v>93</v>
      </c>
      <c r="AC97" s="564">
        <v>1</v>
      </c>
      <c r="AD97" s="564">
        <v>36</v>
      </c>
      <c r="AE97" s="564" t="s">
        <v>815</v>
      </c>
      <c r="AF97" s="398" t="s">
        <v>770</v>
      </c>
      <c r="AG97" s="398">
        <v>0.1</v>
      </c>
      <c r="AH97" s="398">
        <v>97</v>
      </c>
      <c r="AI97" s="398">
        <v>102</v>
      </c>
      <c r="AJ97" s="398">
        <v>250</v>
      </c>
      <c r="AK97" s="398">
        <v>500</v>
      </c>
      <c r="AL97" s="564">
        <v>1</v>
      </c>
      <c r="AM97" s="564">
        <v>16</v>
      </c>
      <c r="AN97" s="564">
        <v>7</v>
      </c>
      <c r="AO97" s="195" t="str">
        <f t="shared" si="21"/>
        <v>8,17</v>
      </c>
      <c r="AP97" s="329" t="str">
        <f t="shared" si="22"/>
        <v>H</v>
      </c>
      <c r="AQ97" s="108">
        <f t="shared" si="13"/>
        <v>398</v>
      </c>
      <c r="AR97" s="108">
        <f t="shared" si="14"/>
        <v>250</v>
      </c>
      <c r="AS97" s="393"/>
      <c r="AT97" s="393"/>
      <c r="AU97" s="393"/>
      <c r="AV97" s="360"/>
      <c r="AW97" s="393"/>
      <c r="AX97" s="393"/>
      <c r="AY97" s="393"/>
      <c r="AZ97" s="393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1:81" ht="6.95" customHeight="1">
      <c r="U98" s="537">
        <v>94</v>
      </c>
      <c r="V98" s="535">
        <v>1</v>
      </c>
      <c r="W98" s="535">
        <v>13</v>
      </c>
      <c r="X98" s="535">
        <v>16</v>
      </c>
      <c r="Y98" s="535">
        <v>140</v>
      </c>
      <c r="Z98" s="195" t="str">
        <f t="shared" si="20"/>
        <v>17,14</v>
      </c>
      <c r="AA98" s="5"/>
      <c r="AB98" s="564">
        <v>94</v>
      </c>
      <c r="AC98" s="564">
        <v>1</v>
      </c>
      <c r="AD98" s="564">
        <v>37</v>
      </c>
      <c r="AE98" s="564" t="s">
        <v>824</v>
      </c>
      <c r="AF98" s="398" t="s">
        <v>770</v>
      </c>
      <c r="AG98" s="398">
        <v>0.1</v>
      </c>
      <c r="AH98" s="398">
        <v>97</v>
      </c>
      <c r="AI98" s="398">
        <v>102</v>
      </c>
      <c r="AJ98" s="398">
        <v>250</v>
      </c>
      <c r="AK98" s="398">
        <v>500</v>
      </c>
      <c r="AL98" s="564">
        <v>1</v>
      </c>
      <c r="AM98" s="564">
        <v>17</v>
      </c>
      <c r="AN98" s="564">
        <v>6</v>
      </c>
      <c r="AO98" s="195" t="str">
        <f t="shared" si="21"/>
        <v>7,18</v>
      </c>
      <c r="AP98" s="329" t="str">
        <f t="shared" si="22"/>
        <v>H</v>
      </c>
      <c r="AQ98" s="108">
        <f t="shared" si="13"/>
        <v>398</v>
      </c>
      <c r="AR98" s="108">
        <f t="shared" si="14"/>
        <v>250</v>
      </c>
      <c r="AS98" s="393"/>
      <c r="AT98" s="393"/>
      <c r="AU98" s="393"/>
      <c r="AV98" s="360"/>
      <c r="AW98" s="393"/>
      <c r="AX98" s="393"/>
      <c r="AY98" s="393"/>
      <c r="AZ98" s="393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1:81" ht="6.95" customHeight="1">
      <c r="U99" s="537">
        <v>95</v>
      </c>
      <c r="V99" s="535">
        <v>1</v>
      </c>
      <c r="W99" s="535">
        <v>14</v>
      </c>
      <c r="X99" s="535">
        <v>16</v>
      </c>
      <c r="Y99" s="535">
        <v>140</v>
      </c>
      <c r="Z99" s="195" t="str">
        <f t="shared" si="20"/>
        <v>17,15</v>
      </c>
      <c r="AA99" s="5"/>
      <c r="AB99" s="564">
        <v>95</v>
      </c>
      <c r="AC99" s="564">
        <v>1</v>
      </c>
      <c r="AD99" s="564">
        <v>38</v>
      </c>
      <c r="AE99" s="564" t="s">
        <v>847</v>
      </c>
      <c r="AF99" s="398" t="s">
        <v>771</v>
      </c>
      <c r="AG99" s="398">
        <v>0.1</v>
      </c>
      <c r="AH99" s="398">
        <v>0</v>
      </c>
      <c r="AI99" s="398">
        <v>0</v>
      </c>
      <c r="AJ99" s="398">
        <v>0</v>
      </c>
      <c r="AK99" s="398">
        <v>0</v>
      </c>
      <c r="AL99" s="564">
        <v>2</v>
      </c>
      <c r="AM99" s="564">
        <v>17</v>
      </c>
      <c r="AN99" s="564">
        <v>7</v>
      </c>
      <c r="AO99" s="195" t="str">
        <f t="shared" si="21"/>
        <v>8,18</v>
      </c>
      <c r="AP99" s="329" t="str">
        <f t="shared" si="22"/>
        <v/>
      </c>
      <c r="AQ99" s="108">
        <f t="shared" si="13"/>
        <v>0</v>
      </c>
      <c r="AR99" s="108">
        <f t="shared" si="14"/>
        <v>0</v>
      </c>
      <c r="AS99" s="393"/>
      <c r="AT99" s="393"/>
      <c r="AU99" s="393"/>
      <c r="AV99" s="360"/>
      <c r="AW99" s="393"/>
      <c r="AX99" s="393"/>
      <c r="AY99" s="393"/>
      <c r="AZ99" s="393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1:81" ht="6.95" customHeight="1">
      <c r="U100" s="537">
        <v>96</v>
      </c>
      <c r="V100" s="535">
        <v>1</v>
      </c>
      <c r="W100" s="535">
        <v>15</v>
      </c>
      <c r="X100" s="535">
        <v>16</v>
      </c>
      <c r="Y100" s="535">
        <v>140</v>
      </c>
      <c r="Z100" s="195" t="str">
        <f t="shared" si="20"/>
        <v>17,16</v>
      </c>
      <c r="AA100" s="5"/>
      <c r="AB100" s="564">
        <v>96</v>
      </c>
      <c r="AC100" s="564">
        <v>1</v>
      </c>
      <c r="AD100" s="564">
        <v>39</v>
      </c>
      <c r="AE100" s="564" t="s">
        <v>817</v>
      </c>
      <c r="AF100" s="398" t="s">
        <v>770</v>
      </c>
      <c r="AG100" s="398">
        <v>0.1</v>
      </c>
      <c r="AH100" s="398">
        <v>97</v>
      </c>
      <c r="AI100" s="398">
        <v>102</v>
      </c>
      <c r="AJ100" s="398">
        <v>250</v>
      </c>
      <c r="AK100" s="398">
        <v>500</v>
      </c>
      <c r="AL100" s="564">
        <v>1</v>
      </c>
      <c r="AM100" s="564">
        <v>16</v>
      </c>
      <c r="AN100" s="564">
        <v>8</v>
      </c>
      <c r="AO100" s="195" t="str">
        <f t="shared" si="21"/>
        <v>9,17</v>
      </c>
      <c r="AP100" s="329" t="str">
        <f t="shared" si="22"/>
        <v>H</v>
      </c>
      <c r="AQ100" s="108">
        <f t="shared" si="13"/>
        <v>398</v>
      </c>
      <c r="AR100" s="108">
        <f t="shared" si="14"/>
        <v>250</v>
      </c>
      <c r="AS100" s="393"/>
      <c r="AT100" s="393"/>
      <c r="AU100" s="393"/>
      <c r="AV100" s="360"/>
      <c r="AW100" s="393"/>
      <c r="AX100" s="393"/>
      <c r="AY100" s="393"/>
      <c r="AZ100" s="393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ht="6.95" customHeight="1">
      <c r="U101" s="537">
        <v>97</v>
      </c>
      <c r="V101" s="535">
        <v>1</v>
      </c>
      <c r="W101" s="535">
        <v>16</v>
      </c>
      <c r="X101" s="535">
        <v>16</v>
      </c>
      <c r="Y101" s="535">
        <v>140</v>
      </c>
      <c r="Z101" s="195" t="str">
        <f t="shared" si="20"/>
        <v>17,17</v>
      </c>
      <c r="AA101" s="5"/>
      <c r="AB101" s="564">
        <v>97</v>
      </c>
      <c r="AC101" s="564">
        <v>1</v>
      </c>
      <c r="AD101" s="564">
        <v>40</v>
      </c>
      <c r="AE101" s="564" t="s">
        <v>848</v>
      </c>
      <c r="AF101" s="398" t="s">
        <v>771</v>
      </c>
      <c r="AG101" s="398">
        <v>0.1</v>
      </c>
      <c r="AH101" s="398">
        <v>0</v>
      </c>
      <c r="AI101" s="398">
        <v>0</v>
      </c>
      <c r="AJ101" s="398">
        <v>0</v>
      </c>
      <c r="AK101" s="398">
        <v>0</v>
      </c>
      <c r="AL101" s="564">
        <v>2</v>
      </c>
      <c r="AM101" s="564">
        <v>17</v>
      </c>
      <c r="AN101" s="564">
        <v>8</v>
      </c>
      <c r="AO101" s="195" t="str">
        <f t="shared" si="21"/>
        <v>9,18</v>
      </c>
      <c r="AP101" s="329" t="str">
        <f t="shared" si="22"/>
        <v/>
      </c>
      <c r="AQ101" s="108">
        <f t="shared" si="13"/>
        <v>0</v>
      </c>
      <c r="AR101" s="108">
        <f t="shared" si="14"/>
        <v>0</v>
      </c>
      <c r="AS101" s="393"/>
      <c r="AT101" s="393"/>
      <c r="AU101" s="393"/>
      <c r="AV101" s="360"/>
      <c r="AW101" s="393"/>
      <c r="AX101" s="393"/>
      <c r="AY101" s="393"/>
      <c r="AZ101" s="393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</row>
    <row r="102" spans="1:81" ht="6.95" customHeight="1">
      <c r="U102" s="537">
        <v>98</v>
      </c>
      <c r="V102" s="535">
        <v>1</v>
      </c>
      <c r="W102" s="535">
        <v>17</v>
      </c>
      <c r="X102" s="535">
        <v>16</v>
      </c>
      <c r="Y102" s="535">
        <v>140</v>
      </c>
      <c r="Z102" s="195" t="str">
        <f t="shared" si="20"/>
        <v>17,18</v>
      </c>
      <c r="AA102" s="5"/>
      <c r="AB102" s="564">
        <v>98</v>
      </c>
      <c r="AC102" s="564">
        <v>1</v>
      </c>
      <c r="AD102" s="564">
        <v>41</v>
      </c>
      <c r="AE102" s="564" t="s">
        <v>819</v>
      </c>
      <c r="AF102" s="398" t="s">
        <v>770</v>
      </c>
      <c r="AG102" s="398">
        <v>0.1</v>
      </c>
      <c r="AH102" s="398">
        <v>97</v>
      </c>
      <c r="AI102" s="398">
        <v>102</v>
      </c>
      <c r="AJ102" s="398">
        <v>250</v>
      </c>
      <c r="AK102" s="398">
        <v>500</v>
      </c>
      <c r="AL102" s="564">
        <v>1</v>
      </c>
      <c r="AM102" s="564">
        <v>16</v>
      </c>
      <c r="AN102" s="564">
        <v>9</v>
      </c>
      <c r="AO102" s="195" t="str">
        <f t="shared" si="21"/>
        <v>10,17</v>
      </c>
      <c r="AP102" s="329" t="str">
        <f t="shared" si="22"/>
        <v>H</v>
      </c>
      <c r="AQ102" s="108">
        <f t="shared" si="13"/>
        <v>398</v>
      </c>
      <c r="AR102" s="108">
        <f t="shared" si="14"/>
        <v>250</v>
      </c>
      <c r="AS102" s="393"/>
      <c r="AT102" s="393"/>
      <c r="AU102" s="393"/>
      <c r="AV102" s="360"/>
      <c r="AW102" s="393"/>
      <c r="AX102" s="393"/>
      <c r="AY102" s="393"/>
      <c r="AZ102" s="393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ht="6.95" customHeight="1">
      <c r="U103" s="537">
        <v>99</v>
      </c>
      <c r="V103" s="535">
        <v>1</v>
      </c>
      <c r="W103" s="535">
        <v>18</v>
      </c>
      <c r="X103" s="535">
        <v>16</v>
      </c>
      <c r="Y103" s="535">
        <v>140</v>
      </c>
      <c r="Z103" s="195" t="str">
        <f t="shared" si="20"/>
        <v>17,19</v>
      </c>
      <c r="AA103" s="5"/>
      <c r="AB103" s="564">
        <v>99</v>
      </c>
      <c r="AC103" s="564">
        <v>1</v>
      </c>
      <c r="AD103" s="564">
        <v>42</v>
      </c>
      <c r="AE103" s="564" t="s">
        <v>826</v>
      </c>
      <c r="AF103" s="398" t="s">
        <v>770</v>
      </c>
      <c r="AG103" s="398">
        <v>0.1</v>
      </c>
      <c r="AH103" s="398">
        <v>97</v>
      </c>
      <c r="AI103" s="398">
        <v>102</v>
      </c>
      <c r="AJ103" s="398">
        <v>250</v>
      </c>
      <c r="AK103" s="398">
        <v>500</v>
      </c>
      <c r="AL103" s="564">
        <v>1</v>
      </c>
      <c r="AM103" s="564">
        <v>17</v>
      </c>
      <c r="AN103" s="564">
        <v>10</v>
      </c>
      <c r="AO103" s="195" t="str">
        <f t="shared" si="21"/>
        <v>11,18</v>
      </c>
      <c r="AP103" s="329" t="str">
        <f t="shared" si="22"/>
        <v>H</v>
      </c>
      <c r="AQ103" s="108">
        <f t="shared" si="13"/>
        <v>398</v>
      </c>
      <c r="AR103" s="108">
        <f t="shared" si="14"/>
        <v>250</v>
      </c>
      <c r="AS103" s="393"/>
      <c r="AT103" s="393"/>
      <c r="AU103" s="393"/>
      <c r="AV103" s="360"/>
      <c r="AW103" s="393"/>
      <c r="AX103" s="393"/>
      <c r="AY103" s="393"/>
      <c r="AZ103" s="393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1:81" ht="6.95" customHeight="1">
      <c r="U104" s="537">
        <v>100</v>
      </c>
      <c r="V104" s="535">
        <v>1</v>
      </c>
      <c r="W104" s="535">
        <v>19</v>
      </c>
      <c r="X104" s="535">
        <v>16</v>
      </c>
      <c r="Y104" s="535">
        <v>140</v>
      </c>
      <c r="Z104" s="195" t="str">
        <f t="shared" si="20"/>
        <v>17,20</v>
      </c>
      <c r="AA104" s="5"/>
      <c r="AB104" s="564">
        <v>100</v>
      </c>
      <c r="AC104" s="564">
        <v>1</v>
      </c>
      <c r="AD104" s="564">
        <v>43</v>
      </c>
      <c r="AE104" s="564" t="s">
        <v>849</v>
      </c>
      <c r="AF104" s="398" t="s">
        <v>771</v>
      </c>
      <c r="AG104" s="398">
        <v>0.1</v>
      </c>
      <c r="AH104" s="398">
        <v>0</v>
      </c>
      <c r="AI104" s="398">
        <v>0</v>
      </c>
      <c r="AJ104" s="398">
        <v>0</v>
      </c>
      <c r="AK104" s="398">
        <v>0</v>
      </c>
      <c r="AL104" s="564">
        <v>2</v>
      </c>
      <c r="AM104" s="564">
        <v>17</v>
      </c>
      <c r="AN104" s="564">
        <v>9</v>
      </c>
      <c r="AO104" s="195" t="str">
        <f t="shared" si="21"/>
        <v>10,18</v>
      </c>
      <c r="AP104" s="329" t="str">
        <f t="shared" si="22"/>
        <v/>
      </c>
      <c r="AQ104" s="108">
        <f t="shared" si="13"/>
        <v>0</v>
      </c>
      <c r="AR104" s="108">
        <f t="shared" si="14"/>
        <v>0</v>
      </c>
      <c r="AS104" s="393"/>
      <c r="AT104" s="393"/>
      <c r="AU104" s="393"/>
      <c r="AV104" s="360"/>
      <c r="AW104" s="393"/>
      <c r="AX104" s="393"/>
      <c r="AY104" s="393"/>
      <c r="AZ104" s="393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ht="6.95" customHeight="1">
      <c r="U105" s="537">
        <v>101</v>
      </c>
      <c r="V105" s="535">
        <v>1</v>
      </c>
      <c r="W105" s="535">
        <v>20</v>
      </c>
      <c r="X105" s="535">
        <v>16</v>
      </c>
      <c r="Y105" s="535">
        <v>140</v>
      </c>
      <c r="Z105" s="195" t="str">
        <f t="shared" si="20"/>
        <v>17,21</v>
      </c>
      <c r="AA105" s="5"/>
      <c r="AB105" s="564">
        <v>101</v>
      </c>
      <c r="AC105" s="564">
        <v>1</v>
      </c>
      <c r="AD105" s="564">
        <v>44</v>
      </c>
      <c r="AE105" s="564" t="s">
        <v>828</v>
      </c>
      <c r="AF105" s="398" t="s">
        <v>770</v>
      </c>
      <c r="AG105" s="398">
        <v>0.1</v>
      </c>
      <c r="AH105" s="398">
        <v>97</v>
      </c>
      <c r="AI105" s="398">
        <v>102</v>
      </c>
      <c r="AJ105" s="398">
        <v>250</v>
      </c>
      <c r="AK105" s="398">
        <v>500</v>
      </c>
      <c r="AL105" s="564">
        <v>1</v>
      </c>
      <c r="AM105" s="564">
        <v>18</v>
      </c>
      <c r="AN105" s="564">
        <v>6</v>
      </c>
      <c r="AO105" s="195" t="str">
        <f t="shared" si="21"/>
        <v>7,19</v>
      </c>
      <c r="AP105" s="329" t="str">
        <f t="shared" si="22"/>
        <v>H</v>
      </c>
      <c r="AQ105" s="108">
        <f t="shared" si="13"/>
        <v>398</v>
      </c>
      <c r="AR105" s="108">
        <f t="shared" si="14"/>
        <v>250</v>
      </c>
      <c r="AS105" s="393"/>
      <c r="AT105" s="393"/>
      <c r="AU105" s="393"/>
      <c r="AV105" s="360"/>
      <c r="AW105" s="393"/>
      <c r="AX105" s="393"/>
      <c r="AY105" s="393"/>
      <c r="AZ105" s="393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</row>
    <row r="106" spans="1:81" ht="6.95" customHeight="1">
      <c r="U106" s="537">
        <v>102</v>
      </c>
      <c r="V106" s="535">
        <v>1</v>
      </c>
      <c r="W106" s="535">
        <v>21</v>
      </c>
      <c r="X106" s="535">
        <v>16</v>
      </c>
      <c r="Y106" s="535">
        <v>140</v>
      </c>
      <c r="Z106" s="195" t="str">
        <f t="shared" si="20"/>
        <v>17,22</v>
      </c>
      <c r="AA106" s="5"/>
      <c r="AB106" s="564">
        <v>102</v>
      </c>
      <c r="AC106" s="564">
        <v>1</v>
      </c>
      <c r="AD106" s="564">
        <v>45</v>
      </c>
      <c r="AE106" s="564" t="s">
        <v>850</v>
      </c>
      <c r="AF106" s="398" t="s">
        <v>771</v>
      </c>
      <c r="AG106" s="398">
        <v>0.1</v>
      </c>
      <c r="AH106" s="398">
        <v>0</v>
      </c>
      <c r="AI106" s="398">
        <v>0</v>
      </c>
      <c r="AJ106" s="398">
        <v>0</v>
      </c>
      <c r="AK106" s="398">
        <v>0</v>
      </c>
      <c r="AL106" s="564">
        <v>2</v>
      </c>
      <c r="AM106" s="564">
        <v>18</v>
      </c>
      <c r="AN106" s="564">
        <v>7</v>
      </c>
      <c r="AO106" s="195" t="str">
        <f t="shared" si="21"/>
        <v>8,19</v>
      </c>
      <c r="AP106" s="329" t="str">
        <f t="shared" si="22"/>
        <v/>
      </c>
      <c r="AQ106" s="108">
        <f t="shared" si="13"/>
        <v>0</v>
      </c>
      <c r="AR106" s="108">
        <f t="shared" si="14"/>
        <v>0</v>
      </c>
      <c r="AS106" s="393"/>
      <c r="AT106" s="393"/>
      <c r="AU106" s="393"/>
      <c r="AV106" s="360"/>
      <c r="AW106" s="393"/>
      <c r="AX106" s="393"/>
      <c r="AY106" s="393"/>
      <c r="AZ106" s="393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ht="6.95" customHeight="1">
      <c r="U107" s="537">
        <v>103</v>
      </c>
      <c r="V107" s="535">
        <v>1</v>
      </c>
      <c r="W107" s="535">
        <v>22</v>
      </c>
      <c r="X107" s="535">
        <v>16</v>
      </c>
      <c r="Y107" s="535">
        <v>140</v>
      </c>
      <c r="Z107" s="195" t="str">
        <f t="shared" si="20"/>
        <v>17,23</v>
      </c>
      <c r="AA107" s="5"/>
      <c r="AB107" s="564">
        <v>103</v>
      </c>
      <c r="AC107" s="564">
        <v>1</v>
      </c>
      <c r="AD107" s="564">
        <v>46</v>
      </c>
      <c r="AE107" s="564" t="s">
        <v>851</v>
      </c>
      <c r="AF107" s="398" t="s">
        <v>771</v>
      </c>
      <c r="AG107" s="398">
        <v>0.1</v>
      </c>
      <c r="AH107" s="398">
        <v>0</v>
      </c>
      <c r="AI107" s="398">
        <v>0</v>
      </c>
      <c r="AJ107" s="398">
        <v>0</v>
      </c>
      <c r="AK107" s="398">
        <v>0</v>
      </c>
      <c r="AL107" s="564">
        <v>2</v>
      </c>
      <c r="AM107" s="564">
        <v>18</v>
      </c>
      <c r="AN107" s="564">
        <v>8</v>
      </c>
      <c r="AO107" s="195" t="str">
        <f t="shared" si="21"/>
        <v>9,19</v>
      </c>
      <c r="AP107" s="329" t="str">
        <f t="shared" si="22"/>
        <v/>
      </c>
      <c r="AQ107" s="108">
        <f t="shared" si="13"/>
        <v>0</v>
      </c>
      <c r="AR107" s="108">
        <f t="shared" si="14"/>
        <v>0</v>
      </c>
      <c r="AS107" s="393"/>
      <c r="AT107" s="393"/>
      <c r="AU107" s="393"/>
      <c r="AV107" s="360"/>
      <c r="AW107" s="393"/>
      <c r="AX107" s="393"/>
      <c r="AY107" s="393"/>
      <c r="AZ107" s="393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1:81" ht="6.95" customHeight="1">
      <c r="U108" s="537">
        <v>104</v>
      </c>
      <c r="V108" s="535">
        <v>1</v>
      </c>
      <c r="W108" s="535">
        <v>23</v>
      </c>
      <c r="X108" s="535">
        <v>16</v>
      </c>
      <c r="Y108" s="535">
        <v>140</v>
      </c>
      <c r="Z108" s="195" t="str">
        <f t="shared" si="20"/>
        <v>17,24</v>
      </c>
      <c r="AA108" s="5"/>
      <c r="AB108" s="564">
        <v>104</v>
      </c>
      <c r="AC108" s="564">
        <v>1</v>
      </c>
      <c r="AD108" s="564">
        <v>47</v>
      </c>
      <c r="AE108" s="564" t="s">
        <v>830</v>
      </c>
      <c r="AF108" s="398" t="s">
        <v>770</v>
      </c>
      <c r="AG108" s="398">
        <v>0.1</v>
      </c>
      <c r="AH108" s="398">
        <v>97</v>
      </c>
      <c r="AI108" s="398">
        <v>102</v>
      </c>
      <c r="AJ108" s="398">
        <v>250</v>
      </c>
      <c r="AK108" s="398">
        <v>500</v>
      </c>
      <c r="AL108" s="564">
        <v>1</v>
      </c>
      <c r="AM108" s="564">
        <v>18</v>
      </c>
      <c r="AN108" s="564">
        <v>10</v>
      </c>
      <c r="AO108" s="195" t="str">
        <f t="shared" si="21"/>
        <v>11,19</v>
      </c>
      <c r="AP108" s="329" t="str">
        <f t="shared" si="22"/>
        <v>H</v>
      </c>
      <c r="AQ108" s="108">
        <f t="shared" si="13"/>
        <v>398</v>
      </c>
      <c r="AR108" s="108">
        <f t="shared" si="14"/>
        <v>250</v>
      </c>
      <c r="AS108" s="393"/>
      <c r="AT108" s="393"/>
      <c r="AU108" s="393"/>
      <c r="AV108" s="360"/>
      <c r="AW108" s="393"/>
      <c r="AX108" s="393"/>
      <c r="AY108" s="393"/>
      <c r="AZ108" s="393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1:81" ht="6.95" customHeight="1">
      <c r="U109" s="537">
        <v>105</v>
      </c>
      <c r="V109" s="535">
        <v>1</v>
      </c>
      <c r="W109" s="535">
        <v>24</v>
      </c>
      <c r="X109" s="535">
        <v>16</v>
      </c>
      <c r="Y109" s="535">
        <v>140</v>
      </c>
      <c r="Z109" s="195" t="str">
        <f t="shared" si="20"/>
        <v>17,25</v>
      </c>
      <c r="AA109" s="5"/>
      <c r="AB109" s="564">
        <v>105</v>
      </c>
      <c r="AC109" s="564">
        <v>1</v>
      </c>
      <c r="AD109" s="564">
        <v>48</v>
      </c>
      <c r="AE109" s="564" t="s">
        <v>852</v>
      </c>
      <c r="AF109" s="398" t="s">
        <v>771</v>
      </c>
      <c r="AG109" s="398">
        <v>0.1</v>
      </c>
      <c r="AH109" s="398">
        <v>0</v>
      </c>
      <c r="AI109" s="398">
        <v>0</v>
      </c>
      <c r="AJ109" s="398">
        <v>0</v>
      </c>
      <c r="AK109" s="398">
        <v>0</v>
      </c>
      <c r="AL109" s="564">
        <v>2</v>
      </c>
      <c r="AM109" s="564">
        <v>18</v>
      </c>
      <c r="AN109" s="564">
        <v>9</v>
      </c>
      <c r="AO109" s="195" t="str">
        <f t="shared" si="21"/>
        <v>10,19</v>
      </c>
      <c r="AP109" s="329" t="str">
        <f t="shared" si="22"/>
        <v/>
      </c>
      <c r="AQ109" s="108">
        <f t="shared" si="13"/>
        <v>0</v>
      </c>
      <c r="AR109" s="108">
        <f t="shared" si="14"/>
        <v>0</v>
      </c>
      <c r="AS109" s="393"/>
      <c r="AT109" s="393"/>
      <c r="AU109" s="393"/>
      <c r="AV109" s="360"/>
      <c r="AW109" s="393"/>
      <c r="AX109" s="393"/>
      <c r="AY109" s="393"/>
      <c r="AZ109" s="393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1:81" ht="6.95" customHeight="1">
      <c r="U110" s="537">
        <v>106</v>
      </c>
      <c r="V110" s="535">
        <v>1</v>
      </c>
      <c r="W110" s="535">
        <v>25</v>
      </c>
      <c r="X110" s="535">
        <v>16</v>
      </c>
      <c r="Y110" s="535">
        <v>140</v>
      </c>
      <c r="Z110" s="195" t="str">
        <f t="shared" si="20"/>
        <v>17,26</v>
      </c>
      <c r="AA110" s="5"/>
      <c r="AB110" s="564">
        <v>106</v>
      </c>
      <c r="AC110" s="564">
        <v>1</v>
      </c>
      <c r="AD110" s="564">
        <v>49</v>
      </c>
      <c r="AE110" s="564" t="s">
        <v>832</v>
      </c>
      <c r="AF110" s="398" t="s">
        <v>770</v>
      </c>
      <c r="AG110" s="398">
        <v>0.1</v>
      </c>
      <c r="AH110" s="398">
        <v>97</v>
      </c>
      <c r="AI110" s="398">
        <v>102</v>
      </c>
      <c r="AJ110" s="398">
        <v>250</v>
      </c>
      <c r="AK110" s="398">
        <v>500</v>
      </c>
      <c r="AL110" s="564">
        <v>1</v>
      </c>
      <c r="AM110" s="564">
        <v>19</v>
      </c>
      <c r="AN110" s="564">
        <v>6</v>
      </c>
      <c r="AO110" s="195" t="str">
        <f t="shared" si="21"/>
        <v>7,20</v>
      </c>
      <c r="AP110" s="329" t="str">
        <f t="shared" si="22"/>
        <v>H</v>
      </c>
      <c r="AQ110" s="108">
        <f t="shared" si="13"/>
        <v>398</v>
      </c>
      <c r="AR110" s="108">
        <f t="shared" si="14"/>
        <v>250</v>
      </c>
      <c r="AS110" s="393"/>
      <c r="AT110" s="393"/>
      <c r="AU110" s="393"/>
      <c r="AV110" s="360"/>
      <c r="AW110" s="393"/>
      <c r="AX110" s="393"/>
      <c r="AY110" s="393"/>
      <c r="AZ110" s="393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</row>
    <row r="111" spans="1:81" ht="6.95" customHeight="1">
      <c r="U111" s="537">
        <v>107</v>
      </c>
      <c r="V111" s="535">
        <v>1</v>
      </c>
      <c r="W111" s="535">
        <v>26</v>
      </c>
      <c r="X111" s="535">
        <v>16</v>
      </c>
      <c r="Y111" s="535">
        <v>140</v>
      </c>
      <c r="Z111" s="195" t="str">
        <f t="shared" si="20"/>
        <v>17,27</v>
      </c>
      <c r="AA111" s="5"/>
      <c r="AB111" s="564">
        <v>107</v>
      </c>
      <c r="AC111" s="564">
        <v>1</v>
      </c>
      <c r="AD111" s="564">
        <v>50</v>
      </c>
      <c r="AE111" s="564" t="s">
        <v>839</v>
      </c>
      <c r="AF111" s="398" t="s">
        <v>770</v>
      </c>
      <c r="AG111" s="398">
        <v>0.1</v>
      </c>
      <c r="AH111" s="398">
        <v>97</v>
      </c>
      <c r="AI111" s="398">
        <v>102</v>
      </c>
      <c r="AJ111" s="398">
        <v>250</v>
      </c>
      <c r="AK111" s="398">
        <v>500</v>
      </c>
      <c r="AL111" s="564">
        <v>1</v>
      </c>
      <c r="AM111" s="564">
        <v>20</v>
      </c>
      <c r="AN111" s="564">
        <v>7</v>
      </c>
      <c r="AO111" s="195" t="str">
        <f t="shared" si="21"/>
        <v>8,21</v>
      </c>
      <c r="AP111" s="329" t="str">
        <f t="shared" si="22"/>
        <v>H</v>
      </c>
      <c r="AQ111" s="108">
        <f t="shared" si="13"/>
        <v>398</v>
      </c>
      <c r="AR111" s="108">
        <f t="shared" si="14"/>
        <v>250</v>
      </c>
      <c r="AS111" s="393"/>
      <c r="AT111" s="393"/>
      <c r="AU111" s="393"/>
      <c r="AV111" s="360"/>
      <c r="AW111" s="393"/>
      <c r="AX111" s="393"/>
      <c r="AY111" s="393"/>
      <c r="AZ111" s="393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</row>
    <row r="112" spans="1:81" ht="6.95" customHeight="1">
      <c r="U112" s="537">
        <v>108</v>
      </c>
      <c r="V112" s="535">
        <v>2</v>
      </c>
      <c r="W112" s="535">
        <v>0</v>
      </c>
      <c r="X112" s="535">
        <v>0</v>
      </c>
      <c r="Y112" s="535">
        <v>160</v>
      </c>
      <c r="Z112" s="195" t="str">
        <f t="shared" si="20"/>
        <v>1,1</v>
      </c>
      <c r="AA112" s="5"/>
      <c r="AB112" s="564">
        <v>108</v>
      </c>
      <c r="AC112" s="564">
        <v>1</v>
      </c>
      <c r="AD112" s="564">
        <v>51</v>
      </c>
      <c r="AE112" s="564" t="s">
        <v>853</v>
      </c>
      <c r="AF112" s="398" t="s">
        <v>771</v>
      </c>
      <c r="AG112" s="398">
        <v>0.1</v>
      </c>
      <c r="AH112" s="398">
        <v>0</v>
      </c>
      <c r="AI112" s="398">
        <v>0</v>
      </c>
      <c r="AJ112" s="398">
        <v>0</v>
      </c>
      <c r="AK112" s="398">
        <v>0</v>
      </c>
      <c r="AL112" s="564">
        <v>2</v>
      </c>
      <c r="AM112" s="564">
        <v>19</v>
      </c>
      <c r="AN112" s="564">
        <v>7</v>
      </c>
      <c r="AO112" s="195" t="str">
        <f t="shared" si="21"/>
        <v>8,20</v>
      </c>
      <c r="AP112" s="329" t="str">
        <f t="shared" si="22"/>
        <v/>
      </c>
      <c r="AQ112" s="108">
        <f t="shared" si="13"/>
        <v>0</v>
      </c>
      <c r="AR112" s="108">
        <f t="shared" si="14"/>
        <v>0</v>
      </c>
      <c r="AS112" s="393"/>
      <c r="AT112" s="393"/>
      <c r="AU112" s="393"/>
      <c r="AV112" s="360"/>
      <c r="AW112" s="393"/>
      <c r="AX112" s="393"/>
      <c r="AY112" s="393"/>
      <c r="AZ112" s="393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21:81" ht="6.95" customHeight="1">
      <c r="U113" s="537">
        <v>109</v>
      </c>
      <c r="V113" s="535">
        <v>2</v>
      </c>
      <c r="W113" s="535">
        <v>1</v>
      </c>
      <c r="X113" s="535">
        <v>0</v>
      </c>
      <c r="Y113" s="535">
        <v>160</v>
      </c>
      <c r="Z113" s="195" t="str">
        <f t="shared" si="20"/>
        <v>1,2</v>
      </c>
      <c r="AA113" s="5"/>
      <c r="AB113" s="564">
        <v>109</v>
      </c>
      <c r="AC113" s="564">
        <v>1</v>
      </c>
      <c r="AD113" s="564">
        <v>52</v>
      </c>
      <c r="AE113" s="564" t="s">
        <v>841</v>
      </c>
      <c r="AF113" s="398" t="s">
        <v>770</v>
      </c>
      <c r="AG113" s="398">
        <v>0.1</v>
      </c>
      <c r="AH113" s="398">
        <v>97</v>
      </c>
      <c r="AI113" s="398">
        <v>102</v>
      </c>
      <c r="AJ113" s="398">
        <v>250</v>
      </c>
      <c r="AK113" s="398">
        <v>500</v>
      </c>
      <c r="AL113" s="564">
        <v>1</v>
      </c>
      <c r="AM113" s="564">
        <v>20</v>
      </c>
      <c r="AN113" s="564">
        <v>8</v>
      </c>
      <c r="AO113" s="195" t="str">
        <f t="shared" si="21"/>
        <v>9,21</v>
      </c>
      <c r="AP113" s="329" t="str">
        <f t="shared" si="22"/>
        <v>H</v>
      </c>
      <c r="AQ113" s="108">
        <f t="shared" si="13"/>
        <v>398</v>
      </c>
      <c r="AR113" s="108">
        <f t="shared" si="14"/>
        <v>250</v>
      </c>
      <c r="AS113" s="393"/>
      <c r="AT113" s="393"/>
      <c r="AU113" s="393"/>
      <c r="AV113" s="360"/>
      <c r="AW113" s="393"/>
      <c r="AX113" s="393"/>
      <c r="AY113" s="393"/>
      <c r="AZ113" s="393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21:81" ht="6.95" customHeight="1">
      <c r="U114" s="537">
        <v>110</v>
      </c>
      <c r="V114" s="535">
        <v>2</v>
      </c>
      <c r="W114" s="535">
        <v>2</v>
      </c>
      <c r="X114" s="535">
        <v>0</v>
      </c>
      <c r="Y114" s="535">
        <v>160</v>
      </c>
      <c r="Z114" s="195" t="str">
        <f t="shared" si="20"/>
        <v>1,3</v>
      </c>
      <c r="AA114" s="5"/>
      <c r="AB114" s="564">
        <v>110</v>
      </c>
      <c r="AC114" s="564">
        <v>1</v>
      </c>
      <c r="AD114" s="564">
        <v>53</v>
      </c>
      <c r="AE114" s="564" t="s">
        <v>854</v>
      </c>
      <c r="AF114" s="398" t="s">
        <v>771</v>
      </c>
      <c r="AG114" s="398">
        <v>0.1</v>
      </c>
      <c r="AH114" s="398">
        <v>0</v>
      </c>
      <c r="AI114" s="398">
        <v>0</v>
      </c>
      <c r="AJ114" s="398">
        <v>0</v>
      </c>
      <c r="AK114" s="398">
        <v>0</v>
      </c>
      <c r="AL114" s="564">
        <v>2</v>
      </c>
      <c r="AM114" s="564">
        <v>19</v>
      </c>
      <c r="AN114" s="564">
        <v>8</v>
      </c>
      <c r="AO114" s="195" t="str">
        <f t="shared" si="21"/>
        <v>9,20</v>
      </c>
      <c r="AP114" s="329" t="str">
        <f t="shared" si="22"/>
        <v/>
      </c>
      <c r="AQ114" s="108">
        <f t="shared" si="13"/>
        <v>0</v>
      </c>
      <c r="AR114" s="108">
        <f t="shared" si="14"/>
        <v>0</v>
      </c>
      <c r="AS114" s="393"/>
      <c r="AT114" s="393"/>
      <c r="AU114" s="393"/>
      <c r="AV114" s="360"/>
      <c r="AW114" s="393"/>
      <c r="AX114" s="393"/>
      <c r="AY114" s="393"/>
      <c r="AZ114" s="393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21:81" ht="6.95" customHeight="1">
      <c r="U115" s="537">
        <v>111</v>
      </c>
      <c r="V115" s="535">
        <v>2</v>
      </c>
      <c r="W115" s="535">
        <v>3</v>
      </c>
      <c r="X115" s="535">
        <v>0</v>
      </c>
      <c r="Y115" s="535">
        <v>160</v>
      </c>
      <c r="Z115" s="195" t="str">
        <f t="shared" si="20"/>
        <v>1,4</v>
      </c>
      <c r="AA115" s="5"/>
      <c r="AB115" s="564">
        <v>111</v>
      </c>
      <c r="AC115" s="564">
        <v>1</v>
      </c>
      <c r="AD115" s="564">
        <v>54</v>
      </c>
      <c r="AE115" s="564" t="s">
        <v>834</v>
      </c>
      <c r="AF115" s="398" t="s">
        <v>770</v>
      </c>
      <c r="AG115" s="398">
        <v>0.1</v>
      </c>
      <c r="AH115" s="398">
        <v>97</v>
      </c>
      <c r="AI115" s="398">
        <v>102</v>
      </c>
      <c r="AJ115" s="398">
        <v>250</v>
      </c>
      <c r="AK115" s="398">
        <v>500</v>
      </c>
      <c r="AL115" s="564">
        <v>1</v>
      </c>
      <c r="AM115" s="564">
        <v>19</v>
      </c>
      <c r="AN115" s="564">
        <v>10</v>
      </c>
      <c r="AO115" s="195" t="str">
        <f t="shared" si="21"/>
        <v>11,20</v>
      </c>
      <c r="AP115" s="329" t="str">
        <f t="shared" si="22"/>
        <v>H</v>
      </c>
      <c r="AQ115" s="108">
        <f t="shared" si="13"/>
        <v>398</v>
      </c>
      <c r="AR115" s="108">
        <f t="shared" si="14"/>
        <v>250</v>
      </c>
      <c r="AS115" s="393"/>
      <c r="AT115" s="393"/>
      <c r="AU115" s="393"/>
      <c r="AV115" s="360"/>
      <c r="AW115" s="393"/>
      <c r="AX115" s="393"/>
      <c r="AY115" s="393"/>
      <c r="AZ115" s="393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</row>
    <row r="116" spans="21:81" ht="6.95" customHeight="1">
      <c r="U116" s="537">
        <v>112</v>
      </c>
      <c r="V116" s="535">
        <v>2</v>
      </c>
      <c r="W116" s="535">
        <v>4</v>
      </c>
      <c r="X116" s="535">
        <v>0</v>
      </c>
      <c r="Y116" s="535">
        <v>160</v>
      </c>
      <c r="Z116" s="195" t="str">
        <f t="shared" si="20"/>
        <v>1,5</v>
      </c>
      <c r="AA116" s="5"/>
      <c r="AB116" s="564">
        <v>112</v>
      </c>
      <c r="AC116" s="564">
        <v>1</v>
      </c>
      <c r="AD116" s="564">
        <v>55</v>
      </c>
      <c r="AE116" s="564" t="s">
        <v>843</v>
      </c>
      <c r="AF116" s="398" t="s">
        <v>770</v>
      </c>
      <c r="AG116" s="398">
        <v>0.1</v>
      </c>
      <c r="AH116" s="398">
        <v>97</v>
      </c>
      <c r="AI116" s="398">
        <v>102</v>
      </c>
      <c r="AJ116" s="398">
        <v>250</v>
      </c>
      <c r="AK116" s="398">
        <v>500</v>
      </c>
      <c r="AL116" s="564">
        <v>1</v>
      </c>
      <c r="AM116" s="564">
        <v>20</v>
      </c>
      <c r="AN116" s="564">
        <v>9</v>
      </c>
      <c r="AO116" s="195" t="str">
        <f t="shared" ref="AO116:AO117" si="29">_xlfn.CONCAT(AN116+1,",",AM116+1)</f>
        <v>10,21</v>
      </c>
      <c r="AP116" s="329" t="str">
        <f t="shared" ref="AP116:AP117" si="30">IF(AF116=$AF$4,"H","")</f>
        <v>H</v>
      </c>
      <c r="AQ116" s="108">
        <f t="shared" si="13"/>
        <v>398</v>
      </c>
      <c r="AR116" s="108">
        <f t="shared" si="14"/>
        <v>250</v>
      </c>
      <c r="AS116" s="393"/>
      <c r="AT116" s="393"/>
      <c r="AU116" s="393"/>
      <c r="AV116" s="360"/>
      <c r="AW116" s="393"/>
      <c r="AX116" s="393"/>
      <c r="AY116" s="393"/>
      <c r="AZ116" s="393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</row>
    <row r="117" spans="21:81" ht="6.95" customHeight="1">
      <c r="U117" s="537">
        <v>113</v>
      </c>
      <c r="V117" s="535">
        <v>2</v>
      </c>
      <c r="W117" s="535">
        <v>5</v>
      </c>
      <c r="X117" s="535">
        <v>0</v>
      </c>
      <c r="Y117" s="535">
        <v>160</v>
      </c>
      <c r="Z117" s="195" t="str">
        <f t="shared" si="20"/>
        <v>1,6</v>
      </c>
      <c r="AA117" s="5"/>
      <c r="AB117" s="564">
        <v>113</v>
      </c>
      <c r="AC117" s="564">
        <v>1</v>
      </c>
      <c r="AD117" s="564">
        <v>56</v>
      </c>
      <c r="AE117" s="564" t="s">
        <v>855</v>
      </c>
      <c r="AF117" s="398" t="s">
        <v>771</v>
      </c>
      <c r="AG117" s="398">
        <v>0.1</v>
      </c>
      <c r="AH117" s="398">
        <v>0</v>
      </c>
      <c r="AI117" s="398">
        <v>0</v>
      </c>
      <c r="AJ117" s="398">
        <v>0</v>
      </c>
      <c r="AK117" s="398">
        <v>0</v>
      </c>
      <c r="AL117" s="564">
        <v>2</v>
      </c>
      <c r="AM117" s="564">
        <v>19</v>
      </c>
      <c r="AN117" s="564">
        <v>9</v>
      </c>
      <c r="AO117" s="195" t="str">
        <f t="shared" si="29"/>
        <v>10,20</v>
      </c>
      <c r="AP117" s="329" t="str">
        <f t="shared" si="30"/>
        <v/>
      </c>
      <c r="AQ117" s="108">
        <f t="shared" si="13"/>
        <v>0</v>
      </c>
      <c r="AR117" s="108">
        <f t="shared" si="14"/>
        <v>0</v>
      </c>
      <c r="AS117" s="393"/>
      <c r="AT117" s="393"/>
      <c r="AU117" s="393"/>
      <c r="AV117" s="360"/>
      <c r="AW117" s="393"/>
      <c r="AX117" s="393"/>
      <c r="AY117" s="393"/>
      <c r="AZ117" s="393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21:81" ht="6.95" customHeight="1">
      <c r="U118" s="537">
        <v>114</v>
      </c>
      <c r="V118" s="535">
        <v>2</v>
      </c>
      <c r="W118" s="535">
        <v>6</v>
      </c>
      <c r="X118" s="535">
        <v>0</v>
      </c>
      <c r="Y118" s="535">
        <v>160</v>
      </c>
      <c r="Z118" s="195" t="str">
        <f t="shared" si="20"/>
        <v>1,7</v>
      </c>
      <c r="AA118" s="5"/>
      <c r="AB118" s="564"/>
      <c r="AC118" s="564"/>
      <c r="AD118" s="564"/>
      <c r="AE118" s="564"/>
      <c r="AF118" s="398"/>
      <c r="AG118" s="398"/>
      <c r="AH118" s="398"/>
      <c r="AI118" s="398"/>
      <c r="AJ118" s="398"/>
      <c r="AK118" s="398"/>
      <c r="AL118" s="564"/>
      <c r="AM118" s="564"/>
      <c r="AN118" s="564"/>
      <c r="AO118" s="195"/>
      <c r="AP118" s="329"/>
      <c r="AQ118" s="108"/>
      <c r="AR118" s="108"/>
      <c r="AS118" s="393"/>
      <c r="AT118" s="393"/>
      <c r="AU118" s="393"/>
      <c r="AV118" s="360"/>
      <c r="AW118" s="393"/>
      <c r="AX118" s="393"/>
      <c r="AY118" s="393"/>
      <c r="AZ118" s="393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21:81" ht="6.95" customHeight="1">
      <c r="U119" s="537">
        <v>115</v>
      </c>
      <c r="V119" s="535">
        <v>2</v>
      </c>
      <c r="W119" s="535">
        <v>7</v>
      </c>
      <c r="X119" s="535">
        <v>0</v>
      </c>
      <c r="Y119" s="535">
        <v>160</v>
      </c>
      <c r="Z119" s="195" t="str">
        <f t="shared" si="20"/>
        <v>1,8</v>
      </c>
      <c r="AA119" s="5"/>
      <c r="AB119" s="564"/>
      <c r="AC119" s="564"/>
      <c r="AD119" s="564"/>
      <c r="AE119" s="564"/>
      <c r="AF119" s="398"/>
      <c r="AG119" s="398"/>
      <c r="AH119" s="398"/>
      <c r="AI119" s="398"/>
      <c r="AJ119" s="398"/>
      <c r="AK119" s="398"/>
      <c r="AL119" s="564"/>
      <c r="AM119" s="564"/>
      <c r="AN119" s="564"/>
      <c r="AO119" s="195"/>
      <c r="AP119" s="329"/>
      <c r="AQ119" s="108"/>
      <c r="AR119" s="108"/>
      <c r="AS119" s="393"/>
      <c r="AT119" s="393"/>
      <c r="AU119" s="393"/>
      <c r="AV119" s="360"/>
      <c r="AW119" s="393"/>
      <c r="AX119" s="393"/>
      <c r="AY119" s="393"/>
      <c r="AZ119" s="393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21:81" ht="6.95" customHeight="1">
      <c r="U120" s="537">
        <v>116</v>
      </c>
      <c r="V120" s="535">
        <v>2</v>
      </c>
      <c r="W120" s="535">
        <v>8</v>
      </c>
      <c r="X120" s="535">
        <v>0</v>
      </c>
      <c r="Y120" s="535">
        <v>160</v>
      </c>
      <c r="Z120" s="195" t="str">
        <f t="shared" si="20"/>
        <v>1,9</v>
      </c>
      <c r="AA120" s="5"/>
      <c r="AB120" s="564"/>
      <c r="AC120" s="564"/>
      <c r="AD120" s="564"/>
      <c r="AE120" s="564"/>
      <c r="AF120" s="398"/>
      <c r="AG120" s="398"/>
      <c r="AH120" s="398"/>
      <c r="AI120" s="398"/>
      <c r="AJ120" s="398"/>
      <c r="AK120" s="398"/>
      <c r="AL120" s="564"/>
      <c r="AM120" s="564"/>
      <c r="AN120" s="564"/>
      <c r="AO120" s="195"/>
      <c r="AP120" s="329"/>
      <c r="AQ120" s="108"/>
      <c r="AR120" s="108"/>
      <c r="AS120" s="393"/>
      <c r="AT120" s="393"/>
      <c r="AU120" s="393"/>
      <c r="AV120" s="360"/>
      <c r="AW120" s="393"/>
      <c r="AX120" s="393"/>
      <c r="AY120" s="393"/>
      <c r="AZ120" s="393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</row>
    <row r="121" spans="21:81" ht="6.95" customHeight="1">
      <c r="U121" s="537">
        <v>117</v>
      </c>
      <c r="V121" s="535">
        <v>2</v>
      </c>
      <c r="W121" s="535">
        <v>9</v>
      </c>
      <c r="X121" s="535">
        <v>0</v>
      </c>
      <c r="Y121" s="535">
        <v>160</v>
      </c>
      <c r="Z121" s="195" t="str">
        <f t="shared" si="20"/>
        <v>1,10</v>
      </c>
      <c r="AA121" s="5"/>
      <c r="AB121" s="564"/>
      <c r="AC121" s="564"/>
      <c r="AD121" s="564"/>
      <c r="AE121" s="564"/>
      <c r="AF121" s="398"/>
      <c r="AG121" s="398"/>
      <c r="AH121" s="398"/>
      <c r="AI121" s="398"/>
      <c r="AJ121" s="398"/>
      <c r="AK121" s="398"/>
      <c r="AL121" s="564"/>
      <c r="AM121" s="564"/>
      <c r="AN121" s="564"/>
      <c r="AO121" s="195"/>
      <c r="AP121" s="329"/>
      <c r="AQ121" s="108"/>
      <c r="AR121" s="108"/>
      <c r="AS121" s="393"/>
      <c r="AT121" s="393"/>
      <c r="AU121" s="393"/>
      <c r="AV121" s="360"/>
      <c r="AW121" s="393"/>
      <c r="AX121" s="393"/>
      <c r="AY121" s="393"/>
      <c r="AZ121" s="393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</row>
    <row r="122" spans="21:81" ht="6.95" customHeight="1">
      <c r="U122" s="537">
        <v>118</v>
      </c>
      <c r="V122" s="535">
        <v>2</v>
      </c>
      <c r="W122" s="535">
        <v>10</v>
      </c>
      <c r="X122" s="535">
        <v>0</v>
      </c>
      <c r="Y122" s="535">
        <v>160</v>
      </c>
      <c r="Z122" s="195" t="str">
        <f t="shared" si="20"/>
        <v>1,11</v>
      </c>
      <c r="AA122" s="5"/>
      <c r="AB122" s="564"/>
      <c r="AC122" s="564"/>
      <c r="AD122" s="564"/>
      <c r="AE122" s="564"/>
      <c r="AF122" s="398"/>
      <c r="AG122" s="398"/>
      <c r="AH122" s="398"/>
      <c r="AI122" s="398"/>
      <c r="AJ122" s="398"/>
      <c r="AK122" s="398"/>
      <c r="AL122" s="564"/>
      <c r="AM122" s="564"/>
      <c r="AN122" s="564"/>
      <c r="AO122" s="195"/>
      <c r="AP122" s="329"/>
      <c r="AQ122" s="108"/>
      <c r="AR122" s="108"/>
      <c r="AS122" s="393"/>
      <c r="AT122" s="393"/>
      <c r="AU122" s="393"/>
      <c r="AV122" s="360"/>
      <c r="AW122" s="393"/>
      <c r="AX122" s="393"/>
      <c r="AY122" s="393"/>
      <c r="AZ122" s="393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21:81" ht="6.95" customHeight="1">
      <c r="U123" s="537">
        <v>119</v>
      </c>
      <c r="V123" s="535">
        <v>2</v>
      </c>
      <c r="W123" s="535">
        <v>11</v>
      </c>
      <c r="X123" s="535">
        <v>0</v>
      </c>
      <c r="Y123" s="535">
        <v>160</v>
      </c>
      <c r="Z123" s="195" t="str">
        <f t="shared" si="20"/>
        <v>1,12</v>
      </c>
      <c r="AA123" s="5"/>
      <c r="AB123" s="564"/>
      <c r="AC123" s="564"/>
      <c r="AD123" s="564"/>
      <c r="AE123" s="564"/>
      <c r="AF123" s="398"/>
      <c r="AG123" s="398"/>
      <c r="AH123" s="398"/>
      <c r="AI123" s="398"/>
      <c r="AJ123" s="398"/>
      <c r="AK123" s="398"/>
      <c r="AL123" s="564"/>
      <c r="AM123" s="564"/>
      <c r="AN123" s="564"/>
      <c r="AO123" s="195"/>
      <c r="AP123" s="329"/>
      <c r="AQ123" s="108"/>
      <c r="AR123" s="108"/>
      <c r="AS123" s="393"/>
      <c r="AT123" s="393"/>
      <c r="AU123" s="393"/>
      <c r="AV123" s="360"/>
      <c r="AW123" s="393"/>
      <c r="AX123" s="393"/>
      <c r="AY123" s="393"/>
      <c r="AZ123" s="393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21:81" ht="6.95" customHeight="1">
      <c r="U124" s="537">
        <v>120</v>
      </c>
      <c r="V124" s="535">
        <v>2</v>
      </c>
      <c r="W124" s="535">
        <v>12</v>
      </c>
      <c r="X124" s="535">
        <v>0</v>
      </c>
      <c r="Y124" s="535">
        <v>160</v>
      </c>
      <c r="Z124" s="195" t="str">
        <f t="shared" si="20"/>
        <v>1,13</v>
      </c>
      <c r="AA124" s="5"/>
      <c r="AB124" s="564"/>
      <c r="AC124" s="564"/>
      <c r="AD124" s="564"/>
      <c r="AE124" s="564"/>
      <c r="AF124" s="398"/>
      <c r="AG124" s="398"/>
      <c r="AH124" s="398"/>
      <c r="AI124" s="398"/>
      <c r="AJ124" s="398"/>
      <c r="AK124" s="398"/>
      <c r="AL124" s="564"/>
      <c r="AM124" s="564"/>
      <c r="AN124" s="564"/>
      <c r="AO124" s="195"/>
      <c r="AP124" s="329"/>
      <c r="AQ124" s="108"/>
      <c r="AR124" s="108"/>
      <c r="AS124" s="393"/>
      <c r="AT124" s="393"/>
      <c r="AU124" s="393"/>
      <c r="AV124" s="360"/>
      <c r="AW124" s="393"/>
      <c r="AX124" s="393"/>
      <c r="AY124" s="393"/>
      <c r="AZ124" s="393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21:81" ht="6.95" customHeight="1">
      <c r="U125" s="537">
        <v>121</v>
      </c>
      <c r="V125" s="535">
        <v>2</v>
      </c>
      <c r="W125" s="535">
        <v>13</v>
      </c>
      <c r="X125" s="535">
        <v>0</v>
      </c>
      <c r="Y125" s="535">
        <v>160</v>
      </c>
      <c r="Z125" s="195" t="str">
        <f t="shared" si="20"/>
        <v>1,14</v>
      </c>
      <c r="AA125" s="5"/>
      <c r="AB125" s="564"/>
      <c r="AC125" s="564"/>
      <c r="AD125" s="564"/>
      <c r="AE125" s="564"/>
      <c r="AF125" s="398"/>
      <c r="AG125" s="398"/>
      <c r="AH125" s="398"/>
      <c r="AI125" s="398"/>
      <c r="AJ125" s="398"/>
      <c r="AK125" s="398"/>
      <c r="AL125" s="564"/>
      <c r="AM125" s="564"/>
      <c r="AN125" s="564"/>
      <c r="AO125" s="195"/>
      <c r="AP125" s="329"/>
      <c r="AQ125" s="108"/>
      <c r="AR125" s="108"/>
      <c r="AS125" s="393"/>
      <c r="AT125" s="393"/>
      <c r="AU125" s="393"/>
      <c r="AV125" s="360"/>
      <c r="AW125" s="393"/>
      <c r="AX125" s="393"/>
      <c r="AY125" s="393"/>
      <c r="AZ125" s="393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</row>
    <row r="126" spans="21:81" ht="6.95" customHeight="1">
      <c r="U126" s="537">
        <v>122</v>
      </c>
      <c r="V126" s="535">
        <v>2</v>
      </c>
      <c r="W126" s="535">
        <v>14</v>
      </c>
      <c r="X126" s="535">
        <v>0</v>
      </c>
      <c r="Y126" s="535">
        <v>160</v>
      </c>
      <c r="Z126" s="195" t="str">
        <f t="shared" si="20"/>
        <v>1,15</v>
      </c>
      <c r="AA126" s="5"/>
      <c r="AB126" s="564"/>
      <c r="AC126" s="564"/>
      <c r="AD126" s="564"/>
      <c r="AE126" s="564"/>
      <c r="AF126" s="398"/>
      <c r="AG126" s="398"/>
      <c r="AH126" s="398"/>
      <c r="AI126" s="398"/>
      <c r="AJ126" s="398"/>
      <c r="AK126" s="398"/>
      <c r="AL126" s="564"/>
      <c r="AM126" s="564"/>
      <c r="AN126" s="564"/>
      <c r="AO126" s="195"/>
      <c r="AP126" s="329"/>
      <c r="AQ126" s="108"/>
      <c r="AR126" s="108"/>
      <c r="AS126" s="393"/>
      <c r="AT126" s="393"/>
      <c r="AU126" s="393"/>
      <c r="AV126" s="360"/>
      <c r="AW126" s="393"/>
      <c r="AX126" s="393"/>
      <c r="AY126" s="393"/>
      <c r="AZ126" s="393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</row>
    <row r="127" spans="21:81" ht="6.95" customHeight="1">
      <c r="U127" s="537">
        <v>123</v>
      </c>
      <c r="V127" s="535">
        <v>2</v>
      </c>
      <c r="W127" s="535">
        <v>15</v>
      </c>
      <c r="X127" s="535">
        <v>0</v>
      </c>
      <c r="Y127" s="535">
        <v>160</v>
      </c>
      <c r="Z127" s="195" t="str">
        <f t="shared" si="20"/>
        <v>1,16</v>
      </c>
      <c r="AA127" s="5"/>
      <c r="AB127" s="564"/>
      <c r="AC127" s="564"/>
      <c r="AD127" s="564"/>
      <c r="AE127" s="564"/>
      <c r="AF127" s="398"/>
      <c r="AG127" s="398"/>
      <c r="AH127" s="398"/>
      <c r="AI127" s="398"/>
      <c r="AJ127" s="398"/>
      <c r="AK127" s="398"/>
      <c r="AL127" s="564"/>
      <c r="AM127" s="564"/>
      <c r="AN127" s="564"/>
      <c r="AO127" s="195"/>
      <c r="AP127" s="329"/>
      <c r="AQ127" s="108"/>
      <c r="AR127" s="108"/>
      <c r="AS127" s="393"/>
      <c r="AT127" s="393"/>
      <c r="AU127" s="393"/>
      <c r="AV127" s="360"/>
      <c r="AW127" s="393"/>
      <c r="AX127" s="393"/>
      <c r="AY127" s="393"/>
      <c r="AZ127" s="393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</row>
    <row r="128" spans="21:81" ht="6.95" customHeight="1">
      <c r="U128" s="537">
        <v>124</v>
      </c>
      <c r="V128" s="535">
        <v>2</v>
      </c>
      <c r="W128" s="535">
        <v>16</v>
      </c>
      <c r="X128" s="535">
        <v>0</v>
      </c>
      <c r="Y128" s="535">
        <v>160</v>
      </c>
      <c r="Z128" s="195" t="str">
        <f t="shared" si="20"/>
        <v>1,17</v>
      </c>
      <c r="AA128" s="5"/>
      <c r="AB128" s="564"/>
      <c r="AC128" s="564"/>
      <c r="AD128" s="564"/>
      <c r="AE128" s="564"/>
      <c r="AF128" s="398"/>
      <c r="AG128" s="398"/>
      <c r="AH128" s="398"/>
      <c r="AI128" s="398"/>
      <c r="AJ128" s="398"/>
      <c r="AK128" s="398"/>
      <c r="AL128" s="564"/>
      <c r="AM128" s="564"/>
      <c r="AN128" s="564"/>
      <c r="AO128" s="195"/>
      <c r="AP128" s="329"/>
      <c r="AQ128" s="108"/>
      <c r="AR128" s="108"/>
      <c r="AS128" s="393"/>
      <c r="AT128" s="393"/>
      <c r="AU128" s="393"/>
      <c r="AV128" s="360"/>
      <c r="AW128" s="393"/>
      <c r="AX128" s="393"/>
      <c r="AY128" s="393"/>
      <c r="AZ128" s="393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21:81" ht="6.95" customHeight="1">
      <c r="U129" s="537">
        <v>125</v>
      </c>
      <c r="V129" s="535">
        <v>2</v>
      </c>
      <c r="W129" s="535">
        <v>17</v>
      </c>
      <c r="X129" s="535">
        <v>0</v>
      </c>
      <c r="Y129" s="535">
        <v>160</v>
      </c>
      <c r="Z129" s="195" t="str">
        <f t="shared" si="20"/>
        <v>1,18</v>
      </c>
      <c r="AA129" s="5"/>
      <c r="AB129" s="564"/>
      <c r="AC129" s="564"/>
      <c r="AD129" s="564"/>
      <c r="AE129" s="564"/>
      <c r="AF129" s="398"/>
      <c r="AG129" s="398"/>
      <c r="AH129" s="398"/>
      <c r="AI129" s="398"/>
      <c r="AJ129" s="398"/>
      <c r="AK129" s="398"/>
      <c r="AL129" s="564"/>
      <c r="AM129" s="564"/>
      <c r="AN129" s="564"/>
      <c r="AO129" s="195"/>
      <c r="AP129" s="329"/>
      <c r="AQ129" s="108"/>
      <c r="AR129" s="108"/>
      <c r="AS129" s="393"/>
      <c r="AT129" s="393"/>
      <c r="AU129" s="393"/>
      <c r="AV129" s="360"/>
      <c r="AW129" s="393"/>
      <c r="AX129" s="393"/>
      <c r="AY129" s="393"/>
      <c r="AZ129" s="393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</row>
    <row r="130" spans="21:81" ht="6.95" customHeight="1">
      <c r="U130" s="537">
        <v>126</v>
      </c>
      <c r="V130" s="535">
        <v>2</v>
      </c>
      <c r="W130" s="535">
        <v>18</v>
      </c>
      <c r="X130" s="535">
        <v>0</v>
      </c>
      <c r="Y130" s="535">
        <v>160</v>
      </c>
      <c r="Z130" s="195" t="str">
        <f t="shared" si="20"/>
        <v>1,19</v>
      </c>
      <c r="AA130" s="5"/>
      <c r="AB130" s="564"/>
      <c r="AC130" s="564"/>
      <c r="AD130" s="564"/>
      <c r="AE130" s="564"/>
      <c r="AF130" s="398"/>
      <c r="AG130" s="398"/>
      <c r="AH130" s="398"/>
      <c r="AI130" s="398"/>
      <c r="AJ130" s="398"/>
      <c r="AK130" s="398"/>
      <c r="AL130" s="564"/>
      <c r="AM130" s="564"/>
      <c r="AN130" s="564"/>
      <c r="AO130" s="195"/>
      <c r="AP130" s="329"/>
      <c r="AQ130" s="108"/>
      <c r="AR130" s="108"/>
      <c r="AS130" s="393"/>
      <c r="AT130" s="393"/>
      <c r="AU130" s="393"/>
      <c r="AV130" s="360"/>
      <c r="AW130" s="393"/>
      <c r="AX130" s="393"/>
      <c r="AY130" s="393"/>
      <c r="AZ130" s="393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</row>
    <row r="131" spans="21:81" ht="6.95" customHeight="1">
      <c r="U131" s="537">
        <v>127</v>
      </c>
      <c r="V131" s="535">
        <v>2</v>
      </c>
      <c r="W131" s="535">
        <v>19</v>
      </c>
      <c r="X131" s="535">
        <v>0</v>
      </c>
      <c r="Y131" s="535">
        <v>160</v>
      </c>
      <c r="Z131" s="195" t="str">
        <f t="shared" si="20"/>
        <v>1,20</v>
      </c>
      <c r="AA131" s="5"/>
      <c r="AB131" s="564"/>
      <c r="AC131" s="564"/>
      <c r="AD131" s="564"/>
      <c r="AE131" s="564"/>
      <c r="AF131" s="398"/>
      <c r="AG131" s="398"/>
      <c r="AH131" s="398"/>
      <c r="AI131" s="398"/>
      <c r="AJ131" s="398"/>
      <c r="AK131" s="398"/>
      <c r="AL131" s="564"/>
      <c r="AM131" s="564"/>
      <c r="AN131" s="564"/>
      <c r="AO131" s="195"/>
      <c r="AP131" s="329"/>
      <c r="AQ131" s="108"/>
      <c r="AR131" s="108"/>
      <c r="AS131" s="393"/>
      <c r="AT131" s="393"/>
      <c r="AU131" s="393"/>
      <c r="AV131" s="360"/>
      <c r="AW131" s="393"/>
      <c r="AX131" s="393"/>
      <c r="AY131" s="393"/>
      <c r="AZ131" s="393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</row>
    <row r="132" spans="21:81" ht="6.95" customHeight="1">
      <c r="U132" s="537">
        <v>128</v>
      </c>
      <c r="V132" s="535">
        <v>2</v>
      </c>
      <c r="W132" s="535">
        <v>20</v>
      </c>
      <c r="X132" s="535">
        <v>0</v>
      </c>
      <c r="Y132" s="535">
        <v>160</v>
      </c>
      <c r="Z132" s="195" t="str">
        <f t="shared" si="20"/>
        <v>1,21</v>
      </c>
      <c r="AA132" s="5"/>
      <c r="AB132" s="564"/>
      <c r="AC132" s="564"/>
      <c r="AD132" s="564"/>
      <c r="AE132" s="564"/>
      <c r="AF132" s="398"/>
      <c r="AG132" s="398"/>
      <c r="AH132" s="398"/>
      <c r="AI132" s="398"/>
      <c r="AJ132" s="398"/>
      <c r="AK132" s="398"/>
      <c r="AL132" s="564"/>
      <c r="AM132" s="564"/>
      <c r="AN132" s="564"/>
      <c r="AO132" s="195"/>
      <c r="AP132" s="329"/>
      <c r="AQ132" s="108"/>
      <c r="AR132" s="108"/>
      <c r="AS132" s="393"/>
      <c r="AT132" s="393"/>
      <c r="AU132" s="393"/>
      <c r="AV132" s="360"/>
      <c r="AW132" s="393"/>
      <c r="AX132" s="393"/>
      <c r="AY132" s="393"/>
      <c r="AZ132" s="393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21:81" ht="6.95" customHeight="1">
      <c r="U133" s="537">
        <v>129</v>
      </c>
      <c r="V133" s="535">
        <v>2</v>
      </c>
      <c r="W133" s="535">
        <v>21</v>
      </c>
      <c r="X133" s="535">
        <v>0</v>
      </c>
      <c r="Y133" s="535">
        <v>160</v>
      </c>
      <c r="Z133" s="195" t="str">
        <f t="shared" ref="Z133:Z173" si="31">_xlfn.CONCAT(X133+1,",",W133+1)</f>
        <v>1,22</v>
      </c>
      <c r="AA133" s="5"/>
      <c r="AB133" s="564"/>
      <c r="AC133" s="564"/>
      <c r="AD133" s="564"/>
      <c r="AE133" s="564"/>
      <c r="AF133" s="398"/>
      <c r="AG133" s="398"/>
      <c r="AH133" s="398"/>
      <c r="AI133" s="398"/>
      <c r="AJ133" s="398"/>
      <c r="AK133" s="398"/>
      <c r="AL133" s="564"/>
      <c r="AM133" s="564"/>
      <c r="AN133" s="564"/>
      <c r="AO133" s="195"/>
      <c r="AP133" s="329"/>
      <c r="AQ133" s="108"/>
      <c r="AR133" s="108"/>
      <c r="AS133" s="393"/>
      <c r="AT133" s="393"/>
      <c r="AU133" s="393"/>
      <c r="AV133" s="360"/>
      <c r="AW133" s="393"/>
      <c r="AX133" s="393"/>
      <c r="AY133" s="393"/>
      <c r="AZ133" s="393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</row>
    <row r="134" spans="21:81" ht="6.95" customHeight="1">
      <c r="U134" s="537">
        <v>130</v>
      </c>
      <c r="V134" s="535">
        <v>2</v>
      </c>
      <c r="W134" s="535">
        <v>22</v>
      </c>
      <c r="X134" s="535">
        <v>0</v>
      </c>
      <c r="Y134" s="535">
        <v>160</v>
      </c>
      <c r="Z134" s="195" t="str">
        <f t="shared" si="31"/>
        <v>1,23</v>
      </c>
      <c r="AA134" s="5"/>
      <c r="AB134" s="564"/>
      <c r="AC134" s="564"/>
      <c r="AD134" s="564"/>
      <c r="AE134" s="564"/>
      <c r="AF134" s="398"/>
      <c r="AG134" s="398"/>
      <c r="AH134" s="398"/>
      <c r="AI134" s="398"/>
      <c r="AJ134" s="398"/>
      <c r="AK134" s="398"/>
      <c r="AL134" s="564"/>
      <c r="AM134" s="564"/>
      <c r="AN134" s="564"/>
      <c r="AO134" s="195"/>
      <c r="AP134" s="329"/>
      <c r="AQ134" s="108"/>
      <c r="AR134" s="108"/>
      <c r="AS134" s="393"/>
      <c r="AT134" s="393"/>
      <c r="AU134" s="393"/>
      <c r="AV134" s="360"/>
      <c r="AW134" s="393"/>
      <c r="AX134" s="393"/>
      <c r="AY134" s="393"/>
      <c r="AZ134" s="393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</row>
    <row r="135" spans="21:81" ht="6.95" customHeight="1">
      <c r="U135" s="537">
        <v>131</v>
      </c>
      <c r="V135" s="535">
        <v>2</v>
      </c>
      <c r="W135" s="535">
        <v>23</v>
      </c>
      <c r="X135" s="535">
        <v>0</v>
      </c>
      <c r="Y135" s="535">
        <v>160</v>
      </c>
      <c r="Z135" s="195" t="str">
        <f t="shared" si="31"/>
        <v>1,24</v>
      </c>
      <c r="AA135" s="5"/>
      <c r="AB135" s="564"/>
      <c r="AC135" s="564"/>
      <c r="AD135" s="564"/>
      <c r="AE135" s="564"/>
      <c r="AF135" s="398"/>
      <c r="AG135" s="398"/>
      <c r="AH135" s="398"/>
      <c r="AI135" s="398"/>
      <c r="AJ135" s="398"/>
      <c r="AK135" s="398"/>
      <c r="AL135" s="564"/>
      <c r="AM135" s="564"/>
      <c r="AN135" s="564"/>
      <c r="AO135" s="195"/>
      <c r="AP135" s="329"/>
      <c r="AQ135" s="108"/>
      <c r="AR135" s="108"/>
      <c r="AS135" s="393"/>
      <c r="AT135" s="393"/>
      <c r="AU135" s="393"/>
      <c r="AV135" s="360"/>
      <c r="AW135" s="393"/>
      <c r="AX135" s="393"/>
      <c r="AY135" s="393"/>
      <c r="AZ135" s="393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</row>
    <row r="136" spans="21:81" ht="6.95" customHeight="1">
      <c r="U136" s="537">
        <v>132</v>
      </c>
      <c r="V136" s="535">
        <v>2</v>
      </c>
      <c r="W136" s="535">
        <v>24</v>
      </c>
      <c r="X136" s="535">
        <v>0</v>
      </c>
      <c r="Y136" s="535">
        <v>160</v>
      </c>
      <c r="Z136" s="195" t="str">
        <f t="shared" si="31"/>
        <v>1,25</v>
      </c>
      <c r="AA136" s="5"/>
      <c r="AB136" s="564"/>
      <c r="AC136" s="564"/>
      <c r="AD136" s="564"/>
      <c r="AE136" s="564"/>
      <c r="AF136" s="398"/>
      <c r="AG136" s="398"/>
      <c r="AH136" s="398"/>
      <c r="AI136" s="398"/>
      <c r="AJ136" s="398"/>
      <c r="AK136" s="398"/>
      <c r="AL136" s="564"/>
      <c r="AM136" s="564"/>
      <c r="AN136" s="564"/>
      <c r="AO136" s="195"/>
      <c r="AP136" s="329"/>
      <c r="AQ136" s="108"/>
      <c r="AR136" s="108"/>
      <c r="AS136" s="393"/>
      <c r="AT136" s="393"/>
      <c r="AU136" s="393"/>
      <c r="AV136" s="360"/>
      <c r="AW136" s="393"/>
      <c r="AX136" s="393"/>
      <c r="AY136" s="393"/>
      <c r="AZ136" s="393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</row>
    <row r="137" spans="21:81" ht="6.95" customHeight="1">
      <c r="U137" s="537">
        <v>133</v>
      </c>
      <c r="V137" s="535">
        <v>2</v>
      </c>
      <c r="W137" s="535">
        <v>25</v>
      </c>
      <c r="X137" s="535">
        <v>0</v>
      </c>
      <c r="Y137" s="535">
        <v>160</v>
      </c>
      <c r="Z137" s="195" t="str">
        <f t="shared" si="31"/>
        <v>1,26</v>
      </c>
      <c r="AA137" s="5"/>
      <c r="AB137" s="564"/>
      <c r="AC137" s="564"/>
      <c r="AD137" s="564"/>
      <c r="AE137" s="564"/>
      <c r="AF137" s="398"/>
      <c r="AG137" s="398"/>
      <c r="AH137" s="398"/>
      <c r="AI137" s="398"/>
      <c r="AJ137" s="398"/>
      <c r="AK137" s="398"/>
      <c r="AL137" s="564"/>
      <c r="AM137" s="564"/>
      <c r="AN137" s="564"/>
      <c r="AO137" s="195"/>
      <c r="AP137" s="329"/>
      <c r="AQ137" s="108"/>
      <c r="AR137" s="108"/>
      <c r="AS137" s="393"/>
      <c r="AT137" s="393"/>
      <c r="AU137" s="393"/>
      <c r="AV137" s="360"/>
      <c r="AW137" s="393"/>
      <c r="AX137" s="393"/>
      <c r="AY137" s="393"/>
      <c r="AZ137" s="393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</row>
    <row r="138" spans="21:81" ht="6.95" customHeight="1">
      <c r="U138" s="537">
        <v>134</v>
      </c>
      <c r="V138" s="535">
        <v>2</v>
      </c>
      <c r="W138" s="535">
        <v>26</v>
      </c>
      <c r="X138" s="535">
        <v>0</v>
      </c>
      <c r="Y138" s="535">
        <v>160</v>
      </c>
      <c r="Z138" s="195" t="str">
        <f t="shared" si="31"/>
        <v>1,27</v>
      </c>
      <c r="AA138" s="5"/>
      <c r="AB138" s="564"/>
      <c r="AC138" s="564"/>
      <c r="AD138" s="564"/>
      <c r="AE138" s="564"/>
      <c r="AF138" s="398"/>
      <c r="AG138" s="398"/>
      <c r="AH138" s="398"/>
      <c r="AI138" s="398"/>
      <c r="AJ138" s="398"/>
      <c r="AK138" s="398"/>
      <c r="AL138" s="564"/>
      <c r="AM138" s="564"/>
      <c r="AN138" s="564"/>
      <c r="AO138" s="195"/>
      <c r="AP138" s="329"/>
      <c r="AQ138" s="108"/>
      <c r="AR138" s="108"/>
      <c r="AS138" s="393"/>
      <c r="AT138" s="393"/>
      <c r="AU138" s="393"/>
      <c r="AV138" s="360"/>
      <c r="AW138" s="393"/>
      <c r="AX138" s="393"/>
      <c r="AY138" s="393"/>
      <c r="AZ138" s="393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21:81" ht="6.95" customHeight="1">
      <c r="U139" s="537">
        <v>135</v>
      </c>
      <c r="V139" s="535">
        <v>2</v>
      </c>
      <c r="W139" s="535">
        <v>0</v>
      </c>
      <c r="X139" s="535">
        <v>16</v>
      </c>
      <c r="Y139" s="535">
        <v>140</v>
      </c>
      <c r="Z139" s="195" t="str">
        <f t="shared" si="31"/>
        <v>17,1</v>
      </c>
      <c r="AA139" s="5"/>
      <c r="AB139" s="564"/>
      <c r="AC139" s="564"/>
      <c r="AD139" s="564"/>
      <c r="AE139" s="564"/>
      <c r="AF139" s="398"/>
      <c r="AG139" s="398"/>
      <c r="AH139" s="398"/>
      <c r="AI139" s="398"/>
      <c r="AJ139" s="398"/>
      <c r="AK139" s="398"/>
      <c r="AL139" s="564"/>
      <c r="AM139" s="564"/>
      <c r="AN139" s="564"/>
      <c r="AO139" s="195"/>
      <c r="AP139" s="329"/>
      <c r="AQ139" s="108"/>
      <c r="AR139" s="108"/>
      <c r="AS139" s="393"/>
      <c r="AT139" s="393"/>
      <c r="AU139" s="393"/>
      <c r="AV139" s="360"/>
      <c r="AW139" s="393"/>
      <c r="AX139" s="393"/>
      <c r="AY139" s="393"/>
      <c r="AZ139" s="393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</row>
    <row r="140" spans="21:81" ht="6.95" customHeight="1">
      <c r="U140" s="537">
        <v>136</v>
      </c>
      <c r="V140" s="535">
        <v>2</v>
      </c>
      <c r="W140" s="535">
        <v>1</v>
      </c>
      <c r="X140" s="535">
        <v>16</v>
      </c>
      <c r="Y140" s="535">
        <v>140</v>
      </c>
      <c r="Z140" s="195" t="str">
        <f t="shared" si="31"/>
        <v>17,2</v>
      </c>
      <c r="AA140" s="5"/>
      <c r="AB140" s="564"/>
      <c r="AC140" s="564"/>
      <c r="AD140" s="564"/>
      <c r="AE140" s="564"/>
      <c r="AF140" s="398"/>
      <c r="AG140" s="398"/>
      <c r="AH140" s="398"/>
      <c r="AI140" s="398"/>
      <c r="AJ140" s="398"/>
      <c r="AK140" s="398"/>
      <c r="AL140" s="564"/>
      <c r="AM140" s="564"/>
      <c r="AN140" s="564"/>
      <c r="AO140" s="195"/>
      <c r="AP140" s="329"/>
      <c r="AQ140" s="108"/>
      <c r="AR140" s="108"/>
      <c r="AS140" s="393"/>
      <c r="AT140" s="393"/>
      <c r="AU140" s="393"/>
      <c r="AV140" s="360"/>
      <c r="AW140" s="393"/>
      <c r="AX140" s="393"/>
      <c r="AY140" s="393"/>
      <c r="AZ140" s="393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21:81" ht="6.95" customHeight="1">
      <c r="U141" s="537">
        <v>137</v>
      </c>
      <c r="V141" s="535">
        <v>2</v>
      </c>
      <c r="W141" s="535">
        <v>2</v>
      </c>
      <c r="X141" s="535">
        <v>16</v>
      </c>
      <c r="Y141" s="535">
        <v>140</v>
      </c>
      <c r="Z141" s="195" t="str">
        <f t="shared" si="31"/>
        <v>17,3</v>
      </c>
      <c r="AA141" s="5"/>
      <c r="AB141" s="564"/>
      <c r="AC141" s="564"/>
      <c r="AD141" s="564"/>
      <c r="AE141" s="564"/>
      <c r="AF141" s="398"/>
      <c r="AG141" s="398"/>
      <c r="AH141" s="398"/>
      <c r="AI141" s="398"/>
      <c r="AJ141" s="398"/>
      <c r="AK141" s="398"/>
      <c r="AL141" s="564"/>
      <c r="AM141" s="564"/>
      <c r="AN141" s="564"/>
      <c r="AO141" s="195"/>
      <c r="AP141" s="329"/>
      <c r="AQ141" s="108"/>
      <c r="AR141" s="108"/>
      <c r="AS141" s="393"/>
      <c r="AT141" s="393"/>
      <c r="AU141" s="393"/>
      <c r="AV141" s="360"/>
      <c r="AW141" s="393"/>
      <c r="AX141" s="393"/>
      <c r="AY141" s="393"/>
      <c r="AZ141" s="393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</row>
    <row r="142" spans="21:81" ht="6.95" customHeight="1">
      <c r="U142" s="537">
        <v>138</v>
      </c>
      <c r="V142" s="535">
        <v>2</v>
      </c>
      <c r="W142" s="535">
        <v>3</v>
      </c>
      <c r="X142" s="535">
        <v>16</v>
      </c>
      <c r="Y142" s="535">
        <v>140</v>
      </c>
      <c r="Z142" s="195" t="str">
        <f t="shared" si="31"/>
        <v>17,4</v>
      </c>
      <c r="AA142" s="5"/>
      <c r="AB142" s="564"/>
      <c r="AC142" s="564"/>
      <c r="AD142" s="564"/>
      <c r="AE142" s="564"/>
      <c r="AF142" s="398"/>
      <c r="AG142" s="398"/>
      <c r="AH142" s="398"/>
      <c r="AI142" s="398"/>
      <c r="AJ142" s="398"/>
      <c r="AK142" s="398"/>
      <c r="AL142" s="564"/>
      <c r="AM142" s="564"/>
      <c r="AN142" s="564"/>
      <c r="AO142" s="195"/>
      <c r="AP142" s="329"/>
      <c r="AQ142" s="108"/>
      <c r="AR142" s="108"/>
      <c r="AS142" s="393"/>
      <c r="AT142" s="393"/>
      <c r="AU142" s="393"/>
      <c r="AV142" s="360"/>
      <c r="AW142" s="393"/>
      <c r="AX142" s="393"/>
      <c r="AY142" s="393"/>
      <c r="AZ142" s="393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</row>
    <row r="143" spans="21:81" ht="6.95" customHeight="1">
      <c r="U143" s="537">
        <v>139</v>
      </c>
      <c r="V143" s="535">
        <v>2</v>
      </c>
      <c r="W143" s="535">
        <v>4</v>
      </c>
      <c r="X143" s="535">
        <v>16</v>
      </c>
      <c r="Y143" s="535">
        <v>140</v>
      </c>
      <c r="Z143" s="195" t="str">
        <f t="shared" si="31"/>
        <v>17,5</v>
      </c>
      <c r="AA143" s="5"/>
      <c r="AB143" s="564"/>
      <c r="AC143" s="564"/>
      <c r="AD143" s="564"/>
      <c r="AE143" s="564"/>
      <c r="AF143" s="398"/>
      <c r="AG143" s="398"/>
      <c r="AH143" s="398"/>
      <c r="AI143" s="398"/>
      <c r="AJ143" s="398"/>
      <c r="AK143" s="398"/>
      <c r="AL143" s="564"/>
      <c r="AM143" s="564"/>
      <c r="AN143" s="564"/>
      <c r="AO143" s="195"/>
      <c r="AP143" s="329"/>
      <c r="AQ143" s="108"/>
      <c r="AR143" s="108"/>
      <c r="AS143" s="393"/>
      <c r="AT143" s="393"/>
      <c r="AU143" s="393"/>
      <c r="AV143" s="360"/>
      <c r="AW143" s="393"/>
      <c r="AX143" s="393"/>
      <c r="AY143" s="393"/>
      <c r="AZ143" s="393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</row>
    <row r="144" spans="21:81" ht="6.95" customHeight="1">
      <c r="U144" s="537">
        <v>140</v>
      </c>
      <c r="V144" s="535">
        <v>2</v>
      </c>
      <c r="W144" s="535">
        <v>5</v>
      </c>
      <c r="X144" s="535">
        <v>16</v>
      </c>
      <c r="Y144" s="535">
        <v>140</v>
      </c>
      <c r="Z144" s="195" t="str">
        <f t="shared" si="31"/>
        <v>17,6</v>
      </c>
      <c r="AA144" s="5"/>
      <c r="AB144" s="564"/>
      <c r="AC144" s="564"/>
      <c r="AD144" s="564"/>
      <c r="AE144" s="564"/>
      <c r="AF144" s="398"/>
      <c r="AG144" s="398"/>
      <c r="AH144" s="398"/>
      <c r="AI144" s="398"/>
      <c r="AJ144" s="398"/>
      <c r="AK144" s="398"/>
      <c r="AL144" s="564"/>
      <c r="AM144" s="564"/>
      <c r="AN144" s="564"/>
      <c r="AO144" s="195"/>
      <c r="AP144" s="329"/>
      <c r="AQ144" s="108"/>
      <c r="AR144" s="108"/>
      <c r="AS144" s="393"/>
      <c r="AT144" s="393"/>
      <c r="AU144" s="393"/>
      <c r="AV144" s="360"/>
      <c r="AW144" s="393"/>
      <c r="AX144" s="393"/>
      <c r="AY144" s="393"/>
      <c r="AZ144" s="393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</row>
    <row r="145" spans="21:81" ht="6.95" customHeight="1">
      <c r="U145" s="537">
        <v>141</v>
      </c>
      <c r="V145" s="535">
        <v>2</v>
      </c>
      <c r="W145" s="535">
        <v>6</v>
      </c>
      <c r="X145" s="535">
        <v>16</v>
      </c>
      <c r="Y145" s="535">
        <v>140</v>
      </c>
      <c r="Z145" s="195" t="str">
        <f t="shared" si="31"/>
        <v>17,7</v>
      </c>
      <c r="AA145" s="5"/>
      <c r="AB145" s="564"/>
      <c r="AC145" s="564"/>
      <c r="AD145" s="564"/>
      <c r="AE145" s="564"/>
      <c r="AF145" s="398"/>
      <c r="AG145" s="398"/>
      <c r="AH145" s="398"/>
      <c r="AI145" s="398"/>
      <c r="AJ145" s="398"/>
      <c r="AK145" s="398"/>
      <c r="AL145" s="564"/>
      <c r="AM145" s="564"/>
      <c r="AN145" s="564"/>
      <c r="AO145" s="195"/>
      <c r="AP145" s="329"/>
      <c r="AQ145" s="108"/>
      <c r="AR145" s="108"/>
      <c r="AS145" s="393"/>
      <c r="AT145" s="393"/>
      <c r="AU145" s="393"/>
      <c r="AV145" s="360"/>
      <c r="AW145" s="393"/>
      <c r="AX145" s="393"/>
      <c r="AY145" s="393"/>
      <c r="AZ145" s="393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</row>
    <row r="146" spans="21:81" ht="6.95" customHeight="1">
      <c r="U146" s="537">
        <v>142</v>
      </c>
      <c r="V146" s="535">
        <v>2</v>
      </c>
      <c r="W146" s="535">
        <v>7</v>
      </c>
      <c r="X146" s="535">
        <v>16</v>
      </c>
      <c r="Y146" s="535">
        <v>140</v>
      </c>
      <c r="Z146" s="195" t="str">
        <f t="shared" si="31"/>
        <v>17,8</v>
      </c>
      <c r="AA146" s="5"/>
      <c r="AB146" s="564"/>
      <c r="AC146" s="564"/>
      <c r="AD146" s="564"/>
      <c r="AE146" s="564"/>
      <c r="AF146" s="398"/>
      <c r="AG146" s="398"/>
      <c r="AH146" s="398"/>
      <c r="AI146" s="398"/>
      <c r="AJ146" s="398"/>
      <c r="AK146" s="398"/>
      <c r="AL146" s="564"/>
      <c r="AM146" s="564"/>
      <c r="AN146" s="564"/>
      <c r="AO146" s="195"/>
      <c r="AP146" s="329"/>
      <c r="AQ146" s="108"/>
      <c r="AR146" s="108"/>
      <c r="AS146" s="393"/>
      <c r="AT146" s="393"/>
      <c r="AU146" s="393"/>
      <c r="AV146" s="360"/>
      <c r="AW146" s="393"/>
      <c r="AX146" s="393"/>
      <c r="AY146" s="393"/>
      <c r="AZ146" s="393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</row>
    <row r="147" spans="21:81" ht="6.95" customHeight="1">
      <c r="U147" s="537">
        <v>143</v>
      </c>
      <c r="V147" s="535">
        <v>2</v>
      </c>
      <c r="W147" s="535">
        <v>8</v>
      </c>
      <c r="X147" s="535">
        <v>16</v>
      </c>
      <c r="Y147" s="535">
        <v>140</v>
      </c>
      <c r="Z147" s="195" t="str">
        <f t="shared" si="31"/>
        <v>17,9</v>
      </c>
      <c r="AA147" s="5"/>
      <c r="AB147" s="564"/>
      <c r="AC147" s="564"/>
      <c r="AD147" s="564"/>
      <c r="AE147" s="564"/>
      <c r="AF147" s="398"/>
      <c r="AG147" s="398"/>
      <c r="AH147" s="398"/>
      <c r="AI147" s="398"/>
      <c r="AJ147" s="398"/>
      <c r="AK147" s="398"/>
      <c r="AL147" s="564"/>
      <c r="AM147" s="564"/>
      <c r="AN147" s="564"/>
      <c r="AO147" s="195"/>
      <c r="AP147" s="329"/>
      <c r="AQ147" s="108"/>
      <c r="AR147" s="108"/>
      <c r="AS147" s="393"/>
      <c r="AT147" s="393"/>
      <c r="AU147" s="393"/>
      <c r="AV147" s="360"/>
      <c r="AW147" s="393"/>
      <c r="AX147" s="393"/>
      <c r="AY147" s="393"/>
      <c r="AZ147" s="393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</row>
    <row r="148" spans="21:81" ht="6.95" customHeight="1">
      <c r="U148" s="537">
        <v>144</v>
      </c>
      <c r="V148" s="535">
        <v>2</v>
      </c>
      <c r="W148" s="535">
        <v>9</v>
      </c>
      <c r="X148" s="535">
        <v>16</v>
      </c>
      <c r="Y148" s="535">
        <v>140</v>
      </c>
      <c r="Z148" s="195" t="str">
        <f t="shared" si="31"/>
        <v>17,10</v>
      </c>
      <c r="AA148" s="5"/>
      <c r="AB148" s="564"/>
      <c r="AC148" s="564"/>
      <c r="AD148" s="564"/>
      <c r="AE148" s="564"/>
      <c r="AF148" s="398"/>
      <c r="AG148" s="398"/>
      <c r="AH148" s="398"/>
      <c r="AI148" s="398"/>
      <c r="AJ148" s="398"/>
      <c r="AK148" s="398"/>
      <c r="AL148" s="564"/>
      <c r="AM148" s="564"/>
      <c r="AN148" s="564"/>
      <c r="AO148" s="195"/>
      <c r="AP148" s="329"/>
      <c r="AQ148" s="108"/>
      <c r="AR148" s="108"/>
      <c r="AS148" s="393"/>
      <c r="AT148" s="393"/>
      <c r="AU148" s="393"/>
      <c r="AV148" s="360"/>
      <c r="AW148" s="393"/>
      <c r="AX148" s="393"/>
      <c r="AY148" s="393"/>
      <c r="AZ148" s="393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21:81" ht="6.95" customHeight="1">
      <c r="U149" s="537">
        <v>145</v>
      </c>
      <c r="V149" s="535">
        <v>2</v>
      </c>
      <c r="W149" s="535">
        <v>10</v>
      </c>
      <c r="X149" s="535">
        <v>16</v>
      </c>
      <c r="Y149" s="535">
        <v>140</v>
      </c>
      <c r="Z149" s="195" t="str">
        <f t="shared" si="31"/>
        <v>17,11</v>
      </c>
      <c r="AA149" s="5"/>
      <c r="AB149" s="564"/>
      <c r="AC149" s="564"/>
      <c r="AD149" s="564"/>
      <c r="AE149" s="564"/>
      <c r="AF149" s="398"/>
      <c r="AG149" s="398"/>
      <c r="AH149" s="398"/>
      <c r="AI149" s="398"/>
      <c r="AJ149" s="398"/>
      <c r="AK149" s="398"/>
      <c r="AL149" s="564"/>
      <c r="AM149" s="564"/>
      <c r="AN149" s="564"/>
      <c r="AO149" s="195"/>
      <c r="AP149" s="329"/>
      <c r="AQ149" s="108"/>
      <c r="AR149" s="108"/>
      <c r="AS149" s="393"/>
      <c r="AT149" s="393"/>
      <c r="AU149" s="393"/>
      <c r="AV149" s="360"/>
      <c r="AW149" s="393"/>
      <c r="AX149" s="393"/>
      <c r="AY149" s="393"/>
      <c r="AZ149" s="393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</row>
    <row r="150" spans="21:81" ht="6.95" customHeight="1">
      <c r="U150" s="537">
        <v>146</v>
      </c>
      <c r="V150" s="535">
        <v>2</v>
      </c>
      <c r="W150" s="535">
        <v>11</v>
      </c>
      <c r="X150" s="535">
        <v>16</v>
      </c>
      <c r="Y150" s="535">
        <v>140</v>
      </c>
      <c r="Z150" s="195" t="str">
        <f t="shared" si="31"/>
        <v>17,12</v>
      </c>
      <c r="AA150" s="5"/>
      <c r="AB150" s="564"/>
      <c r="AC150" s="564"/>
      <c r="AD150" s="564"/>
      <c r="AE150" s="564"/>
      <c r="AF150" s="398"/>
      <c r="AG150" s="398"/>
      <c r="AH150" s="398"/>
      <c r="AI150" s="398"/>
      <c r="AJ150" s="398"/>
      <c r="AK150" s="398"/>
      <c r="AL150" s="564"/>
      <c r="AM150" s="564"/>
      <c r="AN150" s="564"/>
      <c r="AO150" s="195"/>
      <c r="AP150" s="329"/>
      <c r="AQ150" s="108"/>
      <c r="AR150" s="108"/>
      <c r="AS150" s="393"/>
      <c r="AT150" s="393"/>
      <c r="AU150" s="393"/>
      <c r="AV150" s="360"/>
      <c r="AW150" s="393"/>
      <c r="AX150" s="393"/>
      <c r="AY150" s="393"/>
      <c r="AZ150" s="393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21:81" ht="6.95" customHeight="1">
      <c r="U151" s="537">
        <v>147</v>
      </c>
      <c r="V151" s="535">
        <v>2</v>
      </c>
      <c r="W151" s="535">
        <v>12</v>
      </c>
      <c r="X151" s="535">
        <v>16</v>
      </c>
      <c r="Y151" s="535">
        <v>140</v>
      </c>
      <c r="Z151" s="195" t="str">
        <f t="shared" si="31"/>
        <v>17,13</v>
      </c>
      <c r="AA151" s="5"/>
      <c r="AB151" s="564"/>
      <c r="AC151" s="564"/>
      <c r="AD151" s="564"/>
      <c r="AE151" s="564"/>
      <c r="AF151" s="398"/>
      <c r="AG151" s="398"/>
      <c r="AH151" s="398"/>
      <c r="AI151" s="398"/>
      <c r="AJ151" s="398"/>
      <c r="AK151" s="398"/>
      <c r="AL151" s="564"/>
      <c r="AM151" s="564"/>
      <c r="AN151" s="564"/>
      <c r="AO151" s="195"/>
      <c r="AP151" s="329"/>
      <c r="AQ151" s="108"/>
      <c r="AR151" s="108"/>
      <c r="AS151" s="393"/>
      <c r="AT151" s="393"/>
      <c r="AU151" s="393"/>
      <c r="AV151" s="360"/>
      <c r="AW151" s="393"/>
      <c r="AX151" s="393"/>
      <c r="AY151" s="393"/>
      <c r="AZ151" s="393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21:81" ht="6.95" customHeight="1">
      <c r="U152" s="537">
        <v>148</v>
      </c>
      <c r="V152" s="535">
        <v>2</v>
      </c>
      <c r="W152" s="535">
        <v>13</v>
      </c>
      <c r="X152" s="535">
        <v>16</v>
      </c>
      <c r="Y152" s="535">
        <v>140</v>
      </c>
      <c r="Z152" s="195" t="str">
        <f t="shared" si="31"/>
        <v>17,14</v>
      </c>
      <c r="AA152" s="5"/>
      <c r="AB152" s="564"/>
      <c r="AC152" s="564"/>
      <c r="AD152" s="564"/>
      <c r="AE152" s="564"/>
      <c r="AF152" s="398"/>
      <c r="AG152" s="398"/>
      <c r="AH152" s="398"/>
      <c r="AI152" s="398"/>
      <c r="AJ152" s="398"/>
      <c r="AK152" s="398"/>
      <c r="AL152" s="564"/>
      <c r="AM152" s="564"/>
      <c r="AN152" s="564"/>
      <c r="AO152" s="195"/>
      <c r="AP152" s="329"/>
      <c r="AQ152" s="108"/>
      <c r="AR152" s="108"/>
      <c r="AS152" s="393"/>
      <c r="AT152" s="393"/>
      <c r="AU152" s="393"/>
      <c r="AV152" s="360"/>
      <c r="AW152" s="393"/>
      <c r="AX152" s="393"/>
      <c r="AY152" s="393"/>
      <c r="AZ152" s="393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</row>
    <row r="153" spans="21:81" ht="6.95" customHeight="1">
      <c r="U153" s="537">
        <v>149</v>
      </c>
      <c r="V153" s="535">
        <v>2</v>
      </c>
      <c r="W153" s="535">
        <v>14</v>
      </c>
      <c r="X153" s="535">
        <v>16</v>
      </c>
      <c r="Y153" s="535">
        <v>140</v>
      </c>
      <c r="Z153" s="195" t="str">
        <f t="shared" si="31"/>
        <v>17,15</v>
      </c>
      <c r="AA153" s="5"/>
      <c r="AB153" s="564"/>
      <c r="AC153" s="564"/>
      <c r="AD153" s="564"/>
      <c r="AE153" s="564"/>
      <c r="AF153" s="398"/>
      <c r="AG153" s="398"/>
      <c r="AH153" s="398"/>
      <c r="AI153" s="398"/>
      <c r="AJ153" s="398"/>
      <c r="AK153" s="398"/>
      <c r="AL153" s="564"/>
      <c r="AM153" s="564"/>
      <c r="AN153" s="564"/>
      <c r="AO153" s="195"/>
      <c r="AP153" s="329"/>
      <c r="AQ153" s="108"/>
      <c r="AR153" s="108"/>
      <c r="AS153" s="393"/>
      <c r="AT153" s="393"/>
      <c r="AU153" s="393"/>
      <c r="AV153" s="360"/>
      <c r="AW153" s="393"/>
      <c r="AX153" s="393"/>
      <c r="AY153" s="393"/>
      <c r="AZ153" s="393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</row>
    <row r="154" spans="21:81" ht="6.95" customHeight="1">
      <c r="U154" s="537">
        <v>150</v>
      </c>
      <c r="V154" s="535">
        <v>2</v>
      </c>
      <c r="W154" s="535">
        <v>15</v>
      </c>
      <c r="X154" s="535">
        <v>16</v>
      </c>
      <c r="Y154" s="535">
        <v>140</v>
      </c>
      <c r="Z154" s="195" t="str">
        <f t="shared" si="31"/>
        <v>17,16</v>
      </c>
      <c r="AA154" s="5"/>
      <c r="AB154" s="564"/>
      <c r="AC154" s="564"/>
      <c r="AD154" s="564"/>
      <c r="AE154" s="564"/>
      <c r="AF154" s="398"/>
      <c r="AG154" s="398"/>
      <c r="AH154" s="398"/>
      <c r="AI154" s="398"/>
      <c r="AJ154" s="398"/>
      <c r="AK154" s="398"/>
      <c r="AL154" s="564"/>
      <c r="AM154" s="564"/>
      <c r="AN154" s="564"/>
      <c r="AO154" s="195"/>
      <c r="AP154" s="329"/>
      <c r="AQ154" s="108"/>
      <c r="AR154" s="108"/>
      <c r="AS154" s="393"/>
      <c r="AT154" s="393"/>
      <c r="AU154" s="393"/>
      <c r="AV154" s="360"/>
      <c r="AW154" s="393"/>
      <c r="AX154" s="393"/>
      <c r="AY154" s="393"/>
      <c r="AZ154" s="393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</row>
    <row r="155" spans="21:81" ht="6.95" customHeight="1">
      <c r="U155" s="537">
        <v>151</v>
      </c>
      <c r="V155" s="535">
        <v>2</v>
      </c>
      <c r="W155" s="535">
        <v>16</v>
      </c>
      <c r="X155" s="535">
        <v>16</v>
      </c>
      <c r="Y155" s="535">
        <v>140</v>
      </c>
      <c r="Z155" s="195" t="str">
        <f t="shared" si="31"/>
        <v>17,17</v>
      </c>
      <c r="AA155" s="5"/>
      <c r="AB155" s="564"/>
      <c r="AC155" s="564"/>
      <c r="AD155" s="564"/>
      <c r="AE155" s="564"/>
      <c r="AF155" s="398"/>
      <c r="AG155" s="398"/>
      <c r="AH155" s="398"/>
      <c r="AI155" s="398"/>
      <c r="AJ155" s="398"/>
      <c r="AK155" s="398"/>
      <c r="AL155" s="564"/>
      <c r="AM155" s="564"/>
      <c r="AN155" s="564"/>
      <c r="AO155" s="195"/>
      <c r="AP155" s="329"/>
      <c r="AQ155" s="108"/>
      <c r="AR155" s="108"/>
      <c r="AS155" s="393"/>
      <c r="AT155" s="393"/>
      <c r="AU155" s="393"/>
      <c r="AV155" s="360"/>
      <c r="AW155" s="393"/>
      <c r="AX155" s="393"/>
      <c r="AY155" s="393"/>
      <c r="AZ155" s="393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</row>
    <row r="156" spans="21:81" ht="6.95" customHeight="1">
      <c r="U156" s="537">
        <v>152</v>
      </c>
      <c r="V156" s="535">
        <v>2</v>
      </c>
      <c r="W156" s="535">
        <v>17</v>
      </c>
      <c r="X156" s="535">
        <v>16</v>
      </c>
      <c r="Y156" s="535">
        <v>140</v>
      </c>
      <c r="Z156" s="195" t="str">
        <f t="shared" si="31"/>
        <v>17,18</v>
      </c>
      <c r="AA156" s="5"/>
      <c r="AB156" s="564"/>
      <c r="AC156" s="564"/>
      <c r="AD156" s="564"/>
      <c r="AE156" s="564"/>
      <c r="AF156" s="398"/>
      <c r="AG156" s="398"/>
      <c r="AH156" s="398"/>
      <c r="AI156" s="398"/>
      <c r="AJ156" s="398"/>
      <c r="AK156" s="398"/>
      <c r="AL156" s="564"/>
      <c r="AM156" s="564"/>
      <c r="AN156" s="564"/>
      <c r="AO156" s="195"/>
      <c r="AP156" s="329"/>
      <c r="AQ156" s="108"/>
      <c r="AR156" s="108"/>
      <c r="AS156" s="393"/>
      <c r="AT156" s="393"/>
      <c r="AU156" s="393"/>
      <c r="AV156" s="360"/>
      <c r="AW156" s="393"/>
      <c r="AX156" s="393"/>
      <c r="AY156" s="393"/>
      <c r="AZ156" s="393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21:81" ht="6.95" customHeight="1">
      <c r="U157" s="537">
        <v>153</v>
      </c>
      <c r="V157" s="535">
        <v>2</v>
      </c>
      <c r="W157" s="535">
        <v>18</v>
      </c>
      <c r="X157" s="535">
        <v>16</v>
      </c>
      <c r="Y157" s="535">
        <v>140</v>
      </c>
      <c r="Z157" s="195" t="str">
        <f t="shared" si="31"/>
        <v>17,19</v>
      </c>
      <c r="AA157" s="5"/>
      <c r="AB157" s="564"/>
      <c r="AC157" s="564"/>
      <c r="AD157" s="564"/>
      <c r="AE157" s="564"/>
      <c r="AF157" s="398"/>
      <c r="AG157" s="398"/>
      <c r="AH157" s="398"/>
      <c r="AI157" s="398"/>
      <c r="AJ157" s="398"/>
      <c r="AK157" s="398"/>
      <c r="AL157" s="564"/>
      <c r="AM157" s="564"/>
      <c r="AN157" s="564"/>
      <c r="AO157" s="195"/>
      <c r="AP157" s="329"/>
      <c r="AQ157" s="108"/>
      <c r="AR157" s="108"/>
      <c r="AS157" s="393"/>
      <c r="AT157" s="393"/>
      <c r="AU157" s="393"/>
      <c r="AV157" s="360"/>
      <c r="AW157" s="393"/>
      <c r="AX157" s="393"/>
      <c r="AY157" s="393"/>
      <c r="AZ157" s="393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21:81" ht="6.95" customHeight="1">
      <c r="U158" s="537">
        <v>154</v>
      </c>
      <c r="V158" s="535">
        <v>2</v>
      </c>
      <c r="W158" s="535">
        <v>19</v>
      </c>
      <c r="X158" s="535">
        <v>16</v>
      </c>
      <c r="Y158" s="535">
        <v>140</v>
      </c>
      <c r="Z158" s="195" t="str">
        <f t="shared" si="31"/>
        <v>17,20</v>
      </c>
      <c r="AA158" s="5"/>
      <c r="AB158" s="564"/>
      <c r="AC158" s="564"/>
      <c r="AD158" s="564"/>
      <c r="AE158" s="564"/>
      <c r="AF158" s="398"/>
      <c r="AG158" s="398"/>
      <c r="AH158" s="398"/>
      <c r="AI158" s="398"/>
      <c r="AJ158" s="398"/>
      <c r="AK158" s="398"/>
      <c r="AL158" s="564"/>
      <c r="AM158" s="564"/>
      <c r="AN158" s="564"/>
      <c r="AO158" s="195"/>
      <c r="AP158" s="329"/>
      <c r="AQ158" s="108"/>
      <c r="AR158" s="108"/>
      <c r="AS158" s="393"/>
      <c r="AT158" s="393"/>
      <c r="AU158" s="393"/>
      <c r="AV158" s="360"/>
      <c r="AW158" s="393"/>
      <c r="AX158" s="393"/>
      <c r="AY158" s="393"/>
      <c r="AZ158" s="393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</row>
    <row r="159" spans="21:81" ht="6.95" customHeight="1">
      <c r="U159" s="537">
        <v>155</v>
      </c>
      <c r="V159" s="535">
        <v>2</v>
      </c>
      <c r="W159" s="535">
        <v>20</v>
      </c>
      <c r="X159" s="535">
        <v>16</v>
      </c>
      <c r="Y159" s="535">
        <v>140</v>
      </c>
      <c r="Z159" s="195" t="str">
        <f t="shared" si="31"/>
        <v>17,21</v>
      </c>
      <c r="AA159" s="5"/>
      <c r="AB159" s="564"/>
      <c r="AC159" s="564"/>
      <c r="AD159" s="564"/>
      <c r="AE159" s="564"/>
      <c r="AF159" s="398"/>
      <c r="AG159" s="398"/>
      <c r="AH159" s="398"/>
      <c r="AI159" s="398"/>
      <c r="AJ159" s="398"/>
      <c r="AK159" s="398"/>
      <c r="AL159" s="564"/>
      <c r="AM159" s="564"/>
      <c r="AN159" s="564"/>
      <c r="AO159" s="195"/>
      <c r="AP159" s="329"/>
      <c r="AQ159" s="108"/>
      <c r="AR159" s="108"/>
      <c r="AS159" s="393"/>
      <c r="AT159" s="393"/>
      <c r="AU159" s="393"/>
      <c r="AV159" s="360"/>
      <c r="AW159" s="393"/>
      <c r="AX159" s="393"/>
      <c r="AY159" s="393"/>
      <c r="AZ159" s="393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</row>
    <row r="160" spans="21:81" ht="6.95" customHeight="1">
      <c r="U160" s="537">
        <v>156</v>
      </c>
      <c r="V160" s="535">
        <v>2</v>
      </c>
      <c r="W160" s="535">
        <v>21</v>
      </c>
      <c r="X160" s="535">
        <v>16</v>
      </c>
      <c r="Y160" s="535">
        <v>140</v>
      </c>
      <c r="Z160" s="195" t="str">
        <f t="shared" si="31"/>
        <v>17,22</v>
      </c>
      <c r="AA160" s="5"/>
      <c r="AB160" s="564"/>
      <c r="AC160" s="564"/>
      <c r="AD160" s="564"/>
      <c r="AE160" s="564"/>
      <c r="AF160" s="398"/>
      <c r="AG160" s="398"/>
      <c r="AH160" s="398"/>
      <c r="AI160" s="398"/>
      <c r="AJ160" s="398"/>
      <c r="AK160" s="398"/>
      <c r="AL160" s="564"/>
      <c r="AM160" s="564"/>
      <c r="AN160" s="564"/>
      <c r="AO160" s="195"/>
      <c r="AP160" s="329"/>
      <c r="AQ160" s="108"/>
      <c r="AR160" s="108"/>
      <c r="AS160" s="393"/>
      <c r="AT160" s="393"/>
      <c r="AU160" s="393"/>
      <c r="AV160" s="360"/>
      <c r="AW160" s="393"/>
      <c r="AX160" s="393"/>
      <c r="AY160" s="393"/>
      <c r="AZ160" s="393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</row>
    <row r="161" spans="21:81" ht="6.95" customHeight="1">
      <c r="U161" s="537">
        <v>157</v>
      </c>
      <c r="V161" s="535">
        <v>2</v>
      </c>
      <c r="W161" s="535">
        <v>22</v>
      </c>
      <c r="X161" s="535">
        <v>16</v>
      </c>
      <c r="Y161" s="535">
        <v>140</v>
      </c>
      <c r="Z161" s="195" t="str">
        <f t="shared" si="31"/>
        <v>17,23</v>
      </c>
      <c r="AA161" s="5"/>
      <c r="AB161" s="564"/>
      <c r="AC161" s="564"/>
      <c r="AD161" s="564"/>
      <c r="AE161" s="564"/>
      <c r="AF161" s="398"/>
      <c r="AG161" s="398"/>
      <c r="AH161" s="398"/>
      <c r="AI161" s="398"/>
      <c r="AJ161" s="398"/>
      <c r="AK161" s="398"/>
      <c r="AL161" s="564"/>
      <c r="AM161" s="564"/>
      <c r="AN161" s="564"/>
      <c r="AO161" s="195"/>
      <c r="AP161" s="329"/>
      <c r="AQ161" s="108"/>
      <c r="AR161" s="108"/>
      <c r="AS161" s="393"/>
      <c r="AT161" s="393"/>
      <c r="AU161" s="393"/>
      <c r="AV161" s="360"/>
      <c r="AW161" s="393"/>
      <c r="AX161" s="393"/>
      <c r="AY161" s="393"/>
      <c r="AZ161" s="393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21:81" ht="6.95" customHeight="1">
      <c r="U162" s="537">
        <v>158</v>
      </c>
      <c r="V162" s="535">
        <v>2</v>
      </c>
      <c r="W162" s="535">
        <v>23</v>
      </c>
      <c r="X162" s="535">
        <v>16</v>
      </c>
      <c r="Y162" s="535">
        <v>140</v>
      </c>
      <c r="Z162" s="195" t="str">
        <f t="shared" si="31"/>
        <v>17,24</v>
      </c>
      <c r="AA162" s="5"/>
      <c r="AB162" s="564"/>
      <c r="AC162" s="564"/>
      <c r="AD162" s="564"/>
      <c r="AE162" s="564"/>
      <c r="AF162" s="398"/>
      <c r="AG162" s="398"/>
      <c r="AH162" s="398"/>
      <c r="AI162" s="398"/>
      <c r="AJ162" s="398"/>
      <c r="AK162" s="398"/>
      <c r="AL162" s="564"/>
      <c r="AM162" s="564"/>
      <c r="AN162" s="564"/>
      <c r="AO162" s="195"/>
      <c r="AP162" s="329"/>
      <c r="AQ162" s="108"/>
      <c r="AR162" s="108"/>
      <c r="AS162" s="393"/>
      <c r="AT162" s="393"/>
      <c r="AU162" s="393"/>
      <c r="AV162" s="360"/>
      <c r="AW162" s="393"/>
      <c r="AX162" s="393"/>
      <c r="AY162" s="393"/>
      <c r="AZ162" s="393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</row>
    <row r="163" spans="21:81" ht="6.95" customHeight="1">
      <c r="U163" s="537">
        <v>159</v>
      </c>
      <c r="V163" s="535">
        <v>2</v>
      </c>
      <c r="W163" s="535">
        <v>24</v>
      </c>
      <c r="X163" s="535">
        <v>16</v>
      </c>
      <c r="Y163" s="535">
        <v>140</v>
      </c>
      <c r="Z163" s="195" t="str">
        <f t="shared" si="31"/>
        <v>17,25</v>
      </c>
      <c r="AA163" s="5"/>
      <c r="AB163" s="564"/>
      <c r="AC163" s="564"/>
      <c r="AD163" s="564"/>
      <c r="AE163" s="564"/>
      <c r="AF163" s="398"/>
      <c r="AG163" s="398"/>
      <c r="AH163" s="398"/>
      <c r="AI163" s="398"/>
      <c r="AJ163" s="398"/>
      <c r="AK163" s="398"/>
      <c r="AL163" s="564"/>
      <c r="AM163" s="564"/>
      <c r="AN163" s="564"/>
      <c r="AO163" s="195"/>
      <c r="AP163" s="329"/>
      <c r="AQ163" s="108"/>
      <c r="AR163" s="108"/>
      <c r="AS163" s="393"/>
      <c r="AT163" s="393"/>
      <c r="AU163" s="393"/>
      <c r="AV163" s="360"/>
      <c r="AW163" s="393"/>
      <c r="AX163" s="393"/>
      <c r="AY163" s="393"/>
      <c r="AZ163" s="393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21:81" ht="6.95" customHeight="1">
      <c r="U164" s="537">
        <v>160</v>
      </c>
      <c r="V164" s="535">
        <v>2</v>
      </c>
      <c r="W164" s="535">
        <v>25</v>
      </c>
      <c r="X164" s="535">
        <v>16</v>
      </c>
      <c r="Y164" s="535">
        <v>140</v>
      </c>
      <c r="Z164" s="195" t="str">
        <f t="shared" si="31"/>
        <v>17,26</v>
      </c>
      <c r="AA164" s="5"/>
      <c r="AB164" s="564"/>
      <c r="AC164" s="564"/>
      <c r="AD164" s="564"/>
      <c r="AE164" s="564"/>
      <c r="AF164" s="398"/>
      <c r="AG164" s="398"/>
      <c r="AH164" s="398"/>
      <c r="AI164" s="398"/>
      <c r="AJ164" s="398"/>
      <c r="AK164" s="398"/>
      <c r="AL164" s="564"/>
      <c r="AM164" s="564"/>
      <c r="AN164" s="564"/>
      <c r="AO164" s="195"/>
      <c r="AP164" s="329"/>
      <c r="AQ164" s="108"/>
      <c r="AR164" s="108"/>
      <c r="AS164" s="393"/>
      <c r="AT164" s="393"/>
      <c r="AU164" s="393"/>
      <c r="AV164" s="360"/>
      <c r="AW164" s="393"/>
      <c r="AX164" s="393"/>
      <c r="AY164" s="393"/>
      <c r="AZ164" s="393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</row>
    <row r="165" spans="21:81" ht="6.95" customHeight="1">
      <c r="U165" s="537">
        <v>161</v>
      </c>
      <c r="V165" s="535">
        <v>2</v>
      </c>
      <c r="W165" s="535">
        <v>26</v>
      </c>
      <c r="X165" s="535">
        <v>16</v>
      </c>
      <c r="Y165" s="535">
        <v>140</v>
      </c>
      <c r="Z165" s="195" t="str">
        <f t="shared" si="31"/>
        <v>17,27</v>
      </c>
      <c r="AA165" s="5"/>
      <c r="AB165" s="564"/>
      <c r="AC165" s="564"/>
      <c r="AD165" s="564"/>
      <c r="AE165" s="564"/>
      <c r="AF165" s="398"/>
      <c r="AG165" s="398"/>
      <c r="AH165" s="398"/>
      <c r="AI165" s="398"/>
      <c r="AJ165" s="398"/>
      <c r="AK165" s="398"/>
      <c r="AL165" s="564"/>
      <c r="AM165" s="564"/>
      <c r="AN165" s="564"/>
      <c r="AO165" s="195"/>
      <c r="AP165" s="329"/>
      <c r="AQ165" s="108"/>
      <c r="AR165" s="108"/>
      <c r="AS165" s="393"/>
      <c r="AT165" s="393"/>
      <c r="AU165" s="393"/>
      <c r="AV165" s="360"/>
      <c r="AW165" s="393"/>
      <c r="AX165" s="393"/>
      <c r="AY165" s="393"/>
      <c r="AZ165" s="393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</row>
    <row r="166" spans="21:81" ht="6.95" customHeight="1">
      <c r="U166" s="537">
        <v>162</v>
      </c>
      <c r="V166" s="535">
        <v>3</v>
      </c>
      <c r="W166" s="535">
        <v>0</v>
      </c>
      <c r="X166" s="535">
        <v>0</v>
      </c>
      <c r="Y166" s="535">
        <v>160</v>
      </c>
      <c r="Z166" s="195" t="str">
        <f t="shared" si="31"/>
        <v>1,1</v>
      </c>
      <c r="AA166" s="5"/>
      <c r="AB166" s="564"/>
      <c r="AC166" s="564"/>
      <c r="AD166" s="564"/>
      <c r="AE166" s="564"/>
      <c r="AF166" s="398"/>
      <c r="AG166" s="398"/>
      <c r="AH166" s="398"/>
      <c r="AI166" s="398"/>
      <c r="AJ166" s="398"/>
      <c r="AK166" s="398"/>
      <c r="AL166" s="564"/>
      <c r="AM166" s="564"/>
      <c r="AN166" s="564"/>
      <c r="AO166" s="195"/>
      <c r="AP166" s="329"/>
      <c r="AQ166" s="108"/>
      <c r="AR166" s="108"/>
      <c r="AS166" s="393"/>
      <c r="AT166" s="393"/>
      <c r="AU166" s="393"/>
      <c r="AV166" s="360"/>
      <c r="AW166" s="393"/>
      <c r="AX166" s="393"/>
      <c r="AY166" s="393"/>
      <c r="AZ166" s="393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21:81" ht="6.95" customHeight="1">
      <c r="U167" s="537">
        <v>163</v>
      </c>
      <c r="V167" s="535">
        <v>3</v>
      </c>
      <c r="W167" s="535">
        <v>1</v>
      </c>
      <c r="X167" s="535">
        <v>0</v>
      </c>
      <c r="Y167" s="535">
        <v>160</v>
      </c>
      <c r="Z167" s="195" t="str">
        <f t="shared" si="31"/>
        <v>1,2</v>
      </c>
      <c r="AA167" s="5"/>
      <c r="AB167" s="564"/>
      <c r="AC167" s="564"/>
      <c r="AD167" s="564"/>
      <c r="AE167" s="564"/>
      <c r="AF167" s="398"/>
      <c r="AG167" s="398"/>
      <c r="AH167" s="398"/>
      <c r="AI167" s="398"/>
      <c r="AJ167" s="398"/>
      <c r="AK167" s="398"/>
      <c r="AL167" s="564"/>
      <c r="AM167" s="564"/>
      <c r="AN167" s="564"/>
      <c r="AO167" s="195"/>
      <c r="AP167" s="329"/>
      <c r="AQ167" s="108"/>
      <c r="AR167" s="108"/>
      <c r="AS167" s="393"/>
      <c r="AT167" s="393"/>
      <c r="AU167" s="393"/>
      <c r="AV167" s="360"/>
      <c r="AW167" s="393"/>
      <c r="AX167" s="393"/>
      <c r="AY167" s="393"/>
      <c r="AZ167" s="393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</row>
    <row r="168" spans="21:81" ht="6.95" customHeight="1">
      <c r="U168" s="537">
        <v>164</v>
      </c>
      <c r="V168" s="535">
        <v>3</v>
      </c>
      <c r="W168" s="535">
        <v>2</v>
      </c>
      <c r="X168" s="535">
        <v>0</v>
      </c>
      <c r="Y168" s="535">
        <v>160</v>
      </c>
      <c r="Z168" s="195" t="str">
        <f t="shared" si="31"/>
        <v>1,3</v>
      </c>
      <c r="AA168" s="5"/>
      <c r="AB168" s="564"/>
      <c r="AC168" s="564"/>
      <c r="AD168" s="564"/>
      <c r="AE168" s="564"/>
      <c r="AF168" s="398"/>
      <c r="AG168" s="398"/>
      <c r="AH168" s="398"/>
      <c r="AI168" s="398"/>
      <c r="AJ168" s="398"/>
      <c r="AK168" s="398"/>
      <c r="AL168" s="564"/>
      <c r="AM168" s="564"/>
      <c r="AN168" s="564"/>
      <c r="AO168" s="195"/>
      <c r="AP168" s="329"/>
      <c r="AQ168" s="108"/>
      <c r="AR168" s="108"/>
      <c r="AS168" s="393"/>
      <c r="AT168" s="393"/>
      <c r="AU168" s="393"/>
      <c r="AV168" s="360"/>
      <c r="AW168" s="393"/>
      <c r="AX168" s="393"/>
      <c r="AY168" s="393"/>
      <c r="AZ168" s="393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21:81" ht="6.95" customHeight="1">
      <c r="U169" s="537">
        <v>165</v>
      </c>
      <c r="V169" s="535">
        <v>3</v>
      </c>
      <c r="W169" s="535">
        <v>3</v>
      </c>
      <c r="X169" s="535">
        <v>0</v>
      </c>
      <c r="Y169" s="535">
        <v>160</v>
      </c>
      <c r="Z169" s="195" t="str">
        <f t="shared" si="31"/>
        <v>1,4</v>
      </c>
      <c r="AA169" s="5"/>
      <c r="AB169" s="564"/>
      <c r="AC169" s="564"/>
      <c r="AD169" s="564"/>
      <c r="AE169" s="564"/>
      <c r="AF169" s="398"/>
      <c r="AG169" s="398"/>
      <c r="AH169" s="398"/>
      <c r="AI169" s="398"/>
      <c r="AJ169" s="398"/>
      <c r="AK169" s="398"/>
      <c r="AL169" s="564"/>
      <c r="AM169" s="564"/>
      <c r="AN169" s="564"/>
      <c r="AO169" s="195"/>
      <c r="AP169" s="329"/>
      <c r="AQ169" s="108"/>
      <c r="AR169" s="108"/>
      <c r="AS169" s="393"/>
      <c r="AT169" s="393"/>
      <c r="AU169" s="393"/>
      <c r="AV169" s="360"/>
      <c r="AW169" s="393"/>
      <c r="AX169" s="393"/>
      <c r="AY169" s="393"/>
      <c r="AZ169" s="393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</row>
    <row r="170" spans="21:81" ht="6.95" customHeight="1">
      <c r="U170" s="537">
        <v>166</v>
      </c>
      <c r="V170" s="535">
        <v>3</v>
      </c>
      <c r="W170" s="535">
        <v>4</v>
      </c>
      <c r="X170" s="535">
        <v>0</v>
      </c>
      <c r="Y170" s="535">
        <v>160</v>
      </c>
      <c r="Z170" s="195" t="str">
        <f t="shared" si="31"/>
        <v>1,5</v>
      </c>
      <c r="AA170" s="5"/>
      <c r="AB170" s="564"/>
      <c r="AC170" s="564"/>
      <c r="AD170" s="564"/>
      <c r="AE170" s="564"/>
      <c r="AF170" s="398"/>
      <c r="AG170" s="398"/>
      <c r="AH170" s="398"/>
      <c r="AI170" s="398"/>
      <c r="AJ170" s="398"/>
      <c r="AK170" s="398"/>
      <c r="AL170" s="564"/>
      <c r="AM170" s="564"/>
      <c r="AN170" s="564"/>
      <c r="AO170" s="195"/>
      <c r="AP170" s="329"/>
      <c r="AQ170" s="108"/>
      <c r="AR170" s="108"/>
      <c r="AS170" s="393"/>
      <c r="AT170" s="393"/>
      <c r="AU170" s="393"/>
      <c r="AV170" s="360"/>
      <c r="AW170" s="393"/>
      <c r="AX170" s="393"/>
      <c r="AY170" s="393"/>
      <c r="AZ170" s="393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</row>
    <row r="171" spans="21:81" ht="6.95" customHeight="1">
      <c r="U171" s="537">
        <v>167</v>
      </c>
      <c r="V171" s="535">
        <v>3</v>
      </c>
      <c r="W171" s="535">
        <v>5</v>
      </c>
      <c r="X171" s="535">
        <v>0</v>
      </c>
      <c r="Y171" s="535">
        <v>160</v>
      </c>
      <c r="Z171" s="195" t="str">
        <f t="shared" si="31"/>
        <v>1,6</v>
      </c>
      <c r="AA171" s="5"/>
      <c r="AB171" s="564"/>
      <c r="AC171" s="564"/>
      <c r="AD171" s="564"/>
      <c r="AE171" s="564"/>
      <c r="AF171" s="398"/>
      <c r="AG171" s="398"/>
      <c r="AH171" s="398"/>
      <c r="AI171" s="398"/>
      <c r="AJ171" s="398"/>
      <c r="AK171" s="398"/>
      <c r="AL171" s="564"/>
      <c r="AM171" s="564"/>
      <c r="AN171" s="564"/>
      <c r="AO171" s="195"/>
      <c r="AP171" s="329"/>
      <c r="AQ171" s="108"/>
      <c r="AR171" s="108"/>
      <c r="AS171" s="393"/>
      <c r="AT171" s="393"/>
      <c r="AU171" s="393"/>
      <c r="AV171" s="360"/>
      <c r="AW171" s="393"/>
      <c r="AX171" s="393"/>
      <c r="AY171" s="393"/>
      <c r="AZ171" s="393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</row>
    <row r="172" spans="21:81" ht="6.95" customHeight="1">
      <c r="U172" s="537">
        <v>168</v>
      </c>
      <c r="V172" s="535">
        <v>3</v>
      </c>
      <c r="W172" s="535">
        <v>6</v>
      </c>
      <c r="X172" s="535">
        <v>0</v>
      </c>
      <c r="Y172" s="535">
        <v>160</v>
      </c>
      <c r="Z172" s="195" t="str">
        <f t="shared" si="31"/>
        <v>1,7</v>
      </c>
      <c r="AA172" s="5"/>
      <c r="AB172" s="564"/>
      <c r="AC172" s="564"/>
      <c r="AD172" s="564"/>
      <c r="AE172" s="564"/>
      <c r="AF172" s="398"/>
      <c r="AG172" s="398"/>
      <c r="AH172" s="398"/>
      <c r="AI172" s="398"/>
      <c r="AJ172" s="398"/>
      <c r="AK172" s="398"/>
      <c r="AL172" s="564"/>
      <c r="AM172" s="564"/>
      <c r="AN172" s="564"/>
      <c r="AO172" s="195"/>
      <c r="AP172" s="329"/>
      <c r="AQ172" s="108"/>
      <c r="AR172" s="108"/>
      <c r="AS172" s="393"/>
      <c r="AT172" s="393"/>
      <c r="AU172" s="393"/>
      <c r="AV172" s="360"/>
      <c r="AW172" s="393"/>
      <c r="AX172" s="393"/>
      <c r="AY172" s="393"/>
      <c r="AZ172" s="393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</row>
    <row r="173" spans="21:81" ht="6.95" customHeight="1">
      <c r="U173" s="537">
        <v>169</v>
      </c>
      <c r="V173" s="535">
        <v>3</v>
      </c>
      <c r="W173" s="535">
        <v>7</v>
      </c>
      <c r="X173" s="535">
        <v>0</v>
      </c>
      <c r="Y173" s="535">
        <v>160</v>
      </c>
      <c r="Z173" s="195" t="str">
        <f t="shared" si="31"/>
        <v>1,8</v>
      </c>
      <c r="AA173" s="5"/>
      <c r="AB173" s="564"/>
      <c r="AC173" s="564"/>
      <c r="AD173" s="564"/>
      <c r="AE173" s="564"/>
      <c r="AF173" s="398"/>
      <c r="AG173" s="398"/>
      <c r="AH173" s="398"/>
      <c r="AI173" s="398"/>
      <c r="AJ173" s="398"/>
      <c r="AK173" s="398"/>
      <c r="AL173" s="564"/>
      <c r="AM173" s="564"/>
      <c r="AN173" s="564"/>
      <c r="AO173" s="195"/>
      <c r="AP173" s="329"/>
      <c r="AQ173" s="108"/>
      <c r="AR173" s="108"/>
      <c r="AS173" s="393"/>
      <c r="AT173" s="393"/>
      <c r="AU173" s="393"/>
      <c r="AV173" s="360"/>
      <c r="AW173" s="393"/>
      <c r="AX173" s="393"/>
      <c r="AY173" s="393"/>
      <c r="AZ173" s="393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</row>
    <row r="174" spans="21:81" ht="6.95" customHeight="1">
      <c r="U174" s="536">
        <v>170</v>
      </c>
      <c r="V174" s="536">
        <v>3</v>
      </c>
      <c r="W174" s="536">
        <v>8</v>
      </c>
      <c r="X174" s="536">
        <v>0</v>
      </c>
      <c r="Y174" s="536">
        <v>160</v>
      </c>
      <c r="AO174"/>
    </row>
    <row r="175" spans="21:81" ht="6.95" customHeight="1">
      <c r="U175" s="536">
        <v>171</v>
      </c>
      <c r="V175" s="536">
        <v>3</v>
      </c>
      <c r="W175" s="536">
        <v>9</v>
      </c>
      <c r="X175" s="536">
        <v>0</v>
      </c>
      <c r="Y175" s="536">
        <v>160</v>
      </c>
      <c r="AO175"/>
    </row>
    <row r="176" spans="21:81" ht="6.95" customHeight="1">
      <c r="U176" s="536">
        <v>172</v>
      </c>
      <c r="V176" s="536">
        <v>3</v>
      </c>
      <c r="W176" s="536">
        <v>10</v>
      </c>
      <c r="X176" s="536">
        <v>0</v>
      </c>
      <c r="Y176" s="536">
        <v>160</v>
      </c>
      <c r="AO176"/>
    </row>
    <row r="177" spans="21:41" ht="6.95" customHeight="1">
      <c r="U177" s="536">
        <v>173</v>
      </c>
      <c r="V177" s="536">
        <v>3</v>
      </c>
      <c r="W177" s="536">
        <v>11</v>
      </c>
      <c r="X177" s="536">
        <v>0</v>
      </c>
      <c r="Y177" s="536">
        <v>160</v>
      </c>
      <c r="AO177"/>
    </row>
    <row r="178" spans="21:41" ht="6.95" customHeight="1">
      <c r="U178" s="536">
        <v>174</v>
      </c>
      <c r="V178" s="536">
        <v>3</v>
      </c>
      <c r="W178" s="536">
        <v>12</v>
      </c>
      <c r="X178" s="536">
        <v>0</v>
      </c>
      <c r="Y178" s="536">
        <v>160</v>
      </c>
      <c r="AO178"/>
    </row>
    <row r="179" spans="21:41" ht="6.95" customHeight="1">
      <c r="U179" s="536">
        <v>175</v>
      </c>
      <c r="V179" s="536">
        <v>3</v>
      </c>
      <c r="W179" s="536">
        <v>13</v>
      </c>
      <c r="X179" s="536">
        <v>0</v>
      </c>
      <c r="Y179" s="536">
        <v>160</v>
      </c>
      <c r="AO179"/>
    </row>
    <row r="180" spans="21:41" ht="6.95" customHeight="1">
      <c r="U180" s="536">
        <v>176</v>
      </c>
      <c r="V180" s="536">
        <v>3</v>
      </c>
      <c r="W180" s="536">
        <v>14</v>
      </c>
      <c r="X180" s="536">
        <v>0</v>
      </c>
      <c r="Y180" s="536">
        <v>160</v>
      </c>
      <c r="AO180"/>
    </row>
    <row r="181" spans="21:41" ht="6.95" customHeight="1">
      <c r="U181" s="536">
        <v>177</v>
      </c>
      <c r="V181" s="536">
        <v>3</v>
      </c>
      <c r="W181" s="536">
        <v>15</v>
      </c>
      <c r="X181" s="536">
        <v>0</v>
      </c>
      <c r="Y181" s="536">
        <v>160</v>
      </c>
      <c r="AO181"/>
    </row>
    <row r="182" spans="21:41" ht="6.95" customHeight="1">
      <c r="U182" s="536">
        <v>178</v>
      </c>
      <c r="V182" s="536">
        <v>3</v>
      </c>
      <c r="W182" s="536">
        <v>16</v>
      </c>
      <c r="X182" s="536">
        <v>0</v>
      </c>
      <c r="Y182" s="536">
        <v>160</v>
      </c>
      <c r="AO182"/>
    </row>
    <row r="183" spans="21:41" ht="6.95" customHeight="1">
      <c r="U183" s="536">
        <v>179</v>
      </c>
      <c r="V183" s="536">
        <v>3</v>
      </c>
      <c r="W183" s="536">
        <v>17</v>
      </c>
      <c r="X183" s="536">
        <v>0</v>
      </c>
      <c r="Y183" s="536">
        <v>160</v>
      </c>
      <c r="AO183"/>
    </row>
    <row r="184" spans="21:41" ht="6.95" customHeight="1">
      <c r="U184" s="536">
        <v>180</v>
      </c>
      <c r="V184" s="536">
        <v>3</v>
      </c>
      <c r="W184" s="536">
        <v>18</v>
      </c>
      <c r="X184" s="536">
        <v>0</v>
      </c>
      <c r="Y184" s="536">
        <v>160</v>
      </c>
      <c r="AO184"/>
    </row>
    <row r="185" spans="21:41" ht="6.95" customHeight="1">
      <c r="U185" s="536">
        <v>181</v>
      </c>
      <c r="V185" s="536">
        <v>3</v>
      </c>
      <c r="W185" s="536">
        <v>19</v>
      </c>
      <c r="X185" s="536">
        <v>0</v>
      </c>
      <c r="Y185" s="536">
        <v>160</v>
      </c>
      <c r="AO185"/>
    </row>
    <row r="186" spans="21:41" ht="6.95" customHeight="1">
      <c r="U186" s="536">
        <v>182</v>
      </c>
      <c r="V186" s="536">
        <v>3</v>
      </c>
      <c r="W186" s="536">
        <v>20</v>
      </c>
      <c r="X186" s="536">
        <v>0</v>
      </c>
      <c r="Y186" s="536">
        <v>160</v>
      </c>
      <c r="AO186"/>
    </row>
    <row r="187" spans="21:41" ht="6.95" customHeight="1">
      <c r="U187" s="536">
        <v>183</v>
      </c>
      <c r="V187" s="536">
        <v>3</v>
      </c>
      <c r="W187" s="536">
        <v>21</v>
      </c>
      <c r="X187" s="536">
        <v>0</v>
      </c>
      <c r="Y187" s="536">
        <v>160</v>
      </c>
      <c r="AO187"/>
    </row>
    <row r="188" spans="21:41" ht="6.95" customHeight="1">
      <c r="U188" s="536">
        <v>184</v>
      </c>
      <c r="V188" s="536">
        <v>3</v>
      </c>
      <c r="W188" s="536">
        <v>22</v>
      </c>
      <c r="X188" s="536">
        <v>0</v>
      </c>
      <c r="Y188" s="536">
        <v>160</v>
      </c>
      <c r="AO188"/>
    </row>
    <row r="189" spans="21:41" ht="6.95" customHeight="1">
      <c r="U189" s="536">
        <v>185</v>
      </c>
      <c r="V189" s="536">
        <v>3</v>
      </c>
      <c r="W189" s="536">
        <v>23</v>
      </c>
      <c r="X189" s="536">
        <v>0</v>
      </c>
      <c r="Y189" s="536">
        <v>160</v>
      </c>
      <c r="AO189"/>
    </row>
    <row r="190" spans="21:41" ht="6.95" customHeight="1">
      <c r="U190" s="536">
        <v>186</v>
      </c>
      <c r="V190" s="536">
        <v>3</v>
      </c>
      <c r="W190" s="536">
        <v>24</v>
      </c>
      <c r="X190" s="536">
        <v>0</v>
      </c>
      <c r="Y190" s="536">
        <v>160</v>
      </c>
      <c r="AO190"/>
    </row>
    <row r="191" spans="21:41" ht="6.95" customHeight="1">
      <c r="U191" s="536">
        <v>187</v>
      </c>
      <c r="V191" s="536">
        <v>3</v>
      </c>
      <c r="W191" s="536">
        <v>25</v>
      </c>
      <c r="X191" s="536">
        <v>0</v>
      </c>
      <c r="Y191" s="536">
        <v>160</v>
      </c>
      <c r="AO191"/>
    </row>
    <row r="192" spans="21:41" ht="6.95" customHeight="1">
      <c r="U192" s="536">
        <v>188</v>
      </c>
      <c r="V192" s="536">
        <v>3</v>
      </c>
      <c r="W192" s="536">
        <v>26</v>
      </c>
      <c r="X192" s="536">
        <v>0</v>
      </c>
      <c r="Y192" s="536">
        <v>160</v>
      </c>
      <c r="AO192"/>
    </row>
    <row r="193" spans="21:41" ht="6.95" customHeight="1">
      <c r="U193" s="536">
        <v>189</v>
      </c>
      <c r="V193" s="536">
        <v>3</v>
      </c>
      <c r="W193" s="536">
        <v>0</v>
      </c>
      <c r="X193" s="536">
        <v>16</v>
      </c>
      <c r="Y193" s="536">
        <v>140</v>
      </c>
      <c r="AO193"/>
    </row>
    <row r="194" spans="21:41" ht="6.95" customHeight="1">
      <c r="U194" s="536">
        <v>190</v>
      </c>
      <c r="V194" s="536">
        <v>3</v>
      </c>
      <c r="W194" s="536">
        <v>1</v>
      </c>
      <c r="X194" s="536">
        <v>16</v>
      </c>
      <c r="Y194" s="536">
        <v>140</v>
      </c>
      <c r="AO194"/>
    </row>
    <row r="195" spans="21:41" ht="6.95" customHeight="1">
      <c r="U195" s="536">
        <v>191</v>
      </c>
      <c r="V195" s="536">
        <v>3</v>
      </c>
      <c r="W195" s="536">
        <v>2</v>
      </c>
      <c r="X195" s="536">
        <v>16</v>
      </c>
      <c r="Y195" s="536">
        <v>140</v>
      </c>
      <c r="AO195"/>
    </row>
    <row r="196" spans="21:41" ht="6.95" customHeight="1">
      <c r="U196" s="536">
        <v>192</v>
      </c>
      <c r="V196" s="536">
        <v>3</v>
      </c>
      <c r="W196" s="536">
        <v>3</v>
      </c>
      <c r="X196" s="536">
        <v>16</v>
      </c>
      <c r="Y196" s="536">
        <v>140</v>
      </c>
      <c r="AO196"/>
    </row>
    <row r="197" spans="21:41" ht="6.95" customHeight="1">
      <c r="U197" s="536">
        <v>193</v>
      </c>
      <c r="V197" s="536">
        <v>3</v>
      </c>
      <c r="W197" s="536">
        <v>4</v>
      </c>
      <c r="X197" s="536">
        <v>16</v>
      </c>
      <c r="Y197" s="536">
        <v>140</v>
      </c>
      <c r="AO197"/>
    </row>
    <row r="198" spans="21:41" ht="6.95" customHeight="1">
      <c r="U198" s="536">
        <v>194</v>
      </c>
      <c r="V198" s="536">
        <v>3</v>
      </c>
      <c r="W198" s="536">
        <v>5</v>
      </c>
      <c r="X198" s="536">
        <v>16</v>
      </c>
      <c r="Y198" s="536">
        <v>140</v>
      </c>
      <c r="AO198"/>
    </row>
    <row r="199" spans="21:41" ht="6.95" customHeight="1">
      <c r="U199" s="536">
        <v>195</v>
      </c>
      <c r="V199" s="536">
        <v>3</v>
      </c>
      <c r="W199" s="536">
        <v>6</v>
      </c>
      <c r="X199" s="536">
        <v>16</v>
      </c>
      <c r="Y199" s="536">
        <v>140</v>
      </c>
      <c r="AO199"/>
    </row>
    <row r="200" spans="21:41" ht="6.95" customHeight="1">
      <c r="U200" s="536">
        <v>196</v>
      </c>
      <c r="V200" s="536">
        <v>3</v>
      </c>
      <c r="W200" s="536">
        <v>7</v>
      </c>
      <c r="X200" s="536">
        <v>16</v>
      </c>
      <c r="Y200" s="536">
        <v>140</v>
      </c>
      <c r="AO200"/>
    </row>
    <row r="201" spans="21:41" ht="6.95" customHeight="1">
      <c r="U201" s="536">
        <v>197</v>
      </c>
      <c r="V201" s="536">
        <v>3</v>
      </c>
      <c r="W201" s="536">
        <v>8</v>
      </c>
      <c r="X201" s="536">
        <v>16</v>
      </c>
      <c r="Y201" s="536">
        <v>140</v>
      </c>
      <c r="AO201"/>
    </row>
    <row r="202" spans="21:41" ht="6.95" customHeight="1">
      <c r="U202" s="536">
        <v>198</v>
      </c>
      <c r="V202" s="536">
        <v>3</v>
      </c>
      <c r="W202" s="536">
        <v>9</v>
      </c>
      <c r="X202" s="536">
        <v>16</v>
      </c>
      <c r="Y202" s="536">
        <v>140</v>
      </c>
      <c r="AO202"/>
    </row>
    <row r="203" spans="21:41" ht="6.95" customHeight="1">
      <c r="U203" s="536">
        <v>199</v>
      </c>
      <c r="V203" s="536">
        <v>3</v>
      </c>
      <c r="W203" s="536">
        <v>10</v>
      </c>
      <c r="X203" s="536">
        <v>16</v>
      </c>
      <c r="Y203" s="536">
        <v>140</v>
      </c>
      <c r="AO203"/>
    </row>
    <row r="204" spans="21:41" ht="6.95" customHeight="1">
      <c r="U204" s="536">
        <v>200</v>
      </c>
      <c r="V204" s="536">
        <v>3</v>
      </c>
      <c r="W204" s="536">
        <v>11</v>
      </c>
      <c r="X204" s="536">
        <v>16</v>
      </c>
      <c r="Y204" s="536">
        <v>140</v>
      </c>
      <c r="AO204"/>
    </row>
    <row r="205" spans="21:41" ht="6.95" customHeight="1">
      <c r="U205" s="536">
        <v>201</v>
      </c>
      <c r="V205" s="536">
        <v>3</v>
      </c>
      <c r="W205" s="536">
        <v>12</v>
      </c>
      <c r="X205" s="536">
        <v>16</v>
      </c>
      <c r="Y205" s="536">
        <v>140</v>
      </c>
      <c r="AO205"/>
    </row>
    <row r="206" spans="21:41" ht="6.95" customHeight="1">
      <c r="U206" s="536">
        <v>202</v>
      </c>
      <c r="V206" s="536">
        <v>3</v>
      </c>
      <c r="W206" s="536">
        <v>13</v>
      </c>
      <c r="X206" s="536">
        <v>16</v>
      </c>
      <c r="Y206" s="536">
        <v>140</v>
      </c>
      <c r="AO206"/>
    </row>
    <row r="207" spans="21:41" ht="6.95" customHeight="1">
      <c r="U207" s="536">
        <v>203</v>
      </c>
      <c r="V207" s="536">
        <v>3</v>
      </c>
      <c r="W207" s="536">
        <v>14</v>
      </c>
      <c r="X207" s="536">
        <v>16</v>
      </c>
      <c r="Y207" s="536">
        <v>140</v>
      </c>
      <c r="AO207"/>
    </row>
    <row r="208" spans="21:41" ht="6.95" customHeight="1">
      <c r="U208" s="536">
        <v>204</v>
      </c>
      <c r="V208" s="536">
        <v>3</v>
      </c>
      <c r="W208" s="536">
        <v>15</v>
      </c>
      <c r="X208" s="536">
        <v>16</v>
      </c>
      <c r="Y208" s="536">
        <v>140</v>
      </c>
      <c r="AO208"/>
    </row>
    <row r="209" spans="21:41" ht="6.95" customHeight="1">
      <c r="U209" s="536">
        <v>205</v>
      </c>
      <c r="V209" s="536">
        <v>3</v>
      </c>
      <c r="W209" s="536">
        <v>16</v>
      </c>
      <c r="X209" s="536">
        <v>16</v>
      </c>
      <c r="Y209" s="536">
        <v>140</v>
      </c>
      <c r="AO209"/>
    </row>
    <row r="210" spans="21:41" ht="6.95" customHeight="1">
      <c r="U210" s="536">
        <v>206</v>
      </c>
      <c r="V210" s="536">
        <v>3</v>
      </c>
      <c r="W210" s="536">
        <v>17</v>
      </c>
      <c r="X210" s="536">
        <v>16</v>
      </c>
      <c r="Y210" s="536">
        <v>140</v>
      </c>
      <c r="AO210"/>
    </row>
    <row r="211" spans="21:41" ht="6.95" customHeight="1">
      <c r="U211" s="536">
        <v>207</v>
      </c>
      <c r="V211" s="536">
        <v>3</v>
      </c>
      <c r="W211" s="536">
        <v>18</v>
      </c>
      <c r="X211" s="536">
        <v>16</v>
      </c>
      <c r="Y211" s="536">
        <v>140</v>
      </c>
      <c r="AO211"/>
    </row>
    <row r="212" spans="21:41" ht="6.95" customHeight="1">
      <c r="U212" s="536">
        <v>208</v>
      </c>
      <c r="V212" s="536">
        <v>3</v>
      </c>
      <c r="W212" s="536">
        <v>19</v>
      </c>
      <c r="X212" s="536">
        <v>16</v>
      </c>
      <c r="Y212" s="536">
        <v>140</v>
      </c>
      <c r="AO212"/>
    </row>
    <row r="213" spans="21:41" ht="6.95" customHeight="1">
      <c r="U213" s="536">
        <v>209</v>
      </c>
      <c r="V213" s="536">
        <v>3</v>
      </c>
      <c r="W213" s="536">
        <v>20</v>
      </c>
      <c r="X213" s="536">
        <v>16</v>
      </c>
      <c r="Y213" s="536">
        <v>140</v>
      </c>
      <c r="AO213"/>
    </row>
    <row r="214" spans="21:41" ht="6.95" customHeight="1">
      <c r="U214" s="536">
        <v>210</v>
      </c>
      <c r="V214" s="536">
        <v>3</v>
      </c>
      <c r="W214" s="536">
        <v>21</v>
      </c>
      <c r="X214" s="536">
        <v>16</v>
      </c>
      <c r="Y214" s="536">
        <v>140</v>
      </c>
      <c r="AO214"/>
    </row>
    <row r="215" spans="21:41" ht="6.95" customHeight="1">
      <c r="U215" s="536">
        <v>211</v>
      </c>
      <c r="V215" s="536">
        <v>3</v>
      </c>
      <c r="W215" s="536">
        <v>22</v>
      </c>
      <c r="X215" s="536">
        <v>16</v>
      </c>
      <c r="Y215" s="536">
        <v>140</v>
      </c>
      <c r="AO215"/>
    </row>
    <row r="216" spans="21:41" ht="6.95" customHeight="1">
      <c r="U216" s="536">
        <v>212</v>
      </c>
      <c r="V216" s="536">
        <v>3</v>
      </c>
      <c r="W216" s="536">
        <v>23</v>
      </c>
      <c r="X216" s="536">
        <v>16</v>
      </c>
      <c r="Y216" s="536">
        <v>140</v>
      </c>
      <c r="AO216"/>
    </row>
    <row r="217" spans="21:41" ht="6.95" customHeight="1">
      <c r="U217" s="536">
        <v>213</v>
      </c>
      <c r="V217" s="536">
        <v>3</v>
      </c>
      <c r="W217" s="536">
        <v>24</v>
      </c>
      <c r="X217" s="536">
        <v>16</v>
      </c>
      <c r="Y217" s="536">
        <v>140</v>
      </c>
      <c r="AO217"/>
    </row>
    <row r="218" spans="21:41" ht="6.95" customHeight="1">
      <c r="U218" s="536">
        <v>214</v>
      </c>
      <c r="V218" s="536">
        <v>3</v>
      </c>
      <c r="W218" s="536">
        <v>25</v>
      </c>
      <c r="X218" s="536">
        <v>16</v>
      </c>
      <c r="Y218" s="536">
        <v>140</v>
      </c>
      <c r="AO218"/>
    </row>
    <row r="219" spans="21:41" ht="6.95" customHeight="1">
      <c r="U219" s="536">
        <v>215</v>
      </c>
      <c r="V219" s="536">
        <v>3</v>
      </c>
      <c r="W219" s="536">
        <v>26</v>
      </c>
      <c r="X219" s="536">
        <v>16</v>
      </c>
      <c r="Y219" s="536">
        <v>140</v>
      </c>
      <c r="AO219"/>
    </row>
    <row r="220" spans="21:41" ht="6.95" customHeight="1">
      <c r="U220" s="536">
        <v>216</v>
      </c>
      <c r="V220" s="536">
        <v>4</v>
      </c>
      <c r="W220" s="536">
        <v>0</v>
      </c>
      <c r="X220" s="536">
        <v>0</v>
      </c>
      <c r="Y220" s="536">
        <v>160</v>
      </c>
      <c r="AO220"/>
    </row>
    <row r="221" spans="21:41" ht="6.95" customHeight="1">
      <c r="U221" s="536">
        <v>217</v>
      </c>
      <c r="V221" s="536">
        <v>4</v>
      </c>
      <c r="W221" s="536">
        <v>1</v>
      </c>
      <c r="X221" s="536">
        <v>0</v>
      </c>
      <c r="Y221" s="536">
        <v>160</v>
      </c>
      <c r="AO221"/>
    </row>
    <row r="222" spans="21:41" ht="6.95" customHeight="1">
      <c r="U222" s="536">
        <v>218</v>
      </c>
      <c r="V222" s="536">
        <v>4</v>
      </c>
      <c r="W222" s="536">
        <v>2</v>
      </c>
      <c r="X222" s="536">
        <v>0</v>
      </c>
      <c r="Y222" s="536">
        <v>160</v>
      </c>
      <c r="AO222"/>
    </row>
    <row r="223" spans="21:41" ht="6.95" customHeight="1">
      <c r="U223" s="536">
        <v>219</v>
      </c>
      <c r="V223" s="536">
        <v>4</v>
      </c>
      <c r="W223" s="536">
        <v>3</v>
      </c>
      <c r="X223" s="536">
        <v>0</v>
      </c>
      <c r="Y223" s="536">
        <v>160</v>
      </c>
      <c r="AO223"/>
    </row>
    <row r="224" spans="21:41" ht="6.95" customHeight="1">
      <c r="U224" s="536">
        <v>220</v>
      </c>
      <c r="V224" s="536">
        <v>4</v>
      </c>
      <c r="W224" s="536">
        <v>4</v>
      </c>
      <c r="X224" s="536">
        <v>0</v>
      </c>
      <c r="Y224" s="536">
        <v>160</v>
      </c>
      <c r="AO224"/>
    </row>
    <row r="225" spans="21:41" ht="6.95" customHeight="1">
      <c r="U225" s="536">
        <v>221</v>
      </c>
      <c r="V225" s="536">
        <v>4</v>
      </c>
      <c r="W225" s="536">
        <v>5</v>
      </c>
      <c r="X225" s="536">
        <v>0</v>
      </c>
      <c r="Y225" s="536">
        <v>160</v>
      </c>
      <c r="AO225"/>
    </row>
    <row r="226" spans="21:41" ht="6.95" customHeight="1">
      <c r="U226" s="536">
        <v>222</v>
      </c>
      <c r="V226" s="536">
        <v>4</v>
      </c>
      <c r="W226" s="536">
        <v>6</v>
      </c>
      <c r="X226" s="536">
        <v>0</v>
      </c>
      <c r="Y226" s="536">
        <v>160</v>
      </c>
      <c r="AO226"/>
    </row>
    <row r="227" spans="21:41" ht="6.95" customHeight="1">
      <c r="U227" s="536">
        <v>223</v>
      </c>
      <c r="V227" s="536">
        <v>4</v>
      </c>
      <c r="W227" s="536">
        <v>7</v>
      </c>
      <c r="X227" s="536">
        <v>0</v>
      </c>
      <c r="Y227" s="536">
        <v>160</v>
      </c>
      <c r="AO227"/>
    </row>
    <row r="228" spans="21:41" ht="6.95" customHeight="1">
      <c r="U228" s="536">
        <v>224</v>
      </c>
      <c r="V228" s="536">
        <v>4</v>
      </c>
      <c r="W228" s="536">
        <v>8</v>
      </c>
      <c r="X228" s="536">
        <v>0</v>
      </c>
      <c r="Y228" s="536">
        <v>160</v>
      </c>
      <c r="AO228"/>
    </row>
    <row r="229" spans="21:41" ht="6.95" customHeight="1">
      <c r="U229" s="536">
        <v>225</v>
      </c>
      <c r="V229" s="536">
        <v>4</v>
      </c>
      <c r="W229" s="536">
        <v>9</v>
      </c>
      <c r="X229" s="536">
        <v>0</v>
      </c>
      <c r="Y229" s="536">
        <v>160</v>
      </c>
      <c r="AO229"/>
    </row>
    <row r="230" spans="21:41" ht="6.95" customHeight="1">
      <c r="U230" s="536">
        <v>226</v>
      </c>
      <c r="V230" s="536">
        <v>4</v>
      </c>
      <c r="W230" s="536">
        <v>10</v>
      </c>
      <c r="X230" s="536">
        <v>0</v>
      </c>
      <c r="Y230" s="536">
        <v>160</v>
      </c>
      <c r="AO230"/>
    </row>
    <row r="231" spans="21:41" ht="6.95" customHeight="1">
      <c r="U231" s="536">
        <v>227</v>
      </c>
      <c r="V231" s="536">
        <v>4</v>
      </c>
      <c r="W231" s="536">
        <v>11</v>
      </c>
      <c r="X231" s="536">
        <v>0</v>
      </c>
      <c r="Y231" s="536">
        <v>160</v>
      </c>
      <c r="AO231"/>
    </row>
    <row r="232" spans="21:41" ht="6.95" customHeight="1">
      <c r="U232" s="536">
        <v>228</v>
      </c>
      <c r="V232" s="536">
        <v>4</v>
      </c>
      <c r="W232" s="536">
        <v>12</v>
      </c>
      <c r="X232" s="536">
        <v>0</v>
      </c>
      <c r="Y232" s="536">
        <v>160</v>
      </c>
      <c r="AO232"/>
    </row>
    <row r="233" spans="21:41" ht="6.95" customHeight="1">
      <c r="U233" s="536">
        <v>229</v>
      </c>
      <c r="V233" s="536">
        <v>4</v>
      </c>
      <c r="W233" s="536">
        <v>13</v>
      </c>
      <c r="X233" s="536">
        <v>0</v>
      </c>
      <c r="Y233" s="536">
        <v>160</v>
      </c>
      <c r="AO233"/>
    </row>
    <row r="234" spans="21:41" ht="6.95" customHeight="1">
      <c r="U234" s="536">
        <v>230</v>
      </c>
      <c r="V234" s="536">
        <v>4</v>
      </c>
      <c r="W234" s="536">
        <v>14</v>
      </c>
      <c r="X234" s="536">
        <v>0</v>
      </c>
      <c r="Y234" s="536">
        <v>160</v>
      </c>
      <c r="AO234"/>
    </row>
    <row r="235" spans="21:41" ht="6.95" customHeight="1">
      <c r="U235" s="536">
        <v>231</v>
      </c>
      <c r="V235" s="536">
        <v>4</v>
      </c>
      <c r="W235" s="536">
        <v>15</v>
      </c>
      <c r="X235" s="536">
        <v>0</v>
      </c>
      <c r="Y235" s="536">
        <v>160</v>
      </c>
      <c r="AO235"/>
    </row>
    <row r="236" spans="21:41" ht="6.95" customHeight="1">
      <c r="U236" s="536">
        <v>232</v>
      </c>
      <c r="V236" s="536">
        <v>4</v>
      </c>
      <c r="W236" s="536">
        <v>16</v>
      </c>
      <c r="X236" s="536">
        <v>0</v>
      </c>
      <c r="Y236" s="536">
        <v>160</v>
      </c>
      <c r="AO236"/>
    </row>
    <row r="237" spans="21:41" ht="6.95" customHeight="1">
      <c r="U237" s="536">
        <v>233</v>
      </c>
      <c r="V237" s="536">
        <v>4</v>
      </c>
      <c r="W237" s="536">
        <v>17</v>
      </c>
      <c r="X237" s="536">
        <v>0</v>
      </c>
      <c r="Y237" s="536">
        <v>160</v>
      </c>
      <c r="AO237"/>
    </row>
    <row r="238" spans="21:41" ht="6.95" customHeight="1">
      <c r="U238" s="536">
        <v>234</v>
      </c>
      <c r="V238" s="536">
        <v>4</v>
      </c>
      <c r="W238" s="536">
        <v>18</v>
      </c>
      <c r="X238" s="536">
        <v>0</v>
      </c>
      <c r="Y238" s="536">
        <v>160</v>
      </c>
      <c r="AO238"/>
    </row>
    <row r="239" spans="21:41" ht="6.95" customHeight="1">
      <c r="U239" s="536">
        <v>235</v>
      </c>
      <c r="V239" s="536">
        <v>4</v>
      </c>
      <c r="W239" s="536">
        <v>19</v>
      </c>
      <c r="X239" s="536">
        <v>0</v>
      </c>
      <c r="Y239" s="536">
        <v>160</v>
      </c>
      <c r="AO239"/>
    </row>
    <row r="240" spans="21:41" ht="6.95" customHeight="1">
      <c r="U240" s="536">
        <v>236</v>
      </c>
      <c r="V240" s="536">
        <v>4</v>
      </c>
      <c r="W240" s="536">
        <v>20</v>
      </c>
      <c r="X240" s="536">
        <v>0</v>
      </c>
      <c r="Y240" s="536">
        <v>160</v>
      </c>
      <c r="AO240"/>
    </row>
    <row r="241" spans="21:41" ht="6.95" customHeight="1">
      <c r="U241" s="536">
        <v>237</v>
      </c>
      <c r="V241" s="536">
        <v>4</v>
      </c>
      <c r="W241" s="536">
        <v>21</v>
      </c>
      <c r="X241" s="536">
        <v>0</v>
      </c>
      <c r="Y241" s="536">
        <v>160</v>
      </c>
      <c r="AO241"/>
    </row>
    <row r="242" spans="21:41" ht="6.95" customHeight="1">
      <c r="U242" s="536">
        <v>238</v>
      </c>
      <c r="V242" s="536">
        <v>4</v>
      </c>
      <c r="W242" s="536">
        <v>22</v>
      </c>
      <c r="X242" s="536">
        <v>0</v>
      </c>
      <c r="Y242" s="536">
        <v>160</v>
      </c>
      <c r="AO242"/>
    </row>
    <row r="243" spans="21:41" ht="6.95" customHeight="1">
      <c r="U243" s="536">
        <v>239</v>
      </c>
      <c r="V243" s="536">
        <v>4</v>
      </c>
      <c r="W243" s="536">
        <v>23</v>
      </c>
      <c r="X243" s="536">
        <v>0</v>
      </c>
      <c r="Y243" s="536">
        <v>160</v>
      </c>
      <c r="AO243"/>
    </row>
    <row r="244" spans="21:41" ht="6.95" customHeight="1">
      <c r="U244" s="536">
        <v>240</v>
      </c>
      <c r="V244" s="536">
        <v>4</v>
      </c>
      <c r="W244" s="536">
        <v>24</v>
      </c>
      <c r="X244" s="536">
        <v>0</v>
      </c>
      <c r="Y244" s="536">
        <v>160</v>
      </c>
      <c r="AO244"/>
    </row>
    <row r="245" spans="21:41" ht="6.95" customHeight="1">
      <c r="U245" s="536">
        <v>241</v>
      </c>
      <c r="V245" s="536">
        <v>4</v>
      </c>
      <c r="W245" s="536">
        <v>25</v>
      </c>
      <c r="X245" s="536">
        <v>0</v>
      </c>
      <c r="Y245" s="536">
        <v>160</v>
      </c>
      <c r="AO245"/>
    </row>
    <row r="246" spans="21:41" ht="6.95" customHeight="1">
      <c r="U246" s="536">
        <v>242</v>
      </c>
      <c r="V246" s="536">
        <v>4</v>
      </c>
      <c r="W246" s="536">
        <v>26</v>
      </c>
      <c r="X246" s="536">
        <v>0</v>
      </c>
      <c r="Y246" s="536">
        <v>160</v>
      </c>
      <c r="AO246"/>
    </row>
    <row r="247" spans="21:41" ht="6.95" customHeight="1">
      <c r="U247" s="536">
        <v>243</v>
      </c>
      <c r="V247" s="536">
        <v>4</v>
      </c>
      <c r="W247" s="536">
        <v>0</v>
      </c>
      <c r="X247" s="536">
        <v>16</v>
      </c>
      <c r="Y247" s="536">
        <v>140</v>
      </c>
      <c r="AO247"/>
    </row>
    <row r="248" spans="21:41" ht="6.95" customHeight="1">
      <c r="U248" s="536">
        <v>244</v>
      </c>
      <c r="V248" s="536">
        <v>4</v>
      </c>
      <c r="W248" s="536">
        <v>1</v>
      </c>
      <c r="X248" s="536">
        <v>16</v>
      </c>
      <c r="Y248" s="536">
        <v>140</v>
      </c>
      <c r="AO248"/>
    </row>
    <row r="249" spans="21:41" ht="6.95" customHeight="1">
      <c r="U249" s="536">
        <v>245</v>
      </c>
      <c r="V249" s="536">
        <v>4</v>
      </c>
      <c r="W249" s="536">
        <v>2</v>
      </c>
      <c r="X249" s="536">
        <v>16</v>
      </c>
      <c r="Y249" s="536">
        <v>140</v>
      </c>
      <c r="AO249"/>
    </row>
    <row r="250" spans="21:41" ht="6.95" customHeight="1">
      <c r="U250" s="536">
        <v>246</v>
      </c>
      <c r="V250" s="536">
        <v>4</v>
      </c>
      <c r="W250" s="536">
        <v>3</v>
      </c>
      <c r="X250" s="536">
        <v>16</v>
      </c>
      <c r="Y250" s="536">
        <v>140</v>
      </c>
      <c r="AO250"/>
    </row>
    <row r="251" spans="21:41" ht="6.95" customHeight="1">
      <c r="U251" s="536">
        <v>247</v>
      </c>
      <c r="V251" s="536">
        <v>4</v>
      </c>
      <c r="W251" s="536">
        <v>4</v>
      </c>
      <c r="X251" s="536">
        <v>16</v>
      </c>
      <c r="Y251" s="536">
        <v>140</v>
      </c>
      <c r="AO251"/>
    </row>
    <row r="252" spans="21:41" ht="6.95" customHeight="1">
      <c r="U252" s="536">
        <v>248</v>
      </c>
      <c r="V252" s="536">
        <v>4</v>
      </c>
      <c r="W252" s="536">
        <v>5</v>
      </c>
      <c r="X252" s="536">
        <v>16</v>
      </c>
      <c r="Y252" s="536">
        <v>140</v>
      </c>
      <c r="AO252"/>
    </row>
    <row r="253" spans="21:41" ht="6.95" customHeight="1">
      <c r="U253" s="536">
        <v>249</v>
      </c>
      <c r="V253" s="536">
        <v>4</v>
      </c>
      <c r="W253" s="536">
        <v>6</v>
      </c>
      <c r="X253" s="536">
        <v>16</v>
      </c>
      <c r="Y253" s="536">
        <v>140</v>
      </c>
      <c r="AO253"/>
    </row>
    <row r="254" spans="21:41" ht="6.95" customHeight="1">
      <c r="U254" s="536">
        <v>250</v>
      </c>
      <c r="V254" s="536">
        <v>4</v>
      </c>
      <c r="W254" s="536">
        <v>7</v>
      </c>
      <c r="X254" s="536">
        <v>16</v>
      </c>
      <c r="Y254" s="536">
        <v>140</v>
      </c>
      <c r="AO254"/>
    </row>
    <row r="255" spans="21:41" ht="6.95" customHeight="1">
      <c r="U255" s="536">
        <v>251</v>
      </c>
      <c r="V255" s="536">
        <v>4</v>
      </c>
      <c r="W255" s="536">
        <v>8</v>
      </c>
      <c r="X255" s="536">
        <v>16</v>
      </c>
      <c r="Y255" s="536">
        <v>140</v>
      </c>
      <c r="AO255"/>
    </row>
    <row r="256" spans="21:41" ht="6.95" customHeight="1">
      <c r="U256" s="536">
        <v>252</v>
      </c>
      <c r="V256" s="536">
        <v>4</v>
      </c>
      <c r="W256" s="536">
        <v>9</v>
      </c>
      <c r="X256" s="536">
        <v>16</v>
      </c>
      <c r="Y256" s="536">
        <v>140</v>
      </c>
      <c r="AO256"/>
    </row>
    <row r="257" spans="21:41" ht="6.95" customHeight="1">
      <c r="U257" s="536">
        <v>253</v>
      </c>
      <c r="V257" s="536">
        <v>4</v>
      </c>
      <c r="W257" s="536">
        <v>10</v>
      </c>
      <c r="X257" s="536">
        <v>16</v>
      </c>
      <c r="Y257" s="536">
        <v>140</v>
      </c>
      <c r="AO257"/>
    </row>
    <row r="258" spans="21:41" ht="6.95" customHeight="1">
      <c r="U258" s="536">
        <v>254</v>
      </c>
      <c r="V258" s="536">
        <v>4</v>
      </c>
      <c r="W258" s="536">
        <v>11</v>
      </c>
      <c r="X258" s="536">
        <v>16</v>
      </c>
      <c r="Y258" s="536">
        <v>140</v>
      </c>
      <c r="AO258"/>
    </row>
    <row r="259" spans="21:41" ht="6.95" customHeight="1">
      <c r="U259" s="536">
        <v>255</v>
      </c>
      <c r="V259" s="536">
        <v>4</v>
      </c>
      <c r="W259" s="536">
        <v>12</v>
      </c>
      <c r="X259" s="536">
        <v>16</v>
      </c>
      <c r="Y259" s="536">
        <v>140</v>
      </c>
      <c r="AO259"/>
    </row>
    <row r="260" spans="21:41" ht="6.95" customHeight="1">
      <c r="U260" s="536">
        <v>256</v>
      </c>
      <c r="V260" s="536">
        <v>4</v>
      </c>
      <c r="W260" s="536">
        <v>13</v>
      </c>
      <c r="X260" s="536">
        <v>16</v>
      </c>
      <c r="Y260" s="536">
        <v>140</v>
      </c>
      <c r="AO260"/>
    </row>
    <row r="261" spans="21:41" ht="6.95" customHeight="1">
      <c r="U261" s="536">
        <v>257</v>
      </c>
      <c r="V261" s="536">
        <v>4</v>
      </c>
      <c r="W261" s="536">
        <v>14</v>
      </c>
      <c r="X261" s="536">
        <v>16</v>
      </c>
      <c r="Y261" s="536">
        <v>140</v>
      </c>
      <c r="AO261"/>
    </row>
    <row r="262" spans="21:41" ht="6.95" customHeight="1">
      <c r="U262" s="536">
        <v>258</v>
      </c>
      <c r="V262" s="536">
        <v>4</v>
      </c>
      <c r="W262" s="536">
        <v>15</v>
      </c>
      <c r="X262" s="536">
        <v>16</v>
      </c>
      <c r="Y262" s="536">
        <v>140</v>
      </c>
      <c r="AO262"/>
    </row>
    <row r="263" spans="21:41" ht="6.95" customHeight="1">
      <c r="U263" s="536">
        <v>259</v>
      </c>
      <c r="V263" s="536">
        <v>4</v>
      </c>
      <c r="W263" s="536">
        <v>16</v>
      </c>
      <c r="X263" s="536">
        <v>16</v>
      </c>
      <c r="Y263" s="536">
        <v>140</v>
      </c>
      <c r="AO263"/>
    </row>
    <row r="264" spans="21:41" ht="6.95" customHeight="1">
      <c r="U264" s="536">
        <v>260</v>
      </c>
      <c r="V264" s="536">
        <v>4</v>
      </c>
      <c r="W264" s="536">
        <v>17</v>
      </c>
      <c r="X264" s="536">
        <v>16</v>
      </c>
      <c r="Y264" s="536">
        <v>140</v>
      </c>
      <c r="AO264"/>
    </row>
    <row r="265" spans="21:41" ht="6.95" customHeight="1">
      <c r="U265" s="536">
        <v>261</v>
      </c>
      <c r="V265" s="536">
        <v>4</v>
      </c>
      <c r="W265" s="536">
        <v>18</v>
      </c>
      <c r="X265" s="536">
        <v>16</v>
      </c>
      <c r="Y265" s="536">
        <v>140</v>
      </c>
      <c r="AO265"/>
    </row>
    <row r="266" spans="21:41" ht="6.95" customHeight="1">
      <c r="U266" s="536">
        <v>262</v>
      </c>
      <c r="V266" s="536">
        <v>4</v>
      </c>
      <c r="W266" s="536">
        <v>19</v>
      </c>
      <c r="X266" s="536">
        <v>16</v>
      </c>
      <c r="Y266" s="536">
        <v>140</v>
      </c>
      <c r="AO266"/>
    </row>
    <row r="267" spans="21:41" ht="6.95" customHeight="1">
      <c r="U267" s="536">
        <v>263</v>
      </c>
      <c r="V267" s="536">
        <v>4</v>
      </c>
      <c r="W267" s="536">
        <v>20</v>
      </c>
      <c r="X267" s="536">
        <v>16</v>
      </c>
      <c r="Y267" s="536">
        <v>140</v>
      </c>
      <c r="AO267"/>
    </row>
    <row r="268" spans="21:41" ht="6.95" customHeight="1">
      <c r="U268" s="536">
        <v>264</v>
      </c>
      <c r="V268" s="536">
        <v>4</v>
      </c>
      <c r="W268" s="536">
        <v>21</v>
      </c>
      <c r="X268" s="536">
        <v>16</v>
      </c>
      <c r="Y268" s="536">
        <v>140</v>
      </c>
      <c r="AO268"/>
    </row>
    <row r="269" spans="21:41" ht="6.95" customHeight="1">
      <c r="U269" s="536">
        <v>265</v>
      </c>
      <c r="V269" s="536">
        <v>4</v>
      </c>
      <c r="W269" s="536">
        <v>22</v>
      </c>
      <c r="X269" s="536">
        <v>16</v>
      </c>
      <c r="Y269" s="536">
        <v>140</v>
      </c>
      <c r="AO269"/>
    </row>
    <row r="270" spans="21:41" ht="6.95" customHeight="1">
      <c r="U270" s="536">
        <v>266</v>
      </c>
      <c r="V270" s="536">
        <v>4</v>
      </c>
      <c r="W270" s="536">
        <v>23</v>
      </c>
      <c r="X270" s="536">
        <v>16</v>
      </c>
      <c r="Y270" s="536">
        <v>140</v>
      </c>
      <c r="AO270"/>
    </row>
    <row r="271" spans="21:41" ht="6.95" customHeight="1">
      <c r="U271" s="536">
        <v>267</v>
      </c>
      <c r="V271" s="536">
        <v>4</v>
      </c>
      <c r="W271" s="536">
        <v>24</v>
      </c>
      <c r="X271" s="536">
        <v>16</v>
      </c>
      <c r="Y271" s="536">
        <v>140</v>
      </c>
      <c r="AO271"/>
    </row>
    <row r="272" spans="21:41" ht="6.95" customHeight="1">
      <c r="U272" s="536">
        <v>268</v>
      </c>
      <c r="V272" s="536">
        <v>4</v>
      </c>
      <c r="W272" s="536">
        <v>25</v>
      </c>
      <c r="X272" s="536">
        <v>16</v>
      </c>
      <c r="Y272" s="536">
        <v>140</v>
      </c>
      <c r="AO272"/>
    </row>
    <row r="273" spans="21:41" ht="6.95" customHeight="1">
      <c r="U273" s="536">
        <v>269</v>
      </c>
      <c r="V273" s="536">
        <v>4</v>
      </c>
      <c r="W273" s="536">
        <v>26</v>
      </c>
      <c r="X273" s="536">
        <v>16</v>
      </c>
      <c r="Y273" s="536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X9:AZ9">
    <cfRule type="cellIs" dxfId="0" priority="4" operator="greaterThan">
      <formula>1</formula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7ED23-4CBC-4471-8F38-061C9E7F9CCC}">
  <dimension ref="A1:T55"/>
  <sheetViews>
    <sheetView tabSelected="1" workbookViewId="0">
      <selection activeCell="O20" sqref="O20"/>
    </sheetView>
  </sheetViews>
  <sheetFormatPr defaultRowHeight="15"/>
  <cols>
    <col min="12" max="20" width="9.140625" style="37"/>
  </cols>
  <sheetData>
    <row r="1" spans="1:20">
      <c r="B1" t="s">
        <v>889</v>
      </c>
      <c r="G1" t="s">
        <v>889</v>
      </c>
    </row>
    <row r="2" spans="1:20">
      <c r="A2" s="571"/>
      <c r="B2" s="147"/>
      <c r="C2" s="571">
        <f>MIN(C5:C54)</f>
        <v>7.9219999999999997</v>
      </c>
      <c r="D2" s="571">
        <f>MIN(D5:D54)</f>
        <v>-542.60908040000004</v>
      </c>
      <c r="E2" s="571">
        <f>MIN(E5:E54)</f>
        <v>388.29366670000002</v>
      </c>
      <c r="F2" s="147"/>
      <c r="G2" s="147"/>
      <c r="H2" s="571">
        <f>MIN(H5:H54)</f>
        <v>3.5421018559999999</v>
      </c>
      <c r="I2" s="571">
        <f>MIN(I5:I54)</f>
        <v>-189.2090804</v>
      </c>
      <c r="J2" s="571">
        <f>MIN(J5:J54)</f>
        <v>1801.8936670000001</v>
      </c>
    </row>
    <row r="3" spans="1:20">
      <c r="A3" s="571"/>
      <c r="B3" s="572">
        <f>MAX(B5:B54)</f>
        <v>2.3148149999999998</v>
      </c>
      <c r="C3" s="572">
        <f t="shared" ref="C3:E3" si="0">MAX(C5:C54)</f>
        <v>7.9219999999999997</v>
      </c>
      <c r="D3" s="571">
        <f t="shared" si="0"/>
        <v>-388.29366670000002</v>
      </c>
      <c r="E3" s="571">
        <f t="shared" si="0"/>
        <v>542.60908040000004</v>
      </c>
      <c r="F3" s="147"/>
      <c r="G3" s="572">
        <f>MAX(G5:G54)</f>
        <v>2.3148149999999998</v>
      </c>
      <c r="H3" s="572">
        <f>MAX(H5:H54)</f>
        <v>4.7488780190000002</v>
      </c>
      <c r="I3" s="571">
        <f>MAX(I5:I54)</f>
        <v>-34.893666680000003</v>
      </c>
      <c r="J3" s="571">
        <f>MAX(J5:J54)</f>
        <v>1956.2090800000001</v>
      </c>
    </row>
    <row r="4" spans="1:20">
      <c r="A4" s="571"/>
      <c r="B4" s="147" t="s">
        <v>35</v>
      </c>
      <c r="C4" s="147" t="s">
        <v>876</v>
      </c>
      <c r="D4" s="571" t="s">
        <v>877</v>
      </c>
      <c r="E4" s="571" t="s">
        <v>878</v>
      </c>
      <c r="F4" s="147"/>
      <c r="G4" s="147" t="s">
        <v>35</v>
      </c>
      <c r="H4" s="147" t="s">
        <v>876</v>
      </c>
      <c r="I4" s="571" t="s">
        <v>879</v>
      </c>
      <c r="J4" s="571" t="s">
        <v>880</v>
      </c>
      <c r="L4" t="s">
        <v>882</v>
      </c>
    </row>
    <row r="5" spans="1:20">
      <c r="A5" s="571"/>
      <c r="B5" s="570">
        <v>5.0878196254339999E-5</v>
      </c>
      <c r="C5">
        <v>7.9219999999999997</v>
      </c>
      <c r="D5" s="308">
        <v>-542.60908040000004</v>
      </c>
      <c r="E5" s="308">
        <v>542.60908040000004</v>
      </c>
      <c r="G5">
        <v>5.0878196254339999E-5</v>
      </c>
      <c r="H5">
        <v>4.7488780190000002</v>
      </c>
      <c r="I5" s="308">
        <v>-189.2090804</v>
      </c>
      <c r="J5" s="308">
        <v>1956.2090800000001</v>
      </c>
      <c r="L5" s="573"/>
      <c r="M5" s="573"/>
      <c r="N5" s="573"/>
      <c r="O5" s="573"/>
      <c r="P5" s="573"/>
      <c r="Q5" s="573"/>
      <c r="R5" s="573"/>
      <c r="S5" s="573"/>
      <c r="T5" s="573"/>
    </row>
    <row r="6" spans="1:20">
      <c r="A6" s="571"/>
      <c r="B6" s="570">
        <v>1.119320317595E-4</v>
      </c>
      <c r="C6">
        <v>7.9219999999999997</v>
      </c>
      <c r="D6" s="308">
        <v>-542.58938850000004</v>
      </c>
      <c r="E6" s="308">
        <v>542.58938850000004</v>
      </c>
      <c r="G6" s="570">
        <v>1.119320317595E-4</v>
      </c>
      <c r="H6">
        <v>4.7487628620000004</v>
      </c>
      <c r="I6" s="308">
        <v>-189.18938850000001</v>
      </c>
      <c r="J6" s="308">
        <v>1956.1893889999999</v>
      </c>
      <c r="L6" s="86">
        <v>0</v>
      </c>
      <c r="M6" s="86">
        <v>0.15</v>
      </c>
      <c r="N6" s="86">
        <v>-514.5</v>
      </c>
      <c r="O6" s="86">
        <v>9.14</v>
      </c>
      <c r="P6" s="86" t="s">
        <v>881</v>
      </c>
      <c r="Q6" s="86">
        <v>2</v>
      </c>
      <c r="R6" s="86"/>
      <c r="S6" s="86"/>
      <c r="T6" s="86"/>
    </row>
    <row r="7" spans="1:20">
      <c r="A7" s="571"/>
      <c r="B7" s="570">
        <v>1.8519663436580001E-4</v>
      </c>
      <c r="C7">
        <v>7.9219999999999997</v>
      </c>
      <c r="D7" s="308">
        <v>-542.56576259999997</v>
      </c>
      <c r="E7" s="308">
        <v>542.56576259999997</v>
      </c>
      <c r="G7" s="570">
        <v>1.8519663436580001E-4</v>
      </c>
      <c r="H7">
        <v>4.7486246940000001</v>
      </c>
      <c r="I7" s="308">
        <v>-189.16576269999999</v>
      </c>
      <c r="J7" s="308">
        <v>1956.165763</v>
      </c>
      <c r="L7" t="s">
        <v>883</v>
      </c>
    </row>
    <row r="8" spans="1:20">
      <c r="A8" s="571"/>
      <c r="B8" s="570">
        <v>2.7311415749330001E-4</v>
      </c>
      <c r="C8">
        <v>7.9219999999999997</v>
      </c>
      <c r="D8" s="308">
        <v>-542.537418</v>
      </c>
      <c r="E8" s="308">
        <v>542.537418</v>
      </c>
      <c r="G8" s="570">
        <v>2.7311415749330001E-4</v>
      </c>
      <c r="H8">
        <v>4.7484589210000001</v>
      </c>
      <c r="I8" s="308">
        <v>-189.137418</v>
      </c>
      <c r="J8" s="308">
        <v>1956.137418</v>
      </c>
      <c r="L8" s="573"/>
      <c r="M8" s="573"/>
      <c r="N8" s="573"/>
      <c r="O8" s="573"/>
      <c r="P8" s="573"/>
      <c r="Q8" s="573"/>
      <c r="R8" s="573"/>
      <c r="S8" s="573"/>
      <c r="T8" s="573"/>
    </row>
    <row r="9" spans="1:20">
      <c r="A9" s="571"/>
      <c r="B9" s="570">
        <v>3.7861518524630002E-4</v>
      </c>
      <c r="C9">
        <v>7.9219999999999997</v>
      </c>
      <c r="D9" s="308">
        <v>-542.50341379999998</v>
      </c>
      <c r="E9" s="308">
        <v>542.50341379999998</v>
      </c>
      <c r="G9" s="570">
        <v>3.7861518524630002E-4</v>
      </c>
      <c r="H9">
        <v>4.7482600340000003</v>
      </c>
      <c r="I9" s="308">
        <v>-189.1034138</v>
      </c>
      <c r="J9" s="308">
        <v>1956.1034139999999</v>
      </c>
      <c r="L9" s="574">
        <v>0</v>
      </c>
      <c r="M9" s="574">
        <v>0</v>
      </c>
      <c r="N9" s="574">
        <v>0</v>
      </c>
      <c r="O9" s="574">
        <v>50</v>
      </c>
      <c r="P9" s="574">
        <v>50</v>
      </c>
      <c r="Q9" s="574">
        <v>-50</v>
      </c>
      <c r="R9" s="574">
        <v>-514.5</v>
      </c>
      <c r="S9" s="574">
        <v>-999</v>
      </c>
      <c r="T9" s="574">
        <v>-999</v>
      </c>
    </row>
    <row r="10" spans="1:20">
      <c r="A10" s="571"/>
      <c r="B10" s="570">
        <v>5.0521641854989999E-4</v>
      </c>
      <c r="C10">
        <v>7.9219999999999997</v>
      </c>
      <c r="D10" s="308">
        <v>-542.46262200000001</v>
      </c>
      <c r="E10" s="308">
        <v>542.46262200000001</v>
      </c>
      <c r="G10" s="570">
        <v>5.0521641854989999E-4</v>
      </c>
      <c r="H10">
        <v>4.7480214309999997</v>
      </c>
      <c r="I10" s="308">
        <v>-189.062622</v>
      </c>
      <c r="J10" s="308">
        <v>1956.0626219999999</v>
      </c>
      <c r="L10" s="574">
        <v>0</v>
      </c>
      <c r="M10" s="574">
        <v>1</v>
      </c>
      <c r="N10" s="574">
        <v>1</v>
      </c>
      <c r="O10" s="574">
        <v>50</v>
      </c>
      <c r="P10" s="574">
        <v>50</v>
      </c>
      <c r="Q10" s="574">
        <v>-50</v>
      </c>
      <c r="R10" s="574">
        <v>-514.5</v>
      </c>
      <c r="S10" s="574">
        <v>-999</v>
      </c>
      <c r="T10" s="574">
        <v>-999</v>
      </c>
    </row>
    <row r="11" spans="1:20">
      <c r="A11" s="571"/>
      <c r="B11" s="570">
        <v>6.5713789851420002E-4</v>
      </c>
      <c r="C11">
        <v>7.9219999999999997</v>
      </c>
      <c r="D11" s="308">
        <v>-542.41369090000001</v>
      </c>
      <c r="E11" s="308">
        <v>542.41369090000001</v>
      </c>
      <c r="G11" s="570">
        <v>6.5713789851420002E-4</v>
      </c>
      <c r="H11">
        <v>4.7477351929999996</v>
      </c>
      <c r="I11" s="308">
        <v>-189.0136909</v>
      </c>
      <c r="J11" s="308">
        <v>1956.0136910000001</v>
      </c>
      <c r="L11" t="s">
        <v>884</v>
      </c>
    </row>
    <row r="12" spans="1:20">
      <c r="A12" s="571"/>
      <c r="B12" s="570">
        <v>8.3944367447130004E-4</v>
      </c>
      <c r="C12">
        <v>7.9219999999999997</v>
      </c>
      <c r="D12" s="308">
        <v>-542.35500130000003</v>
      </c>
      <c r="E12" s="308">
        <v>542.35500130000003</v>
      </c>
      <c r="G12" s="570">
        <v>8.3944367447130004E-4</v>
      </c>
      <c r="H12">
        <v>4.7473918309999998</v>
      </c>
      <c r="I12" s="308">
        <v>-188.95500129999999</v>
      </c>
      <c r="J12" s="308">
        <v>1955.955001</v>
      </c>
      <c r="L12" s="573"/>
      <c r="M12" s="573">
        <v>0</v>
      </c>
      <c r="N12" s="573">
        <v>1</v>
      </c>
      <c r="O12" s="573">
        <v>2</v>
      </c>
      <c r="P12" s="573">
        <v>3</v>
      </c>
      <c r="Q12" s="573"/>
      <c r="R12" s="573"/>
      <c r="S12" s="573"/>
      <c r="T12" s="573"/>
    </row>
    <row r="13" spans="1:20">
      <c r="A13" s="571"/>
      <c r="B13" s="570">
        <v>1.0582106056200001E-3</v>
      </c>
      <c r="C13">
        <v>7.9219999999999997</v>
      </c>
      <c r="D13" s="308">
        <v>-542.28461340000001</v>
      </c>
      <c r="E13" s="308">
        <v>542.28461340000001</v>
      </c>
      <c r="G13" s="570">
        <v>1.0582106056200001E-3</v>
      </c>
      <c r="H13">
        <v>4.7469799760000004</v>
      </c>
      <c r="I13" s="308">
        <v>-188.88461340000001</v>
      </c>
      <c r="J13" s="308">
        <v>1955.8846129999999</v>
      </c>
      <c r="L13" s="86">
        <v>0</v>
      </c>
      <c r="M13" s="86" t="s">
        <v>885</v>
      </c>
      <c r="N13" s="86" t="s">
        <v>885</v>
      </c>
      <c r="O13" s="86" t="s">
        <v>886</v>
      </c>
      <c r="P13" s="86"/>
      <c r="Q13" s="86"/>
      <c r="R13" s="86"/>
      <c r="S13" s="86"/>
      <c r="T13" s="86"/>
    </row>
    <row r="14" spans="1:20">
      <c r="A14" s="571"/>
      <c r="B14" s="570">
        <v>1.3207309229980001E-3</v>
      </c>
      <c r="C14">
        <v>7.9219999999999997</v>
      </c>
      <c r="D14" s="308">
        <v>-542.20020499999998</v>
      </c>
      <c r="E14" s="308">
        <v>542.20020499999998</v>
      </c>
      <c r="G14" s="570">
        <v>1.3207309229980001E-3</v>
      </c>
      <c r="H14">
        <v>4.7464860069999997</v>
      </c>
      <c r="I14" s="308">
        <v>-188.80020500000001</v>
      </c>
      <c r="J14" s="308">
        <v>1955.800205</v>
      </c>
      <c r="L14" s="86">
        <v>1</v>
      </c>
      <c r="M14" s="86" t="s">
        <v>877</v>
      </c>
      <c r="N14" s="86" t="s">
        <v>887</v>
      </c>
      <c r="O14" s="86" t="s">
        <v>886</v>
      </c>
      <c r="P14" s="86" t="s">
        <v>886</v>
      </c>
      <c r="Q14" s="86"/>
      <c r="R14" s="86"/>
      <c r="S14" s="86"/>
      <c r="T14" s="86"/>
    </row>
    <row r="15" spans="1:20">
      <c r="A15" s="571"/>
      <c r="B15" s="570">
        <v>1.635755303852E-3</v>
      </c>
      <c r="C15">
        <v>7.9219999999999997</v>
      </c>
      <c r="D15" s="308">
        <v>-542.09899710000002</v>
      </c>
      <c r="E15" s="308">
        <v>542.09899710000002</v>
      </c>
      <c r="G15" s="570">
        <v>1.635755303852E-3</v>
      </c>
      <c r="H15">
        <v>4.7458936139999999</v>
      </c>
      <c r="I15" s="308">
        <v>-188.69899710000001</v>
      </c>
      <c r="J15" s="308">
        <v>1955.698997</v>
      </c>
      <c r="L15" s="86">
        <v>2</v>
      </c>
      <c r="M15" s="86" t="s">
        <v>878</v>
      </c>
      <c r="N15" s="86" t="s">
        <v>887</v>
      </c>
      <c r="O15" s="86" t="s">
        <v>886</v>
      </c>
      <c r="P15" s="86" t="s">
        <v>888</v>
      </c>
      <c r="Q15" s="86"/>
      <c r="R15" s="86"/>
      <c r="S15" s="86"/>
      <c r="T15" s="86"/>
    </row>
    <row r="16" spans="1:20">
      <c r="A16" s="571"/>
      <c r="B16" s="570">
        <v>2.013784560877E-3</v>
      </c>
      <c r="C16">
        <v>7.9219999999999997</v>
      </c>
      <c r="D16" s="308">
        <v>-541.97766590000003</v>
      </c>
      <c r="E16" s="308">
        <v>541.97766590000003</v>
      </c>
      <c r="G16" s="570">
        <v>2.013784560877E-3</v>
      </c>
      <c r="H16">
        <v>4.7451832740000004</v>
      </c>
      <c r="I16" s="308">
        <v>-188.5776659</v>
      </c>
      <c r="J16" s="308">
        <v>1955.5776659999999</v>
      </c>
    </row>
    <row r="17" spans="1:10">
      <c r="A17" s="571"/>
      <c r="B17" s="570">
        <v>2.4674196693069998E-3</v>
      </c>
      <c r="C17">
        <v>7.9219999999999997</v>
      </c>
      <c r="D17" s="308">
        <v>-541.83223820000001</v>
      </c>
      <c r="E17" s="308">
        <v>541.83223820000001</v>
      </c>
      <c r="G17" s="570">
        <v>2.4674196693069998E-3</v>
      </c>
      <c r="H17">
        <v>4.7443316319999997</v>
      </c>
      <c r="I17" s="308">
        <v>-188.4322382</v>
      </c>
      <c r="J17" s="308">
        <v>1955.4322380000001</v>
      </c>
    </row>
    <row r="18" spans="1:10">
      <c r="A18" s="571"/>
      <c r="B18" s="570">
        <v>3.0117817994219998E-3</v>
      </c>
      <c r="C18">
        <v>7.9219999999999997</v>
      </c>
      <c r="D18" s="308">
        <v>-541.65796939999996</v>
      </c>
      <c r="E18" s="308">
        <v>541.65796939999996</v>
      </c>
      <c r="G18" s="570">
        <v>3.0117817994219998E-3</v>
      </c>
      <c r="H18">
        <v>4.7433107630000002</v>
      </c>
      <c r="I18" s="308">
        <v>-188.25796940000001</v>
      </c>
      <c r="J18" s="308">
        <v>1955.257969</v>
      </c>
    </row>
    <row r="19" spans="1:10">
      <c r="A19" s="571"/>
      <c r="B19" s="570">
        <v>3.665016355561E-3</v>
      </c>
      <c r="C19">
        <v>7.9219999999999997</v>
      </c>
      <c r="D19" s="308">
        <v>-541.44919789999994</v>
      </c>
      <c r="E19" s="308">
        <v>541.44919789999994</v>
      </c>
      <c r="G19" s="570">
        <v>3.665016355561E-3</v>
      </c>
      <c r="H19">
        <v>4.7420873019999998</v>
      </c>
      <c r="I19" s="308">
        <v>-188.0491979</v>
      </c>
      <c r="J19" s="308">
        <v>1955.0491979999999</v>
      </c>
    </row>
    <row r="20" spans="1:10">
      <c r="A20" s="571"/>
      <c r="B20" s="570">
        <v>4.4488978229280003E-3</v>
      </c>
      <c r="C20">
        <v>7.9219999999999997</v>
      </c>
      <c r="D20" s="308">
        <v>-541.19917659999999</v>
      </c>
      <c r="E20" s="308">
        <v>541.19917659999999</v>
      </c>
      <c r="G20" s="570">
        <v>4.4488978229280003E-3</v>
      </c>
      <c r="H20">
        <v>4.7406214230000003</v>
      </c>
      <c r="I20" s="308">
        <v>-187.79917660000001</v>
      </c>
      <c r="J20" s="308">
        <v>1954.7991770000001</v>
      </c>
    </row>
    <row r="21" spans="1:10">
      <c r="A21" s="571"/>
      <c r="B21" s="570">
        <v>5.389555583768E-3</v>
      </c>
      <c r="C21">
        <v>7.9219999999999997</v>
      </c>
      <c r="D21" s="308">
        <v>-540.89987540000004</v>
      </c>
      <c r="E21" s="308">
        <v>540.89987540000004</v>
      </c>
      <c r="G21" s="570">
        <v>5.389555583768E-3</v>
      </c>
      <c r="H21">
        <v>4.7388656359999999</v>
      </c>
      <c r="I21" s="308">
        <v>-187.49987540000001</v>
      </c>
      <c r="J21" s="308">
        <v>1954.499875</v>
      </c>
    </row>
    <row r="22" spans="1:10">
      <c r="A22" s="571"/>
      <c r="B22" s="570">
        <v>6.5183448967760004E-3</v>
      </c>
      <c r="C22">
        <v>7.9219999999999997</v>
      </c>
      <c r="D22" s="308">
        <v>-540.54175369999996</v>
      </c>
      <c r="E22" s="308">
        <v>540.54175369999996</v>
      </c>
      <c r="G22" s="570">
        <v>6.5183448967760004E-3</v>
      </c>
      <c r="H22">
        <v>4.7367633839999996</v>
      </c>
      <c r="I22" s="308">
        <v>-187.14175370000001</v>
      </c>
      <c r="J22" s="308">
        <v>1954.141754</v>
      </c>
    </row>
    <row r="23" spans="1:10">
      <c r="A23" s="571"/>
      <c r="B23" s="570">
        <v>7.8728920723850002E-3</v>
      </c>
      <c r="C23">
        <v>7.9219999999999997</v>
      </c>
      <c r="D23" s="308">
        <v>-540.1134988</v>
      </c>
      <c r="E23" s="308">
        <v>540.1134988</v>
      </c>
      <c r="G23" s="570">
        <v>7.8728920723850002E-3</v>
      </c>
      <c r="H23">
        <v>4.7342474149999996</v>
      </c>
      <c r="I23" s="308">
        <v>-186.7134988</v>
      </c>
      <c r="J23" s="308">
        <v>1953.713499</v>
      </c>
    </row>
    <row r="24" spans="1:10">
      <c r="A24" s="571"/>
      <c r="B24" s="570">
        <v>9.4983486831170007E-3</v>
      </c>
      <c r="C24">
        <v>7.9219999999999997</v>
      </c>
      <c r="D24" s="308">
        <v>-539.60172990000001</v>
      </c>
      <c r="E24" s="308">
        <v>539.60172990000001</v>
      </c>
      <c r="G24" s="570">
        <v>9.4983486831170007E-3</v>
      </c>
      <c r="H24">
        <v>4.7312379120000001</v>
      </c>
      <c r="I24" s="308">
        <v>-186.2017299</v>
      </c>
      <c r="J24" s="308">
        <v>1953.20173</v>
      </c>
    </row>
    <row r="25" spans="1:10">
      <c r="A25" s="571"/>
      <c r="B25" s="570">
        <v>1.144889661599E-2</v>
      </c>
      <c r="C25">
        <v>7.9219999999999997</v>
      </c>
      <c r="D25" s="308">
        <v>-538.99066679999999</v>
      </c>
      <c r="E25" s="308">
        <v>538.99066679999999</v>
      </c>
      <c r="G25" s="570">
        <v>1.144889661599E-2</v>
      </c>
      <c r="H25">
        <v>4.7276403489999996</v>
      </c>
      <c r="I25" s="308">
        <v>-185.59066680000001</v>
      </c>
      <c r="J25" s="308">
        <v>1952.5906669999999</v>
      </c>
    </row>
    <row r="26" spans="1:10">
      <c r="A26" s="571"/>
      <c r="B26" s="570">
        <v>1.3789554135449999E-2</v>
      </c>
      <c r="C26">
        <v>7.9219999999999997</v>
      </c>
      <c r="D26" s="308">
        <v>-538.26176680000003</v>
      </c>
      <c r="E26" s="308">
        <v>538.26176680000003</v>
      </c>
      <c r="G26" s="570">
        <v>1.3789554135449999E-2</v>
      </c>
      <c r="H26">
        <v>4.7233430900000002</v>
      </c>
      <c r="I26" s="308">
        <v>-184.86176689999999</v>
      </c>
      <c r="J26" s="308">
        <v>1951.8617670000001</v>
      </c>
    </row>
    <row r="27" spans="1:10">
      <c r="A27" s="571"/>
      <c r="B27" s="570">
        <v>1.659834315879E-2</v>
      </c>
      <c r="C27">
        <v>7.9219999999999997</v>
      </c>
      <c r="D27" s="308">
        <v>-537.39333610000006</v>
      </c>
      <c r="E27" s="308">
        <v>537.39333610000006</v>
      </c>
      <c r="G27" s="570">
        <v>1.659834315879E-2</v>
      </c>
      <c r="H27">
        <v>4.7182147199999998</v>
      </c>
      <c r="I27" s="308">
        <v>-183.99333609999999</v>
      </c>
      <c r="J27" s="308">
        <v>1950.993336</v>
      </c>
    </row>
    <row r="28" spans="1:10">
      <c r="A28" s="571"/>
      <c r="B28" s="570">
        <v>1.9968889986799999E-2</v>
      </c>
      <c r="C28">
        <v>7.9219999999999997</v>
      </c>
      <c r="D28" s="308">
        <v>-536.36012949999997</v>
      </c>
      <c r="E28" s="308">
        <v>536.36012949999997</v>
      </c>
      <c r="G28" s="570">
        <v>1.9968889986799999E-2</v>
      </c>
      <c r="H28">
        <v>4.7121011499999996</v>
      </c>
      <c r="I28" s="308">
        <v>-182.96012949999999</v>
      </c>
      <c r="J28" s="308">
        <v>1949.9601290000001</v>
      </c>
    </row>
    <row r="29" spans="1:10">
      <c r="A29" s="571"/>
      <c r="B29" s="570">
        <v>2.4013546180419999E-2</v>
      </c>
      <c r="C29">
        <v>7.9219999999999997</v>
      </c>
      <c r="D29" s="308">
        <v>-535.1329614</v>
      </c>
      <c r="E29" s="308">
        <v>535.1329614</v>
      </c>
      <c r="G29" s="570">
        <v>2.4013546180419999E-2</v>
      </c>
      <c r="H29">
        <v>4.7048225730000004</v>
      </c>
      <c r="I29" s="308">
        <v>-181.73296139999999</v>
      </c>
      <c r="J29" s="308">
        <v>1948.7329609999999</v>
      </c>
    </row>
    <row r="30" spans="1:10">
      <c r="A30" s="571"/>
      <c r="B30" s="570">
        <v>2.8867133612759999E-2</v>
      </c>
      <c r="C30">
        <v>7.9219999999999997</v>
      </c>
      <c r="D30" s="308">
        <v>-533.67836160000002</v>
      </c>
      <c r="E30" s="308">
        <v>533.67836160000002</v>
      </c>
      <c r="G30" s="570">
        <v>2.8867133612759999E-2</v>
      </c>
      <c r="H30">
        <v>4.6961703999999997</v>
      </c>
      <c r="I30" s="308">
        <v>-180.27836160000001</v>
      </c>
      <c r="J30" s="308">
        <v>1947.278362</v>
      </c>
    </row>
    <row r="31" spans="1:10">
      <c r="A31" s="571"/>
      <c r="B31" s="570">
        <v>3.4691438531560002E-2</v>
      </c>
      <c r="C31">
        <v>7.9219999999999997</v>
      </c>
      <c r="D31" s="308">
        <v>-531.95832829999995</v>
      </c>
      <c r="E31" s="308">
        <v>531.95832829999995</v>
      </c>
      <c r="G31" s="570">
        <v>3.4691438531560002E-2</v>
      </c>
      <c r="H31">
        <v>4.6859043759999999</v>
      </c>
      <c r="I31" s="308">
        <v>-178.55832839999999</v>
      </c>
      <c r="J31" s="308">
        <v>1945.5583280000001</v>
      </c>
    </row>
    <row r="32" spans="1:10">
      <c r="A32" s="571"/>
      <c r="B32" s="570">
        <v>4.1680604434129999E-2</v>
      </c>
      <c r="C32">
        <v>7.9219999999999997</v>
      </c>
      <c r="D32" s="308">
        <v>-529.93025139999997</v>
      </c>
      <c r="E32" s="308">
        <v>529.93025139999997</v>
      </c>
      <c r="G32" s="570">
        <v>4.1680604434129999E-2</v>
      </c>
      <c r="H32">
        <v>4.6737502040000001</v>
      </c>
      <c r="I32" s="308">
        <v>-176.5302514</v>
      </c>
      <c r="J32" s="308">
        <v>1943.5302509999999</v>
      </c>
    </row>
    <row r="33" spans="1:10">
      <c r="A33" s="571"/>
      <c r="B33" s="570">
        <v>5.0067603517209999E-2</v>
      </c>
      <c r="C33">
        <v>7.9219999999999997</v>
      </c>
      <c r="D33" s="308">
        <v>-527.54710409999996</v>
      </c>
      <c r="E33" s="308">
        <v>527.54710409999996</v>
      </c>
      <c r="G33" s="570">
        <v>5.0067603517209999E-2</v>
      </c>
      <c r="H33">
        <v>4.6593981070000003</v>
      </c>
      <c r="I33" s="308">
        <v>-174.14710410000001</v>
      </c>
      <c r="J33" s="308">
        <v>1941.1471039999999</v>
      </c>
    </row>
    <row r="34" spans="1:10">
      <c r="A34" s="571"/>
      <c r="B34" s="570">
        <v>6.0132002416910003E-2</v>
      </c>
      <c r="C34">
        <v>7.9219999999999997</v>
      </c>
      <c r="D34" s="308">
        <v>-524.75803199999996</v>
      </c>
      <c r="E34" s="308">
        <v>524.75803199999996</v>
      </c>
      <c r="G34" s="570">
        <v>6.0132002416910003E-2</v>
      </c>
      <c r="H34">
        <v>4.6425029550000003</v>
      </c>
      <c r="I34" s="308">
        <v>-171.35803200000001</v>
      </c>
      <c r="J34" s="308">
        <v>1938.3580320000001</v>
      </c>
    </row>
    <row r="35" spans="1:10">
      <c r="A35" s="571"/>
      <c r="B35" s="570">
        <v>7.2209281096539998E-2</v>
      </c>
      <c r="C35">
        <v>7.9219999999999997</v>
      </c>
      <c r="D35" s="308">
        <v>-521.50949720000006</v>
      </c>
      <c r="E35" s="308">
        <v>521.50949720000006</v>
      </c>
      <c r="G35" s="570">
        <v>7.2209281096539998E-2</v>
      </c>
      <c r="H35">
        <v>4.622686753</v>
      </c>
      <c r="I35" s="308">
        <v>-168.10949719999999</v>
      </c>
      <c r="J35" s="308">
        <v>1935.1094969999999</v>
      </c>
    </row>
    <row r="36" spans="1:10">
      <c r="A36" s="571"/>
      <c r="B36" s="570">
        <v>8.6702015512099995E-2</v>
      </c>
      <c r="C36">
        <v>7.9219999999999997</v>
      </c>
      <c r="D36" s="308">
        <v>-517.74715709999998</v>
      </c>
      <c r="E36" s="308">
        <v>517.74715709999998</v>
      </c>
      <c r="G36" s="570">
        <v>8.6702015512099995E-2</v>
      </c>
      <c r="H36">
        <v>4.5995444900000004</v>
      </c>
      <c r="I36" s="308">
        <v>-164.3471571</v>
      </c>
      <c r="J36" s="308">
        <v>1931.3471569999999</v>
      </c>
    </row>
    <row r="37" spans="1:10">
      <c r="A37" s="571"/>
      <c r="B37" s="570">
        <v>0.1040932968108</v>
      </c>
      <c r="C37">
        <v>7.9219999999999997</v>
      </c>
      <c r="D37" s="308">
        <v>-513.41866379999999</v>
      </c>
      <c r="E37" s="308">
        <v>513.41866379999999</v>
      </c>
      <c r="G37" s="570">
        <v>0.1040932968108</v>
      </c>
      <c r="H37">
        <v>4.5726544899999997</v>
      </c>
      <c r="I37" s="308">
        <v>-160.01866380000001</v>
      </c>
      <c r="J37" s="308">
        <v>1927.0186639999999</v>
      </c>
    </row>
    <row r="38" spans="1:10">
      <c r="A38" s="571"/>
      <c r="B38" s="570">
        <v>0.1249628343692</v>
      </c>
      <c r="C38">
        <v>7.9219999999999997</v>
      </c>
      <c r="D38" s="308">
        <v>-508.47753890000001</v>
      </c>
      <c r="E38" s="308">
        <v>508.47753890000001</v>
      </c>
      <c r="G38" s="570">
        <v>0.1249628343692</v>
      </c>
      <c r="H38">
        <v>4.5415944919999998</v>
      </c>
      <c r="I38" s="308">
        <v>-155.07753890000001</v>
      </c>
      <c r="J38" s="308">
        <v>1922.0775389999999</v>
      </c>
    </row>
    <row r="39" spans="1:10">
      <c r="A39" s="571"/>
      <c r="B39" s="570">
        <v>0.15000627943930001</v>
      </c>
      <c r="C39">
        <v>7.9219999999999997</v>
      </c>
      <c r="D39" s="308">
        <v>-502.88819000000001</v>
      </c>
      <c r="E39" s="308">
        <v>502.88819000000001</v>
      </c>
      <c r="G39" s="570">
        <v>0.15000627943930001</v>
      </c>
      <c r="H39">
        <v>4.505964509</v>
      </c>
      <c r="I39" s="308">
        <v>-149.48819</v>
      </c>
      <c r="J39" s="308">
        <v>1916.48819</v>
      </c>
    </row>
    <row r="40" spans="1:10">
      <c r="A40" s="571"/>
      <c r="B40" s="570">
        <v>0.18005841352339999</v>
      </c>
      <c r="C40">
        <v>7.9219999999999997</v>
      </c>
      <c r="D40" s="308">
        <v>-496.63196219999998</v>
      </c>
      <c r="E40" s="308">
        <v>496.63196219999998</v>
      </c>
      <c r="G40" s="570">
        <v>0.18005841352339999</v>
      </c>
      <c r="H40">
        <v>4.4654170510000002</v>
      </c>
      <c r="I40" s="308">
        <v>-143.2319622</v>
      </c>
      <c r="J40" s="308">
        <v>1910.2319620000001</v>
      </c>
    </row>
    <row r="41" spans="1:10">
      <c r="A41" s="571"/>
      <c r="B41" s="570">
        <v>0.21612097442430001</v>
      </c>
      <c r="C41">
        <v>7.9219999999999997</v>
      </c>
      <c r="D41" s="308">
        <v>-489.71384640000002</v>
      </c>
      <c r="E41" s="308">
        <v>489.71384640000002</v>
      </c>
      <c r="G41" s="570">
        <v>0.21612097442430001</v>
      </c>
      <c r="H41">
        <v>4.4196943629999996</v>
      </c>
      <c r="I41" s="308">
        <v>-136.31384639999999</v>
      </c>
      <c r="J41" s="308">
        <v>1903.313846</v>
      </c>
    </row>
    <row r="42" spans="1:10">
      <c r="A42" s="571"/>
      <c r="B42" s="570">
        <v>0.25939604750540002</v>
      </c>
      <c r="C42">
        <v>7.9219999999999997</v>
      </c>
      <c r="D42" s="308">
        <v>-482.16908460000002</v>
      </c>
      <c r="E42" s="308">
        <v>482.16908460000002</v>
      </c>
      <c r="G42" s="570">
        <v>0.25939604750540002</v>
      </c>
      <c r="H42">
        <v>4.3686707379999996</v>
      </c>
      <c r="I42" s="308">
        <v>-128.76908470000001</v>
      </c>
      <c r="J42" s="308">
        <v>1895.7690849999999</v>
      </c>
    </row>
    <row r="43" spans="1:10">
      <c r="A43" s="571"/>
      <c r="B43" s="570">
        <v>0.3113261352028</v>
      </c>
      <c r="C43">
        <v>7.9219999999999997</v>
      </c>
      <c r="D43" s="308">
        <v>-474.06848489999999</v>
      </c>
      <c r="E43" s="308">
        <v>474.06848489999999</v>
      </c>
      <c r="G43" s="570">
        <v>0.3113261352028</v>
      </c>
      <c r="H43">
        <v>4.3123959049999998</v>
      </c>
      <c r="I43" s="308">
        <v>-120.6684849</v>
      </c>
      <c r="J43" s="308">
        <v>1887.6684849999999</v>
      </c>
    </row>
    <row r="44" spans="1:10">
      <c r="A44" s="571"/>
      <c r="B44" s="570">
        <v>0.37364224043959998</v>
      </c>
      <c r="C44">
        <v>7.9219999999999997</v>
      </c>
      <c r="D44" s="308">
        <v>-465.52087879999999</v>
      </c>
      <c r="E44" s="308">
        <v>465.52087879999999</v>
      </c>
      <c r="G44" s="570">
        <v>0.37364224043959998</v>
      </c>
      <c r="H44">
        <v>4.2511330090000001</v>
      </c>
      <c r="I44" s="308">
        <v>-112.1208788</v>
      </c>
      <c r="J44" s="308">
        <v>1879.1208790000001</v>
      </c>
    </row>
    <row r="45" spans="1:10">
      <c r="A45" s="571"/>
      <c r="B45" s="570">
        <v>0.44842156672380001</v>
      </c>
      <c r="C45">
        <v>7.9219999999999997</v>
      </c>
      <c r="D45" s="308">
        <v>-456.67103059999999</v>
      </c>
      <c r="E45" s="308">
        <v>456.67103059999999</v>
      </c>
      <c r="G45" s="570">
        <v>0.44842156672380001</v>
      </c>
      <c r="H45">
        <v>4.185382529</v>
      </c>
      <c r="I45" s="308">
        <v>-103.2710306</v>
      </c>
      <c r="J45" s="308">
        <v>1870.271031</v>
      </c>
    </row>
    <row r="46" spans="1:10">
      <c r="A46" s="571"/>
      <c r="B46" s="570">
        <v>0.53815675826480003</v>
      </c>
      <c r="C46">
        <v>7.9219999999999997</v>
      </c>
      <c r="D46" s="308">
        <v>-447.69165750000002</v>
      </c>
      <c r="E46" s="308">
        <v>447.69165750000002</v>
      </c>
      <c r="G46" s="570">
        <v>0.53815675826480003</v>
      </c>
      <c r="H46">
        <v>4.1158825480000001</v>
      </c>
      <c r="I46" s="308">
        <v>-94.291657520000001</v>
      </c>
      <c r="J46" s="308">
        <v>1861.2916580000001</v>
      </c>
    </row>
    <row r="47" spans="1:10">
      <c r="A47" s="571"/>
      <c r="B47" s="570">
        <v>0.64583898811399998</v>
      </c>
      <c r="C47">
        <v>7.9219999999999997</v>
      </c>
      <c r="D47" s="308">
        <v>-438.76923779999998</v>
      </c>
      <c r="E47" s="308">
        <v>438.76923779999998</v>
      </c>
      <c r="G47" s="570">
        <v>0.64583898811399998</v>
      </c>
      <c r="H47">
        <v>4.0435772459999999</v>
      </c>
      <c r="I47" s="308">
        <v>-85.369237810000001</v>
      </c>
      <c r="J47" s="308">
        <v>1852.369238</v>
      </c>
    </row>
    <row r="48" spans="1:10">
      <c r="A48" s="571"/>
      <c r="B48" s="570">
        <v>0.77505766393300002</v>
      </c>
      <c r="C48">
        <v>7.9219999999999997</v>
      </c>
      <c r="D48" s="308">
        <v>-430.08492769999998</v>
      </c>
      <c r="E48" s="308">
        <v>430.08492769999998</v>
      </c>
      <c r="G48" s="570">
        <v>0.77505766393300002</v>
      </c>
      <c r="H48">
        <v>3.9695502359999999</v>
      </c>
      <c r="I48" s="308">
        <v>-76.684927680000001</v>
      </c>
      <c r="J48" s="308">
        <v>1843.6849279999999</v>
      </c>
    </row>
    <row r="49" spans="1:10">
      <c r="A49" s="571"/>
      <c r="B49" s="570">
        <v>0.93012007491589999</v>
      </c>
      <c r="C49">
        <v>7.9219999999999997</v>
      </c>
      <c r="D49" s="308">
        <v>-421.7938001</v>
      </c>
      <c r="E49" s="308">
        <v>421.7938001</v>
      </c>
      <c r="G49" s="570">
        <v>0.93012007491589999</v>
      </c>
      <c r="H49">
        <v>3.894927311</v>
      </c>
      <c r="I49" s="308">
        <v>-68.393800139999996</v>
      </c>
      <c r="J49" s="308">
        <v>1835.3938000000001</v>
      </c>
    </row>
    <row r="50" spans="1:10">
      <c r="A50" s="571"/>
      <c r="B50" s="570">
        <v>1.1161949680950001</v>
      </c>
      <c r="C50">
        <v>7.9219999999999997</v>
      </c>
      <c r="D50" s="308">
        <v>-414.00699520000001</v>
      </c>
      <c r="E50" s="308">
        <v>414.00699520000001</v>
      </c>
      <c r="G50" s="570">
        <v>1.1161949680950001</v>
      </c>
      <c r="H50">
        <v>3.8207625639999998</v>
      </c>
      <c r="I50" s="308">
        <v>-60.606995150000003</v>
      </c>
      <c r="J50" s="308">
        <v>1827.6069950000001</v>
      </c>
    </row>
    <row r="51" spans="1:10">
      <c r="A51" s="571"/>
      <c r="B51" s="570">
        <v>1.339484839911</v>
      </c>
      <c r="C51">
        <v>7.9219999999999997</v>
      </c>
      <c r="D51" s="308">
        <v>-406.7813888</v>
      </c>
      <c r="E51" s="308">
        <v>406.7813888</v>
      </c>
      <c r="G51" s="570">
        <v>1.339484839911</v>
      </c>
      <c r="H51">
        <v>3.7479295420000001</v>
      </c>
      <c r="I51" s="308">
        <v>-53.381388790000003</v>
      </c>
      <c r="J51" s="308">
        <v>1820.3813889999999</v>
      </c>
    </row>
    <row r="52" spans="1:10">
      <c r="A52" s="571"/>
      <c r="B52" s="570">
        <v>1.607432686089</v>
      </c>
      <c r="C52">
        <v>7.9219999999999997</v>
      </c>
      <c r="D52" s="308">
        <v>-400.1196094</v>
      </c>
      <c r="E52" s="308">
        <v>400.1196094</v>
      </c>
      <c r="G52" s="570">
        <v>1.607432686089</v>
      </c>
      <c r="H52">
        <v>3.6770412179999998</v>
      </c>
      <c r="I52" s="308">
        <v>-46.719609380000001</v>
      </c>
      <c r="J52" s="308">
        <v>1813.719609</v>
      </c>
    </row>
    <row r="53" spans="1:10">
      <c r="A53" s="571"/>
      <c r="B53" s="570">
        <v>1.9289701015030001</v>
      </c>
      <c r="C53">
        <v>7.9219999999999997</v>
      </c>
      <c r="D53" s="308">
        <v>-393.9800917</v>
      </c>
      <c r="E53" s="308">
        <v>393.9800917</v>
      </c>
      <c r="G53" s="570">
        <v>1.9289701015030001</v>
      </c>
      <c r="H53">
        <v>3.6084169300000002</v>
      </c>
      <c r="I53" s="308">
        <v>-40.580091709999998</v>
      </c>
      <c r="J53" s="308">
        <v>1807.5800919999999</v>
      </c>
    </row>
    <row r="54" spans="1:10">
      <c r="A54" s="571">
        <v>1</v>
      </c>
      <c r="B54" s="570">
        <v>2.3148149999999998</v>
      </c>
      <c r="C54">
        <v>7.9219999999999997</v>
      </c>
      <c r="D54" s="308">
        <v>-388.29366670000002</v>
      </c>
      <c r="E54" s="308">
        <v>388.29366670000002</v>
      </c>
      <c r="G54" s="570">
        <v>2.3148149999999998</v>
      </c>
      <c r="H54">
        <v>3.5421018559999999</v>
      </c>
      <c r="I54" s="308">
        <v>-34.893666680000003</v>
      </c>
      <c r="J54" s="308">
        <v>1801.8936670000001</v>
      </c>
    </row>
    <row r="55" spans="1:10">
      <c r="G55" s="570"/>
      <c r="I55" s="308"/>
      <c r="J55" s="30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E3FC-9E91-453C-B3AE-D6DB8FF3D9B7}">
  <dimension ref="A1:S248"/>
  <sheetViews>
    <sheetView workbookViewId="0">
      <selection activeCell="L29" sqref="L29"/>
    </sheetView>
  </sheetViews>
  <sheetFormatPr defaultRowHeight="15"/>
  <cols>
    <col min="1" max="2" width="3.85546875" customWidth="1"/>
  </cols>
  <sheetData>
    <row r="1" spans="1:19">
      <c r="A1" s="209"/>
      <c r="B1" s="209"/>
      <c r="C1" s="209"/>
      <c r="D1" s="209"/>
      <c r="E1" s="209"/>
      <c r="F1" s="209"/>
      <c r="G1" s="209"/>
      <c r="H1" s="209"/>
    </row>
    <row r="2" spans="1:19">
      <c r="A2" s="209"/>
      <c r="B2" s="209"/>
      <c r="C2" s="209"/>
      <c r="D2" s="209" t="s">
        <v>873</v>
      </c>
      <c r="E2" s="209" t="s">
        <v>874</v>
      </c>
      <c r="F2" s="209" t="s">
        <v>875</v>
      </c>
      <c r="G2" s="209"/>
      <c r="H2" s="209"/>
    </row>
    <row r="3" spans="1:19">
      <c r="A3" s="209"/>
      <c r="B3" s="209"/>
      <c r="C3" s="568" t="s">
        <v>35</v>
      </c>
      <c r="D3" s="568" t="s">
        <v>872</v>
      </c>
      <c r="E3" s="568" t="s">
        <v>871</v>
      </c>
      <c r="F3" s="568" t="s">
        <v>870</v>
      </c>
      <c r="G3" s="568"/>
      <c r="H3" s="568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</row>
    <row r="4" spans="1:19">
      <c r="A4" s="209"/>
      <c r="B4" s="209"/>
      <c r="C4" s="568">
        <v>0.5</v>
      </c>
      <c r="D4" s="568">
        <v>0.28357731800000002</v>
      </c>
      <c r="E4" s="569">
        <v>7.8314033459999999E-15</v>
      </c>
      <c r="F4" s="569">
        <v>9.1370604360000005E-40</v>
      </c>
      <c r="G4" s="568"/>
      <c r="H4" s="568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</row>
    <row r="5" spans="1:19">
      <c r="A5" s="209"/>
      <c r="B5" s="209"/>
      <c r="C5" s="568">
        <v>1</v>
      </c>
      <c r="D5" s="568">
        <v>0.46247052239999997</v>
      </c>
      <c r="E5" s="569">
        <v>4.5270869649999999E-14</v>
      </c>
      <c r="F5" s="569">
        <v>3.4678533289999999E-38</v>
      </c>
      <c r="G5" s="568"/>
      <c r="H5" s="568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</row>
    <row r="6" spans="1:19">
      <c r="A6" s="209"/>
      <c r="B6" s="209"/>
      <c r="C6" s="568">
        <v>1.5</v>
      </c>
      <c r="D6" s="568">
        <v>0.58441305399999999</v>
      </c>
      <c r="E6" s="569">
        <v>1.832274654E-13</v>
      </c>
      <c r="F6" s="569">
        <v>6.7067703010000004E-37</v>
      </c>
      <c r="G6" s="568"/>
      <c r="H6" s="568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</row>
    <row r="7" spans="1:19">
      <c r="A7" s="209"/>
      <c r="B7" s="209"/>
      <c r="C7" s="568">
        <v>2</v>
      </c>
      <c r="D7" s="568">
        <v>0.67206939840000002</v>
      </c>
      <c r="E7" s="569">
        <v>6.2600250949999999E-13</v>
      </c>
      <c r="F7" s="569">
        <v>8.8098186410000004E-36</v>
      </c>
      <c r="G7" s="568"/>
      <c r="H7" s="568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</row>
    <row r="8" spans="1:19">
      <c r="A8" s="209"/>
      <c r="B8" s="209"/>
      <c r="C8" s="568">
        <v>2.5</v>
      </c>
      <c r="D8" s="568">
        <v>0.73741560589999999</v>
      </c>
      <c r="E8" s="569">
        <v>1.9197381030000001E-12</v>
      </c>
      <c r="F8" s="569">
        <v>8.8394957880000003E-35</v>
      </c>
      <c r="G8" s="568"/>
      <c r="H8" s="568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</row>
    <row r="9" spans="1:19">
      <c r="A9" s="209"/>
      <c r="B9" s="209"/>
      <c r="C9" s="568">
        <v>3</v>
      </c>
      <c r="D9" s="568">
        <v>0.78739936740000005</v>
      </c>
      <c r="E9" s="569">
        <v>5.4471665529999996E-12</v>
      </c>
      <c r="F9" s="569">
        <v>7.223873754E-34</v>
      </c>
      <c r="G9" s="568"/>
      <c r="H9" s="568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</row>
    <row r="10" spans="1:19">
      <c r="A10" s="209"/>
      <c r="B10" s="209"/>
      <c r="C10" s="568">
        <v>3.5</v>
      </c>
      <c r="D10" s="568">
        <v>0.82636306230000001</v>
      </c>
      <c r="E10" s="569">
        <v>1.4593915780000001E-11</v>
      </c>
      <c r="F10" s="569">
        <v>5.0068432219999997E-33</v>
      </c>
      <c r="G10" s="568"/>
      <c r="H10" s="568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</row>
    <row r="11" spans="1:19">
      <c r="A11" s="209"/>
      <c r="B11" s="209"/>
      <c r="C11" s="568">
        <v>4</v>
      </c>
      <c r="D11" s="568">
        <v>0.85717974100000005</v>
      </c>
      <c r="E11" s="569">
        <v>3.7531593800000001E-11</v>
      </c>
      <c r="F11" s="569">
        <v>3.0262416889999998E-32</v>
      </c>
      <c r="G11" s="568"/>
      <c r="H11" s="568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</row>
    <row r="12" spans="1:19">
      <c r="A12" s="209"/>
      <c r="B12" s="209"/>
      <c r="C12" s="568">
        <v>4.5</v>
      </c>
      <c r="D12" s="568">
        <v>0.88183412220000001</v>
      </c>
      <c r="E12" s="569">
        <v>9.3953348910000006E-11</v>
      </c>
      <c r="F12" s="569">
        <v>1.627936178E-31</v>
      </c>
      <c r="G12" s="568"/>
      <c r="H12" s="568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</row>
    <row r="13" spans="1:19">
      <c r="A13" s="209"/>
      <c r="B13" s="209"/>
      <c r="C13" s="568">
        <v>5</v>
      </c>
      <c r="D13" s="568">
        <v>0.90174339889999999</v>
      </c>
      <c r="E13" s="569">
        <v>2.313771073E-10</v>
      </c>
      <c r="F13" s="569">
        <v>7.9165278560000004E-31</v>
      </c>
      <c r="G13" s="568"/>
      <c r="H13" s="568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</row>
    <row r="14" spans="1:19">
      <c r="A14" s="209"/>
      <c r="B14" s="209"/>
      <c r="C14" s="568">
        <v>5.5</v>
      </c>
      <c r="D14" s="568">
        <v>0.91794608820000001</v>
      </c>
      <c r="E14" s="569">
        <v>5.6385949149999997E-10</v>
      </c>
      <c r="F14" s="569">
        <v>3.5233064789999997E-30</v>
      </c>
      <c r="G14" s="568"/>
      <c r="H14" s="568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</row>
    <row r="15" spans="1:19">
      <c r="A15" s="209"/>
      <c r="B15" s="209"/>
      <c r="C15" s="568">
        <v>6</v>
      </c>
      <c r="D15" s="568">
        <v>0.93121916449999997</v>
      </c>
      <c r="E15" s="569">
        <v>1.360775392E-9</v>
      </c>
      <c r="F15" s="569">
        <v>1.449533698E-29</v>
      </c>
      <c r="G15" s="568"/>
      <c r="H15" s="568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</row>
    <row r="16" spans="1:19">
      <c r="A16" s="209"/>
      <c r="B16" s="209"/>
      <c r="C16" s="568">
        <v>6.5</v>
      </c>
      <c r="D16" s="568">
        <v>0.94215385979999999</v>
      </c>
      <c r="E16" s="569">
        <v>3.2415531340000001E-9</v>
      </c>
      <c r="F16" s="569">
        <v>5.5585327190000002E-29</v>
      </c>
      <c r="G16" s="568"/>
      <c r="H16" s="568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</row>
    <row r="17" spans="1:19">
      <c r="A17" s="209"/>
      <c r="B17" s="209"/>
      <c r="C17" s="568">
        <v>7</v>
      </c>
      <c r="D17" s="568">
        <v>0.95119818180000004</v>
      </c>
      <c r="E17" s="569">
        <v>6.837864436E-9</v>
      </c>
      <c r="F17" s="569">
        <v>2.000485482E-28</v>
      </c>
      <c r="G17" s="568"/>
      <c r="H17" s="568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</row>
    <row r="18" spans="1:19">
      <c r="A18" s="209"/>
      <c r="B18" s="209"/>
      <c r="C18" s="568">
        <v>7.5</v>
      </c>
      <c r="D18" s="568">
        <v>0.95871854769999998</v>
      </c>
      <c r="E18" s="569">
        <v>1.4746619610000001E-8</v>
      </c>
      <c r="F18" s="569">
        <v>6.795369315E-28</v>
      </c>
      <c r="G18" s="568"/>
      <c r="H18" s="568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</row>
    <row r="19" spans="1:19">
      <c r="A19" s="209"/>
      <c r="B19" s="209"/>
      <c r="C19" s="568">
        <v>8</v>
      </c>
      <c r="D19" s="568">
        <v>0.96499697890000002</v>
      </c>
      <c r="E19" s="569">
        <v>3.2034122350000003E-8</v>
      </c>
      <c r="F19" s="569">
        <v>2.1885823179999999E-27</v>
      </c>
      <c r="G19" s="568"/>
      <c r="H19" s="568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</row>
    <row r="20" spans="1:19">
      <c r="A20" s="209"/>
      <c r="B20" s="209"/>
      <c r="C20" s="568">
        <v>8.5</v>
      </c>
      <c r="D20" s="568">
        <v>0.97025648799999997</v>
      </c>
      <c r="E20" s="569">
        <v>6.9053092039999999E-8</v>
      </c>
      <c r="F20" s="569">
        <v>6.7068264879999999E-27</v>
      </c>
      <c r="G20" s="568"/>
      <c r="H20" s="568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</row>
    <row r="21" spans="1:19">
      <c r="A21" s="209"/>
      <c r="B21" s="209"/>
      <c r="C21" s="568">
        <v>9</v>
      </c>
      <c r="D21" s="568">
        <v>0.9746757975</v>
      </c>
      <c r="E21" s="569">
        <v>1.460287868E-7</v>
      </c>
      <c r="F21" s="569">
        <v>1.9608685340000001E-26</v>
      </c>
      <c r="G21" s="568"/>
      <c r="H21" s="568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</row>
    <row r="22" spans="1:19">
      <c r="A22" s="209"/>
      <c r="B22" s="209"/>
      <c r="C22" s="568">
        <v>9.5</v>
      </c>
      <c r="D22" s="568">
        <v>0.97839931560000004</v>
      </c>
      <c r="E22" s="569">
        <v>3.0078378930000002E-7</v>
      </c>
      <c r="F22" s="569">
        <v>5.481079812E-26</v>
      </c>
      <c r="G22" s="568"/>
      <c r="H22" s="568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</row>
    <row r="23" spans="1:19">
      <c r="A23" s="209"/>
      <c r="B23" s="209"/>
      <c r="C23" s="568">
        <v>10</v>
      </c>
      <c r="D23" s="568">
        <v>0.98154444460000001</v>
      </c>
      <c r="E23" s="569">
        <v>6.0117703010000003E-7</v>
      </c>
      <c r="F23" s="569">
        <v>1.467264131E-25</v>
      </c>
      <c r="G23" s="568"/>
      <c r="H23" s="568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</row>
    <row r="24" spans="1:19">
      <c r="A24" s="209"/>
      <c r="B24" s="209"/>
      <c r="C24" s="568">
        <v>10.5</v>
      </c>
      <c r="D24" s="568">
        <v>0.98420712809999999</v>
      </c>
      <c r="E24" s="569">
        <v>1.164317044E-6</v>
      </c>
      <c r="F24" s="569">
        <v>3.7671827210000002E-25</v>
      </c>
      <c r="G24" s="568"/>
      <c r="H24" s="568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</row>
    <row r="25" spans="1:19">
      <c r="A25" s="209"/>
      <c r="B25" s="209"/>
      <c r="C25" s="568">
        <v>11</v>
      </c>
      <c r="D25" s="568">
        <v>0.98646613559999996</v>
      </c>
      <c r="E25" s="569">
        <v>2.1851107470000002E-6</v>
      </c>
      <c r="F25" s="569">
        <v>9.2893244059999997E-25</v>
      </c>
      <c r="G25" s="568"/>
      <c r="H25" s="568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</row>
    <row r="26" spans="1:19">
      <c r="A26" s="209"/>
      <c r="B26" s="209"/>
      <c r="C26" s="568">
        <v>11.5</v>
      </c>
      <c r="D26" s="568">
        <v>0.98838640710000003</v>
      </c>
      <c r="E26" s="569">
        <v>3.9771724970000003E-6</v>
      </c>
      <c r="F26" s="569">
        <v>2.202809238E-24</v>
      </c>
      <c r="G26" s="568"/>
      <c r="H26" s="568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</row>
    <row r="27" spans="1:19">
      <c r="A27" s="209"/>
      <c r="B27" s="209"/>
      <c r="C27" s="568">
        <v>12</v>
      </c>
      <c r="D27" s="568">
        <v>0.99002168690000003</v>
      </c>
      <c r="E27" s="569">
        <v>7.0294746920000003E-6</v>
      </c>
      <c r="F27" s="569">
        <v>5.0296359899999998E-24</v>
      </c>
      <c r="G27" s="568"/>
      <c r="H27" s="568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</row>
    <row r="28" spans="1:19">
      <c r="A28" s="209"/>
      <c r="B28" s="209"/>
      <c r="C28" s="568">
        <v>12.5</v>
      </c>
      <c r="D28" s="568">
        <v>0.99141660949999999</v>
      </c>
      <c r="E28" s="569">
        <v>1.208229273E-5</v>
      </c>
      <c r="F28" s="569">
        <v>1.107052679E-23</v>
      </c>
      <c r="G28" s="568"/>
      <c r="H28" s="568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</row>
    <row r="29" spans="1:19">
      <c r="A29" s="209"/>
      <c r="B29" s="209"/>
      <c r="C29" s="568">
        <v>13</v>
      </c>
      <c r="D29" s="568">
        <v>0.99260836379999995</v>
      </c>
      <c r="E29" s="569">
        <v>2.0225905409999999E-5</v>
      </c>
      <c r="F29" s="569">
        <v>2.3513712880000001E-23</v>
      </c>
      <c r="G29" s="568"/>
      <c r="H29" s="568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</row>
    <row r="30" spans="1:19">
      <c r="A30" s="209"/>
      <c r="B30" s="209"/>
      <c r="C30" s="568">
        <v>13.5</v>
      </c>
      <c r="D30" s="568">
        <v>0.99362802729999999</v>
      </c>
      <c r="E30" s="569">
        <v>3.3025088230000003E-5</v>
      </c>
      <c r="F30" s="569">
        <v>4.8235234649999998E-23</v>
      </c>
      <c r="G30" s="568"/>
      <c r="H30" s="568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</row>
    <row r="31" spans="1:19">
      <c r="A31" s="209"/>
      <c r="B31" s="209"/>
      <c r="C31" s="568">
        <v>14</v>
      </c>
      <c r="D31" s="568">
        <v>0.99450164200000002</v>
      </c>
      <c r="E31" s="569">
        <v>5.267163274E-5</v>
      </c>
      <c r="F31" s="569">
        <v>9.5622187030000003E-23</v>
      </c>
      <c r="G31" s="568"/>
      <c r="H31" s="568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</row>
    <row r="32" spans="1:19">
      <c r="A32" s="209"/>
      <c r="B32" s="209"/>
      <c r="C32" s="568">
        <v>14.5</v>
      </c>
      <c r="D32" s="568">
        <v>0.9952510859</v>
      </c>
      <c r="E32" s="569">
        <v>8.2165922470000001E-5</v>
      </c>
      <c r="F32" s="569">
        <v>1.8324060539999999E-22</v>
      </c>
      <c r="G32" s="568"/>
      <c r="H32" s="568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</row>
    <row r="33" spans="1:19">
      <c r="A33" s="209"/>
      <c r="B33" s="209"/>
      <c r="C33" s="568">
        <v>15</v>
      </c>
      <c r="D33" s="568">
        <v>0.99589478220000005</v>
      </c>
      <c r="E33" s="569">
        <v>1.2552701269999999E-4</v>
      </c>
      <c r="F33" s="569">
        <v>3.3937544760000001E-22</v>
      </c>
      <c r="G33" s="568"/>
      <c r="H33" s="568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</row>
    <row r="34" spans="1:19">
      <c r="A34" s="209"/>
      <c r="B34" s="209"/>
      <c r="C34" s="568">
        <v>15.5</v>
      </c>
      <c r="D34" s="568">
        <v>0.99644827899999999</v>
      </c>
      <c r="E34" s="569">
        <v>1.8802875700000001E-4</v>
      </c>
      <c r="F34" s="569">
        <v>6.0701619299999996E-22</v>
      </c>
      <c r="G34" s="568"/>
      <c r="H34" s="568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</row>
    <row r="35" spans="1:19">
      <c r="A35" s="209"/>
      <c r="B35" s="209"/>
      <c r="C35" s="568">
        <v>16</v>
      </c>
      <c r="D35" s="568">
        <v>0.99692472499999996</v>
      </c>
      <c r="E35" s="569">
        <v>2.764573973E-4</v>
      </c>
      <c r="F35" s="569">
        <v>1.0468299139999999E-21</v>
      </c>
      <c r="G35" s="568"/>
      <c r="H35" s="568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</row>
    <row r="36" spans="1:19">
      <c r="A36" s="209"/>
      <c r="B36" s="209"/>
      <c r="C36" s="568">
        <v>16.5</v>
      </c>
      <c r="D36" s="568">
        <v>0.99733526100000003</v>
      </c>
      <c r="E36" s="569">
        <v>3.9938381570000001E-4</v>
      </c>
      <c r="F36" s="569">
        <v>1.7356316399999999E-21</v>
      </c>
      <c r="G36" s="568"/>
      <c r="H36" s="568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</row>
    <row r="37" spans="1:19">
      <c r="A37" s="209"/>
      <c r="B37" s="209"/>
      <c r="C37" s="568">
        <v>17</v>
      </c>
      <c r="D37" s="568">
        <v>0.99768934340000004</v>
      </c>
      <c r="E37" s="569">
        <v>5.674414984E-4</v>
      </c>
      <c r="F37" s="569">
        <v>2.753306498E-21</v>
      </c>
      <c r="G37" s="568"/>
      <c r="H37" s="568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</row>
    <row r="38" spans="1:19">
      <c r="A38" s="209"/>
      <c r="B38" s="209"/>
      <c r="C38" s="568">
        <v>17.5</v>
      </c>
      <c r="D38" s="568">
        <v>0.9979950125</v>
      </c>
      <c r="E38" s="569">
        <v>7.9359933890000005E-4</v>
      </c>
      <c r="F38" s="569">
        <v>4.145521996E-21</v>
      </c>
      <c r="G38" s="568"/>
      <c r="H38" s="568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</row>
    <row r="39" spans="1:19">
      <c r="A39" s="209"/>
      <c r="B39" s="209"/>
      <c r="C39" s="568">
        <v>18</v>
      </c>
      <c r="D39" s="568">
        <v>0.99825911519999999</v>
      </c>
      <c r="E39" s="569">
        <v>1.093416892E-3</v>
      </c>
      <c r="F39" s="569">
        <v>5.8416587730000001E-21</v>
      </c>
      <c r="G39" s="568"/>
      <c r="H39" s="568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</row>
    <row r="40" spans="1:19">
      <c r="A40" s="209"/>
      <c r="B40" s="209"/>
      <c r="C40" s="568">
        <v>18.5</v>
      </c>
      <c r="D40" s="568">
        <v>0.998487491</v>
      </c>
      <c r="E40" s="569">
        <v>1.4852687060000001E-3</v>
      </c>
      <c r="F40" s="569">
        <v>7.4984170870000006E-21</v>
      </c>
      <c r="G40" s="568"/>
      <c r="H40" s="568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</row>
    <row r="41" spans="1:19">
      <c r="A41" s="209"/>
      <c r="B41" s="209"/>
      <c r="C41" s="568">
        <v>19</v>
      </c>
      <c r="D41" s="568">
        <v>0.99868512700000001</v>
      </c>
      <c r="E41" s="569">
        <v>1.9905240299999999E-3</v>
      </c>
      <c r="F41" s="569">
        <v>8.2350549769999996E-21</v>
      </c>
      <c r="G41" s="568"/>
      <c r="H41" s="568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</row>
    <row r="42" spans="1:19">
      <c r="A42" s="209"/>
      <c r="B42" s="209"/>
      <c r="C42" s="568">
        <v>19.5</v>
      </c>
      <c r="D42" s="568">
        <v>0.99885628800000004</v>
      </c>
      <c r="E42" s="569">
        <v>2.6336686070000002E-3</v>
      </c>
      <c r="F42" s="569">
        <v>6.2325314200000002E-21</v>
      </c>
      <c r="G42" s="568"/>
      <c r="H42" s="568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</row>
    <row r="43" spans="1:19">
      <c r="A43" s="209"/>
      <c r="B43" s="209"/>
      <c r="C43" s="568">
        <v>20</v>
      </c>
      <c r="D43" s="568">
        <v>0.99900462580000005</v>
      </c>
      <c r="E43" s="569">
        <v>3.4423563789999999E-3</v>
      </c>
      <c r="F43" s="569">
        <v>-1.7953065809999998E-21</v>
      </c>
      <c r="G43" s="568"/>
      <c r="H43" s="568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</row>
    <row r="44" spans="1:19">
      <c r="A44" s="209"/>
      <c r="B44" s="209"/>
      <c r="C44" s="568">
        <v>20.5</v>
      </c>
      <c r="D44" s="568">
        <v>0.99913327110000005</v>
      </c>
      <c r="E44" s="569">
        <v>4.4473808160000001E-3</v>
      </c>
      <c r="F44" s="569">
        <v>-2.1127629860000001E-20</v>
      </c>
      <c r="G44" s="568"/>
      <c r="H44" s="568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</row>
    <row r="45" spans="1:19">
      <c r="A45" s="209"/>
      <c r="B45" s="209"/>
      <c r="C45" s="568">
        <v>21</v>
      </c>
      <c r="D45" s="568">
        <v>0.99924491039999996</v>
      </c>
      <c r="E45" s="569">
        <v>5.6825580579999996E-3</v>
      </c>
      <c r="F45" s="569">
        <v>-5.9097650869999996E-20</v>
      </c>
      <c r="G45" s="568"/>
      <c r="H45" s="568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</row>
    <row r="46" spans="1:19">
      <c r="A46" s="209"/>
      <c r="B46" s="209"/>
      <c r="C46" s="568">
        <v>21.5</v>
      </c>
      <c r="D46" s="568">
        <v>0.99934185200000003</v>
      </c>
      <c r="E46" s="569">
        <v>7.1845170820000002E-3</v>
      </c>
      <c r="F46" s="569">
        <v>-1.2395679649999999E-19</v>
      </c>
      <c r="G46" s="568"/>
      <c r="H46" s="568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</row>
    <row r="47" spans="1:19">
      <c r="A47" s="209"/>
      <c r="B47" s="209"/>
      <c r="C47" s="568">
        <v>22</v>
      </c>
      <c r="D47" s="568">
        <v>0.99942608119999998</v>
      </c>
      <c r="E47" s="569">
        <v>8.9923954650000006E-3</v>
      </c>
      <c r="F47" s="569">
        <v>-2.2088731089999999E-19</v>
      </c>
      <c r="G47" s="568"/>
      <c r="H47" s="568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</row>
    <row r="48" spans="1:19">
      <c r="A48" s="209"/>
      <c r="B48" s="209"/>
      <c r="C48" s="568">
        <v>22.5</v>
      </c>
      <c r="D48" s="568">
        <v>0.99949930669999998</v>
      </c>
      <c r="E48" s="569">
        <v>1.114744287E-2</v>
      </c>
      <c r="F48" s="569">
        <v>-3.4099051259999999E-19</v>
      </c>
      <c r="G48" s="568"/>
      <c r="H48" s="568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</row>
    <row r="49" spans="1:19">
      <c r="A49" s="209"/>
      <c r="B49" s="209"/>
      <c r="C49" s="568">
        <v>23</v>
      </c>
      <c r="D49" s="568">
        <v>0.99956300099999995</v>
      </c>
      <c r="E49" s="569">
        <v>1.369253799E-2</v>
      </c>
      <c r="F49" s="569">
        <v>-4.3424747160000004E-19</v>
      </c>
      <c r="G49" s="568"/>
      <c r="H49" s="568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</row>
    <row r="50" spans="1:19">
      <c r="A50" s="209"/>
      <c r="B50" s="209"/>
      <c r="C50" s="568">
        <v>23.5</v>
      </c>
      <c r="D50" s="568">
        <v>0.99961843380000004</v>
      </c>
      <c r="E50" s="569">
        <v>1.667162791E-2</v>
      </c>
      <c r="F50" s="569">
        <v>-3.4985403739999998E-19</v>
      </c>
      <c r="G50" s="568"/>
      <c r="H50" s="568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</row>
    <row r="51" spans="1:19">
      <c r="A51" s="209"/>
      <c r="B51" s="209"/>
      <c r="C51" s="568">
        <v>24</v>
      </c>
      <c r="D51" s="568">
        <v>0.99966670140000002</v>
      </c>
      <c r="E51" s="569">
        <v>2.0129102150000001E-2</v>
      </c>
      <c r="F51" s="569">
        <v>2.860441169E-19</v>
      </c>
      <c r="G51" s="568"/>
      <c r="H51" s="568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</row>
    <row r="52" spans="1:19">
      <c r="A52" s="209"/>
      <c r="B52" s="209"/>
      <c r="C52" s="568">
        <v>24.5</v>
      </c>
      <c r="D52" s="568">
        <v>0.99970875020000005</v>
      </c>
      <c r="E52" s="569">
        <v>2.4109115850000001E-2</v>
      </c>
      <c r="F52" s="569">
        <v>2.1500487390000001E-18</v>
      </c>
      <c r="G52" s="568"/>
      <c r="H52" s="568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</row>
    <row r="53" spans="1:19">
      <c r="A53" s="209"/>
      <c r="B53" s="209"/>
      <c r="C53" s="568">
        <v>25</v>
      </c>
      <c r="D53" s="568">
        <v>0.99974539880000002</v>
      </c>
      <c r="E53" s="569">
        <v>2.8654878849999999E-2</v>
      </c>
      <c r="F53" s="569">
        <v>6.5436165299999997E-18</v>
      </c>
      <c r="G53" s="568"/>
      <c r="H53" s="568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</row>
    <row r="54" spans="1:19">
      <c r="A54" s="209"/>
      <c r="B54" s="209"/>
      <c r="C54" s="568">
        <v>25.5</v>
      </c>
      <c r="D54" s="568">
        <v>0.9997773552</v>
      </c>
      <c r="E54" s="569">
        <v>3.3807928459999997E-2</v>
      </c>
      <c r="F54" s="569">
        <v>1.6084486109999999E-17</v>
      </c>
      <c r="G54" s="568"/>
      <c r="H54" s="568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</row>
    <row r="55" spans="1:19">
      <c r="A55" s="209"/>
      <c r="B55" s="209"/>
      <c r="C55" s="568">
        <v>26</v>
      </c>
      <c r="D55" s="568">
        <v>0.99980523229999996</v>
      </c>
      <c r="E55" s="569">
        <v>3.9607404399999997E-2</v>
      </c>
      <c r="F55" s="569">
        <v>3.5820418819999998E-17</v>
      </c>
      <c r="G55" s="568"/>
      <c r="H55" s="568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</row>
    <row r="56" spans="1:19">
      <c r="A56" s="209"/>
      <c r="B56" s="209"/>
      <c r="C56" s="568">
        <v>26.5</v>
      </c>
      <c r="D56" s="568">
        <v>0.99982956119999999</v>
      </c>
      <c r="E56" s="569">
        <v>4.608934428E-2</v>
      </c>
      <c r="F56" s="569">
        <v>7.519037305E-17</v>
      </c>
      <c r="G56" s="568"/>
      <c r="H56" s="568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</row>
    <row r="57" spans="1:19">
      <c r="A57" s="209"/>
      <c r="B57" s="209"/>
      <c r="C57" s="568">
        <v>27</v>
      </c>
      <c r="D57" s="568">
        <v>0.99985080199999998</v>
      </c>
      <c r="E57" s="569">
        <v>5.3286017220000002E-2</v>
      </c>
      <c r="F57" s="569">
        <v>1.5115992840000001E-16</v>
      </c>
      <c r="G57" s="568"/>
      <c r="H57" s="568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</row>
    <row r="58" spans="1:19">
      <c r="A58" s="209"/>
      <c r="B58" s="209"/>
      <c r="C58" s="568">
        <v>27.5</v>
      </c>
      <c r="D58" s="568">
        <v>0.9998693541</v>
      </c>
      <c r="E58" s="569">
        <v>6.122531187E-2</v>
      </c>
      <c r="F58" s="569">
        <v>2.9319300969999998E-16</v>
      </c>
      <c r="G58" s="568"/>
      <c r="H58" s="568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</row>
    <row r="59" spans="1:19">
      <c r="A59" s="209"/>
      <c r="B59" s="209"/>
      <c r="C59" s="568">
        <v>28</v>
      </c>
      <c r="D59" s="568">
        <v>0.99988556399999995</v>
      </c>
      <c r="E59" s="569">
        <v>6.9930193060000007E-2</v>
      </c>
      <c r="F59" s="569">
        <v>7.0438239919999997E-16</v>
      </c>
      <c r="G59" s="568"/>
      <c r="H59" s="568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</row>
    <row r="60" spans="1:19">
      <c r="A60" s="209"/>
      <c r="B60" s="209"/>
      <c r="C60" s="568">
        <v>28.5</v>
      </c>
      <c r="D60" s="568">
        <v>0.99989973269999999</v>
      </c>
      <c r="E60" s="569">
        <v>7.9418239299999999E-2</v>
      </c>
      <c r="F60" s="569">
        <v>1.576613921E-15</v>
      </c>
      <c r="G60" s="568"/>
      <c r="H60" s="568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</row>
    <row r="61" spans="1:19">
      <c r="A61" s="209"/>
      <c r="B61" s="209"/>
      <c r="C61" s="568">
        <v>29</v>
      </c>
      <c r="D61" s="568">
        <v>0.99991212149999997</v>
      </c>
      <c r="E61" s="569">
        <v>8.9701270629999996E-2</v>
      </c>
      <c r="F61" s="569">
        <v>3.348752757E-15</v>
      </c>
      <c r="G61" s="568"/>
      <c r="H61" s="568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</row>
    <row r="62" spans="1:19">
      <c r="A62" s="209"/>
      <c r="B62" s="209"/>
      <c r="C62" s="568">
        <v>29.5</v>
      </c>
      <c r="D62" s="568">
        <v>0.99992295779999996</v>
      </c>
      <c r="E62" s="568">
        <v>0.1007850735</v>
      </c>
      <c r="F62" s="569">
        <v>6.8556185170000001E-15</v>
      </c>
      <c r="G62" s="568"/>
      <c r="H62" s="568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</row>
    <row r="63" spans="1:19">
      <c r="A63" s="209"/>
      <c r="B63" s="209"/>
      <c r="C63" s="568">
        <v>30</v>
      </c>
      <c r="D63" s="568">
        <v>0.99993243939999998</v>
      </c>
      <c r="E63" s="568">
        <v>0.1126692269</v>
      </c>
      <c r="F63" s="569">
        <v>1.3627014250000001E-14</v>
      </c>
      <c r="G63" s="568"/>
      <c r="H63" s="568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</row>
    <row r="64" spans="1:19">
      <c r="A64" s="209"/>
      <c r="B64" s="209"/>
      <c r="C64" s="568">
        <v>30.5</v>
      </c>
      <c r="D64" s="568">
        <v>0.99994073819999996</v>
      </c>
      <c r="E64" s="568">
        <v>0.12534703050000001</v>
      </c>
      <c r="F64" s="569">
        <v>2.6416394679999998E-14</v>
      </c>
      <c r="G64" s="568"/>
      <c r="H64" s="568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</row>
    <row r="65" spans="1:19">
      <c r="A65" s="209"/>
      <c r="B65" s="209"/>
      <c r="C65" s="568">
        <v>31</v>
      </c>
      <c r="D65" s="568">
        <v>0.99994800419999996</v>
      </c>
      <c r="E65" s="568">
        <v>0.13880553430000001</v>
      </c>
      <c r="F65" s="569">
        <v>5.0094693009999997E-14</v>
      </c>
      <c r="G65" s="568"/>
      <c r="H65" s="568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</row>
    <row r="66" spans="1:19">
      <c r="A66" s="209"/>
      <c r="B66" s="209"/>
      <c r="C66" s="568">
        <v>31.5</v>
      </c>
      <c r="D66" s="568">
        <v>0.99995436780000002</v>
      </c>
      <c r="E66" s="568">
        <v>0.15302566470000001</v>
      </c>
      <c r="F66" s="569">
        <v>9.3141090549999996E-14</v>
      </c>
      <c r="G66" s="568"/>
      <c r="H66" s="568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</row>
    <row r="67" spans="1:19">
      <c r="A67" s="209"/>
      <c r="B67" s="209"/>
      <c r="C67" s="568">
        <v>32</v>
      </c>
      <c r="D67" s="568">
        <v>0.9999599428</v>
      </c>
      <c r="E67" s="568">
        <v>0.16798244270000001</v>
      </c>
      <c r="F67" s="569">
        <v>1.7009337050000001E-13</v>
      </c>
      <c r="G67" s="568"/>
      <c r="H67" s="568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</row>
    <row r="68" spans="1:19">
      <c r="A68" s="209"/>
      <c r="B68" s="209"/>
      <c r="C68" s="568">
        <v>32.5</v>
      </c>
      <c r="D68" s="568">
        <v>0.99996482819999999</v>
      </c>
      <c r="E68" s="568">
        <v>0.18364528499999999</v>
      </c>
      <c r="F68" s="569">
        <v>3.0552235349999998E-13</v>
      </c>
      <c r="G68" s="568"/>
      <c r="H68" s="568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</row>
    <row r="69" spans="1:19">
      <c r="A69" s="209"/>
      <c r="B69" s="209"/>
      <c r="C69" s="568">
        <v>33</v>
      </c>
      <c r="D69" s="568">
        <v>0.99996911070000005</v>
      </c>
      <c r="E69" s="568">
        <v>0.19997837960000001</v>
      </c>
      <c r="F69" s="569">
        <v>5.4039599280000004E-13</v>
      </c>
      <c r="G69" s="568"/>
      <c r="H69" s="568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</row>
    <row r="70" spans="1:19">
      <c r="A70" s="209"/>
      <c r="B70" s="209"/>
      <c r="C70" s="568">
        <v>33.5</v>
      </c>
      <c r="D70" s="568">
        <v>0.99997286549999997</v>
      </c>
      <c r="E70" s="568">
        <v>0.21694112609999999</v>
      </c>
      <c r="F70" s="569">
        <v>9.4214510639999998E-13</v>
      </c>
      <c r="G70" s="568"/>
      <c r="H70" s="568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</row>
    <row r="71" spans="1:19">
      <c r="A71" s="209"/>
      <c r="B71" s="209"/>
      <c r="C71" s="568">
        <v>34</v>
      </c>
      <c r="D71" s="568">
        <v>0.99997615870000001</v>
      </c>
      <c r="E71" s="568">
        <v>0.2344886279</v>
      </c>
      <c r="F71" s="569">
        <v>1.6203964089999999E-12</v>
      </c>
      <c r="G71" s="568"/>
      <c r="H71" s="568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</row>
    <row r="72" spans="1:19">
      <c r="A72" s="209"/>
      <c r="B72" s="209"/>
      <c r="C72" s="568">
        <v>34.5</v>
      </c>
      <c r="D72" s="568">
        <v>0.99997904770000001</v>
      </c>
      <c r="E72" s="568">
        <v>0.25257222769999998</v>
      </c>
      <c r="F72" s="569">
        <v>2.7512850189999998E-12</v>
      </c>
      <c r="G72" s="568"/>
      <c r="H72" s="568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</row>
    <row r="73" spans="1:19">
      <c r="A73" s="209"/>
      <c r="B73" s="209"/>
      <c r="C73" s="568">
        <v>35</v>
      </c>
      <c r="D73" s="568">
        <v>0.99998158270000004</v>
      </c>
      <c r="E73" s="568">
        <v>0.27114007179999999</v>
      </c>
      <c r="F73" s="569">
        <v>4.6146142129999999E-12</v>
      </c>
      <c r="G73" s="568"/>
      <c r="H73" s="568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</row>
    <row r="74" spans="1:19">
      <c r="A74" s="209"/>
      <c r="B74" s="209"/>
      <c r="C74" s="568">
        <v>35.5</v>
      </c>
      <c r="D74" s="568">
        <v>0.99998380769999995</v>
      </c>
      <c r="E74" s="568">
        <v>0.29013769420000002</v>
      </c>
      <c r="F74" s="569">
        <v>7.6500511280000003E-12</v>
      </c>
      <c r="G74" s="568"/>
      <c r="H74" s="568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</row>
    <row r="75" spans="1:19">
      <c r="A75" s="209"/>
      <c r="B75" s="209"/>
      <c r="C75" s="568">
        <v>36</v>
      </c>
      <c r="D75" s="568">
        <v>0.99998576110000004</v>
      </c>
      <c r="E75" s="568">
        <v>0.30950860879999997</v>
      </c>
      <c r="F75" s="569">
        <v>1.2541241040000001E-11</v>
      </c>
      <c r="G75" s="568"/>
      <c r="H75" s="568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</row>
    <row r="76" spans="1:19">
      <c r="A76" s="209"/>
      <c r="B76" s="209"/>
      <c r="C76" s="568">
        <v>36.5</v>
      </c>
      <c r="D76" s="568">
        <v>0.99998747629999996</v>
      </c>
      <c r="E76" s="568">
        <v>0.32919489950000003</v>
      </c>
      <c r="F76" s="569">
        <v>2.034046279E-11</v>
      </c>
      <c r="G76" s="568"/>
      <c r="H76" s="568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</row>
    <row r="77" spans="1:19">
      <c r="A77" s="209"/>
      <c r="B77" s="209"/>
      <c r="C77" s="568">
        <v>37</v>
      </c>
      <c r="D77" s="568">
        <v>0.99998898290000005</v>
      </c>
      <c r="E77" s="568">
        <v>0.34913779909999998</v>
      </c>
      <c r="F77" s="569">
        <v>3.2651588759999999E-11</v>
      </c>
      <c r="G77" s="568"/>
      <c r="H77" s="568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</row>
    <row r="78" spans="1:19">
      <c r="A78" s="209"/>
      <c r="B78" s="209"/>
      <c r="C78" s="568">
        <v>37.5</v>
      </c>
      <c r="D78" s="568">
        <v>0.99999030639999997</v>
      </c>
      <c r="E78" s="568">
        <v>0.36927824920000002</v>
      </c>
      <c r="F78" s="569">
        <v>5.1896111740000003E-11</v>
      </c>
      <c r="G78" s="568"/>
      <c r="H78" s="568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</row>
    <row r="79" spans="1:19">
      <c r="A79" s="209"/>
      <c r="B79" s="209"/>
      <c r="C79" s="568">
        <v>38</v>
      </c>
      <c r="D79" s="568">
        <v>0.99999146930000005</v>
      </c>
      <c r="E79" s="568">
        <v>0.3895574329</v>
      </c>
      <c r="F79" s="569">
        <v>8.1696438830000004E-11</v>
      </c>
      <c r="G79" s="568"/>
      <c r="H79" s="568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</row>
    <row r="80" spans="1:19">
      <c r="A80" s="209"/>
      <c r="B80" s="209"/>
      <c r="C80" s="568">
        <v>38.5</v>
      </c>
      <c r="D80" s="568">
        <v>0.99999249140000002</v>
      </c>
      <c r="E80" s="568">
        <v>0.4099172747</v>
      </c>
      <c r="F80" s="569">
        <v>1.2742326249999999E-10</v>
      </c>
      <c r="G80" s="568"/>
      <c r="H80" s="568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</row>
    <row r="81" spans="1:19">
      <c r="A81" s="209"/>
      <c r="B81" s="209"/>
      <c r="C81" s="568">
        <v>39</v>
      </c>
      <c r="D81" s="568">
        <v>0.99999338989999997</v>
      </c>
      <c r="E81" s="568">
        <v>0.4303009035</v>
      </c>
      <c r="F81" s="569">
        <v>1.9697051340000001E-10</v>
      </c>
      <c r="G81" s="568"/>
      <c r="H81" s="568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</row>
    <row r="82" spans="1:19">
      <c r="A82" s="209"/>
      <c r="B82" s="209"/>
      <c r="C82" s="568">
        <v>39.5</v>
      </c>
      <c r="D82" s="568">
        <v>0.99999417989999995</v>
      </c>
      <c r="E82" s="568">
        <v>0.45065307300000002</v>
      </c>
      <c r="F82" s="569">
        <v>3.0184330490000002E-10</v>
      </c>
      <c r="G82" s="568"/>
      <c r="H82" s="568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</row>
    <row r="83" spans="1:19">
      <c r="A83" s="209"/>
      <c r="B83" s="209"/>
      <c r="C83" s="568">
        <v>40</v>
      </c>
      <c r="D83" s="568">
        <v>0.99999487460000003</v>
      </c>
      <c r="E83" s="568">
        <v>0.470920538</v>
      </c>
      <c r="F83" s="569">
        <v>4.586727701E-10</v>
      </c>
      <c r="G83" s="568"/>
      <c r="H83" s="568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</row>
    <row r="84" spans="1:19">
      <c r="A84" s="209"/>
      <c r="B84" s="209"/>
      <c r="C84" s="568">
        <v>40.5</v>
      </c>
      <c r="D84" s="568">
        <v>0.99999548569999996</v>
      </c>
      <c r="E84" s="568">
        <v>0.4910523852</v>
      </c>
      <c r="F84" s="569">
        <v>6.9130842609999996E-10</v>
      </c>
      <c r="G84" s="568"/>
      <c r="H84" s="568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</row>
    <row r="85" spans="1:19">
      <c r="A85" s="209"/>
      <c r="B85" s="209"/>
      <c r="C85" s="568">
        <v>41</v>
      </c>
      <c r="D85" s="568">
        <v>0.99999602330000004</v>
      </c>
      <c r="E85" s="568">
        <v>0.51100031580000005</v>
      </c>
      <c r="F85" s="569">
        <v>1.0336856640000001E-9</v>
      </c>
      <c r="G85" s="568"/>
      <c r="H85" s="568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</row>
    <row r="86" spans="1:19">
      <c r="A86" s="209"/>
      <c r="B86" s="209"/>
      <c r="C86" s="568">
        <v>41.5</v>
      </c>
      <c r="D86" s="568">
        <v>0.99999649629999998</v>
      </c>
      <c r="E86" s="568">
        <v>0.53071888270000001</v>
      </c>
      <c r="F86" s="569">
        <v>1.5337254890000001E-9</v>
      </c>
      <c r="G86" s="568"/>
      <c r="H86" s="568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</row>
    <row r="87" spans="1:19">
      <c r="A87" s="209"/>
      <c r="B87" s="209"/>
      <c r="C87" s="568">
        <v>42</v>
      </c>
      <c r="D87" s="568">
        <v>0.99999691260000001</v>
      </c>
      <c r="E87" s="568">
        <v>0.55016568020000001</v>
      </c>
      <c r="F87" s="569">
        <v>2.2585984790000001E-9</v>
      </c>
      <c r="G87" s="568"/>
      <c r="H87" s="568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</row>
    <row r="88" spans="1:19">
      <c r="A88" s="209"/>
      <c r="B88" s="209"/>
      <c r="C88" s="568">
        <v>42.5</v>
      </c>
      <c r="D88" s="568">
        <v>0.99999727900000002</v>
      </c>
      <c r="E88" s="568">
        <v>0.56930148950000004</v>
      </c>
      <c r="F88" s="569">
        <v>3.3017782189999999E-9</v>
      </c>
      <c r="G88" s="568"/>
      <c r="H88" s="568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</row>
    <row r="89" spans="1:19">
      <c r="A89" s="209"/>
      <c r="B89" s="209"/>
      <c r="C89" s="568">
        <v>43</v>
      </c>
      <c r="D89" s="568">
        <v>0.99999760150000006</v>
      </c>
      <c r="E89" s="568">
        <v>0.58809038219999998</v>
      </c>
      <c r="F89" s="569">
        <v>4.7924248599999996E-9</v>
      </c>
      <c r="G89" s="568"/>
      <c r="H89" s="568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</row>
    <row r="90" spans="1:19">
      <c r="A90" s="209"/>
      <c r="B90" s="209"/>
      <c r="C90" s="568">
        <v>43.5</v>
      </c>
      <c r="D90" s="568">
        <v>0.99999788560000002</v>
      </c>
      <c r="E90" s="568">
        <v>0.60649978230000001</v>
      </c>
      <c r="F90" s="569">
        <v>6.9077809579999997E-9</v>
      </c>
      <c r="G90" s="568"/>
      <c r="H90" s="568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</row>
    <row r="91" spans="1:19">
      <c r="A91" s="209"/>
      <c r="B91" s="209"/>
      <c r="C91" s="568">
        <v>44</v>
      </c>
      <c r="D91" s="568">
        <v>0.99999813569999996</v>
      </c>
      <c r="E91" s="568">
        <v>0.62450049200000002</v>
      </c>
      <c r="F91" s="569">
        <v>9.8894339349999997E-9</v>
      </c>
      <c r="G91" s="568"/>
      <c r="H91" s="568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</row>
    <row r="92" spans="1:19">
      <c r="A92" s="209"/>
      <c r="B92" s="209"/>
      <c r="C92" s="568">
        <v>44.5</v>
      </c>
      <c r="D92" s="568">
        <v>0.99999835599999998</v>
      </c>
      <c r="E92" s="568">
        <v>0.64206668239999998</v>
      </c>
      <c r="F92" s="569">
        <v>1.406450734E-8</v>
      </c>
      <c r="G92" s="568"/>
      <c r="H92" s="568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</row>
    <row r="93" spans="1:19">
      <c r="A93" s="209"/>
      <c r="B93" s="209"/>
      <c r="C93" s="568">
        <v>45</v>
      </c>
      <c r="D93" s="568">
        <v>0.99999855010000005</v>
      </c>
      <c r="E93" s="568">
        <v>0.65917585310000004</v>
      </c>
      <c r="F93" s="569">
        <v>1.9873091910000001E-8</v>
      </c>
      <c r="G93" s="568"/>
      <c r="H93" s="568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</row>
    <row r="94" spans="1:19">
      <c r="A94" s="209"/>
      <c r="B94" s="209"/>
      <c r="C94" s="568">
        <v>45.5</v>
      </c>
      <c r="D94" s="568">
        <v>0.99999872109999999</v>
      </c>
      <c r="E94" s="568">
        <v>0.67580876489999997</v>
      </c>
      <c r="F94" s="569">
        <v>2.7903522929999999E-8</v>
      </c>
      <c r="G94" s="568"/>
      <c r="H94" s="568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</row>
    <row r="95" spans="1:19">
      <c r="A95" s="209"/>
      <c r="B95" s="209"/>
      <c r="C95" s="568">
        <v>46</v>
      </c>
      <c r="D95" s="568">
        <v>0.99999887180000002</v>
      </c>
      <c r="E95" s="568">
        <v>0.6919493471</v>
      </c>
      <c r="F95" s="569">
        <v>3.8937458720000002E-8</v>
      </c>
      <c r="G95" s="568"/>
      <c r="H95" s="568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</row>
    <row r="96" spans="1:19">
      <c r="A96" s="209"/>
      <c r="B96" s="209"/>
      <c r="C96" s="568">
        <v>46.5</v>
      </c>
      <c r="D96" s="568">
        <v>0.99999900460000002</v>
      </c>
      <c r="E96" s="568">
        <v>0.70758458489999998</v>
      </c>
      <c r="F96" s="569">
        <v>5.4007121909999997E-8</v>
      </c>
      <c r="G96" s="568"/>
      <c r="H96" s="568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</row>
    <row r="97" spans="1:19">
      <c r="A97" s="209"/>
      <c r="B97" s="209"/>
      <c r="C97" s="568">
        <v>47</v>
      </c>
      <c r="D97" s="568">
        <v>0.99999912170000005</v>
      </c>
      <c r="E97" s="568">
        <v>0.72270438810000004</v>
      </c>
      <c r="F97" s="569">
        <v>7.446753691E-8</v>
      </c>
      <c r="G97" s="568"/>
      <c r="H97" s="568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</row>
    <row r="98" spans="1:19">
      <c r="A98" s="209"/>
      <c r="B98" s="209"/>
      <c r="C98" s="568">
        <v>47.5</v>
      </c>
      <c r="D98" s="568">
        <v>0.99999922490000004</v>
      </c>
      <c r="E98" s="568">
        <v>0.73730144620000004</v>
      </c>
      <c r="F98" s="569">
        <v>1.020871397E-7</v>
      </c>
      <c r="G98" s="568"/>
      <c r="H98" s="568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</row>
    <row r="99" spans="1:19">
      <c r="A99" s="209"/>
      <c r="B99" s="209"/>
      <c r="C99" s="568">
        <v>48</v>
      </c>
      <c r="D99" s="568">
        <v>0.99999931590000002</v>
      </c>
      <c r="E99" s="568">
        <v>0.75137107169999995</v>
      </c>
      <c r="F99" s="569">
        <v>1.3916075409999999E-7</v>
      </c>
      <c r="G99" s="568"/>
      <c r="H99" s="568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</row>
    <row r="100" spans="1:19">
      <c r="A100" s="209"/>
      <c r="B100" s="209"/>
      <c r="C100" s="568">
        <v>48.5</v>
      </c>
      <c r="D100" s="568">
        <v>0.99999939609999999</v>
      </c>
      <c r="E100" s="568">
        <v>0.76491103419999995</v>
      </c>
      <c r="F100" s="569">
        <v>1.8864962810000001E-7</v>
      </c>
      <c r="G100" s="568"/>
      <c r="H100" s="568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</row>
    <row r="101" spans="1:19">
      <c r="A101" s="209"/>
      <c r="B101" s="209"/>
      <c r="C101" s="568">
        <v>49</v>
      </c>
      <c r="D101" s="568">
        <v>0.99999946689999997</v>
      </c>
      <c r="E101" s="568">
        <v>0.7779213895</v>
      </c>
      <c r="F101" s="569">
        <v>2.5435400699999997E-7</v>
      </c>
      <c r="G101" s="568"/>
      <c r="H101" s="568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</row>
    <row r="102" spans="1:19">
      <c r="A102" s="209"/>
      <c r="B102" s="209"/>
      <c r="C102" s="568">
        <v>49.5</v>
      </c>
      <c r="D102" s="568">
        <v>0.99999952930000002</v>
      </c>
      <c r="E102" s="568">
        <v>0.79040430429999997</v>
      </c>
      <c r="F102" s="569">
        <v>3.4112459180000002E-7</v>
      </c>
      <c r="G102" s="568"/>
      <c r="H102" s="568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</row>
    <row r="103" spans="1:19">
      <c r="A103" s="209"/>
      <c r="B103" s="209"/>
      <c r="C103" s="568">
        <v>50</v>
      </c>
      <c r="D103" s="568">
        <v>0.99999958440000003</v>
      </c>
      <c r="E103" s="568">
        <v>0.8023638797</v>
      </c>
      <c r="F103" s="569">
        <v>4.5512018630000001E-7</v>
      </c>
      <c r="G103" s="568"/>
      <c r="H103" s="568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</row>
    <row r="104" spans="1:19">
      <c r="A104" s="209"/>
      <c r="B104" s="209"/>
      <c r="C104" s="568">
        <v>50.5</v>
      </c>
      <c r="D104" s="568">
        <v>0.99999963300000005</v>
      </c>
      <c r="E104" s="568">
        <v>0.81380597489999995</v>
      </c>
      <c r="F104" s="569">
        <v>6.0411988290000002E-7</v>
      </c>
      <c r="G104" s="568"/>
      <c r="H104" s="568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</row>
    <row r="105" spans="1:19">
      <c r="A105" s="209"/>
      <c r="B105" s="209"/>
      <c r="C105" s="568">
        <v>51</v>
      </c>
      <c r="D105" s="568">
        <v>0.99999967580000004</v>
      </c>
      <c r="E105" s="568">
        <v>0.8247380339</v>
      </c>
      <c r="F105" s="569">
        <v>7.9789926209999996E-7</v>
      </c>
      <c r="G105" s="568"/>
      <c r="H105" s="568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</row>
    <row r="106" spans="1:19">
      <c r="A106" s="209"/>
      <c r="B106" s="209"/>
      <c r="C106" s="568">
        <v>51.5</v>
      </c>
      <c r="D106" s="568">
        <v>0.99999971369999996</v>
      </c>
      <c r="E106" s="568">
        <v>0.83516891449999997</v>
      </c>
      <c r="F106" s="569">
        <v>1.048681281E-6</v>
      </c>
      <c r="G106" s="568"/>
      <c r="H106" s="568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</row>
    <row r="107" spans="1:19">
      <c r="A107" s="209"/>
      <c r="B107" s="209"/>
      <c r="C107" s="568">
        <v>52</v>
      </c>
      <c r="D107" s="568">
        <v>0.99999974700000005</v>
      </c>
      <c r="E107" s="568">
        <v>0.84510872400000003</v>
      </c>
      <c r="F107" s="569">
        <v>1.371673796E-6</v>
      </c>
      <c r="G107" s="568"/>
      <c r="H107" s="568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</row>
    <row r="108" spans="1:19">
      <c r="A108" s="209"/>
      <c r="B108" s="209"/>
      <c r="C108" s="568">
        <v>52.5</v>
      </c>
      <c r="D108" s="568">
        <v>0.99999977650000005</v>
      </c>
      <c r="E108" s="568">
        <v>0.85456865920000002</v>
      </c>
      <c r="F108" s="569">
        <v>1.785706986E-6</v>
      </c>
      <c r="G108" s="568"/>
      <c r="H108" s="568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</row>
    <row r="109" spans="1:19">
      <c r="A109" s="209"/>
      <c r="B109" s="209"/>
      <c r="C109" s="568">
        <v>53</v>
      </c>
      <c r="D109" s="568">
        <v>0.99999980249999998</v>
      </c>
      <c r="E109" s="568">
        <v>0.86356085449999997</v>
      </c>
      <c r="F109" s="569">
        <v>2.313985294E-6</v>
      </c>
      <c r="G109" s="568"/>
      <c r="H109" s="568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</row>
    <row r="110" spans="1:19">
      <c r="A110" s="209"/>
      <c r="B110" s="209"/>
      <c r="C110" s="568">
        <v>53.5</v>
      </c>
      <c r="D110" s="568">
        <v>0.99999982549999999</v>
      </c>
      <c r="E110" s="568">
        <v>0.87209823710000001</v>
      </c>
      <c r="F110" s="569">
        <v>2.9849698810000001E-6</v>
      </c>
      <c r="G110" s="568"/>
      <c r="H110" s="568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</row>
    <row r="111" spans="1:19">
      <c r="A111" s="209"/>
      <c r="B111" s="209"/>
      <c r="C111" s="568">
        <v>54</v>
      </c>
      <c r="D111" s="568">
        <v>0.99999984580000001</v>
      </c>
      <c r="E111" s="568">
        <v>0.88019439030000002</v>
      </c>
      <c r="F111" s="569">
        <v>3.8334089480000003E-6</v>
      </c>
      <c r="G111" s="568"/>
      <c r="H111" s="568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</row>
    <row r="112" spans="1:19">
      <c r="A112" s="209"/>
      <c r="B112" s="209"/>
      <c r="C112" s="568">
        <v>54.5</v>
      </c>
      <c r="D112" s="568">
        <v>0.99999986370000005</v>
      </c>
      <c r="E112" s="568">
        <v>0.88786342559999998</v>
      </c>
      <c r="F112" s="569">
        <v>4.9015346040000002E-6</v>
      </c>
      <c r="G112" s="568"/>
      <c r="H112" s="568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</row>
    <row r="113" spans="1:19">
      <c r="A113" s="209"/>
      <c r="B113" s="209"/>
      <c r="C113" s="568">
        <v>55</v>
      </c>
      <c r="D113" s="568">
        <v>0.99999987950000002</v>
      </c>
      <c r="E113" s="568">
        <v>0.8951198628</v>
      </c>
      <c r="F113" s="569">
        <v>6.2404462020000001E-6</v>
      </c>
      <c r="G113" s="568"/>
      <c r="H113" s="568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</row>
    <row r="114" spans="1:19">
      <c r="A114" s="209"/>
      <c r="B114" s="209"/>
      <c r="C114" s="568">
        <v>55.5</v>
      </c>
      <c r="D114" s="568">
        <v>0.99999989349999996</v>
      </c>
      <c r="E114" s="568">
        <v>0.9019785199</v>
      </c>
      <c r="F114" s="569">
        <v>7.9117012149999998E-6</v>
      </c>
      <c r="G114" s="568"/>
      <c r="H114" s="568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</row>
    <row r="115" spans="1:19">
      <c r="A115" s="209"/>
      <c r="B115" s="209"/>
      <c r="C115" s="568">
        <v>56</v>
      </c>
      <c r="D115" s="568">
        <v>0.99999990589999999</v>
      </c>
      <c r="E115" s="568">
        <v>0.90845441100000002</v>
      </c>
      <c r="F115" s="569">
        <v>9.989135718E-6</v>
      </c>
      <c r="G115" s="568"/>
      <c r="H115" s="568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</row>
    <row r="116" spans="1:19">
      <c r="A116" s="209"/>
      <c r="B116" s="209"/>
      <c r="C116" s="568">
        <v>56.5</v>
      </c>
      <c r="D116" s="568">
        <v>0.9999999168</v>
      </c>
      <c r="E116" s="568">
        <v>0.91456265319999996</v>
      </c>
      <c r="F116" s="569">
        <v>1.2560937319999999E-5</v>
      </c>
      <c r="G116" s="568"/>
      <c r="H116" s="568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</row>
    <row r="117" spans="1:19">
      <c r="A117" s="209"/>
      <c r="B117" s="209"/>
      <c r="C117" s="568">
        <v>57</v>
      </c>
      <c r="D117" s="568">
        <v>0.99999992640000002</v>
      </c>
      <c r="E117" s="568">
        <v>0.92031838239999997</v>
      </c>
      <c r="F117" s="569">
        <v>1.5731993990000002E-5</v>
      </c>
      <c r="G117" s="568"/>
      <c r="H117" s="568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</row>
    <row r="118" spans="1:19">
      <c r="A118" s="209"/>
      <c r="B118" s="209"/>
      <c r="C118" s="568">
        <v>57.5</v>
      </c>
      <c r="D118" s="568">
        <v>0.99999993490000005</v>
      </c>
      <c r="E118" s="568">
        <v>0.92573667699999995</v>
      </c>
      <c r="F118" s="569">
        <v>1.962654243E-5</v>
      </c>
      <c r="G118" s="568"/>
      <c r="H118" s="568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</row>
    <row r="119" spans="1:19">
      <c r="A119" s="209"/>
      <c r="B119" s="209"/>
      <c r="C119" s="568">
        <v>58</v>
      </c>
      <c r="D119" s="568">
        <v>0.99999994240000001</v>
      </c>
      <c r="E119" s="568">
        <v>0.9308324898</v>
      </c>
      <c r="F119" s="569">
        <v>2.439113965E-5</v>
      </c>
      <c r="G119" s="568"/>
      <c r="H119" s="568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</row>
    <row r="120" spans="1:19">
      <c r="A120" s="209"/>
      <c r="B120" s="209"/>
      <c r="C120" s="568">
        <v>58.5</v>
      </c>
      <c r="D120" s="568">
        <v>0.99999994910000001</v>
      </c>
      <c r="E120" s="568">
        <v>0.93562058749999999</v>
      </c>
      <c r="F120" s="569">
        <v>3.0197980920000001E-5</v>
      </c>
      <c r="G120" s="568"/>
      <c r="H120" s="568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</row>
    <row r="121" spans="1:19">
      <c r="A121" s="209"/>
      <c r="B121" s="209"/>
      <c r="C121" s="568">
        <v>59</v>
      </c>
      <c r="D121" s="568">
        <v>0.99999995500000005</v>
      </c>
      <c r="E121" s="568">
        <v>0.94011549790000004</v>
      </c>
      <c r="F121" s="569">
        <v>3.724858637E-5</v>
      </c>
      <c r="G121" s="568"/>
      <c r="H121" s="568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</row>
    <row r="122" spans="1:19">
      <c r="A122" s="209"/>
      <c r="B122" s="209"/>
      <c r="C122" s="568">
        <v>59.5</v>
      </c>
      <c r="D122" s="568">
        <v>0.99999996020000004</v>
      </c>
      <c r="E122" s="568">
        <v>0.94433146349999997</v>
      </c>
      <c r="F122" s="569">
        <v>4.5777877200000001E-5</v>
      </c>
      <c r="G122" s="568"/>
      <c r="H122" s="568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</row>
    <row r="123" spans="1:19">
      <c r="A123" s="209"/>
      <c r="B123" s="209"/>
      <c r="C123" s="568">
        <v>60</v>
      </c>
      <c r="D123" s="568">
        <v>0.99999996479999997</v>
      </c>
      <c r="E123" s="568">
        <v>0.94828240190000002</v>
      </c>
      <c r="F123" s="569">
        <v>5.605866054E-5</v>
      </c>
      <c r="G123" s="568"/>
      <c r="H123" s="568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</row>
    <row r="124" spans="1:19">
      <c r="A124" s="209"/>
      <c r="B124" s="209"/>
      <c r="C124" s="568">
        <v>60.5</v>
      </c>
      <c r="D124" s="568">
        <v>0.99999996879999997</v>
      </c>
      <c r="E124" s="568">
        <v>0.9519818726</v>
      </c>
      <c r="F124" s="569">
        <v>6.8406539660000005E-5</v>
      </c>
      <c r="G124" s="568"/>
      <c r="H124" s="568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</row>
    <row r="125" spans="1:19">
      <c r="A125" s="209"/>
      <c r="B125" s="209"/>
      <c r="C125" s="568">
        <v>61</v>
      </c>
      <c r="D125" s="568">
        <v>0.99999997240000005</v>
      </c>
      <c r="E125" s="568">
        <v>0.95544304869999996</v>
      </c>
      <c r="F125" s="569">
        <v>8.3185263010000007E-5</v>
      </c>
      <c r="G125" s="568"/>
      <c r="H125" s="568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</row>
    <row r="126" spans="1:19">
      <c r="A126" s="209"/>
      <c r="B126" s="209"/>
      <c r="C126" s="568">
        <v>61.5</v>
      </c>
      <c r="D126" s="568">
        <v>0.99999997559999998</v>
      </c>
      <c r="E126" s="568">
        <v>0.95867869449999998</v>
      </c>
      <c r="F126" s="569">
        <v>1.008125223E-4</v>
      </c>
      <c r="G126" s="568"/>
      <c r="H126" s="568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</row>
    <row r="127" spans="1:19">
      <c r="A127" s="209"/>
      <c r="B127" s="209"/>
      <c r="C127" s="568">
        <v>62</v>
      </c>
      <c r="D127" s="568">
        <v>0.99999997839999999</v>
      </c>
      <c r="E127" s="568">
        <v>0.96170114760000003</v>
      </c>
      <c r="F127" s="569">
        <v>1.217662052E-4</v>
      </c>
      <c r="G127" s="568"/>
      <c r="H127" s="568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</row>
    <row r="128" spans="1:19">
      <c r="A128" s="209"/>
      <c r="B128" s="209"/>
      <c r="C128" s="568">
        <v>62.5</v>
      </c>
      <c r="D128" s="568">
        <v>0.99999998089999997</v>
      </c>
      <c r="E128" s="568">
        <v>0.96452230549999995</v>
      </c>
      <c r="F128" s="569">
        <v>1.4659110389999999E-4</v>
      </c>
      <c r="G128" s="568"/>
      <c r="H128" s="568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</row>
    <row r="129" spans="1:19">
      <c r="A129" s="209"/>
      <c r="B129" s="209"/>
      <c r="C129" s="568">
        <v>63</v>
      </c>
      <c r="D129" s="568">
        <v>0.99999998310000004</v>
      </c>
      <c r="E129" s="568">
        <v>0.96715361629999996</v>
      </c>
      <c r="F129" s="569">
        <v>1.759060743E-4</v>
      </c>
      <c r="G129" s="568"/>
      <c r="H129" s="568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</row>
    <row r="130" spans="1:19">
      <c r="A130" s="209"/>
      <c r="B130" s="209"/>
      <c r="C130" s="568">
        <v>63.5</v>
      </c>
      <c r="D130" s="568">
        <v>0.99999998499999998</v>
      </c>
      <c r="E130" s="568">
        <v>0.96960607229999995</v>
      </c>
      <c r="F130" s="569">
        <v>2.1041163650000001E-4</v>
      </c>
      <c r="G130" s="568"/>
      <c r="H130" s="568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</row>
    <row r="131" spans="1:19">
      <c r="A131" s="209"/>
      <c r="B131" s="209"/>
      <c r="C131" s="568">
        <v>64</v>
      </c>
      <c r="D131" s="568">
        <v>0.99999998670000001</v>
      </c>
      <c r="E131" s="568">
        <v>0.97189020810000004</v>
      </c>
      <c r="F131" s="569">
        <v>2.508979985E-4</v>
      </c>
      <c r="G131" s="568"/>
      <c r="H131" s="568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</row>
    <row r="132" spans="1:19">
      <c r="A132" s="209"/>
      <c r="B132" s="209"/>
      <c r="C132" s="568">
        <v>64.5</v>
      </c>
      <c r="D132" s="568">
        <v>0.99999998830000003</v>
      </c>
      <c r="E132" s="568">
        <v>0.97401610019999996</v>
      </c>
      <c r="F132" s="569">
        <v>2.9825347840000001E-4</v>
      </c>
      <c r="G132" s="568"/>
      <c r="H132" s="568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</row>
    <row r="133" spans="1:19">
      <c r="A133" s="209"/>
      <c r="B133" s="209"/>
      <c r="C133" s="568">
        <v>65</v>
      </c>
      <c r="D133" s="568">
        <v>0.99999998960000003</v>
      </c>
      <c r="E133" s="568">
        <v>0.97599337019999999</v>
      </c>
      <c r="F133" s="569">
        <v>3.5347329520000001E-4</v>
      </c>
      <c r="G133" s="568"/>
      <c r="H133" s="568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</row>
    <row r="134" spans="1:19">
      <c r="A134" s="209"/>
      <c r="B134" s="209"/>
      <c r="C134" s="568">
        <v>65.5</v>
      </c>
      <c r="D134" s="568">
        <v>0.99999999080000002</v>
      </c>
      <c r="E134" s="568">
        <v>0.97783118930000001</v>
      </c>
      <c r="F134" s="569">
        <v>4.1766868700000002E-4</v>
      </c>
      <c r="G134" s="568"/>
      <c r="H134" s="568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</row>
    <row r="135" spans="1:19">
      <c r="A135" s="209"/>
      <c r="B135" s="209"/>
      <c r="C135" s="568">
        <v>66</v>
      </c>
      <c r="D135" s="568">
        <v>0.9999999919</v>
      </c>
      <c r="E135" s="568">
        <v>0.97953828590000003</v>
      </c>
      <c r="F135" s="569">
        <v>4.920763085E-4</v>
      </c>
      <c r="G135" s="568"/>
      <c r="H135" s="568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</row>
    <row r="136" spans="1:19">
      <c r="A136" s="209"/>
      <c r="B136" s="209"/>
      <c r="C136" s="568">
        <v>66.5</v>
      </c>
      <c r="D136" s="568">
        <v>0.99999999279999996</v>
      </c>
      <c r="E136" s="568">
        <v>0.9811229534</v>
      </c>
      <c r="F136" s="569">
        <v>5.7806785349999998E-4</v>
      </c>
      <c r="G136" s="568"/>
      <c r="H136" s="568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</row>
    <row r="137" spans="1:19">
      <c r="A137" s="209"/>
      <c r="B137" s="209"/>
      <c r="C137" s="568">
        <v>67</v>
      </c>
      <c r="D137" s="568">
        <v>0.99999999360000003</v>
      </c>
      <c r="E137" s="568">
        <v>0.98259306089999998</v>
      </c>
      <c r="F137" s="569">
        <v>6.7715983590000003E-4</v>
      </c>
      <c r="G137" s="568"/>
      <c r="H137" s="568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</row>
    <row r="138" spans="1:19">
      <c r="A138" s="209"/>
      <c r="B138" s="209"/>
      <c r="C138" s="568">
        <v>67.5</v>
      </c>
      <c r="D138" s="568">
        <v>0.99999999429999997</v>
      </c>
      <c r="E138" s="568">
        <v>0.9839560638</v>
      </c>
      <c r="F138" s="569">
        <v>7.9102345759999996E-4</v>
      </c>
      <c r="G138" s="568"/>
      <c r="H138" s="568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</row>
    <row r="139" spans="1:19">
      <c r="A139" s="209"/>
      <c r="B139" s="209"/>
      <c r="C139" s="568">
        <v>68</v>
      </c>
      <c r="D139" s="568">
        <v>0.99999999500000003</v>
      </c>
      <c r="E139" s="568">
        <v>0.98521901609999996</v>
      </c>
      <c r="F139" s="569">
        <v>9.2149448120000001E-4</v>
      </c>
      <c r="G139" s="568"/>
      <c r="H139" s="568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</row>
    <row r="140" spans="1:19">
      <c r="A140" s="209"/>
      <c r="B140" s="209"/>
      <c r="C140" s="568">
        <v>68.5</v>
      </c>
      <c r="D140" s="568">
        <v>0.99999999559999997</v>
      </c>
      <c r="E140" s="568">
        <v>0.98638858350000003</v>
      </c>
      <c r="F140" s="569">
        <v>1.0705830200000001E-3</v>
      </c>
      <c r="G140" s="568"/>
      <c r="H140" s="568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</row>
    <row r="141" spans="1:19">
      <c r="A141" s="209"/>
      <c r="B141" s="209"/>
      <c r="C141" s="568">
        <v>69</v>
      </c>
      <c r="D141" s="568">
        <v>0.99999999610000001</v>
      </c>
      <c r="E141" s="568">
        <v>0.9874710565</v>
      </c>
      <c r="F141" s="569">
        <v>1.240483146E-3</v>
      </c>
      <c r="G141" s="568"/>
      <c r="H141" s="568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</row>
    <row r="142" spans="1:19">
      <c r="A142" s="209"/>
      <c r="B142" s="209"/>
      <c r="C142" s="568">
        <v>69.5</v>
      </c>
      <c r="D142" s="568">
        <v>0.99999999650000004</v>
      </c>
      <c r="E142" s="568">
        <v>0.98847236449999998</v>
      </c>
      <c r="F142" s="569">
        <v>1.4335822190000001E-3</v>
      </c>
      <c r="G142" s="568"/>
      <c r="H142" s="568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</row>
    <row r="143" spans="1:19">
      <c r="A143" s="209"/>
      <c r="B143" s="209"/>
      <c r="C143" s="568">
        <v>70</v>
      </c>
      <c r="D143" s="568">
        <v>0.99999999689999997</v>
      </c>
      <c r="E143" s="568">
        <v>0.98939809020000002</v>
      </c>
      <c r="F143" s="569">
        <v>1.6524698219999999E-3</v>
      </c>
      <c r="G143" s="568"/>
      <c r="H143" s="568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</row>
    <row r="144" spans="1:19">
      <c r="A144" s="209"/>
      <c r="B144" s="209"/>
      <c r="C144" s="568">
        <v>70.5</v>
      </c>
      <c r="D144" s="568">
        <v>0.9999999973</v>
      </c>
      <c r="E144" s="568">
        <v>0.99025348349999998</v>
      </c>
      <c r="F144" s="569">
        <v>1.8999461859999999E-3</v>
      </c>
      <c r="G144" s="568"/>
      <c r="H144" s="568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</row>
    <row r="145" spans="1:19">
      <c r="A145" s="209"/>
      <c r="B145" s="209"/>
      <c r="C145" s="568">
        <v>71</v>
      </c>
      <c r="D145" s="568">
        <v>0.99999999760000002</v>
      </c>
      <c r="E145" s="568">
        <v>0.99104347650000002</v>
      </c>
      <c r="F145" s="569">
        <v>2.1790300020000002E-3</v>
      </c>
      <c r="G145" s="568"/>
      <c r="H145" s="568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</row>
    <row r="146" spans="1:19">
      <c r="A146" s="209"/>
      <c r="B146" s="209"/>
      <c r="C146" s="568">
        <v>71.5</v>
      </c>
      <c r="D146" s="568">
        <v>0.99999999790000005</v>
      </c>
      <c r="E146" s="568">
        <v>0.99177269759999998</v>
      </c>
      <c r="F146" s="569">
        <v>2.492965475E-3</v>
      </c>
      <c r="G146" s="568"/>
      <c r="H146" s="568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</row>
    <row r="147" spans="1:19">
      <c r="A147" s="209"/>
      <c r="B147" s="209"/>
      <c r="C147" s="568">
        <v>72</v>
      </c>
      <c r="D147" s="568">
        <v>0.99999999809999995</v>
      </c>
      <c r="E147" s="568">
        <v>0.99244548590000004</v>
      </c>
      <c r="F147" s="569">
        <v>2.8452285190000001E-3</v>
      </c>
      <c r="G147" s="568"/>
      <c r="H147" s="568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</row>
    <row r="148" spans="1:19">
      <c r="A148" s="209"/>
      <c r="B148" s="209"/>
      <c r="C148" s="568">
        <v>72.5</v>
      </c>
      <c r="D148" s="568">
        <v>0.99999999829999997</v>
      </c>
      <c r="E148" s="568">
        <v>0.99306590510000003</v>
      </c>
      <c r="F148" s="569">
        <v>3.239531957E-3</v>
      </c>
      <c r="G148" s="568"/>
      <c r="H148" s="568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</row>
    <row r="149" spans="1:19">
      <c r="A149" s="209"/>
      <c r="B149" s="209"/>
      <c r="C149" s="568">
        <v>73</v>
      </c>
      <c r="D149" s="568">
        <v>0.99999999849999999</v>
      </c>
      <c r="E149" s="568">
        <v>0.99363775769999996</v>
      </c>
      <c r="F149" s="569">
        <v>3.6798296050000001E-3</v>
      </c>
      <c r="G149" s="568"/>
      <c r="H149" s="568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</row>
    <row r="150" spans="1:19">
      <c r="A150" s="209"/>
      <c r="B150" s="209"/>
      <c r="C150" s="568">
        <v>73.5</v>
      </c>
      <c r="D150" s="568">
        <v>0.9999999987</v>
      </c>
      <c r="E150" s="568">
        <v>0.99416459850000005</v>
      </c>
      <c r="F150" s="569">
        <v>4.1703191319999999E-3</v>
      </c>
      <c r="G150" s="568"/>
      <c r="H150" s="568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</row>
    <row r="151" spans="1:19">
      <c r="A151" s="209"/>
      <c r="B151" s="209"/>
      <c r="C151" s="568">
        <v>74</v>
      </c>
      <c r="D151" s="568">
        <v>0.99999999880000001</v>
      </c>
      <c r="E151" s="568">
        <v>0.99464974740000001</v>
      </c>
      <c r="F151" s="569">
        <v>4.7154435609999996E-3</v>
      </c>
      <c r="G151" s="568"/>
      <c r="H151" s="568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</row>
    <row r="152" spans="1:19">
      <c r="A152" s="209"/>
      <c r="B152" s="209"/>
      <c r="C152" s="568">
        <v>74.5</v>
      </c>
      <c r="D152" s="568">
        <v>0.99999999900000003</v>
      </c>
      <c r="E152" s="568">
        <v>0.99509630270000005</v>
      </c>
      <c r="F152" s="569">
        <v>5.3198913190000002E-3</v>
      </c>
      <c r="G152" s="568"/>
      <c r="H152" s="568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</row>
    <row r="153" spans="1:19">
      <c r="A153" s="209"/>
      <c r="B153" s="209"/>
      <c r="C153" s="568">
        <v>75</v>
      </c>
      <c r="D153" s="568">
        <v>0.99999999910000004</v>
      </c>
      <c r="E153" s="568">
        <v>0.99550715329999995</v>
      </c>
      <c r="F153" s="569">
        <v>5.9885947239999996E-3</v>
      </c>
      <c r="G153" s="568"/>
      <c r="H153" s="568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</row>
    <row r="154" spans="1:19">
      <c r="A154" s="209"/>
      <c r="B154" s="209"/>
      <c r="C154" s="568">
        <v>75.5</v>
      </c>
      <c r="D154" s="568">
        <v>0.99999999920000004</v>
      </c>
      <c r="E154" s="568">
        <v>0.99588499050000001</v>
      </c>
      <c r="F154" s="569">
        <v>6.7267268179999999E-3</v>
      </c>
      <c r="G154" s="568"/>
      <c r="H154" s="568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</row>
    <row r="155" spans="1:19">
      <c r="A155" s="209"/>
      <c r="B155" s="209"/>
      <c r="C155" s="568">
        <v>76</v>
      </c>
      <c r="D155" s="568">
        <v>0.99999999930000005</v>
      </c>
      <c r="E155" s="568">
        <v>0.99623232009999996</v>
      </c>
      <c r="F155" s="569">
        <v>7.5396964669999997E-3</v>
      </c>
      <c r="G155" s="568"/>
      <c r="H155" s="568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</row>
    <row r="156" spans="1:19">
      <c r="A156" s="209"/>
      <c r="B156" s="209"/>
      <c r="C156" s="568">
        <v>76.5</v>
      </c>
      <c r="D156" s="568">
        <v>0.99999999939999995</v>
      </c>
      <c r="E156" s="568">
        <v>0.99655147259999999</v>
      </c>
      <c r="F156" s="569">
        <v>8.4331416440000008E-3</v>
      </c>
      <c r="G156" s="568"/>
      <c r="H156" s="568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</row>
    <row r="157" spans="1:19">
      <c r="A157" s="209"/>
      <c r="B157" s="209"/>
      <c r="C157" s="568">
        <v>77</v>
      </c>
      <c r="D157" s="568">
        <v>0.99999999939999995</v>
      </c>
      <c r="E157" s="568">
        <v>0.99684461469999996</v>
      </c>
      <c r="F157" s="569">
        <v>9.4129208530000005E-3</v>
      </c>
      <c r="G157" s="568"/>
      <c r="H157" s="568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</row>
    <row r="158" spans="1:19">
      <c r="A158" s="209"/>
      <c r="B158" s="209"/>
      <c r="C158" s="568">
        <v>77.5</v>
      </c>
      <c r="D158" s="568">
        <v>0.99999999949999996</v>
      </c>
      <c r="E158" s="568">
        <v>0.99711375869999996</v>
      </c>
      <c r="F158" s="569">
        <v>1.0485102640000001E-2</v>
      </c>
      <c r="G158" s="568"/>
      <c r="H158" s="568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</row>
    <row r="159" spans="1:19">
      <c r="A159" s="209"/>
      <c r="B159" s="209"/>
      <c r="C159" s="568">
        <v>78</v>
      </c>
      <c r="D159" s="568">
        <v>0.99999999959999997</v>
      </c>
      <c r="E159" s="568">
        <v>0.99736077249999999</v>
      </c>
      <c r="F159" s="569">
        <v>1.165595316E-2</v>
      </c>
      <c r="G159" s="568"/>
      <c r="H159" s="568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</row>
    <row r="160" spans="1:19">
      <c r="A160" s="209"/>
      <c r="B160" s="209"/>
      <c r="C160" s="568">
        <v>78.5</v>
      </c>
      <c r="D160" s="568">
        <v>0.99999999959999997</v>
      </c>
      <c r="E160" s="568">
        <v>0.99758738879999997</v>
      </c>
      <c r="F160" s="569">
        <v>1.293192181E-2</v>
      </c>
      <c r="G160" s="568"/>
      <c r="H160" s="568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</row>
    <row r="161" spans="1:19">
      <c r="A161" s="209"/>
      <c r="B161" s="209"/>
      <c r="C161" s="568">
        <v>79</v>
      </c>
      <c r="D161" s="568">
        <v>0.99999999959999997</v>
      </c>
      <c r="E161" s="568">
        <v>0.99779521370000002</v>
      </c>
      <c r="F161" s="569">
        <v>1.431962486E-2</v>
      </c>
      <c r="G161" s="568"/>
      <c r="H161" s="568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</row>
    <row r="162" spans="1:19">
      <c r="A162" s="209"/>
      <c r="B162" s="209"/>
      <c r="C162" s="568">
        <v>79.5</v>
      </c>
      <c r="D162" s="568">
        <v>0.99999999969999998</v>
      </c>
      <c r="E162" s="568">
        <v>0.99798573499999998</v>
      </c>
      <c r="F162" s="569">
        <v>1.5825827260000001E-2</v>
      </c>
      <c r="G162" s="568"/>
      <c r="H162" s="568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</row>
    <row r="163" spans="1:19">
      <c r="A163" s="209"/>
      <c r="B163" s="209"/>
      <c r="C163" s="568">
        <v>80</v>
      </c>
      <c r="D163" s="568">
        <v>0.99999999969999998</v>
      </c>
      <c r="E163" s="568">
        <v>0.99816033029999995</v>
      </c>
      <c r="F163" s="569">
        <v>1.745742246E-2</v>
      </c>
      <c r="G163" s="568"/>
      <c r="H163" s="568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</row>
    <row r="164" spans="1:19">
      <c r="A164" s="209"/>
      <c r="B164" s="209"/>
      <c r="C164" s="568">
        <v>80.5</v>
      </c>
      <c r="D164" s="568">
        <v>0.99999999979999998</v>
      </c>
      <c r="E164" s="568">
        <v>0.99832027410000002</v>
      </c>
      <c r="F164" s="569">
        <v>1.9221410460000001E-2</v>
      </c>
      <c r="G164" s="568"/>
      <c r="H164" s="568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</row>
    <row r="165" spans="1:19">
      <c r="A165" s="209"/>
      <c r="B165" s="209"/>
      <c r="C165" s="568">
        <v>81</v>
      </c>
      <c r="D165" s="568">
        <v>0.99999999979999998</v>
      </c>
      <c r="E165" s="568">
        <v>0.99846674469999996</v>
      </c>
      <c r="F165" s="569">
        <v>2.11248741E-2</v>
      </c>
      <c r="G165" s="568"/>
      <c r="H165" s="568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</row>
    <row r="166" spans="1:19">
      <c r="A166" s="209"/>
      <c r="B166" s="209"/>
      <c r="C166" s="568">
        <v>81.5</v>
      </c>
      <c r="D166" s="568">
        <v>0.99999999979999998</v>
      </c>
      <c r="E166" s="568">
        <v>0.99860083119999998</v>
      </c>
      <c r="F166" s="569">
        <v>2.3174953700000001E-2</v>
      </c>
      <c r="G166" s="568"/>
      <c r="H166" s="568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</row>
    <row r="167" spans="1:19">
      <c r="A167" s="209"/>
      <c r="B167" s="209"/>
      <c r="C167" s="568">
        <v>82</v>
      </c>
      <c r="D167" s="568">
        <v>0.99999999979999998</v>
      </c>
      <c r="E167" s="568">
        <v>0.99872353960000004</v>
      </c>
      <c r="F167" s="569">
        <v>2.537882017E-2</v>
      </c>
      <c r="G167" s="568"/>
      <c r="H167" s="568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</row>
    <row r="168" spans="1:19">
      <c r="A168" s="209"/>
      <c r="B168" s="209"/>
      <c r="C168" s="568">
        <v>82.5</v>
      </c>
      <c r="D168" s="568">
        <v>0.99999999979999998</v>
      </c>
      <c r="E168" s="568">
        <v>0.99883579830000002</v>
      </c>
      <c r="F168" s="569">
        <v>2.7743646659999999E-2</v>
      </c>
      <c r="G168" s="568"/>
      <c r="H168" s="568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</row>
    <row r="169" spans="1:19">
      <c r="A169" s="209"/>
      <c r="B169" s="209"/>
      <c r="C169" s="568">
        <v>83</v>
      </c>
      <c r="D169" s="568">
        <v>0.99999999989999999</v>
      </c>
      <c r="E169" s="568">
        <v>0.99893846409999998</v>
      </c>
      <c r="F169" s="569">
        <v>3.027657903E-2</v>
      </c>
      <c r="G169" s="568"/>
      <c r="H169" s="568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</row>
    <row r="170" spans="1:19">
      <c r="A170" s="209"/>
      <c r="B170" s="209"/>
      <c r="C170" s="568">
        <v>83.5</v>
      </c>
      <c r="D170" s="568">
        <v>0.99999999989999999</v>
      </c>
      <c r="E170" s="568">
        <v>0.99903232689999999</v>
      </c>
      <c r="F170" s="569">
        <v>3.298470513E-2</v>
      </c>
      <c r="G170" s="568"/>
      <c r="H170" s="568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</row>
    <row r="171" spans="1:19">
      <c r="A171" s="209"/>
      <c r="B171" s="209"/>
      <c r="C171" s="568">
        <v>84</v>
      </c>
      <c r="D171" s="568">
        <v>0.99999999989999999</v>
      </c>
      <c r="E171" s="568">
        <v>0.9991181147</v>
      </c>
      <c r="F171" s="569">
        <v>3.5875023220000003E-2</v>
      </c>
      <c r="G171" s="568"/>
      <c r="H171" s="568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</row>
    <row r="172" spans="1:19">
      <c r="A172" s="209"/>
      <c r="B172" s="209"/>
      <c r="C172" s="568">
        <v>84.5</v>
      </c>
      <c r="D172" s="568">
        <v>0.99999999989999999</v>
      </c>
      <c r="E172" s="568">
        <v>0.99919649830000001</v>
      </c>
      <c r="F172" s="569">
        <v>3.895440956E-2</v>
      </c>
      <c r="G172" s="568"/>
      <c r="H172" s="568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</row>
    <row r="173" spans="1:19">
      <c r="A173" s="209"/>
      <c r="B173" s="209"/>
      <c r="C173" s="568">
        <v>85</v>
      </c>
      <c r="D173" s="568">
        <v>0.99999999989999999</v>
      </c>
      <c r="E173" s="568">
        <v>0.99926809520000004</v>
      </c>
      <c r="F173" s="569">
        <v>4.2229585559999998E-2</v>
      </c>
      <c r="G173" s="568"/>
      <c r="H173" s="568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</row>
    <row r="174" spans="1:19">
      <c r="A174" s="209"/>
      <c r="B174" s="209"/>
      <c r="C174" s="568">
        <v>85.5</v>
      </c>
      <c r="D174" s="568">
        <v>0.99999999989999999</v>
      </c>
      <c r="E174" s="568">
        <v>0.99933347380000004</v>
      </c>
      <c r="F174" s="569">
        <v>4.570708448E-2</v>
      </c>
      <c r="G174" s="568"/>
      <c r="H174" s="568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</row>
    <row r="175" spans="1:19">
      <c r="A175" s="209"/>
      <c r="B175" s="209"/>
      <c r="C175" s="568">
        <v>86</v>
      </c>
      <c r="D175" s="568">
        <v>0.99999999989999999</v>
      </c>
      <c r="E175" s="568">
        <v>0.99939315679999996</v>
      </c>
      <c r="F175" s="569">
        <v>4.9393218080000002E-2</v>
      </c>
      <c r="G175" s="568"/>
      <c r="H175" s="568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</row>
    <row r="176" spans="1:19">
      <c r="A176" s="209"/>
      <c r="B176" s="209"/>
      <c r="C176" s="568">
        <v>86.5</v>
      </c>
      <c r="D176" s="568">
        <v>0.99999999989999999</v>
      </c>
      <c r="E176" s="568">
        <v>0.99944762490000005</v>
      </c>
      <c r="F176" s="569">
        <v>5.3294043280000002E-2</v>
      </c>
      <c r="G176" s="568"/>
      <c r="H176" s="568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</row>
    <row r="177" spans="1:19">
      <c r="A177" s="209"/>
      <c r="B177" s="209"/>
      <c r="C177" s="568">
        <v>87</v>
      </c>
      <c r="D177" s="568">
        <v>0.99999999989999999</v>
      </c>
      <c r="E177" s="568">
        <v>0.99949732000000002</v>
      </c>
      <c r="F177" s="569">
        <v>5.7415329229999999E-2</v>
      </c>
      <c r="G177" s="568"/>
      <c r="H177" s="568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</row>
    <row r="178" spans="1:19">
      <c r="A178" s="209"/>
      <c r="B178" s="209"/>
      <c r="C178" s="568">
        <v>87.5</v>
      </c>
      <c r="D178" s="568">
        <v>1</v>
      </c>
      <c r="E178" s="568">
        <v>0.99954264770000001</v>
      </c>
      <c r="F178" s="569">
        <v>6.176252477E-2</v>
      </c>
      <c r="G178" s="568"/>
      <c r="H178" s="568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</row>
    <row r="179" spans="1:19">
      <c r="A179" s="209"/>
      <c r="B179" s="209"/>
      <c r="C179" s="568">
        <v>88</v>
      </c>
      <c r="D179" s="568">
        <v>1</v>
      </c>
      <c r="E179" s="568">
        <v>0.99958398079999999</v>
      </c>
      <c r="F179" s="569">
        <v>6.6340726779999998E-2</v>
      </c>
      <c r="G179" s="568"/>
      <c r="H179" s="568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</row>
    <row r="180" spans="1:19">
      <c r="A180" s="209"/>
      <c r="B180" s="209"/>
      <c r="C180" s="568">
        <v>88.5</v>
      </c>
      <c r="D180" s="568">
        <v>1</v>
      </c>
      <c r="E180" s="568">
        <v>0.99962166139999997</v>
      </c>
      <c r="F180" s="569">
        <v>7.1154649390000005E-2</v>
      </c>
      <c r="G180" s="568"/>
      <c r="H180" s="568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</row>
    <row r="181" spans="1:19">
      <c r="A181" s="209"/>
      <c r="B181" s="209"/>
      <c r="C181" s="568">
        <v>89</v>
      </c>
      <c r="D181" s="568">
        <v>1</v>
      </c>
      <c r="E181" s="568">
        <v>0.99965600330000004</v>
      </c>
      <c r="F181" s="569">
        <v>7.6208594419999998E-2</v>
      </c>
      <c r="G181" s="568"/>
      <c r="H181" s="568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</row>
    <row r="182" spans="1:19">
      <c r="A182" s="209"/>
      <c r="B182" s="209"/>
      <c r="C182" s="568">
        <v>89.5</v>
      </c>
      <c r="D182" s="568">
        <v>1</v>
      </c>
      <c r="E182" s="568">
        <v>0.99968729420000002</v>
      </c>
      <c r="F182" s="569">
        <v>8.1506423179999996E-2</v>
      </c>
      <c r="G182" s="568"/>
      <c r="H182" s="568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</row>
    <row r="183" spans="1:19">
      <c r="A183" s="209"/>
      <c r="B183" s="209"/>
      <c r="C183" s="568">
        <v>90</v>
      </c>
      <c r="D183" s="568">
        <v>1</v>
      </c>
      <c r="E183" s="568">
        <v>0.99971579820000001</v>
      </c>
      <c r="F183" s="569">
        <v>8.7051529919999995E-2</v>
      </c>
      <c r="G183" s="568"/>
      <c r="H183" s="568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</row>
    <row r="184" spans="1:19">
      <c r="A184" s="209"/>
      <c r="B184" s="209"/>
      <c r="C184" s="568">
        <v>90.5</v>
      </c>
      <c r="D184" s="568">
        <v>1</v>
      </c>
      <c r="E184" s="568">
        <v>0.99974175700000001</v>
      </c>
      <c r="F184" s="569">
        <v>9.2846816939999993E-2</v>
      </c>
      <c r="G184" s="568"/>
      <c r="H184" s="568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</row>
    <row r="185" spans="1:19">
      <c r="A185" s="209"/>
      <c r="B185" s="209"/>
      <c r="C185" s="568">
        <v>91</v>
      </c>
      <c r="D185" s="568">
        <v>1</v>
      </c>
      <c r="E185" s="568">
        <v>0.99976539210000004</v>
      </c>
      <c r="F185" s="569">
        <v>9.8894671719999994E-2</v>
      </c>
      <c r="G185" s="568"/>
      <c r="H185" s="568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</row>
    <row r="186" spans="1:19">
      <c r="A186" s="209"/>
      <c r="B186" s="209"/>
      <c r="C186" s="568">
        <v>91.5</v>
      </c>
      <c r="D186" s="568">
        <v>1</v>
      </c>
      <c r="E186" s="568">
        <v>0.99978690650000002</v>
      </c>
      <c r="F186" s="568">
        <v>0.1051969462</v>
      </c>
      <c r="G186" s="568"/>
      <c r="H186" s="568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</row>
    <row r="187" spans="1:19">
      <c r="A187" s="209"/>
      <c r="B187" s="209"/>
      <c r="C187" s="568">
        <v>92</v>
      </c>
      <c r="D187" s="568">
        <v>1</v>
      </c>
      <c r="E187" s="568">
        <v>0.99980648569999997</v>
      </c>
      <c r="F187" s="568">
        <v>0.1117549382</v>
      </c>
      <c r="G187" s="568"/>
      <c r="H187" s="568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</row>
    <row r="188" spans="1:19">
      <c r="A188" s="209"/>
      <c r="B188" s="209"/>
      <c r="C188" s="568">
        <v>92.5</v>
      </c>
      <c r="D188" s="568">
        <v>1</v>
      </c>
      <c r="E188" s="568">
        <v>0.99982429989999999</v>
      </c>
      <c r="F188" s="568">
        <v>0.11856937519999999</v>
      </c>
      <c r="G188" s="568"/>
      <c r="H188" s="568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</row>
    <row r="189" spans="1:19">
      <c r="A189" s="209"/>
      <c r="B189" s="209"/>
      <c r="C189" s="568">
        <v>93</v>
      </c>
      <c r="D189" s="568">
        <v>1</v>
      </c>
      <c r="E189" s="568">
        <v>0.99984050440000005</v>
      </c>
      <c r="F189" s="568">
        <v>0.12564040109999999</v>
      </c>
      <c r="G189" s="568"/>
      <c r="H189" s="568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</row>
    <row r="190" spans="1:19">
      <c r="A190" s="209"/>
      <c r="B190" s="209"/>
      <c r="C190" s="568">
        <v>93.5</v>
      </c>
      <c r="D190" s="568">
        <v>1</v>
      </c>
      <c r="E190" s="568">
        <v>0.99985524140000004</v>
      </c>
      <c r="F190" s="568">
        <v>0.13296756470000001</v>
      </c>
      <c r="G190" s="568"/>
      <c r="H190" s="568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</row>
    <row r="191" spans="1:19">
      <c r="A191" s="209"/>
      <c r="B191" s="209"/>
      <c r="C191" s="568">
        <v>94</v>
      </c>
      <c r="D191" s="568">
        <v>1</v>
      </c>
      <c r="E191" s="568">
        <v>0.99986864090000005</v>
      </c>
      <c r="F191" s="568">
        <v>0.1405498117</v>
      </c>
      <c r="G191" s="568"/>
      <c r="H191" s="568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</row>
    <row r="192" spans="1:19">
      <c r="A192" s="209"/>
      <c r="B192" s="209"/>
      <c r="C192" s="568">
        <v>94.5</v>
      </c>
      <c r="D192" s="568">
        <v>1</v>
      </c>
      <c r="E192" s="568">
        <v>0.99988082160000002</v>
      </c>
      <c r="F192" s="568">
        <v>0.1483854788</v>
      </c>
      <c r="G192" s="568"/>
      <c r="H192" s="568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</row>
    <row r="193" spans="1:19">
      <c r="A193" s="209"/>
      <c r="B193" s="209"/>
      <c r="C193" s="568">
        <v>95</v>
      </c>
      <c r="D193" s="568">
        <v>1</v>
      </c>
      <c r="E193" s="568">
        <v>0.99989189209999996</v>
      </c>
      <c r="F193" s="568">
        <v>0.15647229109999999</v>
      </c>
      <c r="G193" s="568"/>
      <c r="H193" s="568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</row>
    <row r="194" spans="1:19">
      <c r="A194" s="209"/>
      <c r="B194" s="209"/>
      <c r="C194" s="568">
        <v>95.5</v>
      </c>
      <c r="D194" s="568">
        <v>1</v>
      </c>
      <c r="E194" s="568">
        <v>0.99990195140000004</v>
      </c>
      <c r="F194" s="568">
        <v>0.1648073619</v>
      </c>
      <c r="G194" s="568"/>
      <c r="H194" s="568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</row>
    <row r="195" spans="1:19">
      <c r="A195" s="209"/>
      <c r="B195" s="209"/>
      <c r="C195" s="568">
        <v>96</v>
      </c>
      <c r="D195" s="568">
        <v>1</v>
      </c>
      <c r="E195" s="568">
        <v>0.99991109010000001</v>
      </c>
      <c r="F195" s="568">
        <v>0.1733871957</v>
      </c>
      <c r="G195" s="568"/>
      <c r="H195" s="568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</row>
    <row r="196" spans="1:19">
      <c r="A196" s="209"/>
      <c r="B196" s="209"/>
      <c r="C196" s="568">
        <v>96.5</v>
      </c>
      <c r="D196" s="568">
        <v>1</v>
      </c>
      <c r="E196" s="568">
        <v>0.99991939070000002</v>
      </c>
      <c r="F196" s="568">
        <v>0.18220769310000001</v>
      </c>
      <c r="G196" s="568"/>
      <c r="H196" s="568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</row>
    <row r="197" spans="1:19">
      <c r="A197" s="209"/>
      <c r="B197" s="209"/>
      <c r="C197" s="568">
        <v>97</v>
      </c>
      <c r="D197" s="568">
        <v>1</v>
      </c>
      <c r="E197" s="568">
        <v>0.99992692859999999</v>
      </c>
      <c r="F197" s="568">
        <v>0.19126415990000001</v>
      </c>
      <c r="G197" s="568"/>
      <c r="H197" s="568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</row>
    <row r="198" spans="1:19">
      <c r="A198" s="209"/>
      <c r="B198" s="209"/>
      <c r="C198" s="568">
        <v>97.5</v>
      </c>
      <c r="D198" s="568">
        <v>1</v>
      </c>
      <c r="E198" s="568">
        <v>0.99993377260000005</v>
      </c>
      <c r="F198" s="568">
        <v>0.20055131709999999</v>
      </c>
      <c r="G198" s="568"/>
      <c r="H198" s="568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</row>
    <row r="199" spans="1:19">
      <c r="A199" s="209"/>
      <c r="B199" s="209"/>
      <c r="C199" s="568">
        <v>98</v>
      </c>
      <c r="D199" s="568">
        <v>1</v>
      </c>
      <c r="E199" s="568">
        <v>0.99993998529999994</v>
      </c>
      <c r="F199" s="568">
        <v>0.21006331510000001</v>
      </c>
      <c r="G199" s="568"/>
      <c r="H199" s="568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</row>
    <row r="200" spans="1:19">
      <c r="A200" s="209"/>
      <c r="B200" s="209"/>
      <c r="C200" s="568">
        <v>98.5</v>
      </c>
      <c r="D200" s="568">
        <v>1</v>
      </c>
      <c r="E200" s="568">
        <v>0.99994562389999997</v>
      </c>
      <c r="F200" s="568">
        <v>0.2197937496</v>
      </c>
      <c r="G200" s="568"/>
      <c r="H200" s="568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</row>
    <row r="201" spans="1:19">
      <c r="A201" s="209"/>
      <c r="B201" s="209"/>
      <c r="C201" s="568">
        <v>99</v>
      </c>
      <c r="D201" s="568">
        <v>1</v>
      </c>
      <c r="E201" s="568">
        <v>0.99995074049999999</v>
      </c>
      <c r="F201" s="568">
        <v>0.22973567959999999</v>
      </c>
      <c r="G201" s="568"/>
      <c r="H201" s="568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</row>
    <row r="202" spans="1:19">
      <c r="A202" s="209"/>
      <c r="B202" s="209"/>
      <c r="C202" s="568">
        <v>99.5</v>
      </c>
      <c r="D202" s="568">
        <v>1</v>
      </c>
      <c r="E202" s="568">
        <v>0.99995538260000005</v>
      </c>
      <c r="F202" s="568">
        <v>0.2398816486</v>
      </c>
      <c r="G202" s="568"/>
      <c r="H202" s="568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</row>
    <row r="203" spans="1:19">
      <c r="A203" s="209"/>
      <c r="B203" s="209"/>
      <c r="C203" s="568">
        <v>100</v>
      </c>
      <c r="D203" s="568">
        <v>1</v>
      </c>
      <c r="E203" s="568">
        <v>0.99995959339999996</v>
      </c>
      <c r="F203" s="568">
        <v>0.2502237074</v>
      </c>
      <c r="G203" s="568"/>
      <c r="H203" s="568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</row>
    <row r="204" spans="1:19">
      <c r="A204" s="209"/>
      <c r="B204" s="209"/>
      <c r="C204" s="568">
        <v>100.5</v>
      </c>
      <c r="D204" s="568">
        <v>1</v>
      </c>
      <c r="E204" s="568">
        <v>0.99996341229999997</v>
      </c>
      <c r="F204" s="568">
        <v>0.26075343870000001</v>
      </c>
      <c r="G204" s="568"/>
      <c r="H204" s="568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</row>
    <row r="205" spans="1:19">
      <c r="A205" s="209"/>
      <c r="B205" s="209"/>
      <c r="C205" s="568">
        <v>101</v>
      </c>
      <c r="D205" s="568">
        <v>1</v>
      </c>
      <c r="E205" s="568">
        <v>0.99996687520000005</v>
      </c>
      <c r="F205" s="568">
        <v>0.27146198399999999</v>
      </c>
      <c r="G205" s="568"/>
      <c r="H205" s="568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</row>
    <row r="206" spans="1:19">
      <c r="A206" s="209"/>
      <c r="B206" s="209"/>
      <c r="C206" s="568">
        <v>101.5</v>
      </c>
      <c r="D206" s="568">
        <v>1</v>
      </c>
      <c r="E206" s="568">
        <v>0.99997001480000003</v>
      </c>
      <c r="F206" s="568">
        <v>0.28234007179999998</v>
      </c>
      <c r="G206" s="568"/>
      <c r="H206" s="568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</row>
    <row r="207" spans="1:19">
      <c r="A207" s="209"/>
      <c r="B207" s="209"/>
      <c r="C207" s="568">
        <v>102</v>
      </c>
      <c r="D207" s="568">
        <v>1</v>
      </c>
      <c r="E207" s="568">
        <v>0.99997286070000002</v>
      </c>
      <c r="F207" s="568">
        <v>0.29337804810000001</v>
      </c>
      <c r="G207" s="568"/>
      <c r="H207" s="568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</row>
    <row r="208" spans="1:19">
      <c r="A208" s="209"/>
      <c r="B208" s="209"/>
      <c r="C208" s="568">
        <v>102.5</v>
      </c>
      <c r="D208" s="568">
        <v>1</v>
      </c>
      <c r="E208" s="568">
        <v>0.99997544000000005</v>
      </c>
      <c r="F208" s="568">
        <v>0.3045659067</v>
      </c>
      <c r="G208" s="568"/>
      <c r="H208" s="568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</row>
    <row r="209" spans="1:19">
      <c r="A209" s="209"/>
      <c r="B209" s="209"/>
      <c r="C209" s="568">
        <v>103</v>
      </c>
      <c r="D209" s="568">
        <v>1</v>
      </c>
      <c r="E209" s="568">
        <v>0.99997777720000003</v>
      </c>
      <c r="F209" s="568">
        <v>0.31589332250000002</v>
      </c>
      <c r="G209" s="568"/>
      <c r="H209" s="568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</row>
    <row r="210" spans="1:19">
      <c r="A210" s="209"/>
      <c r="B210" s="209"/>
      <c r="C210" s="568">
        <v>103.5</v>
      </c>
      <c r="D210" s="568">
        <v>1</v>
      </c>
      <c r="E210" s="568">
        <v>0.99997989490000005</v>
      </c>
      <c r="F210" s="568">
        <v>0.32734968399999997</v>
      </c>
      <c r="G210" s="568"/>
      <c r="H210" s="568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</row>
    <row r="211" spans="1:19">
      <c r="A211" s="209"/>
      <c r="B211" s="209"/>
      <c r="C211" s="568">
        <v>104</v>
      </c>
      <c r="D211" s="568">
        <v>1</v>
      </c>
      <c r="E211" s="568">
        <v>0.99998181320000001</v>
      </c>
      <c r="F211" s="568">
        <v>0.33892412820000001</v>
      </c>
      <c r="G211" s="568"/>
      <c r="H211" s="568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</row>
    <row r="212" spans="1:19">
      <c r="A212" s="209"/>
      <c r="B212" s="209"/>
      <c r="C212" s="568">
        <v>104.5</v>
      </c>
      <c r="D212" s="568">
        <v>1</v>
      </c>
      <c r="E212" s="568">
        <v>0.9999835507</v>
      </c>
      <c r="F212" s="568">
        <v>0.35060557469999998</v>
      </c>
      <c r="G212" s="568"/>
      <c r="H212" s="568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</row>
    <row r="213" spans="1:19">
      <c r="A213" s="209"/>
      <c r="B213" s="209"/>
      <c r="C213" s="568">
        <v>105</v>
      </c>
      <c r="D213" s="568">
        <v>1</v>
      </c>
      <c r="E213" s="568">
        <v>0.99998512409999996</v>
      </c>
      <c r="F213" s="568">
        <v>0.36238276120000001</v>
      </c>
      <c r="G213" s="568"/>
      <c r="H213" s="568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</row>
    <row r="214" spans="1:19">
      <c r="A214" s="209"/>
      <c r="B214" s="209"/>
      <c r="C214" s="568">
        <v>105.5</v>
      </c>
      <c r="D214" s="568">
        <v>1</v>
      </c>
      <c r="E214" s="568">
        <v>0.99998654890000005</v>
      </c>
      <c r="F214" s="568">
        <v>0.37424427840000002</v>
      </c>
      <c r="G214" s="568"/>
      <c r="H214" s="568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</row>
    <row r="215" spans="1:19">
      <c r="A215" s="209"/>
      <c r="B215" s="209"/>
      <c r="C215" s="568">
        <v>106</v>
      </c>
      <c r="D215" s="568">
        <v>1</v>
      </c>
      <c r="E215" s="568">
        <v>0.99998783869999996</v>
      </c>
      <c r="F215" s="568">
        <v>0.38617860590000003</v>
      </c>
      <c r="G215" s="568"/>
      <c r="H215" s="568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</row>
    <row r="216" spans="1:19">
      <c r="A216" s="209"/>
      <c r="B216" s="209"/>
      <c r="C216" s="568">
        <v>106.5</v>
      </c>
      <c r="D216" s="568">
        <v>1</v>
      </c>
      <c r="E216" s="568">
        <v>0.99998900619999997</v>
      </c>
      <c r="F216" s="568">
        <v>0.3981741466</v>
      </c>
      <c r="G216" s="568"/>
      <c r="H216" s="568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</row>
    <row r="217" spans="1:19">
      <c r="A217" s="209"/>
      <c r="B217" s="209"/>
      <c r="C217" s="568">
        <v>107</v>
      </c>
      <c r="D217" s="568">
        <v>1</v>
      </c>
      <c r="E217" s="568">
        <v>0.99999006290000003</v>
      </c>
      <c r="F217" s="568">
        <v>0.41021926250000001</v>
      </c>
      <c r="G217" s="568"/>
      <c r="H217" s="568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</row>
    <row r="218" spans="1:19">
      <c r="A218" s="209"/>
      <c r="B218" s="209"/>
      <c r="C218" s="568">
        <v>107.5</v>
      </c>
      <c r="D218" s="568">
        <v>1</v>
      </c>
      <c r="E218" s="568">
        <v>0.9999910192</v>
      </c>
      <c r="F218" s="568">
        <v>0.42230230829999998</v>
      </c>
      <c r="G218" s="568"/>
      <c r="H218" s="568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</row>
    <row r="219" spans="1:19">
      <c r="A219" s="209"/>
      <c r="B219" s="209"/>
      <c r="C219" s="568">
        <v>108</v>
      </c>
      <c r="D219" s="568">
        <v>1</v>
      </c>
      <c r="E219" s="568">
        <v>0.99999188439999998</v>
      </c>
      <c r="F219" s="568">
        <v>0.4344116656</v>
      </c>
      <c r="G219" s="568"/>
      <c r="H219" s="568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</row>
    <row r="220" spans="1:19">
      <c r="A220" s="209"/>
      <c r="B220" s="209"/>
      <c r="C220" s="568">
        <v>108.5</v>
      </c>
      <c r="D220" s="568">
        <v>1</v>
      </c>
      <c r="E220" s="568">
        <v>0.99999266710000001</v>
      </c>
      <c r="F220" s="568">
        <v>0.44653577579999998</v>
      </c>
      <c r="G220" s="568"/>
      <c r="H220" s="568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</row>
    <row r="221" spans="1:19">
      <c r="A221" s="209"/>
      <c r="B221" s="209"/>
      <c r="C221" s="568">
        <v>109</v>
      </c>
      <c r="D221" s="568">
        <v>1</v>
      </c>
      <c r="E221" s="568">
        <v>0.99999337519999998</v>
      </c>
      <c r="F221" s="568">
        <v>0.4586631719</v>
      </c>
      <c r="G221" s="568"/>
      <c r="H221" s="568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</row>
    <row r="222" spans="1:19">
      <c r="A222" s="209"/>
      <c r="B222" s="209"/>
      <c r="C222" s="568">
        <v>109.5</v>
      </c>
      <c r="D222" s="568">
        <v>1</v>
      </c>
      <c r="E222" s="568">
        <v>0.99999401560000001</v>
      </c>
      <c r="F222" s="568">
        <v>0.47078250980000003</v>
      </c>
      <c r="G222" s="568"/>
      <c r="H222" s="568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</row>
    <row r="223" spans="1:19">
      <c r="A223" s="209"/>
      <c r="B223" s="209"/>
      <c r="C223" s="568">
        <v>110</v>
      </c>
      <c r="D223" s="568">
        <v>1</v>
      </c>
      <c r="E223" s="568">
        <v>0.99999459469999996</v>
      </c>
      <c r="F223" s="568">
        <v>0.48288259820000001</v>
      </c>
      <c r="G223" s="568"/>
      <c r="H223" s="568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</row>
    <row r="224" spans="1:19">
      <c r="A224" s="209"/>
      <c r="B224" s="209"/>
      <c r="C224" s="568">
        <v>110.5</v>
      </c>
      <c r="D224" s="568">
        <v>1</v>
      </c>
      <c r="E224" s="568">
        <v>0.99999511829999999</v>
      </c>
      <c r="F224" s="568">
        <v>0.4949524267</v>
      </c>
      <c r="G224" s="568"/>
      <c r="H224" s="568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</row>
    <row r="225" spans="1:19">
      <c r="A225" s="209"/>
      <c r="B225" s="209"/>
      <c r="C225" s="568">
        <v>111</v>
      </c>
      <c r="D225" s="568">
        <v>1</v>
      </c>
      <c r="E225" s="568">
        <v>0.99999559169999996</v>
      </c>
      <c r="F225" s="568">
        <v>0.50698119330000002</v>
      </c>
      <c r="G225" s="568"/>
      <c r="H225" s="568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</row>
    <row r="226" spans="1:19">
      <c r="A226" s="209"/>
      <c r="B226" s="209"/>
      <c r="C226" s="568">
        <v>111.5</v>
      </c>
      <c r="D226" s="568">
        <v>1</v>
      </c>
      <c r="E226" s="568">
        <v>0.99999601959999995</v>
      </c>
      <c r="F226" s="568">
        <v>0.51895833030000005</v>
      </c>
      <c r="G226" s="568"/>
      <c r="H226" s="568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</row>
    <row r="227" spans="1:19">
      <c r="A227" s="209"/>
      <c r="B227" s="209"/>
      <c r="C227" s="568">
        <v>112</v>
      </c>
      <c r="D227" s="568">
        <v>1</v>
      </c>
      <c r="E227" s="568">
        <v>0.99999640639999998</v>
      </c>
      <c r="F227" s="568">
        <v>0.53087352799999998</v>
      </c>
      <c r="G227" s="568"/>
      <c r="H227" s="568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</row>
    <row r="228" spans="1:19">
      <c r="A228" s="209"/>
      <c r="B228" s="209"/>
      <c r="C228" s="568">
        <v>112.5</v>
      </c>
      <c r="D228" s="568">
        <v>1</v>
      </c>
      <c r="E228" s="568">
        <v>0.99999675590000003</v>
      </c>
      <c r="F228" s="568">
        <v>0.54271675779999995</v>
      </c>
      <c r="G228" s="568"/>
      <c r="H228" s="568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</row>
    <row r="229" spans="1:19">
      <c r="A229" s="209"/>
      <c r="B229" s="209"/>
      <c r="C229" s="568">
        <v>113</v>
      </c>
      <c r="D229" s="568">
        <v>1</v>
      </c>
      <c r="E229" s="568">
        <v>0.99999707179999997</v>
      </c>
      <c r="F229" s="568">
        <v>0.55447829289999995</v>
      </c>
      <c r="G229" s="568"/>
      <c r="H229" s="568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</row>
    <row r="230" spans="1:19">
      <c r="A230" s="209"/>
      <c r="B230" s="209"/>
      <c r="C230" s="568">
        <v>113.5</v>
      </c>
      <c r="D230" s="568">
        <v>1</v>
      </c>
      <c r="E230" s="568">
        <v>0.99999735720000005</v>
      </c>
      <c r="F230" s="568">
        <v>0.56614872760000001</v>
      </c>
      <c r="G230" s="568"/>
      <c r="H230" s="568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</row>
    <row r="231" spans="1:19">
      <c r="A231" s="209"/>
      <c r="B231" s="209"/>
      <c r="C231" s="568">
        <v>114</v>
      </c>
      <c r="D231" s="568">
        <v>1</v>
      </c>
      <c r="E231" s="568">
        <v>0.99999761509999996</v>
      </c>
      <c r="F231" s="568">
        <v>0.5777189948</v>
      </c>
      <c r="G231" s="568"/>
      <c r="H231" s="568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</row>
    <row r="232" spans="1:19">
      <c r="A232" s="209"/>
      <c r="B232" s="209"/>
      <c r="C232" s="568">
        <v>114.5</v>
      </c>
      <c r="D232" s="568">
        <v>1</v>
      </c>
      <c r="E232" s="568">
        <v>0.99999784800000002</v>
      </c>
      <c r="F232" s="568">
        <v>0.58918038230000003</v>
      </c>
      <c r="G232" s="568"/>
      <c r="H232" s="568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</row>
    <row r="233" spans="1:19">
      <c r="A233" s="209"/>
      <c r="B233" s="209"/>
      <c r="C233" s="568">
        <v>115</v>
      </c>
      <c r="D233" s="568">
        <v>1</v>
      </c>
      <c r="E233" s="568">
        <v>0.99999805829999999</v>
      </c>
      <c r="F233" s="568">
        <v>0.60052454619999995</v>
      </c>
      <c r="G233" s="568"/>
      <c r="H233" s="568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</row>
    <row r="234" spans="1:19">
      <c r="A234" s="209"/>
      <c r="B234" s="209"/>
      <c r="C234" s="568">
        <v>115.5</v>
      </c>
      <c r="D234" s="568">
        <v>1</v>
      </c>
      <c r="E234" s="568">
        <v>0.99999824829999995</v>
      </c>
      <c r="F234" s="568">
        <v>0.61174352409999999</v>
      </c>
      <c r="G234" s="568"/>
      <c r="H234" s="568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</row>
    <row r="235" spans="1:19">
      <c r="A235" s="209"/>
      <c r="B235" s="209"/>
      <c r="C235" s="568">
        <v>116</v>
      </c>
      <c r="D235" s="568">
        <v>1</v>
      </c>
      <c r="E235" s="568">
        <v>0.99999841990000005</v>
      </c>
      <c r="F235" s="568">
        <v>0.62282974530000002</v>
      </c>
      <c r="G235" s="568"/>
      <c r="H235" s="568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</row>
    <row r="236" spans="1:19">
      <c r="A236" s="209"/>
      <c r="B236" s="209"/>
      <c r="C236" s="568">
        <v>116.5</v>
      </c>
      <c r="D236" s="568">
        <v>1</v>
      </c>
      <c r="E236" s="568">
        <v>0.99999857479999998</v>
      </c>
      <c r="F236" s="568">
        <v>0.63377604030000001</v>
      </c>
      <c r="G236" s="568"/>
      <c r="H236" s="568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</row>
    <row r="237" spans="1:19">
      <c r="A237" s="209"/>
      <c r="B237" s="209"/>
      <c r="C237" s="568">
        <v>117</v>
      </c>
      <c r="D237" s="568">
        <v>1</v>
      </c>
      <c r="E237" s="568">
        <v>0.9999987146</v>
      </c>
      <c r="F237" s="568">
        <v>0.64457564779999998</v>
      </c>
      <c r="G237" s="568"/>
      <c r="H237" s="568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</row>
    <row r="238" spans="1:19">
      <c r="A238" s="209"/>
      <c r="B238" s="209"/>
      <c r="C238" s="568">
        <v>117.5</v>
      </c>
      <c r="D238" s="568">
        <v>1</v>
      </c>
      <c r="E238" s="568">
        <v>0.99999884090000002</v>
      </c>
      <c r="F238" s="568">
        <v>0.65522222100000005</v>
      </c>
      <c r="G238" s="568"/>
      <c r="H238" s="568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</row>
    <row r="239" spans="1:19">
      <c r="A239" s="209"/>
      <c r="B239" s="209"/>
      <c r="C239" s="568">
        <v>118</v>
      </c>
      <c r="D239" s="568">
        <v>1</v>
      </c>
      <c r="E239" s="568">
        <v>0.99999895480000001</v>
      </c>
      <c r="F239" s="568">
        <v>0.66570983149999996</v>
      </c>
      <c r="G239" s="568"/>
      <c r="H239" s="568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</row>
    <row r="240" spans="1:19">
      <c r="A240" s="209"/>
      <c r="B240" s="209"/>
      <c r="C240" s="568">
        <v>118.5</v>
      </c>
      <c r="D240" s="568">
        <v>1</v>
      </c>
      <c r="E240" s="568">
        <v>0.99999905769999997</v>
      </c>
      <c r="F240" s="568">
        <v>0.67603297159999998</v>
      </c>
      <c r="G240" s="568"/>
      <c r="H240" s="568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</row>
    <row r="241" spans="1:19">
      <c r="A241" s="209"/>
      <c r="B241" s="209"/>
      <c r="C241" s="568">
        <v>119</v>
      </c>
      <c r="D241" s="568">
        <v>1</v>
      </c>
      <c r="E241" s="568">
        <v>0.99999915049999999</v>
      </c>
      <c r="F241" s="568">
        <v>0.68618655520000005</v>
      </c>
      <c r="G241" s="568"/>
      <c r="H241" s="568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</row>
    <row r="242" spans="1:19">
      <c r="A242" s="209"/>
      <c r="B242" s="209"/>
      <c r="C242" s="568">
        <v>119.5</v>
      </c>
      <c r="D242" s="568">
        <v>1</v>
      </c>
      <c r="E242" s="568">
        <v>0.99999923420000003</v>
      </c>
      <c r="F242" s="568">
        <v>0.69616591640000003</v>
      </c>
      <c r="G242" s="568"/>
      <c r="H242" s="568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</row>
    <row r="243" spans="1:19">
      <c r="A243" s="209"/>
      <c r="B243" s="209"/>
      <c r="C243" s="568">
        <v>120</v>
      </c>
      <c r="D243" s="568">
        <v>1</v>
      </c>
      <c r="E243" s="568">
        <v>0.99999930969999995</v>
      </c>
      <c r="F243" s="568">
        <v>0.70596680649999999</v>
      </c>
      <c r="G243" s="568"/>
      <c r="H243" s="568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</row>
    <row r="244" spans="1:19">
      <c r="A244" s="209"/>
      <c r="B244" s="209"/>
      <c r="C244" s="568"/>
      <c r="D244" s="568"/>
      <c r="E244" s="568"/>
      <c r="F244" s="568"/>
      <c r="G244" s="568"/>
      <c r="H244" s="568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</row>
    <row r="245" spans="1:19">
      <c r="A245" s="209"/>
      <c r="B245" s="209"/>
      <c r="C245" s="568"/>
      <c r="D245" s="568"/>
      <c r="E245" s="568"/>
      <c r="F245" s="568"/>
      <c r="G245" s="568"/>
      <c r="H245" s="568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</row>
    <row r="246" spans="1:19"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</row>
    <row r="247" spans="1:19"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</row>
    <row r="248" spans="1:19"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08_09_10</vt:lpstr>
      <vt:lpstr>11_SFR</vt:lpstr>
      <vt:lpstr>13</vt:lpstr>
      <vt:lpstr>12</vt:lpstr>
      <vt:lpstr>14</vt:lpstr>
      <vt:lpstr>Jocopo</vt:lpstr>
      <vt:lpstr>15</vt:lpstr>
      <vt:lpstr>16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2025-05-06T18:06:05Z</dcterms:modified>
</cp:coreProperties>
</file>