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15_REPOS\02_Beta-Me_GMDSI\_XLS\"/>
    </mc:Choice>
  </mc:AlternateContent>
  <xr:revisionPtr revIDLastSave="0" documentId="13_ncr:1_{D3B947B1-DA2F-46E0-846D-D2CF580EDFEE}" xr6:coauthVersionLast="47" xr6:coauthVersionMax="47" xr10:uidLastSave="{00000000-0000-0000-0000-000000000000}"/>
  <bookViews>
    <workbookView xWindow="-120" yWindow="-120" windowWidth="29040" windowHeight="16440" xr2:uid="{9419D298-B8AB-470D-8460-76A9D90F074F}"/>
  </bookViews>
  <sheets>
    <sheet name="Time Ser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31" i="1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J56" i="1" s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J81" i="1" s="1"/>
  <c r="H82" i="1"/>
  <c r="J82" i="1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J106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J131" i="1" s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56" i="1" s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J181" i="1" s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J206" i="1" s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J231" i="1" s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J256" i="1" s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J281" i="1" s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J306" i="1" s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6" i="1"/>
  <c r="AB4" i="1"/>
  <c r="AA4" i="1"/>
  <c r="Q3" i="1"/>
  <c r="B3" i="1"/>
  <c r="G4" i="1"/>
  <c r="G102" i="1" s="1"/>
  <c r="I102" i="1" s="1"/>
  <c r="B332" i="1"/>
  <c r="U330" i="1"/>
  <c r="W330" i="1" s="1"/>
  <c r="S330" i="1"/>
  <c r="U329" i="1"/>
  <c r="W329" i="1" s="1"/>
  <c r="S329" i="1"/>
  <c r="U328" i="1"/>
  <c r="W328" i="1" s="1"/>
  <c r="S328" i="1"/>
  <c r="U327" i="1"/>
  <c r="W327" i="1" s="1"/>
  <c r="S327" i="1"/>
  <c r="U326" i="1"/>
  <c r="W326" i="1" s="1"/>
  <c r="S326" i="1"/>
  <c r="U325" i="1"/>
  <c r="W325" i="1" s="1"/>
  <c r="S325" i="1"/>
  <c r="U324" i="1"/>
  <c r="W324" i="1" s="1"/>
  <c r="S324" i="1"/>
  <c r="U323" i="1"/>
  <c r="W323" i="1" s="1"/>
  <c r="S323" i="1"/>
  <c r="U322" i="1"/>
  <c r="W322" i="1" s="1"/>
  <c r="S322" i="1"/>
  <c r="U321" i="1"/>
  <c r="W321" i="1" s="1"/>
  <c r="S321" i="1"/>
  <c r="U320" i="1"/>
  <c r="W320" i="1" s="1"/>
  <c r="S320" i="1"/>
  <c r="U319" i="1"/>
  <c r="W319" i="1" s="1"/>
  <c r="S319" i="1"/>
  <c r="U318" i="1"/>
  <c r="W318" i="1" s="1"/>
  <c r="S318" i="1"/>
  <c r="U317" i="1"/>
  <c r="W317" i="1" s="1"/>
  <c r="S317" i="1"/>
  <c r="U316" i="1"/>
  <c r="W316" i="1" s="1"/>
  <c r="S316" i="1"/>
  <c r="U315" i="1"/>
  <c r="W315" i="1" s="1"/>
  <c r="S315" i="1"/>
  <c r="U314" i="1"/>
  <c r="W314" i="1" s="1"/>
  <c r="S314" i="1"/>
  <c r="U313" i="1"/>
  <c r="W313" i="1" s="1"/>
  <c r="S313" i="1"/>
  <c r="U312" i="1"/>
  <c r="W312" i="1" s="1"/>
  <c r="S312" i="1"/>
  <c r="U311" i="1"/>
  <c r="W311" i="1" s="1"/>
  <c r="S311" i="1"/>
  <c r="U310" i="1"/>
  <c r="W310" i="1" s="1"/>
  <c r="S310" i="1"/>
  <c r="U309" i="1"/>
  <c r="W309" i="1" s="1"/>
  <c r="S309" i="1"/>
  <c r="U308" i="1"/>
  <c r="W308" i="1" s="1"/>
  <c r="S308" i="1"/>
  <c r="U307" i="1"/>
  <c r="W307" i="1" s="1"/>
  <c r="S307" i="1"/>
  <c r="U306" i="1"/>
  <c r="S306" i="1"/>
  <c r="U305" i="1"/>
  <c r="W305" i="1" s="1"/>
  <c r="S305" i="1"/>
  <c r="U304" i="1"/>
  <c r="W304" i="1" s="1"/>
  <c r="S304" i="1"/>
  <c r="U303" i="1"/>
  <c r="W303" i="1" s="1"/>
  <c r="S303" i="1"/>
  <c r="U302" i="1"/>
  <c r="W302" i="1" s="1"/>
  <c r="S302" i="1"/>
  <c r="U301" i="1"/>
  <c r="W301" i="1" s="1"/>
  <c r="S301" i="1"/>
  <c r="U300" i="1"/>
  <c r="W300" i="1" s="1"/>
  <c r="S300" i="1"/>
  <c r="U299" i="1"/>
  <c r="W299" i="1" s="1"/>
  <c r="S299" i="1"/>
  <c r="U298" i="1"/>
  <c r="W298" i="1" s="1"/>
  <c r="S298" i="1"/>
  <c r="U297" i="1"/>
  <c r="W297" i="1" s="1"/>
  <c r="S297" i="1"/>
  <c r="U296" i="1"/>
  <c r="W296" i="1" s="1"/>
  <c r="S296" i="1"/>
  <c r="U295" i="1"/>
  <c r="W295" i="1" s="1"/>
  <c r="S295" i="1"/>
  <c r="U294" i="1"/>
  <c r="W294" i="1" s="1"/>
  <c r="S294" i="1"/>
  <c r="U293" i="1"/>
  <c r="W293" i="1" s="1"/>
  <c r="S293" i="1"/>
  <c r="U292" i="1"/>
  <c r="W292" i="1" s="1"/>
  <c r="S292" i="1"/>
  <c r="U291" i="1"/>
  <c r="W291" i="1" s="1"/>
  <c r="S291" i="1"/>
  <c r="U290" i="1"/>
  <c r="W290" i="1" s="1"/>
  <c r="S290" i="1"/>
  <c r="U289" i="1"/>
  <c r="W289" i="1" s="1"/>
  <c r="S289" i="1"/>
  <c r="U288" i="1"/>
  <c r="W288" i="1" s="1"/>
  <c r="S288" i="1"/>
  <c r="U287" i="1"/>
  <c r="W287" i="1" s="1"/>
  <c r="S287" i="1"/>
  <c r="U286" i="1"/>
  <c r="W286" i="1" s="1"/>
  <c r="S286" i="1"/>
  <c r="U285" i="1"/>
  <c r="W285" i="1" s="1"/>
  <c r="S285" i="1"/>
  <c r="U284" i="1"/>
  <c r="W284" i="1" s="1"/>
  <c r="S284" i="1"/>
  <c r="U283" i="1"/>
  <c r="W283" i="1" s="1"/>
  <c r="S283" i="1"/>
  <c r="U282" i="1"/>
  <c r="W282" i="1" s="1"/>
  <c r="S282" i="1"/>
  <c r="U281" i="1"/>
  <c r="S281" i="1"/>
  <c r="U280" i="1"/>
  <c r="W280" i="1" s="1"/>
  <c r="S280" i="1"/>
  <c r="U279" i="1"/>
  <c r="W279" i="1" s="1"/>
  <c r="S279" i="1"/>
  <c r="U278" i="1"/>
  <c r="W278" i="1" s="1"/>
  <c r="S278" i="1"/>
  <c r="U277" i="1"/>
  <c r="W277" i="1" s="1"/>
  <c r="S277" i="1"/>
  <c r="U276" i="1"/>
  <c r="W276" i="1" s="1"/>
  <c r="S276" i="1"/>
  <c r="U275" i="1"/>
  <c r="W275" i="1" s="1"/>
  <c r="S275" i="1"/>
  <c r="U274" i="1"/>
  <c r="W274" i="1" s="1"/>
  <c r="S274" i="1"/>
  <c r="U273" i="1"/>
  <c r="W273" i="1" s="1"/>
  <c r="S273" i="1"/>
  <c r="U272" i="1"/>
  <c r="W272" i="1" s="1"/>
  <c r="S272" i="1"/>
  <c r="U271" i="1"/>
  <c r="W271" i="1" s="1"/>
  <c r="S271" i="1"/>
  <c r="U270" i="1"/>
  <c r="W270" i="1" s="1"/>
  <c r="S270" i="1"/>
  <c r="U269" i="1"/>
  <c r="W269" i="1" s="1"/>
  <c r="S269" i="1"/>
  <c r="U268" i="1"/>
  <c r="W268" i="1" s="1"/>
  <c r="S268" i="1"/>
  <c r="U267" i="1"/>
  <c r="W267" i="1" s="1"/>
  <c r="S267" i="1"/>
  <c r="U266" i="1"/>
  <c r="W266" i="1" s="1"/>
  <c r="S266" i="1"/>
  <c r="U265" i="1"/>
  <c r="W265" i="1" s="1"/>
  <c r="S265" i="1"/>
  <c r="U264" i="1"/>
  <c r="W264" i="1" s="1"/>
  <c r="S264" i="1"/>
  <c r="U263" i="1"/>
  <c r="W263" i="1" s="1"/>
  <c r="S263" i="1"/>
  <c r="U262" i="1"/>
  <c r="W262" i="1" s="1"/>
  <c r="S262" i="1"/>
  <c r="U261" i="1"/>
  <c r="W261" i="1" s="1"/>
  <c r="S261" i="1"/>
  <c r="U260" i="1"/>
  <c r="W260" i="1" s="1"/>
  <c r="S260" i="1"/>
  <c r="U259" i="1"/>
  <c r="W259" i="1" s="1"/>
  <c r="S259" i="1"/>
  <c r="U258" i="1"/>
  <c r="W258" i="1" s="1"/>
  <c r="S258" i="1"/>
  <c r="U257" i="1"/>
  <c r="W257" i="1" s="1"/>
  <c r="S257" i="1"/>
  <c r="U256" i="1"/>
  <c r="S256" i="1"/>
  <c r="U255" i="1"/>
  <c r="W255" i="1" s="1"/>
  <c r="S255" i="1"/>
  <c r="U254" i="1"/>
  <c r="W254" i="1" s="1"/>
  <c r="S254" i="1"/>
  <c r="U253" i="1"/>
  <c r="W253" i="1" s="1"/>
  <c r="S253" i="1"/>
  <c r="U252" i="1"/>
  <c r="W252" i="1" s="1"/>
  <c r="S252" i="1"/>
  <c r="U251" i="1"/>
  <c r="W251" i="1" s="1"/>
  <c r="S251" i="1"/>
  <c r="U250" i="1"/>
  <c r="W250" i="1" s="1"/>
  <c r="S250" i="1"/>
  <c r="U249" i="1"/>
  <c r="W249" i="1" s="1"/>
  <c r="S249" i="1"/>
  <c r="U248" i="1"/>
  <c r="W248" i="1" s="1"/>
  <c r="S248" i="1"/>
  <c r="U247" i="1"/>
  <c r="W247" i="1" s="1"/>
  <c r="S247" i="1"/>
  <c r="U246" i="1"/>
  <c r="W246" i="1" s="1"/>
  <c r="S246" i="1"/>
  <c r="U245" i="1"/>
  <c r="W245" i="1" s="1"/>
  <c r="S245" i="1"/>
  <c r="U244" i="1"/>
  <c r="W244" i="1" s="1"/>
  <c r="S244" i="1"/>
  <c r="U243" i="1"/>
  <c r="W243" i="1" s="1"/>
  <c r="S243" i="1"/>
  <c r="U242" i="1"/>
  <c r="W242" i="1" s="1"/>
  <c r="S242" i="1"/>
  <c r="U241" i="1"/>
  <c r="W241" i="1" s="1"/>
  <c r="S241" i="1"/>
  <c r="U240" i="1"/>
  <c r="W240" i="1" s="1"/>
  <c r="S240" i="1"/>
  <c r="U239" i="1"/>
  <c r="W239" i="1" s="1"/>
  <c r="S239" i="1"/>
  <c r="U238" i="1"/>
  <c r="W238" i="1" s="1"/>
  <c r="S238" i="1"/>
  <c r="U237" i="1"/>
  <c r="W237" i="1" s="1"/>
  <c r="S237" i="1"/>
  <c r="U236" i="1"/>
  <c r="W236" i="1" s="1"/>
  <c r="S236" i="1"/>
  <c r="U235" i="1"/>
  <c r="W235" i="1" s="1"/>
  <c r="S235" i="1"/>
  <c r="U234" i="1"/>
  <c r="W234" i="1" s="1"/>
  <c r="S234" i="1"/>
  <c r="U233" i="1"/>
  <c r="W233" i="1" s="1"/>
  <c r="S233" i="1"/>
  <c r="U232" i="1"/>
  <c r="W232" i="1" s="1"/>
  <c r="S232" i="1"/>
  <c r="U231" i="1"/>
  <c r="S231" i="1"/>
  <c r="U230" i="1"/>
  <c r="W230" i="1" s="1"/>
  <c r="S230" i="1"/>
  <c r="U229" i="1"/>
  <c r="W229" i="1" s="1"/>
  <c r="S229" i="1"/>
  <c r="U228" i="1"/>
  <c r="W228" i="1" s="1"/>
  <c r="S228" i="1"/>
  <c r="U227" i="1"/>
  <c r="W227" i="1" s="1"/>
  <c r="S227" i="1"/>
  <c r="U226" i="1"/>
  <c r="W226" i="1" s="1"/>
  <c r="S226" i="1"/>
  <c r="U225" i="1"/>
  <c r="W225" i="1" s="1"/>
  <c r="S225" i="1"/>
  <c r="U224" i="1"/>
  <c r="W224" i="1" s="1"/>
  <c r="S224" i="1"/>
  <c r="U223" i="1"/>
  <c r="W223" i="1" s="1"/>
  <c r="S223" i="1"/>
  <c r="U222" i="1"/>
  <c r="W222" i="1" s="1"/>
  <c r="S222" i="1"/>
  <c r="U221" i="1"/>
  <c r="W221" i="1" s="1"/>
  <c r="S221" i="1"/>
  <c r="U220" i="1"/>
  <c r="W220" i="1" s="1"/>
  <c r="S220" i="1"/>
  <c r="U219" i="1"/>
  <c r="W219" i="1" s="1"/>
  <c r="S219" i="1"/>
  <c r="U218" i="1"/>
  <c r="W218" i="1" s="1"/>
  <c r="S218" i="1"/>
  <c r="U217" i="1"/>
  <c r="W217" i="1" s="1"/>
  <c r="S217" i="1"/>
  <c r="U216" i="1"/>
  <c r="W216" i="1" s="1"/>
  <c r="S216" i="1"/>
  <c r="U215" i="1"/>
  <c r="W215" i="1" s="1"/>
  <c r="S215" i="1"/>
  <c r="U214" i="1"/>
  <c r="W214" i="1" s="1"/>
  <c r="S214" i="1"/>
  <c r="U213" i="1"/>
  <c r="W213" i="1" s="1"/>
  <c r="S213" i="1"/>
  <c r="U212" i="1"/>
  <c r="W212" i="1" s="1"/>
  <c r="S212" i="1"/>
  <c r="U211" i="1"/>
  <c r="W211" i="1" s="1"/>
  <c r="S211" i="1"/>
  <c r="U210" i="1"/>
  <c r="W210" i="1" s="1"/>
  <c r="S210" i="1"/>
  <c r="U209" i="1"/>
  <c r="W209" i="1" s="1"/>
  <c r="S209" i="1"/>
  <c r="U208" i="1"/>
  <c r="W208" i="1" s="1"/>
  <c r="S208" i="1"/>
  <c r="U207" i="1"/>
  <c r="W207" i="1" s="1"/>
  <c r="S207" i="1"/>
  <c r="U206" i="1"/>
  <c r="S206" i="1"/>
  <c r="U205" i="1"/>
  <c r="W205" i="1" s="1"/>
  <c r="S205" i="1"/>
  <c r="U204" i="1"/>
  <c r="W204" i="1" s="1"/>
  <c r="S204" i="1"/>
  <c r="U203" i="1"/>
  <c r="W203" i="1" s="1"/>
  <c r="S203" i="1"/>
  <c r="U202" i="1"/>
  <c r="W202" i="1" s="1"/>
  <c r="S202" i="1"/>
  <c r="U201" i="1"/>
  <c r="W201" i="1" s="1"/>
  <c r="S201" i="1"/>
  <c r="U200" i="1"/>
  <c r="W200" i="1" s="1"/>
  <c r="S200" i="1"/>
  <c r="U199" i="1"/>
  <c r="W199" i="1" s="1"/>
  <c r="S199" i="1"/>
  <c r="U198" i="1"/>
  <c r="W198" i="1" s="1"/>
  <c r="S198" i="1"/>
  <c r="U197" i="1"/>
  <c r="W197" i="1" s="1"/>
  <c r="S197" i="1"/>
  <c r="U196" i="1"/>
  <c r="W196" i="1" s="1"/>
  <c r="S196" i="1"/>
  <c r="U195" i="1"/>
  <c r="W195" i="1" s="1"/>
  <c r="S195" i="1"/>
  <c r="U194" i="1"/>
  <c r="W194" i="1" s="1"/>
  <c r="S194" i="1"/>
  <c r="U193" i="1"/>
  <c r="W193" i="1" s="1"/>
  <c r="S193" i="1"/>
  <c r="U192" i="1"/>
  <c r="W192" i="1" s="1"/>
  <c r="S192" i="1"/>
  <c r="U191" i="1"/>
  <c r="W191" i="1" s="1"/>
  <c r="S191" i="1"/>
  <c r="U190" i="1"/>
  <c r="W190" i="1" s="1"/>
  <c r="S190" i="1"/>
  <c r="U189" i="1"/>
  <c r="W189" i="1" s="1"/>
  <c r="S189" i="1"/>
  <c r="U188" i="1"/>
  <c r="W188" i="1" s="1"/>
  <c r="S188" i="1"/>
  <c r="U187" i="1"/>
  <c r="W187" i="1" s="1"/>
  <c r="S187" i="1"/>
  <c r="U186" i="1"/>
  <c r="W186" i="1" s="1"/>
  <c r="S186" i="1"/>
  <c r="U185" i="1"/>
  <c r="W185" i="1" s="1"/>
  <c r="S185" i="1"/>
  <c r="U184" i="1"/>
  <c r="W184" i="1" s="1"/>
  <c r="S184" i="1"/>
  <c r="U183" i="1"/>
  <c r="W183" i="1" s="1"/>
  <c r="S183" i="1"/>
  <c r="U182" i="1"/>
  <c r="W182" i="1" s="1"/>
  <c r="S182" i="1"/>
  <c r="U181" i="1"/>
  <c r="S181" i="1"/>
  <c r="U180" i="1"/>
  <c r="W180" i="1" s="1"/>
  <c r="S180" i="1"/>
  <c r="U179" i="1"/>
  <c r="W179" i="1" s="1"/>
  <c r="S179" i="1"/>
  <c r="U178" i="1"/>
  <c r="W178" i="1" s="1"/>
  <c r="S178" i="1"/>
  <c r="U177" i="1"/>
  <c r="W177" i="1" s="1"/>
  <c r="S177" i="1"/>
  <c r="U176" i="1"/>
  <c r="W176" i="1" s="1"/>
  <c r="S176" i="1"/>
  <c r="U175" i="1"/>
  <c r="W175" i="1" s="1"/>
  <c r="S175" i="1"/>
  <c r="U174" i="1"/>
  <c r="W174" i="1" s="1"/>
  <c r="S174" i="1"/>
  <c r="U173" i="1"/>
  <c r="W173" i="1" s="1"/>
  <c r="S173" i="1"/>
  <c r="U172" i="1"/>
  <c r="W172" i="1" s="1"/>
  <c r="S172" i="1"/>
  <c r="U171" i="1"/>
  <c r="W171" i="1" s="1"/>
  <c r="S171" i="1"/>
  <c r="U170" i="1"/>
  <c r="W170" i="1" s="1"/>
  <c r="S170" i="1"/>
  <c r="U169" i="1"/>
  <c r="W169" i="1" s="1"/>
  <c r="S169" i="1"/>
  <c r="U168" i="1"/>
  <c r="W168" i="1" s="1"/>
  <c r="S168" i="1"/>
  <c r="U167" i="1"/>
  <c r="W167" i="1" s="1"/>
  <c r="S167" i="1"/>
  <c r="U166" i="1"/>
  <c r="W166" i="1" s="1"/>
  <c r="S166" i="1"/>
  <c r="U165" i="1"/>
  <c r="W165" i="1" s="1"/>
  <c r="S165" i="1"/>
  <c r="U164" i="1"/>
  <c r="W164" i="1" s="1"/>
  <c r="S164" i="1"/>
  <c r="U163" i="1"/>
  <c r="W163" i="1" s="1"/>
  <c r="S163" i="1"/>
  <c r="U162" i="1"/>
  <c r="W162" i="1" s="1"/>
  <c r="S162" i="1"/>
  <c r="U161" i="1"/>
  <c r="W161" i="1" s="1"/>
  <c r="S161" i="1"/>
  <c r="U160" i="1"/>
  <c r="W160" i="1" s="1"/>
  <c r="S160" i="1"/>
  <c r="U159" i="1"/>
  <c r="W159" i="1" s="1"/>
  <c r="S159" i="1"/>
  <c r="U158" i="1"/>
  <c r="W158" i="1" s="1"/>
  <c r="S158" i="1"/>
  <c r="U157" i="1"/>
  <c r="W157" i="1" s="1"/>
  <c r="S157" i="1"/>
  <c r="U156" i="1"/>
  <c r="S156" i="1"/>
  <c r="U155" i="1"/>
  <c r="W155" i="1" s="1"/>
  <c r="S155" i="1"/>
  <c r="U154" i="1"/>
  <c r="W154" i="1" s="1"/>
  <c r="S154" i="1"/>
  <c r="U153" i="1"/>
  <c r="W153" i="1" s="1"/>
  <c r="S153" i="1"/>
  <c r="U152" i="1"/>
  <c r="W152" i="1" s="1"/>
  <c r="S152" i="1"/>
  <c r="U151" i="1"/>
  <c r="W151" i="1" s="1"/>
  <c r="S151" i="1"/>
  <c r="U150" i="1"/>
  <c r="W150" i="1" s="1"/>
  <c r="S150" i="1"/>
  <c r="U149" i="1"/>
  <c r="W149" i="1" s="1"/>
  <c r="S149" i="1"/>
  <c r="U148" i="1"/>
  <c r="W148" i="1" s="1"/>
  <c r="S148" i="1"/>
  <c r="U147" i="1"/>
  <c r="W147" i="1" s="1"/>
  <c r="S147" i="1"/>
  <c r="U146" i="1"/>
  <c r="W146" i="1" s="1"/>
  <c r="S146" i="1"/>
  <c r="U145" i="1"/>
  <c r="W145" i="1" s="1"/>
  <c r="S145" i="1"/>
  <c r="U144" i="1"/>
  <c r="W144" i="1" s="1"/>
  <c r="S144" i="1"/>
  <c r="U143" i="1"/>
  <c r="W143" i="1" s="1"/>
  <c r="S143" i="1"/>
  <c r="U142" i="1"/>
  <c r="W142" i="1" s="1"/>
  <c r="S142" i="1"/>
  <c r="U141" i="1"/>
  <c r="W141" i="1" s="1"/>
  <c r="S141" i="1"/>
  <c r="U140" i="1"/>
  <c r="W140" i="1" s="1"/>
  <c r="S140" i="1"/>
  <c r="U139" i="1"/>
  <c r="W139" i="1" s="1"/>
  <c r="S139" i="1"/>
  <c r="U138" i="1"/>
  <c r="W138" i="1" s="1"/>
  <c r="S138" i="1"/>
  <c r="U137" i="1"/>
  <c r="W137" i="1" s="1"/>
  <c r="S137" i="1"/>
  <c r="U136" i="1"/>
  <c r="W136" i="1" s="1"/>
  <c r="S136" i="1"/>
  <c r="U135" i="1"/>
  <c r="W135" i="1" s="1"/>
  <c r="S135" i="1"/>
  <c r="U134" i="1"/>
  <c r="W134" i="1" s="1"/>
  <c r="S134" i="1"/>
  <c r="U133" i="1"/>
  <c r="W133" i="1" s="1"/>
  <c r="S133" i="1"/>
  <c r="U132" i="1"/>
  <c r="W132" i="1" s="1"/>
  <c r="S132" i="1"/>
  <c r="U131" i="1"/>
  <c r="S131" i="1"/>
  <c r="U130" i="1"/>
  <c r="W130" i="1" s="1"/>
  <c r="S130" i="1"/>
  <c r="U129" i="1"/>
  <c r="W129" i="1" s="1"/>
  <c r="S129" i="1"/>
  <c r="U128" i="1"/>
  <c r="W128" i="1" s="1"/>
  <c r="S128" i="1"/>
  <c r="U127" i="1"/>
  <c r="W127" i="1" s="1"/>
  <c r="S127" i="1"/>
  <c r="U126" i="1"/>
  <c r="W126" i="1" s="1"/>
  <c r="S126" i="1"/>
  <c r="U125" i="1"/>
  <c r="W125" i="1" s="1"/>
  <c r="S125" i="1"/>
  <c r="U124" i="1"/>
  <c r="W124" i="1" s="1"/>
  <c r="S124" i="1"/>
  <c r="U123" i="1"/>
  <c r="W123" i="1" s="1"/>
  <c r="S123" i="1"/>
  <c r="U122" i="1"/>
  <c r="W122" i="1" s="1"/>
  <c r="S122" i="1"/>
  <c r="U121" i="1"/>
  <c r="W121" i="1" s="1"/>
  <c r="S121" i="1"/>
  <c r="U120" i="1"/>
  <c r="W120" i="1" s="1"/>
  <c r="S120" i="1"/>
  <c r="U119" i="1"/>
  <c r="W119" i="1" s="1"/>
  <c r="S119" i="1"/>
  <c r="U118" i="1"/>
  <c r="W118" i="1" s="1"/>
  <c r="S118" i="1"/>
  <c r="U117" i="1"/>
  <c r="W117" i="1" s="1"/>
  <c r="S117" i="1"/>
  <c r="U116" i="1"/>
  <c r="W116" i="1" s="1"/>
  <c r="S116" i="1"/>
  <c r="U115" i="1"/>
  <c r="W115" i="1" s="1"/>
  <c r="S115" i="1"/>
  <c r="U114" i="1"/>
  <c r="W114" i="1" s="1"/>
  <c r="S114" i="1"/>
  <c r="U113" i="1"/>
  <c r="W113" i="1" s="1"/>
  <c r="S113" i="1"/>
  <c r="U112" i="1"/>
  <c r="W112" i="1" s="1"/>
  <c r="S112" i="1"/>
  <c r="U111" i="1"/>
  <c r="W111" i="1" s="1"/>
  <c r="S111" i="1"/>
  <c r="U110" i="1"/>
  <c r="W110" i="1" s="1"/>
  <c r="S110" i="1"/>
  <c r="U109" i="1"/>
  <c r="W109" i="1" s="1"/>
  <c r="S109" i="1"/>
  <c r="U108" i="1"/>
  <c r="W108" i="1" s="1"/>
  <c r="S108" i="1"/>
  <c r="U107" i="1"/>
  <c r="W107" i="1" s="1"/>
  <c r="S107" i="1"/>
  <c r="U106" i="1"/>
  <c r="S106" i="1"/>
  <c r="U105" i="1"/>
  <c r="W105" i="1" s="1"/>
  <c r="S105" i="1"/>
  <c r="U104" i="1"/>
  <c r="W104" i="1" s="1"/>
  <c r="S104" i="1"/>
  <c r="U103" i="1"/>
  <c r="W103" i="1" s="1"/>
  <c r="S103" i="1"/>
  <c r="U102" i="1"/>
  <c r="W102" i="1" s="1"/>
  <c r="S102" i="1"/>
  <c r="U101" i="1"/>
  <c r="W101" i="1" s="1"/>
  <c r="S101" i="1"/>
  <c r="U100" i="1"/>
  <c r="W100" i="1" s="1"/>
  <c r="S100" i="1"/>
  <c r="U99" i="1"/>
  <c r="W99" i="1" s="1"/>
  <c r="S99" i="1"/>
  <c r="U98" i="1"/>
  <c r="W98" i="1" s="1"/>
  <c r="S98" i="1"/>
  <c r="U97" i="1"/>
  <c r="W97" i="1" s="1"/>
  <c r="S97" i="1"/>
  <c r="U96" i="1"/>
  <c r="W96" i="1" s="1"/>
  <c r="S96" i="1"/>
  <c r="U95" i="1"/>
  <c r="W95" i="1" s="1"/>
  <c r="S95" i="1"/>
  <c r="U94" i="1"/>
  <c r="W94" i="1" s="1"/>
  <c r="S94" i="1"/>
  <c r="U93" i="1"/>
  <c r="W93" i="1" s="1"/>
  <c r="S93" i="1"/>
  <c r="U92" i="1"/>
  <c r="W92" i="1" s="1"/>
  <c r="S92" i="1"/>
  <c r="U91" i="1"/>
  <c r="W91" i="1" s="1"/>
  <c r="S91" i="1"/>
  <c r="U90" i="1"/>
  <c r="W90" i="1" s="1"/>
  <c r="S90" i="1"/>
  <c r="U89" i="1"/>
  <c r="W89" i="1" s="1"/>
  <c r="S89" i="1"/>
  <c r="U88" i="1"/>
  <c r="W88" i="1" s="1"/>
  <c r="S88" i="1"/>
  <c r="U87" i="1"/>
  <c r="W87" i="1" s="1"/>
  <c r="S87" i="1"/>
  <c r="U86" i="1"/>
  <c r="W86" i="1" s="1"/>
  <c r="S86" i="1"/>
  <c r="U85" i="1"/>
  <c r="W85" i="1" s="1"/>
  <c r="S85" i="1"/>
  <c r="U84" i="1"/>
  <c r="W84" i="1" s="1"/>
  <c r="S84" i="1"/>
  <c r="U83" i="1"/>
  <c r="W83" i="1" s="1"/>
  <c r="S83" i="1"/>
  <c r="U82" i="1"/>
  <c r="W82" i="1" s="1"/>
  <c r="S82" i="1"/>
  <c r="U81" i="1"/>
  <c r="S81" i="1"/>
  <c r="U80" i="1"/>
  <c r="W80" i="1" s="1"/>
  <c r="S80" i="1"/>
  <c r="U79" i="1"/>
  <c r="W79" i="1" s="1"/>
  <c r="S79" i="1"/>
  <c r="U78" i="1"/>
  <c r="W78" i="1" s="1"/>
  <c r="S78" i="1"/>
  <c r="U77" i="1"/>
  <c r="W77" i="1" s="1"/>
  <c r="S77" i="1"/>
  <c r="U76" i="1"/>
  <c r="W76" i="1" s="1"/>
  <c r="S76" i="1"/>
  <c r="U75" i="1"/>
  <c r="W75" i="1" s="1"/>
  <c r="S75" i="1"/>
  <c r="U74" i="1"/>
  <c r="W74" i="1" s="1"/>
  <c r="S74" i="1"/>
  <c r="U73" i="1"/>
  <c r="W73" i="1" s="1"/>
  <c r="S73" i="1"/>
  <c r="U72" i="1"/>
  <c r="W72" i="1" s="1"/>
  <c r="S72" i="1"/>
  <c r="U71" i="1"/>
  <c r="W71" i="1" s="1"/>
  <c r="S71" i="1"/>
  <c r="U70" i="1"/>
  <c r="W70" i="1" s="1"/>
  <c r="S70" i="1"/>
  <c r="U69" i="1"/>
  <c r="W69" i="1" s="1"/>
  <c r="S69" i="1"/>
  <c r="U68" i="1"/>
  <c r="W68" i="1" s="1"/>
  <c r="S68" i="1"/>
  <c r="U67" i="1"/>
  <c r="W67" i="1" s="1"/>
  <c r="S67" i="1"/>
  <c r="U66" i="1"/>
  <c r="W66" i="1" s="1"/>
  <c r="S66" i="1"/>
  <c r="U65" i="1"/>
  <c r="W65" i="1" s="1"/>
  <c r="S65" i="1"/>
  <c r="U64" i="1"/>
  <c r="W64" i="1" s="1"/>
  <c r="S64" i="1"/>
  <c r="U63" i="1"/>
  <c r="W63" i="1" s="1"/>
  <c r="S63" i="1"/>
  <c r="U62" i="1"/>
  <c r="W62" i="1" s="1"/>
  <c r="S62" i="1"/>
  <c r="U61" i="1"/>
  <c r="W61" i="1" s="1"/>
  <c r="S61" i="1"/>
  <c r="U60" i="1"/>
  <c r="W60" i="1" s="1"/>
  <c r="S60" i="1"/>
  <c r="U59" i="1"/>
  <c r="W59" i="1" s="1"/>
  <c r="S59" i="1"/>
  <c r="U58" i="1"/>
  <c r="W58" i="1" s="1"/>
  <c r="S58" i="1"/>
  <c r="U57" i="1"/>
  <c r="W57" i="1" s="1"/>
  <c r="S57" i="1"/>
  <c r="U56" i="1"/>
  <c r="S56" i="1"/>
  <c r="U55" i="1"/>
  <c r="W55" i="1" s="1"/>
  <c r="S55" i="1"/>
  <c r="U54" i="1"/>
  <c r="W54" i="1" s="1"/>
  <c r="S54" i="1"/>
  <c r="U53" i="1"/>
  <c r="W53" i="1" s="1"/>
  <c r="S53" i="1"/>
  <c r="U52" i="1"/>
  <c r="W52" i="1" s="1"/>
  <c r="S52" i="1"/>
  <c r="U51" i="1"/>
  <c r="W51" i="1" s="1"/>
  <c r="S51" i="1"/>
  <c r="U50" i="1"/>
  <c r="W50" i="1" s="1"/>
  <c r="S50" i="1"/>
  <c r="U49" i="1"/>
  <c r="W49" i="1" s="1"/>
  <c r="S49" i="1"/>
  <c r="U48" i="1"/>
  <c r="W48" i="1" s="1"/>
  <c r="S48" i="1"/>
  <c r="U47" i="1"/>
  <c r="W47" i="1" s="1"/>
  <c r="S47" i="1"/>
  <c r="U46" i="1"/>
  <c r="W46" i="1" s="1"/>
  <c r="S46" i="1"/>
  <c r="U45" i="1"/>
  <c r="W45" i="1" s="1"/>
  <c r="S45" i="1"/>
  <c r="U44" i="1"/>
  <c r="W44" i="1" s="1"/>
  <c r="S44" i="1"/>
  <c r="U43" i="1"/>
  <c r="W43" i="1" s="1"/>
  <c r="S43" i="1"/>
  <c r="U42" i="1"/>
  <c r="W42" i="1" s="1"/>
  <c r="S42" i="1"/>
  <c r="U41" i="1"/>
  <c r="W41" i="1" s="1"/>
  <c r="S41" i="1"/>
  <c r="U40" i="1"/>
  <c r="W40" i="1" s="1"/>
  <c r="S40" i="1"/>
  <c r="U39" i="1"/>
  <c r="W39" i="1" s="1"/>
  <c r="S39" i="1"/>
  <c r="U38" i="1"/>
  <c r="W38" i="1" s="1"/>
  <c r="S38" i="1"/>
  <c r="U37" i="1"/>
  <c r="W37" i="1" s="1"/>
  <c r="S37" i="1"/>
  <c r="U36" i="1"/>
  <c r="W36" i="1" s="1"/>
  <c r="S36" i="1"/>
  <c r="U35" i="1"/>
  <c r="W35" i="1" s="1"/>
  <c r="S35" i="1"/>
  <c r="U34" i="1"/>
  <c r="W34" i="1" s="1"/>
  <c r="S34" i="1"/>
  <c r="U33" i="1"/>
  <c r="W33" i="1" s="1"/>
  <c r="S33" i="1"/>
  <c r="U32" i="1"/>
  <c r="W32" i="1" s="1"/>
  <c r="S32" i="1"/>
  <c r="U31" i="1"/>
  <c r="S31" i="1"/>
  <c r="U30" i="1"/>
  <c r="W30" i="1" s="1"/>
  <c r="S30" i="1"/>
  <c r="U29" i="1"/>
  <c r="W29" i="1" s="1"/>
  <c r="S29" i="1"/>
  <c r="U28" i="1"/>
  <c r="W28" i="1" s="1"/>
  <c r="S28" i="1"/>
  <c r="U27" i="1"/>
  <c r="W27" i="1" s="1"/>
  <c r="S27" i="1"/>
  <c r="U26" i="1"/>
  <c r="W26" i="1" s="1"/>
  <c r="S26" i="1"/>
  <c r="U25" i="1"/>
  <c r="W25" i="1" s="1"/>
  <c r="S25" i="1"/>
  <c r="U24" i="1"/>
  <c r="W24" i="1" s="1"/>
  <c r="S24" i="1"/>
  <c r="U23" i="1"/>
  <c r="W23" i="1" s="1"/>
  <c r="S23" i="1"/>
  <c r="U22" i="1"/>
  <c r="W22" i="1" s="1"/>
  <c r="S22" i="1"/>
  <c r="U21" i="1"/>
  <c r="W21" i="1" s="1"/>
  <c r="S21" i="1"/>
  <c r="U20" i="1"/>
  <c r="W20" i="1" s="1"/>
  <c r="S20" i="1"/>
  <c r="U19" i="1"/>
  <c r="W19" i="1" s="1"/>
  <c r="S19" i="1"/>
  <c r="U18" i="1"/>
  <c r="W18" i="1" s="1"/>
  <c r="S18" i="1"/>
  <c r="U17" i="1"/>
  <c r="W17" i="1" s="1"/>
  <c r="S17" i="1"/>
  <c r="U16" i="1"/>
  <c r="W16" i="1" s="1"/>
  <c r="S16" i="1"/>
  <c r="U15" i="1"/>
  <c r="W15" i="1" s="1"/>
  <c r="S15" i="1"/>
  <c r="U14" i="1"/>
  <c r="W14" i="1" s="1"/>
  <c r="S14" i="1"/>
  <c r="U13" i="1"/>
  <c r="W13" i="1" s="1"/>
  <c r="S13" i="1"/>
  <c r="U12" i="1"/>
  <c r="W12" i="1" s="1"/>
  <c r="S12" i="1"/>
  <c r="U11" i="1"/>
  <c r="W11" i="1" s="1"/>
  <c r="S11" i="1"/>
  <c r="U10" i="1"/>
  <c r="W10" i="1" s="1"/>
  <c r="S10" i="1"/>
  <c r="U9" i="1"/>
  <c r="W9" i="1" s="1"/>
  <c r="S9" i="1"/>
  <c r="U8" i="1"/>
  <c r="W8" i="1" s="1"/>
  <c r="S8" i="1"/>
  <c r="U7" i="1"/>
  <c r="W7" i="1" s="1"/>
  <c r="S7" i="1"/>
  <c r="U6" i="1"/>
  <c r="W6" i="1" s="1"/>
  <c r="X6" i="1" s="1"/>
  <c r="S6" i="1"/>
  <c r="Y5" i="1"/>
  <c r="B4" i="1"/>
  <c r="H5" i="1" l="1"/>
  <c r="I5" i="1" s="1"/>
  <c r="J83" i="1"/>
  <c r="J132" i="1"/>
  <c r="J157" i="1"/>
  <c r="J182" i="1"/>
  <c r="J183" i="1" s="1"/>
  <c r="J107" i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84" i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32" i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207" i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184" i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158" i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257" i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57" i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6" i="1"/>
  <c r="J282" i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232" i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K6" i="1"/>
  <c r="G7" i="1"/>
  <c r="I7" i="1" s="1"/>
  <c r="G9" i="1"/>
  <c r="I9" i="1" s="1"/>
  <c r="G6" i="1"/>
  <c r="I6" i="1" s="1"/>
  <c r="X7" i="1"/>
  <c r="X8" i="1" s="1"/>
  <c r="G15" i="1"/>
  <c r="I15" i="1" s="1"/>
  <c r="G93" i="1"/>
  <c r="I93" i="1" s="1"/>
  <c r="G76" i="1"/>
  <c r="I76" i="1" s="1"/>
  <c r="G43" i="1"/>
  <c r="I43" i="1" s="1"/>
  <c r="G34" i="1"/>
  <c r="I34" i="1" s="1"/>
  <c r="G74" i="1"/>
  <c r="I74" i="1" s="1"/>
  <c r="G57" i="1"/>
  <c r="I57" i="1" s="1"/>
  <c r="W31" i="1"/>
  <c r="X31" i="1" s="1"/>
  <c r="G45" i="1"/>
  <c r="I45" i="1" s="1"/>
  <c r="G47" i="1"/>
  <c r="I47" i="1" s="1"/>
  <c r="G53" i="1"/>
  <c r="I53" i="1" s="1"/>
  <c r="G55" i="1"/>
  <c r="I55" i="1" s="1"/>
  <c r="G72" i="1"/>
  <c r="I72" i="1" s="1"/>
  <c r="G89" i="1"/>
  <c r="I89" i="1" s="1"/>
  <c r="G91" i="1"/>
  <c r="I91" i="1" s="1"/>
  <c r="G8" i="1"/>
  <c r="I8" i="1" s="1"/>
  <c r="G14" i="1"/>
  <c r="I14" i="1" s="1"/>
  <c r="G22" i="1"/>
  <c r="I22" i="1" s="1"/>
  <c r="G36" i="1"/>
  <c r="I36" i="1" s="1"/>
  <c r="G49" i="1"/>
  <c r="I49" i="1" s="1"/>
  <c r="G51" i="1"/>
  <c r="I51" i="1" s="1"/>
  <c r="G68" i="1"/>
  <c r="I68" i="1" s="1"/>
  <c r="G70" i="1"/>
  <c r="I70" i="1" s="1"/>
  <c r="G87" i="1"/>
  <c r="I87" i="1" s="1"/>
  <c r="G104" i="1"/>
  <c r="I104" i="1" s="1"/>
  <c r="G24" i="1"/>
  <c r="I24" i="1" s="1"/>
  <c r="G29" i="1"/>
  <c r="I29" i="1" s="1"/>
  <c r="G38" i="1"/>
  <c r="I38" i="1" s="1"/>
  <c r="G66" i="1"/>
  <c r="I66" i="1" s="1"/>
  <c r="G83" i="1"/>
  <c r="I83" i="1" s="1"/>
  <c r="G85" i="1"/>
  <c r="I85" i="1" s="1"/>
  <c r="G329" i="1"/>
  <c r="I329" i="1" s="1"/>
  <c r="G326" i="1"/>
  <c r="I326" i="1" s="1"/>
  <c r="G323" i="1"/>
  <c r="I323" i="1" s="1"/>
  <c r="G320" i="1"/>
  <c r="I320" i="1" s="1"/>
  <c r="G317" i="1"/>
  <c r="I317" i="1" s="1"/>
  <c r="G314" i="1"/>
  <c r="I314" i="1" s="1"/>
  <c r="G311" i="1"/>
  <c r="I311" i="1" s="1"/>
  <c r="G308" i="1"/>
  <c r="I308" i="1" s="1"/>
  <c r="G305" i="1"/>
  <c r="I305" i="1" s="1"/>
  <c r="G302" i="1"/>
  <c r="I302" i="1" s="1"/>
  <c r="G299" i="1"/>
  <c r="I299" i="1" s="1"/>
  <c r="G296" i="1"/>
  <c r="I296" i="1" s="1"/>
  <c r="G293" i="1"/>
  <c r="I293" i="1" s="1"/>
  <c r="G290" i="1"/>
  <c r="I290" i="1" s="1"/>
  <c r="G287" i="1"/>
  <c r="I287" i="1" s="1"/>
  <c r="G284" i="1"/>
  <c r="I284" i="1" s="1"/>
  <c r="G281" i="1"/>
  <c r="I281" i="1" s="1"/>
  <c r="G278" i="1"/>
  <c r="I278" i="1" s="1"/>
  <c r="G275" i="1"/>
  <c r="I275" i="1" s="1"/>
  <c r="G272" i="1"/>
  <c r="I272" i="1" s="1"/>
  <c r="G269" i="1"/>
  <c r="I269" i="1" s="1"/>
  <c r="G266" i="1"/>
  <c r="I266" i="1" s="1"/>
  <c r="G263" i="1"/>
  <c r="I263" i="1" s="1"/>
  <c r="G260" i="1"/>
  <c r="I260" i="1" s="1"/>
  <c r="G257" i="1"/>
  <c r="I257" i="1" s="1"/>
  <c r="G254" i="1"/>
  <c r="I254" i="1" s="1"/>
  <c r="G251" i="1"/>
  <c r="I251" i="1" s="1"/>
  <c r="G248" i="1"/>
  <c r="I248" i="1" s="1"/>
  <c r="G245" i="1"/>
  <c r="I245" i="1" s="1"/>
  <c r="G242" i="1"/>
  <c r="I242" i="1" s="1"/>
  <c r="G239" i="1"/>
  <c r="I239" i="1" s="1"/>
  <c r="G236" i="1"/>
  <c r="I236" i="1" s="1"/>
  <c r="G233" i="1"/>
  <c r="I233" i="1" s="1"/>
  <c r="G230" i="1"/>
  <c r="I230" i="1" s="1"/>
  <c r="G227" i="1"/>
  <c r="I227" i="1" s="1"/>
  <c r="G224" i="1"/>
  <c r="I224" i="1" s="1"/>
  <c r="G221" i="1"/>
  <c r="I221" i="1" s="1"/>
  <c r="G218" i="1"/>
  <c r="I218" i="1" s="1"/>
  <c r="G215" i="1"/>
  <c r="I215" i="1" s="1"/>
  <c r="G212" i="1"/>
  <c r="I212" i="1" s="1"/>
  <c r="G209" i="1"/>
  <c r="I209" i="1" s="1"/>
  <c r="G330" i="1"/>
  <c r="I330" i="1" s="1"/>
  <c r="G327" i="1"/>
  <c r="I327" i="1" s="1"/>
  <c r="G324" i="1"/>
  <c r="I324" i="1" s="1"/>
  <c r="G321" i="1"/>
  <c r="I321" i="1" s="1"/>
  <c r="G318" i="1"/>
  <c r="I318" i="1" s="1"/>
  <c r="G315" i="1"/>
  <c r="I315" i="1" s="1"/>
  <c r="G312" i="1"/>
  <c r="I312" i="1" s="1"/>
  <c r="G309" i="1"/>
  <c r="I309" i="1" s="1"/>
  <c r="G306" i="1"/>
  <c r="I306" i="1" s="1"/>
  <c r="G303" i="1"/>
  <c r="I303" i="1" s="1"/>
  <c r="G300" i="1"/>
  <c r="I300" i="1" s="1"/>
  <c r="G297" i="1"/>
  <c r="I297" i="1" s="1"/>
  <c r="G294" i="1"/>
  <c r="I294" i="1" s="1"/>
  <c r="G291" i="1"/>
  <c r="I291" i="1" s="1"/>
  <c r="G288" i="1"/>
  <c r="I288" i="1" s="1"/>
  <c r="G285" i="1"/>
  <c r="I285" i="1" s="1"/>
  <c r="G282" i="1"/>
  <c r="I282" i="1" s="1"/>
  <c r="G279" i="1"/>
  <c r="I279" i="1" s="1"/>
  <c r="G276" i="1"/>
  <c r="I276" i="1" s="1"/>
  <c r="G273" i="1"/>
  <c r="I273" i="1" s="1"/>
  <c r="G270" i="1"/>
  <c r="I270" i="1" s="1"/>
  <c r="G267" i="1"/>
  <c r="I267" i="1" s="1"/>
  <c r="G264" i="1"/>
  <c r="I264" i="1" s="1"/>
  <c r="G261" i="1"/>
  <c r="I261" i="1" s="1"/>
  <c r="G258" i="1"/>
  <c r="I258" i="1" s="1"/>
  <c r="G255" i="1"/>
  <c r="I255" i="1" s="1"/>
  <c r="G252" i="1"/>
  <c r="I252" i="1" s="1"/>
  <c r="G249" i="1"/>
  <c r="I249" i="1" s="1"/>
  <c r="G246" i="1"/>
  <c r="I246" i="1" s="1"/>
  <c r="G243" i="1"/>
  <c r="I243" i="1" s="1"/>
  <c r="G240" i="1"/>
  <c r="I240" i="1" s="1"/>
  <c r="G237" i="1"/>
  <c r="I237" i="1" s="1"/>
  <c r="G234" i="1"/>
  <c r="I234" i="1" s="1"/>
  <c r="G231" i="1"/>
  <c r="I231" i="1" s="1"/>
  <c r="G228" i="1"/>
  <c r="I228" i="1" s="1"/>
  <c r="G225" i="1"/>
  <c r="I225" i="1" s="1"/>
  <c r="G222" i="1"/>
  <c r="I222" i="1" s="1"/>
  <c r="G219" i="1"/>
  <c r="I219" i="1" s="1"/>
  <c r="G216" i="1"/>
  <c r="I216" i="1" s="1"/>
  <c r="G213" i="1"/>
  <c r="I213" i="1" s="1"/>
  <c r="G210" i="1"/>
  <c r="I210" i="1" s="1"/>
  <c r="G207" i="1"/>
  <c r="I207" i="1" s="1"/>
  <c r="G292" i="1"/>
  <c r="I292" i="1" s="1"/>
  <c r="G256" i="1"/>
  <c r="I256" i="1" s="1"/>
  <c r="G204" i="1"/>
  <c r="I204" i="1" s="1"/>
  <c r="G201" i="1"/>
  <c r="I201" i="1" s="1"/>
  <c r="G198" i="1"/>
  <c r="I198" i="1" s="1"/>
  <c r="G195" i="1"/>
  <c r="I195" i="1" s="1"/>
  <c r="G192" i="1"/>
  <c r="I192" i="1" s="1"/>
  <c r="G189" i="1"/>
  <c r="I189" i="1" s="1"/>
  <c r="G186" i="1"/>
  <c r="I186" i="1" s="1"/>
  <c r="G183" i="1"/>
  <c r="I183" i="1" s="1"/>
  <c r="G180" i="1"/>
  <c r="I180" i="1" s="1"/>
  <c r="G177" i="1"/>
  <c r="I177" i="1" s="1"/>
  <c r="G174" i="1"/>
  <c r="I174" i="1" s="1"/>
  <c r="G171" i="1"/>
  <c r="I171" i="1" s="1"/>
  <c r="G168" i="1"/>
  <c r="I168" i="1" s="1"/>
  <c r="G165" i="1"/>
  <c r="I165" i="1" s="1"/>
  <c r="G298" i="1"/>
  <c r="I298" i="1" s="1"/>
  <c r="G262" i="1"/>
  <c r="I262" i="1" s="1"/>
  <c r="G325" i="1"/>
  <c r="I325" i="1" s="1"/>
  <c r="G316" i="1"/>
  <c r="I316" i="1" s="1"/>
  <c r="G301" i="1"/>
  <c r="I301" i="1" s="1"/>
  <c r="G265" i="1"/>
  <c r="I265" i="1" s="1"/>
  <c r="G214" i="1"/>
  <c r="I214" i="1" s="1"/>
  <c r="G304" i="1"/>
  <c r="I304" i="1" s="1"/>
  <c r="G268" i="1"/>
  <c r="I268" i="1" s="1"/>
  <c r="G307" i="1"/>
  <c r="I307" i="1" s="1"/>
  <c r="G271" i="1"/>
  <c r="I271" i="1" s="1"/>
  <c r="G274" i="1"/>
  <c r="I274" i="1" s="1"/>
  <c r="G238" i="1"/>
  <c r="I238" i="1" s="1"/>
  <c r="G235" i="1"/>
  <c r="I235" i="1" s="1"/>
  <c r="G232" i="1"/>
  <c r="I232" i="1" s="1"/>
  <c r="G229" i="1"/>
  <c r="I229" i="1" s="1"/>
  <c r="G226" i="1"/>
  <c r="I226" i="1" s="1"/>
  <c r="G223" i="1"/>
  <c r="I223" i="1" s="1"/>
  <c r="G205" i="1"/>
  <c r="I205" i="1" s="1"/>
  <c r="G328" i="1"/>
  <c r="I328" i="1" s="1"/>
  <c r="G319" i="1"/>
  <c r="I319" i="1" s="1"/>
  <c r="G310" i="1"/>
  <c r="I310" i="1" s="1"/>
  <c r="G277" i="1"/>
  <c r="I277" i="1" s="1"/>
  <c r="G241" i="1"/>
  <c r="I241" i="1" s="1"/>
  <c r="G280" i="1"/>
  <c r="I280" i="1" s="1"/>
  <c r="G244" i="1"/>
  <c r="I244" i="1" s="1"/>
  <c r="G220" i="1"/>
  <c r="I220" i="1" s="1"/>
  <c r="G283" i="1"/>
  <c r="I283" i="1" s="1"/>
  <c r="G247" i="1"/>
  <c r="I247" i="1" s="1"/>
  <c r="G286" i="1"/>
  <c r="I286" i="1" s="1"/>
  <c r="G250" i="1"/>
  <c r="I250" i="1" s="1"/>
  <c r="G322" i="1"/>
  <c r="I322" i="1" s="1"/>
  <c r="G313" i="1"/>
  <c r="I313" i="1" s="1"/>
  <c r="G289" i="1"/>
  <c r="I289" i="1" s="1"/>
  <c r="G253" i="1"/>
  <c r="I253" i="1" s="1"/>
  <c r="G217" i="1"/>
  <c r="I217" i="1" s="1"/>
  <c r="G208" i="1"/>
  <c r="I208" i="1" s="1"/>
  <c r="G206" i="1"/>
  <c r="I206" i="1" s="1"/>
  <c r="G163" i="1"/>
  <c r="I163" i="1" s="1"/>
  <c r="G154" i="1"/>
  <c r="I154" i="1" s="1"/>
  <c r="G145" i="1"/>
  <c r="I145" i="1" s="1"/>
  <c r="G136" i="1"/>
  <c r="I136" i="1" s="1"/>
  <c r="G295" i="1"/>
  <c r="I295" i="1" s="1"/>
  <c r="G203" i="1"/>
  <c r="I203" i="1" s="1"/>
  <c r="G188" i="1"/>
  <c r="I188" i="1" s="1"/>
  <c r="G161" i="1"/>
  <c r="I161" i="1" s="1"/>
  <c r="G152" i="1"/>
  <c r="I152" i="1" s="1"/>
  <c r="G143" i="1"/>
  <c r="I143" i="1" s="1"/>
  <c r="G134" i="1"/>
  <c r="I134" i="1" s="1"/>
  <c r="G127" i="1"/>
  <c r="I127" i="1" s="1"/>
  <c r="G122" i="1"/>
  <c r="I122" i="1" s="1"/>
  <c r="G190" i="1"/>
  <c r="I190" i="1" s="1"/>
  <c r="G176" i="1"/>
  <c r="I176" i="1" s="1"/>
  <c r="G167" i="1"/>
  <c r="I167" i="1" s="1"/>
  <c r="G159" i="1"/>
  <c r="I159" i="1" s="1"/>
  <c r="G150" i="1"/>
  <c r="I150" i="1" s="1"/>
  <c r="G141" i="1"/>
  <c r="I141" i="1" s="1"/>
  <c r="G132" i="1"/>
  <c r="I132" i="1" s="1"/>
  <c r="G200" i="1"/>
  <c r="I200" i="1" s="1"/>
  <c r="G178" i="1"/>
  <c r="I178" i="1" s="1"/>
  <c r="G169" i="1"/>
  <c r="I169" i="1" s="1"/>
  <c r="G125" i="1"/>
  <c r="I125" i="1" s="1"/>
  <c r="G197" i="1"/>
  <c r="I197" i="1" s="1"/>
  <c r="G185" i="1"/>
  <c r="I185" i="1" s="1"/>
  <c r="G157" i="1"/>
  <c r="I157" i="1" s="1"/>
  <c r="G148" i="1"/>
  <c r="I148" i="1" s="1"/>
  <c r="G139" i="1"/>
  <c r="I139" i="1" s="1"/>
  <c r="G130" i="1"/>
  <c r="I130" i="1" s="1"/>
  <c r="G120" i="1"/>
  <c r="I120" i="1" s="1"/>
  <c r="G211" i="1"/>
  <c r="I211" i="1" s="1"/>
  <c r="G202" i="1"/>
  <c r="I202" i="1" s="1"/>
  <c r="G187" i="1"/>
  <c r="I187" i="1" s="1"/>
  <c r="G155" i="1"/>
  <c r="I155" i="1" s="1"/>
  <c r="G146" i="1"/>
  <c r="I146" i="1" s="1"/>
  <c r="G137" i="1"/>
  <c r="I137" i="1" s="1"/>
  <c r="G128" i="1"/>
  <c r="I128" i="1" s="1"/>
  <c r="G259" i="1"/>
  <c r="I259" i="1" s="1"/>
  <c r="G173" i="1"/>
  <c r="I173" i="1" s="1"/>
  <c r="G164" i="1"/>
  <c r="I164" i="1" s="1"/>
  <c r="G162" i="1"/>
  <c r="I162" i="1" s="1"/>
  <c r="G153" i="1"/>
  <c r="I153" i="1" s="1"/>
  <c r="G144" i="1"/>
  <c r="I144" i="1" s="1"/>
  <c r="G135" i="1"/>
  <c r="I135" i="1" s="1"/>
  <c r="G123" i="1"/>
  <c r="I123" i="1" s="1"/>
  <c r="G27" i="1"/>
  <c r="I27" i="1" s="1"/>
  <c r="G23" i="1"/>
  <c r="I23" i="1" s="1"/>
  <c r="G199" i="1"/>
  <c r="I199" i="1" s="1"/>
  <c r="G194" i="1"/>
  <c r="I194" i="1" s="1"/>
  <c r="G182" i="1"/>
  <c r="I182" i="1" s="1"/>
  <c r="G175" i="1"/>
  <c r="I175" i="1" s="1"/>
  <c r="G166" i="1"/>
  <c r="I166" i="1" s="1"/>
  <c r="G118" i="1"/>
  <c r="I118" i="1" s="1"/>
  <c r="G115" i="1"/>
  <c r="I115" i="1" s="1"/>
  <c r="G112" i="1"/>
  <c r="I112" i="1" s="1"/>
  <c r="G109" i="1"/>
  <c r="I109" i="1" s="1"/>
  <c r="G106" i="1"/>
  <c r="I106" i="1" s="1"/>
  <c r="G196" i="1"/>
  <c r="I196" i="1" s="1"/>
  <c r="G184" i="1"/>
  <c r="I184" i="1" s="1"/>
  <c r="G160" i="1"/>
  <c r="I160" i="1" s="1"/>
  <c r="G151" i="1"/>
  <c r="I151" i="1" s="1"/>
  <c r="G142" i="1"/>
  <c r="I142" i="1" s="1"/>
  <c r="G133" i="1"/>
  <c r="I133" i="1" s="1"/>
  <c r="G126" i="1"/>
  <c r="I126" i="1" s="1"/>
  <c r="G158" i="1"/>
  <c r="I158" i="1" s="1"/>
  <c r="G149" i="1"/>
  <c r="I149" i="1" s="1"/>
  <c r="G140" i="1"/>
  <c r="I140" i="1" s="1"/>
  <c r="G131" i="1"/>
  <c r="I131" i="1" s="1"/>
  <c r="G121" i="1"/>
  <c r="I121" i="1" s="1"/>
  <c r="G191" i="1"/>
  <c r="I191" i="1" s="1"/>
  <c r="G179" i="1"/>
  <c r="I179" i="1" s="1"/>
  <c r="G170" i="1"/>
  <c r="I170" i="1" s="1"/>
  <c r="G156" i="1"/>
  <c r="I156" i="1" s="1"/>
  <c r="G147" i="1"/>
  <c r="I147" i="1" s="1"/>
  <c r="G138" i="1"/>
  <c r="I138" i="1" s="1"/>
  <c r="G129" i="1"/>
  <c r="I129" i="1" s="1"/>
  <c r="G13" i="1"/>
  <c r="I13" i="1" s="1"/>
  <c r="G19" i="1"/>
  <c r="I19" i="1" s="1"/>
  <c r="G31" i="1"/>
  <c r="I31" i="1" s="1"/>
  <c r="G40" i="1"/>
  <c r="I40" i="1" s="1"/>
  <c r="G62" i="1"/>
  <c r="I62" i="1" s="1"/>
  <c r="G64" i="1"/>
  <c r="I64" i="1" s="1"/>
  <c r="G81" i="1"/>
  <c r="I81" i="1" s="1"/>
  <c r="G98" i="1"/>
  <c r="I98" i="1" s="1"/>
  <c r="G100" i="1"/>
  <c r="I100" i="1" s="1"/>
  <c r="G107" i="1"/>
  <c r="I107" i="1" s="1"/>
  <c r="G60" i="1"/>
  <c r="I60" i="1" s="1"/>
  <c r="G77" i="1"/>
  <c r="I77" i="1" s="1"/>
  <c r="G79" i="1"/>
  <c r="I79" i="1" s="1"/>
  <c r="G96" i="1"/>
  <c r="I96" i="1" s="1"/>
  <c r="G110" i="1"/>
  <c r="I110" i="1" s="1"/>
  <c r="G119" i="1"/>
  <c r="I119" i="1" s="1"/>
  <c r="G193" i="1"/>
  <c r="I193" i="1" s="1"/>
  <c r="G12" i="1"/>
  <c r="I12" i="1" s="1"/>
  <c r="G18" i="1"/>
  <c r="I18" i="1" s="1"/>
  <c r="G26" i="1"/>
  <c r="I26" i="1" s="1"/>
  <c r="G33" i="1"/>
  <c r="I33" i="1" s="1"/>
  <c r="G42" i="1"/>
  <c r="I42" i="1" s="1"/>
  <c r="G44" i="1"/>
  <c r="I44" i="1" s="1"/>
  <c r="G56" i="1"/>
  <c r="I56" i="1" s="1"/>
  <c r="G58" i="1"/>
  <c r="I58" i="1" s="1"/>
  <c r="G75" i="1"/>
  <c r="I75" i="1" s="1"/>
  <c r="G92" i="1"/>
  <c r="I92" i="1" s="1"/>
  <c r="G94" i="1"/>
  <c r="I94" i="1" s="1"/>
  <c r="G113" i="1"/>
  <c r="I113" i="1" s="1"/>
  <c r="G21" i="1"/>
  <c r="I21" i="1" s="1"/>
  <c r="G28" i="1"/>
  <c r="I28" i="1" s="1"/>
  <c r="G35" i="1"/>
  <c r="I35" i="1" s="1"/>
  <c r="G46" i="1"/>
  <c r="I46" i="1" s="1"/>
  <c r="G54" i="1"/>
  <c r="I54" i="1" s="1"/>
  <c r="G71" i="1"/>
  <c r="I71" i="1" s="1"/>
  <c r="G73" i="1"/>
  <c r="I73" i="1" s="1"/>
  <c r="G90" i="1"/>
  <c r="I90" i="1" s="1"/>
  <c r="G105" i="1"/>
  <c r="I105" i="1" s="1"/>
  <c r="G116" i="1"/>
  <c r="I116" i="1" s="1"/>
  <c r="G124" i="1"/>
  <c r="I124" i="1" s="1"/>
  <c r="G11" i="1"/>
  <c r="I11" i="1" s="1"/>
  <c r="G17" i="1"/>
  <c r="I17" i="1" s="1"/>
  <c r="G37" i="1"/>
  <c r="I37" i="1" s="1"/>
  <c r="G48" i="1"/>
  <c r="I48" i="1" s="1"/>
  <c r="G50" i="1"/>
  <c r="I50" i="1" s="1"/>
  <c r="G52" i="1"/>
  <c r="I52" i="1" s="1"/>
  <c r="G69" i="1"/>
  <c r="I69" i="1" s="1"/>
  <c r="G86" i="1"/>
  <c r="I86" i="1" s="1"/>
  <c r="G88" i="1"/>
  <c r="I88" i="1" s="1"/>
  <c r="G108" i="1"/>
  <c r="I108" i="1" s="1"/>
  <c r="G65" i="1"/>
  <c r="I65" i="1" s="1"/>
  <c r="G67" i="1"/>
  <c r="I67" i="1" s="1"/>
  <c r="G84" i="1"/>
  <c r="I84" i="1" s="1"/>
  <c r="G101" i="1"/>
  <c r="I101" i="1" s="1"/>
  <c r="G103" i="1"/>
  <c r="I103" i="1" s="1"/>
  <c r="G111" i="1"/>
  <c r="I111" i="1" s="1"/>
  <c r="G10" i="1"/>
  <c r="I10" i="1" s="1"/>
  <c r="G16" i="1"/>
  <c r="I16" i="1" s="1"/>
  <c r="G30" i="1"/>
  <c r="I30" i="1" s="1"/>
  <c r="G39" i="1"/>
  <c r="I39" i="1" s="1"/>
  <c r="G63" i="1"/>
  <c r="I63" i="1" s="1"/>
  <c r="G80" i="1"/>
  <c r="I80" i="1" s="1"/>
  <c r="G82" i="1"/>
  <c r="I82" i="1" s="1"/>
  <c r="G99" i="1"/>
  <c r="I99" i="1" s="1"/>
  <c r="G114" i="1"/>
  <c r="I114" i="1" s="1"/>
  <c r="G117" i="1"/>
  <c r="I117" i="1" s="1"/>
  <c r="G20" i="1"/>
  <c r="I20" i="1" s="1"/>
  <c r="G25" i="1"/>
  <c r="I25" i="1" s="1"/>
  <c r="G32" i="1"/>
  <c r="I32" i="1" s="1"/>
  <c r="G41" i="1"/>
  <c r="I41" i="1" s="1"/>
  <c r="G59" i="1"/>
  <c r="I59" i="1" s="1"/>
  <c r="G61" i="1"/>
  <c r="I61" i="1" s="1"/>
  <c r="G78" i="1"/>
  <c r="I78" i="1" s="1"/>
  <c r="G95" i="1"/>
  <c r="I95" i="1" s="1"/>
  <c r="G97" i="1"/>
  <c r="I97" i="1" s="1"/>
  <c r="G172" i="1"/>
  <c r="I172" i="1" s="1"/>
  <c r="G181" i="1"/>
  <c r="I181" i="1" s="1"/>
  <c r="M6" i="1" l="1"/>
  <c r="L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K7" i="1"/>
  <c r="M7" i="1" s="1"/>
  <c r="W56" i="1"/>
  <c r="X56" i="1" s="1"/>
  <c r="X57" i="1" s="1"/>
  <c r="X9" i="1"/>
  <c r="X32" i="1"/>
  <c r="L7" i="1" l="1"/>
  <c r="K8" i="1"/>
  <c r="M8" i="1" s="1"/>
  <c r="W81" i="1"/>
  <c r="X81" i="1" s="1"/>
  <c r="X33" i="1"/>
  <c r="X10" i="1"/>
  <c r="X58" i="1"/>
  <c r="W106" i="1" l="1"/>
  <c r="W131" i="1" s="1"/>
  <c r="X131" i="1" s="1"/>
  <c r="X132" i="1" s="1"/>
  <c r="L8" i="1"/>
  <c r="K9" i="1"/>
  <c r="M9" i="1" s="1"/>
  <c r="X82" i="1"/>
  <c r="X11" i="1"/>
  <c r="X34" i="1"/>
  <c r="X59" i="1"/>
  <c r="X106" i="1" l="1"/>
  <c r="W156" i="1"/>
  <c r="L9" i="1"/>
  <c r="K10" i="1"/>
  <c r="M10" i="1" s="1"/>
  <c r="W181" i="1"/>
  <c r="X181" i="1" s="1"/>
  <c r="X182" i="1" s="1"/>
  <c r="X12" i="1"/>
  <c r="X133" i="1"/>
  <c r="X156" i="1"/>
  <c r="X60" i="1"/>
  <c r="X107" i="1"/>
  <c r="X83" i="1"/>
  <c r="X35" i="1"/>
  <c r="L10" i="1" l="1"/>
  <c r="K11" i="1"/>
  <c r="M11" i="1" s="1"/>
  <c r="W206" i="1"/>
  <c r="X61" i="1"/>
  <c r="X108" i="1"/>
  <c r="X134" i="1"/>
  <c r="X13" i="1"/>
  <c r="X157" i="1"/>
  <c r="X36" i="1"/>
  <c r="X183" i="1"/>
  <c r="X84" i="1"/>
  <c r="L11" i="1" l="1"/>
  <c r="K12" i="1"/>
  <c r="M12" i="1" s="1"/>
  <c r="X206" i="1"/>
  <c r="X207" i="1" s="1"/>
  <c r="X208" i="1" s="1"/>
  <c r="X209" i="1" s="1"/>
  <c r="W231" i="1"/>
  <c r="X37" i="1"/>
  <c r="X14" i="1"/>
  <c r="X135" i="1"/>
  <c r="X62" i="1"/>
  <c r="X109" i="1"/>
  <c r="X158" i="1"/>
  <c r="X85" i="1"/>
  <c r="X184" i="1"/>
  <c r="L12" i="1" l="1"/>
  <c r="K13" i="1"/>
  <c r="M13" i="1" s="1"/>
  <c r="X231" i="1"/>
  <c r="X232" i="1" s="1"/>
  <c r="X233" i="1" s="1"/>
  <c r="W256" i="1"/>
  <c r="X86" i="1"/>
  <c r="X210" i="1"/>
  <c r="X185" i="1"/>
  <c r="X110" i="1"/>
  <c r="X63" i="1"/>
  <c r="X15" i="1"/>
  <c r="X38" i="1"/>
  <c r="X159" i="1"/>
  <c r="X136" i="1"/>
  <c r="L13" i="1" l="1"/>
  <c r="K14" i="1"/>
  <c r="M14" i="1" s="1"/>
  <c r="W281" i="1"/>
  <c r="X256" i="1"/>
  <c r="X257" i="1" s="1"/>
  <c r="X258" i="1" s="1"/>
  <c r="X186" i="1"/>
  <c r="X234" i="1"/>
  <c r="X111" i="1"/>
  <c r="X87" i="1"/>
  <c r="X137" i="1"/>
  <c r="X64" i="1"/>
  <c r="X160" i="1"/>
  <c r="X39" i="1"/>
  <c r="X211" i="1"/>
  <c r="X16" i="1"/>
  <c r="L14" i="1" l="1"/>
  <c r="K15" i="1"/>
  <c r="M15" i="1" s="1"/>
  <c r="X281" i="1"/>
  <c r="X282" i="1" s="1"/>
  <c r="X283" i="1" s="1"/>
  <c r="W306" i="1"/>
  <c r="X138" i="1"/>
  <c r="X112" i="1"/>
  <c r="X65" i="1"/>
  <c r="X161" i="1"/>
  <c r="X235" i="1"/>
  <c r="X40" i="1"/>
  <c r="X259" i="1"/>
  <c r="X187" i="1"/>
  <c r="X17" i="1"/>
  <c r="X212" i="1"/>
  <c r="X88" i="1"/>
  <c r="L15" i="1" l="1"/>
  <c r="K16" i="1"/>
  <c r="M16" i="1" s="1"/>
  <c r="X306" i="1"/>
  <c r="X307" i="1" s="1"/>
  <c r="X5" i="1"/>
  <c r="X308" i="1"/>
  <c r="X260" i="1"/>
  <c r="X18" i="1"/>
  <c r="X89" i="1"/>
  <c r="X66" i="1"/>
  <c r="X162" i="1"/>
  <c r="X188" i="1"/>
  <c r="X236" i="1"/>
  <c r="X284" i="1"/>
  <c r="X113" i="1"/>
  <c r="X41" i="1"/>
  <c r="X139" i="1"/>
  <c r="X213" i="1"/>
  <c r="L16" i="1" l="1"/>
  <c r="K17" i="1"/>
  <c r="M17" i="1" s="1"/>
  <c r="Y12" i="1"/>
  <c r="AE12" i="1" s="1"/>
  <c r="Y316" i="1"/>
  <c r="Y124" i="1"/>
  <c r="Y68" i="1"/>
  <c r="Y112" i="1"/>
  <c r="Y10" i="1"/>
  <c r="AE10" i="1" s="1"/>
  <c r="Y259" i="1"/>
  <c r="Y169" i="1"/>
  <c r="Y242" i="1"/>
  <c r="Y129" i="1"/>
  <c r="Y16" i="1"/>
  <c r="AE16" i="1" s="1"/>
  <c r="Y214" i="1"/>
  <c r="Y37" i="1"/>
  <c r="Y306" i="1"/>
  <c r="Y148" i="1"/>
  <c r="Y312" i="1"/>
  <c r="Y131" i="1"/>
  <c r="Y317" i="1"/>
  <c r="Y196" i="1"/>
  <c r="Y111" i="1"/>
  <c r="Y302" i="1"/>
  <c r="Y98" i="1"/>
  <c r="Y65" i="1"/>
  <c r="Y243" i="1"/>
  <c r="Y20" i="1"/>
  <c r="Y217" i="1"/>
  <c r="Y60" i="1"/>
  <c r="Y32" i="1"/>
  <c r="Y250" i="1"/>
  <c r="Y281" i="1"/>
  <c r="Y154" i="1"/>
  <c r="Y80" i="1"/>
  <c r="Y75" i="1"/>
  <c r="Y57" i="1"/>
  <c r="Y249" i="1"/>
  <c r="Y266" i="1"/>
  <c r="Y33" i="1"/>
  <c r="Y146" i="1"/>
  <c r="Y215" i="1"/>
  <c r="Y121" i="1"/>
  <c r="Y237" i="1"/>
  <c r="Y83" i="1"/>
  <c r="Y323" i="1"/>
  <c r="Y271" i="1"/>
  <c r="Y263" i="1"/>
  <c r="Y77" i="1"/>
  <c r="Y179" i="1"/>
  <c r="Y304" i="1"/>
  <c r="Y90" i="1"/>
  <c r="Y278" i="1"/>
  <c r="Y156" i="1"/>
  <c r="Y29" i="1"/>
  <c r="Y202" i="1"/>
  <c r="Y76" i="1"/>
  <c r="Y227" i="1"/>
  <c r="Y308" i="1"/>
  <c r="Y297" i="1"/>
  <c r="Y152" i="1"/>
  <c r="Y221" i="1"/>
  <c r="Y101" i="1"/>
  <c r="Y81" i="1"/>
  <c r="Y320" i="1"/>
  <c r="Y205" i="1"/>
  <c r="Y256" i="1"/>
  <c r="Y232" i="1"/>
  <c r="Y171" i="1"/>
  <c r="Y295" i="1"/>
  <c r="Y92" i="1"/>
  <c r="Y236" i="1"/>
  <c r="Y318" i="1"/>
  <c r="Y254" i="1"/>
  <c r="Y130" i="1"/>
  <c r="Y47" i="1"/>
  <c r="Y70" i="1"/>
  <c r="Y126" i="1"/>
  <c r="Y133" i="1"/>
  <c r="Y14" i="1"/>
  <c r="AE14" i="1" s="1"/>
  <c r="Y231" i="1"/>
  <c r="Y247" i="1"/>
  <c r="Y268" i="1"/>
  <c r="Y203" i="1"/>
  <c r="Y213" i="1"/>
  <c r="Y79" i="1"/>
  <c r="Y58" i="1"/>
  <c r="Y189" i="1"/>
  <c r="Y267" i="1"/>
  <c r="Y88" i="1"/>
  <c r="Y258" i="1"/>
  <c r="Y172" i="1"/>
  <c r="Y327" i="1"/>
  <c r="Y175" i="1"/>
  <c r="Y34" i="1"/>
  <c r="Y109" i="1"/>
  <c r="Y35" i="1"/>
  <c r="Y290" i="1"/>
  <c r="Y117" i="1"/>
  <c r="Y91" i="1"/>
  <c r="Y255" i="1"/>
  <c r="Y63" i="1"/>
  <c r="Y292" i="1"/>
  <c r="Y31" i="1"/>
  <c r="Y207" i="1"/>
  <c r="Y186" i="1"/>
  <c r="Y251" i="1"/>
  <c r="Y291" i="1"/>
  <c r="Y55" i="1"/>
  <c r="Y262" i="1"/>
  <c r="Y228" i="1"/>
  <c r="Y177" i="1"/>
  <c r="Y51" i="1"/>
  <c r="Y149" i="1"/>
  <c r="Y283" i="1"/>
  <c r="Y8" i="1"/>
  <c r="AE8" i="1" s="1"/>
  <c r="Y325" i="1"/>
  <c r="Y135" i="1"/>
  <c r="Y96" i="1"/>
  <c r="Y204" i="1"/>
  <c r="Y294" i="1"/>
  <c r="Y104" i="1"/>
  <c r="Y307" i="1"/>
  <c r="Y288" i="1"/>
  <c r="Y53" i="1"/>
  <c r="Y127" i="1"/>
  <c r="Y134" i="1"/>
  <c r="Y260" i="1"/>
  <c r="Y84" i="1"/>
  <c r="Y151" i="1"/>
  <c r="Y71" i="1"/>
  <c r="Y18" i="1"/>
  <c r="AE18" i="1" s="1"/>
  <c r="Y226" i="1"/>
  <c r="Y181" i="1"/>
  <c r="Y313" i="1"/>
  <c r="Y116" i="1"/>
  <c r="Y22" i="1"/>
  <c r="Y194" i="1"/>
  <c r="Y185" i="1"/>
  <c r="Y201" i="1"/>
  <c r="Y200" i="1"/>
  <c r="Y102" i="1"/>
  <c r="Y182" i="1"/>
  <c r="Y41" i="1"/>
  <c r="Y298" i="1"/>
  <c r="Y322" i="1"/>
  <c r="Y261" i="1"/>
  <c r="Y122" i="1"/>
  <c r="Y241" i="1"/>
  <c r="Y176" i="1"/>
  <c r="Y15" i="1"/>
  <c r="AE15" i="1" s="1"/>
  <c r="Y180" i="1"/>
  <c r="Y59" i="1"/>
  <c r="Y49" i="1"/>
  <c r="Y153" i="1"/>
  <c r="Y30" i="1"/>
  <c r="Y150" i="1"/>
  <c r="Y162" i="1"/>
  <c r="Y118" i="1"/>
  <c r="Y66" i="1"/>
  <c r="Y199" i="1"/>
  <c r="Y269" i="1"/>
  <c r="Y184" i="1"/>
  <c r="Y314" i="1"/>
  <c r="Y168" i="1"/>
  <c r="Y193" i="1"/>
  <c r="Y235" i="1"/>
  <c r="Y197" i="1"/>
  <c r="Y159" i="1"/>
  <c r="Y173" i="1"/>
  <c r="Y188" i="1"/>
  <c r="Y212" i="1"/>
  <c r="Y309" i="1"/>
  <c r="Y21" i="1"/>
  <c r="Y67" i="1"/>
  <c r="Y257" i="1"/>
  <c r="Y132" i="1"/>
  <c r="Y265" i="1"/>
  <c r="Y147" i="1"/>
  <c r="Y324" i="1"/>
  <c r="Y166" i="1"/>
  <c r="Y28" i="1"/>
  <c r="Y273" i="1"/>
  <c r="Y24" i="1"/>
  <c r="Y93" i="1"/>
  <c r="Y183" i="1"/>
  <c r="Y72" i="1"/>
  <c r="Y94" i="1"/>
  <c r="Y311" i="1"/>
  <c r="Y136" i="1"/>
  <c r="Y192" i="1"/>
  <c r="Y142" i="1"/>
  <c r="Y329" i="1"/>
  <c r="Y264" i="1"/>
  <c r="Y103" i="1"/>
  <c r="Y17" i="1"/>
  <c r="AE17" i="1" s="1"/>
  <c r="Y208" i="1"/>
  <c r="Y62" i="1"/>
  <c r="Y248" i="1"/>
  <c r="Y163" i="1"/>
  <c r="Y310" i="1"/>
  <c r="Y113" i="1"/>
  <c r="Y114" i="1"/>
  <c r="Y210" i="1"/>
  <c r="Y56" i="1"/>
  <c r="Y326" i="1"/>
  <c r="Y107" i="1"/>
  <c r="Y45" i="1"/>
  <c r="Y222" i="1"/>
  <c r="Y25" i="1"/>
  <c r="Y296" i="1"/>
  <c r="Y139" i="1"/>
  <c r="Y234" i="1"/>
  <c r="Y40" i="1"/>
  <c r="Y284" i="1"/>
  <c r="Y319" i="1"/>
  <c r="Y6" i="1"/>
  <c r="Y48" i="1"/>
  <c r="Y220" i="1"/>
  <c r="Y50" i="1"/>
  <c r="Y229" i="1"/>
  <c r="Y330" i="1"/>
  <c r="Y26" i="1"/>
  <c r="Y190" i="1"/>
  <c r="Y97" i="1"/>
  <c r="Y253" i="1"/>
  <c r="Y13" i="1"/>
  <c r="AE13" i="1" s="1"/>
  <c r="Y223" i="1"/>
  <c r="Y174" i="1"/>
  <c r="Y252" i="1"/>
  <c r="Y138" i="1"/>
  <c r="Y78" i="1"/>
  <c r="Y246" i="1"/>
  <c r="Y11" i="1"/>
  <c r="AE11" i="1" s="1"/>
  <c r="Y216" i="1"/>
  <c r="Y119" i="1"/>
  <c r="Y85" i="1"/>
  <c r="Y160" i="1"/>
  <c r="Y95" i="1"/>
  <c r="Y328" i="1"/>
  <c r="Y191" i="1"/>
  <c r="Y144" i="1"/>
  <c r="Y170" i="1"/>
  <c r="Y225" i="1"/>
  <c r="Y293" i="1"/>
  <c r="Y64" i="1"/>
  <c r="Y110" i="1"/>
  <c r="Y87" i="1"/>
  <c r="Y105" i="1"/>
  <c r="Y219" i="1"/>
  <c r="Y282" i="1"/>
  <c r="Y128" i="1"/>
  <c r="Y244" i="1"/>
  <c r="Y125" i="1"/>
  <c r="Y211" i="1"/>
  <c r="Y161" i="1"/>
  <c r="Y155" i="1"/>
  <c r="Y224" i="1"/>
  <c r="Y280" i="1"/>
  <c r="Y287" i="1"/>
  <c r="Y143" i="1"/>
  <c r="Y315" i="1"/>
  <c r="Y140" i="1"/>
  <c r="Y43" i="1"/>
  <c r="Y279" i="1"/>
  <c r="Y301" i="1"/>
  <c r="Y275" i="1"/>
  <c r="Y73" i="1"/>
  <c r="Y239" i="1"/>
  <c r="Y285" i="1"/>
  <c r="Y145" i="1"/>
  <c r="Y157" i="1"/>
  <c r="Y238" i="1"/>
  <c r="Y274" i="1"/>
  <c r="Y167" i="1"/>
  <c r="Y230" i="1"/>
  <c r="Y120" i="1"/>
  <c r="Y54" i="1"/>
  <c r="Y74" i="1"/>
  <c r="Y233" i="1"/>
  <c r="Y69" i="1"/>
  <c r="Y299" i="1"/>
  <c r="Y42" i="1"/>
  <c r="Y300" i="1"/>
  <c r="Y165" i="1"/>
  <c r="Y89" i="1"/>
  <c r="Y106" i="1"/>
  <c r="Y123" i="1"/>
  <c r="Y277" i="1"/>
  <c r="Y9" i="1"/>
  <c r="AE9" i="1" s="1"/>
  <c r="Y164" i="1"/>
  <c r="Y44" i="1"/>
  <c r="Y305" i="1"/>
  <c r="Y289" i="1"/>
  <c r="Y52" i="1"/>
  <c r="Y27" i="1"/>
  <c r="Y115" i="1"/>
  <c r="Y82" i="1"/>
  <c r="Y240" i="1"/>
  <c r="Y276" i="1"/>
  <c r="Y206" i="1"/>
  <c r="Y245" i="1"/>
  <c r="Y100" i="1"/>
  <c r="Y187" i="1"/>
  <c r="Y38" i="1"/>
  <c r="Y198" i="1"/>
  <c r="Y209" i="1"/>
  <c r="Y137" i="1"/>
  <c r="Y36" i="1"/>
  <c r="Y7" i="1"/>
  <c r="AE7" i="1" s="1"/>
  <c r="Y99" i="1"/>
  <c r="Y108" i="1"/>
  <c r="Y46" i="1"/>
  <c r="Y178" i="1"/>
  <c r="Y218" i="1"/>
  <c r="Y39" i="1"/>
  <c r="Y272" i="1"/>
  <c r="Y23" i="1"/>
  <c r="Y286" i="1"/>
  <c r="Y19" i="1"/>
  <c r="Y321" i="1"/>
  <c r="Y158" i="1"/>
  <c r="Y86" i="1"/>
  <c r="Y303" i="1"/>
  <c r="Y61" i="1"/>
  <c r="Y195" i="1"/>
  <c r="Y270" i="1"/>
  <c r="Y141" i="1"/>
  <c r="X163" i="1"/>
  <c r="X42" i="1"/>
  <c r="X114" i="1"/>
  <c r="X90" i="1"/>
  <c r="X285" i="1"/>
  <c r="X309" i="1"/>
  <c r="X237" i="1"/>
  <c r="X67" i="1"/>
  <c r="X19" i="1"/>
  <c r="X140" i="1"/>
  <c r="X214" i="1"/>
  <c r="X189" i="1"/>
  <c r="X261" i="1"/>
  <c r="L17" i="1" l="1"/>
  <c r="K18" i="1"/>
  <c r="M18" i="1" s="1"/>
  <c r="AD16" i="1"/>
  <c r="AD6" i="1"/>
  <c r="AD18" i="1"/>
  <c r="AD13" i="1"/>
  <c r="AD9" i="1"/>
  <c r="AD10" i="1"/>
  <c r="AD8" i="1"/>
  <c r="AD14" i="1"/>
  <c r="AD15" i="1"/>
  <c r="AD11" i="1"/>
  <c r="AD7" i="1"/>
  <c r="AD17" i="1"/>
  <c r="AD12" i="1"/>
  <c r="X262" i="1"/>
  <c r="X20" i="1"/>
  <c r="X115" i="1"/>
  <c r="X68" i="1"/>
  <c r="X43" i="1"/>
  <c r="X190" i="1"/>
  <c r="X286" i="1"/>
  <c r="X238" i="1"/>
  <c r="X164" i="1"/>
  <c r="X91" i="1"/>
  <c r="X215" i="1"/>
  <c r="X141" i="1"/>
  <c r="X310" i="1"/>
  <c r="L18" i="1" l="1"/>
  <c r="K19" i="1"/>
  <c r="M19" i="1" s="1"/>
  <c r="X142" i="1"/>
  <c r="X191" i="1"/>
  <c r="X92" i="1"/>
  <c r="X165" i="1"/>
  <c r="X216" i="1"/>
  <c r="X44" i="1"/>
  <c r="X239" i="1"/>
  <c r="X69" i="1"/>
  <c r="X21" i="1"/>
  <c r="X311" i="1"/>
  <c r="X116" i="1"/>
  <c r="X263" i="1"/>
  <c r="X287" i="1"/>
  <c r="L19" i="1" l="1"/>
  <c r="K20" i="1"/>
  <c r="M20" i="1" s="1"/>
  <c r="X166" i="1"/>
  <c r="X93" i="1"/>
  <c r="X70" i="1"/>
  <c r="X192" i="1"/>
  <c r="X217" i="1"/>
  <c r="X288" i="1"/>
  <c r="X312" i="1"/>
  <c r="X264" i="1"/>
  <c r="X240" i="1"/>
  <c r="X143" i="1"/>
  <c r="X45" i="1"/>
  <c r="X22" i="1"/>
  <c r="X117" i="1"/>
  <c r="L20" i="1" l="1"/>
  <c r="K21" i="1"/>
  <c r="M21" i="1" s="1"/>
  <c r="X193" i="1"/>
  <c r="X241" i="1"/>
  <c r="X265" i="1"/>
  <c r="X71" i="1"/>
  <c r="X218" i="1"/>
  <c r="X23" i="1"/>
  <c r="X313" i="1"/>
  <c r="X94" i="1"/>
  <c r="X46" i="1"/>
  <c r="X167" i="1"/>
  <c r="X118" i="1"/>
  <c r="X144" i="1"/>
  <c r="X289" i="1"/>
  <c r="L21" i="1" l="1"/>
  <c r="K22" i="1"/>
  <c r="M22" i="1" s="1"/>
  <c r="X219" i="1"/>
  <c r="X168" i="1"/>
  <c r="X266" i="1"/>
  <c r="X314" i="1"/>
  <c r="X47" i="1"/>
  <c r="X242" i="1"/>
  <c r="X290" i="1"/>
  <c r="X72" i="1"/>
  <c r="X194" i="1"/>
  <c r="X145" i="1"/>
  <c r="X119" i="1"/>
  <c r="X95" i="1"/>
  <c r="X24" i="1"/>
  <c r="L22" i="1" l="1"/>
  <c r="K23" i="1"/>
  <c r="M23" i="1" s="1"/>
  <c r="X146" i="1"/>
  <c r="X315" i="1"/>
  <c r="X195" i="1"/>
  <c r="X120" i="1"/>
  <c r="X73" i="1"/>
  <c r="X169" i="1"/>
  <c r="X267" i="1"/>
  <c r="X48" i="1"/>
  <c r="X25" i="1"/>
  <c r="X291" i="1"/>
  <c r="X220" i="1"/>
  <c r="X96" i="1"/>
  <c r="X243" i="1"/>
  <c r="L23" i="1" l="1"/>
  <c r="K24" i="1"/>
  <c r="M24" i="1" s="1"/>
  <c r="X121" i="1"/>
  <c r="X221" i="1"/>
  <c r="X26" i="1"/>
  <c r="X196" i="1"/>
  <c r="X49" i="1"/>
  <c r="X316" i="1"/>
  <c r="X292" i="1"/>
  <c r="X97" i="1"/>
  <c r="X268" i="1"/>
  <c r="X147" i="1"/>
  <c r="X74" i="1"/>
  <c r="X244" i="1"/>
  <c r="X170" i="1"/>
  <c r="L24" i="1" l="1"/>
  <c r="K25" i="1"/>
  <c r="M25" i="1" s="1"/>
  <c r="X197" i="1"/>
  <c r="X269" i="1"/>
  <c r="X50" i="1"/>
  <c r="X27" i="1"/>
  <c r="X171" i="1"/>
  <c r="X222" i="1"/>
  <c r="X98" i="1"/>
  <c r="X148" i="1"/>
  <c r="X317" i="1"/>
  <c r="X245" i="1"/>
  <c r="X293" i="1"/>
  <c r="X122" i="1"/>
  <c r="X75" i="1"/>
  <c r="L25" i="1" l="1"/>
  <c r="K26" i="1"/>
  <c r="M26" i="1" s="1"/>
  <c r="X172" i="1"/>
  <c r="X28" i="1"/>
  <c r="X51" i="1"/>
  <c r="X318" i="1"/>
  <c r="X149" i="1"/>
  <c r="X270" i="1"/>
  <c r="X246" i="1"/>
  <c r="X76" i="1"/>
  <c r="X123" i="1"/>
  <c r="X198" i="1"/>
  <c r="X99" i="1"/>
  <c r="X294" i="1"/>
  <c r="X223" i="1"/>
  <c r="L26" i="1" l="1"/>
  <c r="K27" i="1"/>
  <c r="M27" i="1" s="1"/>
  <c r="X199" i="1"/>
  <c r="X319" i="1"/>
  <c r="X295" i="1"/>
  <c r="X150" i="1"/>
  <c r="X52" i="1"/>
  <c r="X29" i="1"/>
  <c r="X224" i="1"/>
  <c r="X77" i="1"/>
  <c r="X173" i="1"/>
  <c r="X247" i="1"/>
  <c r="X271" i="1"/>
  <c r="X100" i="1"/>
  <c r="X124" i="1"/>
  <c r="L27" i="1" l="1"/>
  <c r="K28" i="1"/>
  <c r="M28" i="1" s="1"/>
  <c r="X272" i="1"/>
  <c r="X30" i="1"/>
  <c r="X296" i="1"/>
  <c r="X248" i="1"/>
  <c r="X151" i="1"/>
  <c r="X78" i="1"/>
  <c r="X320" i="1"/>
  <c r="X174" i="1"/>
  <c r="X200" i="1"/>
  <c r="X53" i="1"/>
  <c r="X125" i="1"/>
  <c r="X225" i="1"/>
  <c r="X101" i="1"/>
  <c r="L28" i="1" l="1"/>
  <c r="K29" i="1"/>
  <c r="M29" i="1" s="1"/>
  <c r="X79" i="1"/>
  <c r="X297" i="1"/>
  <c r="X249" i="1"/>
  <c r="X175" i="1"/>
  <c r="X54" i="1"/>
  <c r="X102" i="1"/>
  <c r="X321" i="1"/>
  <c r="X273" i="1"/>
  <c r="X126" i="1"/>
  <c r="X201" i="1"/>
  <c r="X152" i="1"/>
  <c r="X226" i="1"/>
  <c r="L29" i="1" l="1"/>
  <c r="K30" i="1"/>
  <c r="M30" i="1" s="1"/>
  <c r="X298" i="1"/>
  <c r="X202" i="1"/>
  <c r="X80" i="1"/>
  <c r="X55" i="1"/>
  <c r="X127" i="1"/>
  <c r="X176" i="1"/>
  <c r="X153" i="1"/>
  <c r="X322" i="1"/>
  <c r="X227" i="1"/>
  <c r="X274" i="1"/>
  <c r="X103" i="1"/>
  <c r="X250" i="1"/>
  <c r="L30" i="1" l="1"/>
  <c r="K31" i="1"/>
  <c r="X177" i="1"/>
  <c r="X203" i="1"/>
  <c r="X299" i="1"/>
  <c r="X104" i="1"/>
  <c r="X275" i="1"/>
  <c r="X128" i="1"/>
  <c r="X323" i="1"/>
  <c r="X154" i="1"/>
  <c r="X228" i="1"/>
  <c r="X251" i="1"/>
  <c r="N31" i="1" l="1"/>
  <c r="M31" i="1"/>
  <c r="L31" i="1"/>
  <c r="K32" i="1"/>
  <c r="X252" i="1"/>
  <c r="X204" i="1"/>
  <c r="X324" i="1"/>
  <c r="X276" i="1"/>
  <c r="X129" i="1"/>
  <c r="X178" i="1"/>
  <c r="X105" i="1"/>
  <c r="X300" i="1"/>
  <c r="X229" i="1"/>
  <c r="X155" i="1"/>
  <c r="N32" i="1" l="1"/>
  <c r="M32" i="1"/>
  <c r="L32" i="1"/>
  <c r="K33" i="1"/>
  <c r="X130" i="1"/>
  <c r="X325" i="1"/>
  <c r="X301" i="1"/>
  <c r="X205" i="1"/>
  <c r="X230" i="1"/>
  <c r="X179" i="1"/>
  <c r="X253" i="1"/>
  <c r="X277" i="1"/>
  <c r="N33" i="1" l="1"/>
  <c r="M33" i="1"/>
  <c r="L33" i="1"/>
  <c r="K34" i="1"/>
  <c r="X326" i="1"/>
  <c r="X254" i="1"/>
  <c r="X180" i="1"/>
  <c r="X278" i="1"/>
  <c r="X302" i="1"/>
  <c r="N34" i="1" l="1"/>
  <c r="M34" i="1"/>
  <c r="L34" i="1"/>
  <c r="K35" i="1"/>
  <c r="X303" i="1"/>
  <c r="X327" i="1"/>
  <c r="X279" i="1"/>
  <c r="X255" i="1"/>
  <c r="N35" i="1" l="1"/>
  <c r="M35" i="1"/>
  <c r="L35" i="1"/>
  <c r="K36" i="1"/>
  <c r="X280" i="1"/>
  <c r="X328" i="1"/>
  <c r="X304" i="1"/>
  <c r="N36" i="1" l="1"/>
  <c r="M36" i="1"/>
  <c r="L36" i="1"/>
  <c r="K37" i="1"/>
  <c r="X305" i="1"/>
  <c r="X329" i="1"/>
  <c r="N37" i="1" l="1"/>
  <c r="M37" i="1"/>
  <c r="L37" i="1"/>
  <c r="K38" i="1"/>
  <c r="X330" i="1"/>
  <c r="N38" i="1" l="1"/>
  <c r="M38" i="1"/>
  <c r="L38" i="1"/>
  <c r="K39" i="1"/>
  <c r="AA18" i="1"/>
  <c r="AA9" i="1"/>
  <c r="AC9" i="1"/>
  <c r="AB13" i="1"/>
  <c r="AB7" i="1"/>
  <c r="AA17" i="1"/>
  <c r="AC14" i="1"/>
  <c r="AB14" i="1"/>
  <c r="AC8" i="1"/>
  <c r="AB17" i="1"/>
  <c r="AB6" i="1"/>
  <c r="AA6" i="1"/>
  <c r="AC17" i="1"/>
  <c r="AC16" i="1"/>
  <c r="AA7" i="1"/>
  <c r="AC11" i="1"/>
  <c r="AA15" i="1"/>
  <c r="AC13" i="1"/>
  <c r="AC10" i="1"/>
  <c r="AB10" i="1"/>
  <c r="AC15" i="1"/>
  <c r="AB8" i="1"/>
  <c r="AB11" i="1"/>
  <c r="AC6" i="1"/>
  <c r="AB15" i="1"/>
  <c r="AB18" i="1"/>
  <c r="AA14" i="1"/>
  <c r="AA13" i="1"/>
  <c r="AA16" i="1"/>
  <c r="AC18" i="1"/>
  <c r="AC7" i="1"/>
  <c r="AB9" i="1"/>
  <c r="AB12" i="1"/>
  <c r="AC12" i="1"/>
  <c r="AA10" i="1"/>
  <c r="AA12" i="1"/>
  <c r="AA11" i="1"/>
  <c r="AA8" i="1"/>
  <c r="AB16" i="1"/>
  <c r="N39" i="1" l="1"/>
  <c r="M39" i="1"/>
  <c r="L39" i="1"/>
  <c r="K40" i="1"/>
  <c r="N40" i="1" l="1"/>
  <c r="M40" i="1"/>
  <c r="L40" i="1"/>
  <c r="K41" i="1"/>
  <c r="N41" i="1" l="1"/>
  <c r="M41" i="1"/>
  <c r="L41" i="1"/>
  <c r="K42" i="1"/>
  <c r="N42" i="1" l="1"/>
  <c r="M42" i="1"/>
  <c r="L42" i="1"/>
  <c r="K43" i="1"/>
  <c r="N43" i="1" l="1"/>
  <c r="M43" i="1"/>
  <c r="L43" i="1"/>
  <c r="K44" i="1"/>
  <c r="N44" i="1" l="1"/>
  <c r="M44" i="1"/>
  <c r="L44" i="1"/>
  <c r="K45" i="1"/>
  <c r="N45" i="1" l="1"/>
  <c r="M45" i="1"/>
  <c r="L45" i="1"/>
  <c r="K46" i="1"/>
  <c r="N46" i="1" l="1"/>
  <c r="M46" i="1"/>
  <c r="L46" i="1"/>
  <c r="K47" i="1"/>
  <c r="N47" i="1" l="1"/>
  <c r="M47" i="1"/>
  <c r="L47" i="1"/>
  <c r="K48" i="1"/>
  <c r="N48" i="1" l="1"/>
  <c r="M48" i="1"/>
  <c r="L48" i="1"/>
  <c r="K49" i="1"/>
  <c r="N49" i="1" l="1"/>
  <c r="M49" i="1"/>
  <c r="L49" i="1"/>
  <c r="K50" i="1"/>
  <c r="N50" i="1" l="1"/>
  <c r="M50" i="1"/>
  <c r="L50" i="1"/>
  <c r="K51" i="1"/>
  <c r="N51" i="1" l="1"/>
  <c r="M51" i="1"/>
  <c r="L51" i="1"/>
  <c r="K52" i="1"/>
  <c r="N52" i="1" l="1"/>
  <c r="M52" i="1"/>
  <c r="L52" i="1"/>
  <c r="K53" i="1"/>
  <c r="N53" i="1" l="1"/>
  <c r="M53" i="1"/>
  <c r="L53" i="1"/>
  <c r="K54" i="1"/>
  <c r="N54" i="1" l="1"/>
  <c r="M54" i="1"/>
  <c r="L54" i="1"/>
  <c r="K55" i="1"/>
  <c r="N55" i="1" l="1"/>
  <c r="M55" i="1"/>
  <c r="L55" i="1"/>
  <c r="K56" i="1"/>
  <c r="N56" i="1" l="1"/>
  <c r="M56" i="1"/>
  <c r="L56" i="1"/>
  <c r="K57" i="1"/>
  <c r="N57" i="1" l="1"/>
  <c r="M57" i="1"/>
  <c r="L57" i="1"/>
  <c r="K58" i="1"/>
  <c r="N58" i="1" l="1"/>
  <c r="M58" i="1"/>
  <c r="L58" i="1"/>
  <c r="K59" i="1"/>
  <c r="N59" i="1" l="1"/>
  <c r="M59" i="1"/>
  <c r="L59" i="1"/>
  <c r="K60" i="1"/>
  <c r="N60" i="1" l="1"/>
  <c r="M60" i="1"/>
  <c r="L60" i="1"/>
  <c r="K61" i="1"/>
  <c r="N61" i="1" l="1"/>
  <c r="M61" i="1"/>
  <c r="L61" i="1"/>
  <c r="K62" i="1"/>
  <c r="N62" i="1" l="1"/>
  <c r="M62" i="1"/>
  <c r="L62" i="1"/>
  <c r="K63" i="1"/>
  <c r="N63" i="1" l="1"/>
  <c r="M63" i="1"/>
  <c r="L63" i="1"/>
  <c r="K64" i="1"/>
  <c r="N64" i="1" l="1"/>
  <c r="M64" i="1"/>
  <c r="L64" i="1"/>
  <c r="K65" i="1"/>
  <c r="N65" i="1" l="1"/>
  <c r="M65" i="1"/>
  <c r="L65" i="1"/>
  <c r="K66" i="1"/>
  <c r="N66" i="1" l="1"/>
  <c r="M66" i="1"/>
  <c r="L66" i="1"/>
  <c r="K67" i="1"/>
  <c r="N67" i="1" l="1"/>
  <c r="M67" i="1"/>
  <c r="L67" i="1"/>
  <c r="K68" i="1"/>
  <c r="N68" i="1" l="1"/>
  <c r="M68" i="1"/>
  <c r="L68" i="1"/>
  <c r="K69" i="1"/>
  <c r="N69" i="1" l="1"/>
  <c r="M69" i="1"/>
  <c r="L69" i="1"/>
  <c r="K70" i="1"/>
  <c r="N70" i="1" l="1"/>
  <c r="M70" i="1"/>
  <c r="L70" i="1"/>
  <c r="K71" i="1"/>
  <c r="N71" i="1" l="1"/>
  <c r="M71" i="1"/>
  <c r="L71" i="1"/>
  <c r="K72" i="1"/>
  <c r="N72" i="1" l="1"/>
  <c r="M72" i="1"/>
  <c r="L72" i="1"/>
  <c r="K73" i="1"/>
  <c r="N73" i="1" l="1"/>
  <c r="M73" i="1"/>
  <c r="L73" i="1"/>
  <c r="K74" i="1"/>
  <c r="N74" i="1" l="1"/>
  <c r="M74" i="1"/>
  <c r="L74" i="1"/>
  <c r="K75" i="1"/>
  <c r="N75" i="1" l="1"/>
  <c r="M75" i="1"/>
  <c r="L75" i="1"/>
  <c r="K76" i="1"/>
  <c r="N76" i="1" l="1"/>
  <c r="M76" i="1"/>
  <c r="L76" i="1"/>
  <c r="K77" i="1"/>
  <c r="N77" i="1" l="1"/>
  <c r="M77" i="1"/>
  <c r="L77" i="1"/>
  <c r="K78" i="1"/>
  <c r="N78" i="1" l="1"/>
  <c r="M78" i="1"/>
  <c r="L78" i="1"/>
  <c r="K79" i="1"/>
  <c r="N79" i="1" l="1"/>
  <c r="M79" i="1"/>
  <c r="L79" i="1"/>
  <c r="K80" i="1"/>
  <c r="N80" i="1" l="1"/>
  <c r="M80" i="1"/>
  <c r="L80" i="1"/>
  <c r="K81" i="1"/>
  <c r="N81" i="1" l="1"/>
  <c r="M81" i="1"/>
  <c r="L81" i="1"/>
  <c r="K82" i="1"/>
  <c r="N82" i="1" l="1"/>
  <c r="M82" i="1"/>
  <c r="L82" i="1"/>
  <c r="K83" i="1"/>
  <c r="N83" i="1" l="1"/>
  <c r="M83" i="1"/>
  <c r="L83" i="1"/>
  <c r="K84" i="1"/>
  <c r="N84" i="1" l="1"/>
  <c r="M84" i="1"/>
  <c r="L84" i="1"/>
  <c r="K85" i="1"/>
  <c r="N85" i="1" l="1"/>
  <c r="M85" i="1"/>
  <c r="L85" i="1"/>
  <c r="K86" i="1"/>
  <c r="N86" i="1" l="1"/>
  <c r="M86" i="1"/>
  <c r="L86" i="1"/>
  <c r="K87" i="1"/>
  <c r="N87" i="1" l="1"/>
  <c r="M87" i="1"/>
  <c r="L87" i="1"/>
  <c r="K88" i="1"/>
  <c r="N88" i="1" l="1"/>
  <c r="M88" i="1"/>
  <c r="L88" i="1"/>
  <c r="K89" i="1"/>
  <c r="N89" i="1" l="1"/>
  <c r="M89" i="1"/>
  <c r="L89" i="1"/>
  <c r="K90" i="1"/>
  <c r="N90" i="1" l="1"/>
  <c r="M90" i="1"/>
  <c r="L90" i="1"/>
  <c r="K91" i="1"/>
  <c r="N91" i="1" l="1"/>
  <c r="M91" i="1"/>
  <c r="L91" i="1"/>
  <c r="K92" i="1"/>
  <c r="N92" i="1" l="1"/>
  <c r="M92" i="1"/>
  <c r="L92" i="1"/>
  <c r="K93" i="1"/>
  <c r="N93" i="1" l="1"/>
  <c r="M93" i="1"/>
  <c r="L93" i="1"/>
  <c r="K94" i="1"/>
  <c r="N94" i="1" l="1"/>
  <c r="M94" i="1"/>
  <c r="L94" i="1"/>
  <c r="K95" i="1"/>
  <c r="N95" i="1" l="1"/>
  <c r="M95" i="1"/>
  <c r="L95" i="1"/>
  <c r="K96" i="1"/>
  <c r="N96" i="1" l="1"/>
  <c r="M96" i="1"/>
  <c r="L96" i="1"/>
  <c r="K97" i="1"/>
  <c r="N97" i="1" l="1"/>
  <c r="M97" i="1"/>
  <c r="L97" i="1"/>
  <c r="K98" i="1"/>
  <c r="N98" i="1" l="1"/>
  <c r="M98" i="1"/>
  <c r="L98" i="1"/>
  <c r="K99" i="1"/>
  <c r="N99" i="1" l="1"/>
  <c r="M99" i="1"/>
  <c r="L99" i="1"/>
  <c r="K100" i="1"/>
  <c r="N100" i="1" l="1"/>
  <c r="M100" i="1"/>
  <c r="L100" i="1"/>
  <c r="K101" i="1"/>
  <c r="N101" i="1" l="1"/>
  <c r="M101" i="1"/>
  <c r="L101" i="1"/>
  <c r="K102" i="1"/>
  <c r="N102" i="1" l="1"/>
  <c r="M102" i="1"/>
  <c r="L102" i="1"/>
  <c r="K103" i="1"/>
  <c r="N103" i="1" l="1"/>
  <c r="M103" i="1"/>
  <c r="L103" i="1"/>
  <c r="K104" i="1"/>
  <c r="N104" i="1" l="1"/>
  <c r="M104" i="1"/>
  <c r="L104" i="1"/>
  <c r="K105" i="1"/>
  <c r="N105" i="1" l="1"/>
  <c r="M105" i="1"/>
  <c r="L105" i="1"/>
  <c r="K106" i="1"/>
  <c r="N106" i="1" l="1"/>
  <c r="M106" i="1"/>
  <c r="L106" i="1"/>
  <c r="K107" i="1"/>
  <c r="N107" i="1" l="1"/>
  <c r="M107" i="1"/>
  <c r="L107" i="1"/>
  <c r="K108" i="1"/>
  <c r="N108" i="1" l="1"/>
  <c r="M108" i="1"/>
  <c r="L108" i="1"/>
  <c r="K109" i="1"/>
  <c r="N109" i="1" l="1"/>
  <c r="M109" i="1"/>
  <c r="L109" i="1"/>
  <c r="K110" i="1"/>
  <c r="N110" i="1" l="1"/>
  <c r="M110" i="1"/>
  <c r="L110" i="1"/>
  <c r="K111" i="1"/>
  <c r="N111" i="1" l="1"/>
  <c r="M111" i="1"/>
  <c r="L111" i="1"/>
  <c r="K112" i="1"/>
  <c r="N112" i="1" l="1"/>
  <c r="M112" i="1"/>
  <c r="L112" i="1"/>
  <c r="K113" i="1"/>
  <c r="N113" i="1" l="1"/>
  <c r="M113" i="1"/>
  <c r="L113" i="1"/>
  <c r="K114" i="1"/>
  <c r="N114" i="1" l="1"/>
  <c r="M114" i="1"/>
  <c r="L114" i="1"/>
  <c r="K115" i="1"/>
  <c r="N115" i="1" l="1"/>
  <c r="M115" i="1"/>
  <c r="L115" i="1"/>
  <c r="K116" i="1"/>
  <c r="N116" i="1" l="1"/>
  <c r="M116" i="1"/>
  <c r="L116" i="1"/>
  <c r="K117" i="1"/>
  <c r="N117" i="1" l="1"/>
  <c r="M117" i="1"/>
  <c r="L117" i="1"/>
  <c r="K118" i="1"/>
  <c r="N118" i="1" l="1"/>
  <c r="M118" i="1"/>
  <c r="L118" i="1"/>
  <c r="K119" i="1"/>
  <c r="N119" i="1" l="1"/>
  <c r="M119" i="1"/>
  <c r="L119" i="1"/>
  <c r="K120" i="1"/>
  <c r="N120" i="1" l="1"/>
  <c r="M120" i="1"/>
  <c r="L120" i="1"/>
  <c r="K121" i="1"/>
  <c r="N121" i="1" l="1"/>
  <c r="M121" i="1"/>
  <c r="L121" i="1"/>
  <c r="K122" i="1"/>
  <c r="N122" i="1" l="1"/>
  <c r="M122" i="1"/>
  <c r="L122" i="1"/>
  <c r="K123" i="1"/>
  <c r="N123" i="1" l="1"/>
  <c r="M123" i="1"/>
  <c r="L123" i="1"/>
  <c r="K124" i="1"/>
  <c r="N124" i="1" l="1"/>
  <c r="M124" i="1"/>
  <c r="L124" i="1"/>
  <c r="K125" i="1"/>
  <c r="N125" i="1" l="1"/>
  <c r="M125" i="1"/>
  <c r="L125" i="1"/>
  <c r="K126" i="1"/>
  <c r="N126" i="1" l="1"/>
  <c r="M126" i="1"/>
  <c r="L126" i="1"/>
  <c r="K127" i="1"/>
  <c r="N127" i="1" l="1"/>
  <c r="M127" i="1"/>
  <c r="L127" i="1"/>
  <c r="K128" i="1"/>
  <c r="N128" i="1" l="1"/>
  <c r="M128" i="1"/>
  <c r="L128" i="1"/>
  <c r="K129" i="1"/>
  <c r="N129" i="1" l="1"/>
  <c r="M129" i="1"/>
  <c r="L129" i="1"/>
  <c r="K130" i="1"/>
  <c r="N130" i="1" l="1"/>
  <c r="M130" i="1"/>
  <c r="L130" i="1"/>
  <c r="K131" i="1"/>
  <c r="N131" i="1" l="1"/>
  <c r="M131" i="1"/>
  <c r="L131" i="1"/>
  <c r="K132" i="1"/>
  <c r="N132" i="1" l="1"/>
  <c r="M132" i="1"/>
  <c r="L132" i="1"/>
  <c r="K133" i="1"/>
  <c r="N133" i="1" l="1"/>
  <c r="M133" i="1"/>
  <c r="L133" i="1"/>
  <c r="K134" i="1"/>
  <c r="N134" i="1" l="1"/>
  <c r="M134" i="1"/>
  <c r="L134" i="1"/>
  <c r="K135" i="1"/>
  <c r="N135" i="1" l="1"/>
  <c r="M135" i="1"/>
  <c r="L135" i="1"/>
  <c r="K136" i="1"/>
  <c r="N136" i="1" l="1"/>
  <c r="M136" i="1"/>
  <c r="L136" i="1"/>
  <c r="K137" i="1"/>
  <c r="N137" i="1" l="1"/>
  <c r="M137" i="1"/>
  <c r="L137" i="1"/>
  <c r="K138" i="1"/>
  <c r="N138" i="1" l="1"/>
  <c r="M138" i="1"/>
  <c r="L138" i="1"/>
  <c r="K139" i="1"/>
  <c r="N139" i="1" l="1"/>
  <c r="M139" i="1"/>
  <c r="L139" i="1"/>
  <c r="K140" i="1"/>
  <c r="N140" i="1" l="1"/>
  <c r="M140" i="1"/>
  <c r="L140" i="1"/>
  <c r="K141" i="1"/>
  <c r="N141" i="1" l="1"/>
  <c r="M141" i="1"/>
  <c r="L141" i="1"/>
  <c r="K142" i="1"/>
  <c r="N142" i="1" l="1"/>
  <c r="M142" i="1"/>
  <c r="L142" i="1"/>
  <c r="K143" i="1"/>
  <c r="N143" i="1" l="1"/>
  <c r="M143" i="1"/>
  <c r="L143" i="1"/>
  <c r="K144" i="1"/>
  <c r="N144" i="1" l="1"/>
  <c r="M144" i="1"/>
  <c r="L144" i="1"/>
  <c r="K145" i="1"/>
  <c r="N145" i="1" l="1"/>
  <c r="M145" i="1"/>
  <c r="L145" i="1"/>
  <c r="K146" i="1"/>
  <c r="N146" i="1" l="1"/>
  <c r="M146" i="1"/>
  <c r="L146" i="1"/>
  <c r="K147" i="1"/>
  <c r="N147" i="1" l="1"/>
  <c r="M147" i="1"/>
  <c r="L147" i="1"/>
  <c r="K148" i="1"/>
  <c r="N148" i="1" l="1"/>
  <c r="M148" i="1"/>
  <c r="L148" i="1"/>
  <c r="K149" i="1"/>
  <c r="N149" i="1" l="1"/>
  <c r="M149" i="1"/>
  <c r="L149" i="1"/>
  <c r="K150" i="1"/>
  <c r="N150" i="1" l="1"/>
  <c r="M150" i="1"/>
  <c r="L150" i="1"/>
  <c r="K151" i="1"/>
  <c r="N151" i="1" l="1"/>
  <c r="M151" i="1"/>
  <c r="L151" i="1"/>
  <c r="K152" i="1"/>
  <c r="N152" i="1" l="1"/>
  <c r="M152" i="1"/>
  <c r="L152" i="1"/>
  <c r="K153" i="1"/>
  <c r="N153" i="1" l="1"/>
  <c r="M153" i="1"/>
  <c r="L153" i="1"/>
  <c r="K154" i="1"/>
  <c r="N154" i="1" l="1"/>
  <c r="M154" i="1"/>
  <c r="L154" i="1"/>
  <c r="K155" i="1"/>
  <c r="N155" i="1" l="1"/>
  <c r="M155" i="1"/>
  <c r="L155" i="1"/>
  <c r="K156" i="1"/>
  <c r="N156" i="1" l="1"/>
  <c r="M156" i="1"/>
  <c r="L156" i="1"/>
  <c r="K157" i="1"/>
  <c r="N157" i="1" l="1"/>
  <c r="M157" i="1"/>
  <c r="L157" i="1"/>
  <c r="K158" i="1"/>
  <c r="N158" i="1" l="1"/>
  <c r="M158" i="1"/>
  <c r="L158" i="1"/>
  <c r="K159" i="1"/>
  <c r="N159" i="1" l="1"/>
  <c r="M159" i="1"/>
  <c r="L159" i="1"/>
  <c r="K160" i="1"/>
  <c r="N160" i="1" l="1"/>
  <c r="M160" i="1"/>
  <c r="L160" i="1"/>
  <c r="K161" i="1"/>
  <c r="N161" i="1" l="1"/>
  <c r="M161" i="1"/>
  <c r="L161" i="1"/>
  <c r="K162" i="1"/>
  <c r="N162" i="1" l="1"/>
  <c r="M162" i="1"/>
  <c r="L162" i="1"/>
  <c r="K163" i="1"/>
  <c r="N163" i="1" l="1"/>
  <c r="M163" i="1"/>
  <c r="L163" i="1"/>
  <c r="K164" i="1"/>
  <c r="N164" i="1" l="1"/>
  <c r="M164" i="1"/>
  <c r="L164" i="1"/>
  <c r="K165" i="1"/>
  <c r="N165" i="1" l="1"/>
  <c r="M165" i="1"/>
  <c r="L165" i="1"/>
  <c r="K166" i="1"/>
  <c r="N166" i="1" l="1"/>
  <c r="M166" i="1"/>
  <c r="L166" i="1"/>
  <c r="K167" i="1"/>
  <c r="N167" i="1" l="1"/>
  <c r="M167" i="1"/>
  <c r="L167" i="1"/>
  <c r="K168" i="1"/>
  <c r="N168" i="1" l="1"/>
  <c r="M168" i="1"/>
  <c r="L168" i="1"/>
  <c r="K169" i="1"/>
  <c r="N169" i="1" l="1"/>
  <c r="M169" i="1"/>
  <c r="L169" i="1"/>
  <c r="K170" i="1"/>
  <c r="N170" i="1" l="1"/>
  <c r="M170" i="1"/>
  <c r="L170" i="1"/>
  <c r="K171" i="1"/>
  <c r="N171" i="1" l="1"/>
  <c r="M171" i="1"/>
  <c r="L171" i="1"/>
  <c r="K172" i="1"/>
  <c r="N172" i="1" l="1"/>
  <c r="M172" i="1"/>
  <c r="L172" i="1"/>
  <c r="K173" i="1"/>
  <c r="N173" i="1" l="1"/>
  <c r="M173" i="1"/>
  <c r="L173" i="1"/>
  <c r="K174" i="1"/>
  <c r="N174" i="1" l="1"/>
  <c r="M174" i="1"/>
  <c r="L174" i="1"/>
  <c r="K175" i="1"/>
  <c r="N175" i="1" l="1"/>
  <c r="M175" i="1"/>
  <c r="L175" i="1"/>
  <c r="K176" i="1"/>
  <c r="N176" i="1" l="1"/>
  <c r="M176" i="1"/>
  <c r="L176" i="1"/>
  <c r="K177" i="1"/>
  <c r="N177" i="1" l="1"/>
  <c r="M177" i="1"/>
  <c r="L177" i="1"/>
  <c r="K178" i="1"/>
  <c r="N178" i="1" l="1"/>
  <c r="M178" i="1"/>
  <c r="L178" i="1"/>
  <c r="K179" i="1"/>
  <c r="N179" i="1" l="1"/>
  <c r="M179" i="1"/>
  <c r="L179" i="1"/>
  <c r="K180" i="1"/>
  <c r="N180" i="1" l="1"/>
  <c r="M180" i="1"/>
  <c r="L180" i="1"/>
  <c r="K181" i="1"/>
  <c r="N181" i="1" l="1"/>
  <c r="M181" i="1"/>
  <c r="L181" i="1"/>
  <c r="K182" i="1"/>
  <c r="N182" i="1" l="1"/>
  <c r="M182" i="1"/>
  <c r="L182" i="1"/>
  <c r="K183" i="1"/>
  <c r="N183" i="1" l="1"/>
  <c r="M183" i="1"/>
  <c r="L183" i="1"/>
  <c r="K184" i="1"/>
  <c r="N184" i="1" l="1"/>
  <c r="M184" i="1"/>
  <c r="L184" i="1"/>
  <c r="K185" i="1"/>
  <c r="N185" i="1" l="1"/>
  <c r="M185" i="1"/>
  <c r="L185" i="1"/>
  <c r="K186" i="1"/>
  <c r="N186" i="1" l="1"/>
  <c r="M186" i="1"/>
  <c r="L186" i="1"/>
  <c r="K187" i="1"/>
  <c r="N187" i="1" l="1"/>
  <c r="M187" i="1"/>
  <c r="L187" i="1"/>
  <c r="K188" i="1"/>
  <c r="N188" i="1" l="1"/>
  <c r="M188" i="1"/>
  <c r="L188" i="1"/>
  <c r="K189" i="1"/>
  <c r="N189" i="1" l="1"/>
  <c r="M189" i="1"/>
  <c r="L189" i="1"/>
  <c r="K190" i="1"/>
  <c r="N190" i="1" l="1"/>
  <c r="M190" i="1"/>
  <c r="L190" i="1"/>
  <c r="K191" i="1"/>
  <c r="N191" i="1" l="1"/>
  <c r="M191" i="1"/>
  <c r="L191" i="1"/>
  <c r="K192" i="1"/>
  <c r="N192" i="1" l="1"/>
  <c r="M192" i="1"/>
  <c r="L192" i="1"/>
  <c r="K193" i="1"/>
  <c r="N193" i="1" l="1"/>
  <c r="M193" i="1"/>
  <c r="L193" i="1"/>
  <c r="K194" i="1"/>
  <c r="N194" i="1" l="1"/>
  <c r="M194" i="1"/>
  <c r="L194" i="1"/>
  <c r="K195" i="1"/>
  <c r="N195" i="1" l="1"/>
  <c r="M195" i="1"/>
  <c r="L195" i="1"/>
  <c r="K196" i="1"/>
  <c r="N196" i="1" l="1"/>
  <c r="M196" i="1"/>
  <c r="L196" i="1"/>
  <c r="K197" i="1"/>
  <c r="N197" i="1" l="1"/>
  <c r="M197" i="1"/>
  <c r="L197" i="1"/>
  <c r="K198" i="1"/>
  <c r="N198" i="1" l="1"/>
  <c r="M198" i="1"/>
  <c r="L198" i="1"/>
  <c r="K199" i="1"/>
  <c r="N199" i="1" l="1"/>
  <c r="M199" i="1"/>
  <c r="L199" i="1"/>
  <c r="K200" i="1"/>
  <c r="N200" i="1" l="1"/>
  <c r="M200" i="1"/>
  <c r="L200" i="1"/>
  <c r="K201" i="1"/>
  <c r="N201" i="1" l="1"/>
  <c r="M201" i="1"/>
  <c r="L201" i="1"/>
  <c r="K202" i="1"/>
  <c r="N202" i="1" l="1"/>
  <c r="M202" i="1"/>
  <c r="L202" i="1"/>
  <c r="K203" i="1"/>
  <c r="N203" i="1" l="1"/>
  <c r="M203" i="1"/>
  <c r="L203" i="1"/>
  <c r="K204" i="1"/>
  <c r="N204" i="1" l="1"/>
  <c r="M204" i="1"/>
  <c r="L204" i="1"/>
  <c r="K205" i="1"/>
  <c r="N205" i="1" l="1"/>
  <c r="M205" i="1"/>
  <c r="L205" i="1"/>
  <c r="K206" i="1"/>
  <c r="N206" i="1" l="1"/>
  <c r="M206" i="1"/>
  <c r="L206" i="1"/>
  <c r="K207" i="1"/>
  <c r="N207" i="1" l="1"/>
  <c r="M207" i="1"/>
  <c r="L207" i="1"/>
  <c r="K208" i="1"/>
  <c r="N208" i="1" l="1"/>
  <c r="M208" i="1"/>
  <c r="L208" i="1"/>
  <c r="K209" i="1"/>
  <c r="N209" i="1" l="1"/>
  <c r="M209" i="1"/>
  <c r="L209" i="1"/>
  <c r="K210" i="1"/>
  <c r="N210" i="1" l="1"/>
  <c r="M210" i="1"/>
  <c r="L210" i="1"/>
  <c r="K211" i="1"/>
  <c r="N211" i="1" l="1"/>
  <c r="M211" i="1"/>
  <c r="L211" i="1"/>
  <c r="K212" i="1"/>
  <c r="N212" i="1" l="1"/>
  <c r="M212" i="1"/>
  <c r="L212" i="1"/>
  <c r="K213" i="1"/>
  <c r="N213" i="1" l="1"/>
  <c r="M213" i="1"/>
  <c r="L213" i="1"/>
  <c r="K214" i="1"/>
  <c r="N214" i="1" l="1"/>
  <c r="M214" i="1"/>
  <c r="L214" i="1"/>
  <c r="K215" i="1"/>
  <c r="N215" i="1" l="1"/>
  <c r="M215" i="1"/>
  <c r="L215" i="1"/>
  <c r="K216" i="1"/>
  <c r="N216" i="1" l="1"/>
  <c r="M216" i="1"/>
  <c r="L216" i="1"/>
  <c r="K217" i="1"/>
  <c r="N217" i="1" l="1"/>
  <c r="M217" i="1"/>
  <c r="L217" i="1"/>
  <c r="K218" i="1"/>
  <c r="N218" i="1" l="1"/>
  <c r="M218" i="1"/>
  <c r="L218" i="1"/>
  <c r="K219" i="1"/>
  <c r="N219" i="1" l="1"/>
  <c r="M219" i="1"/>
  <c r="L219" i="1"/>
  <c r="K220" i="1"/>
  <c r="N220" i="1" l="1"/>
  <c r="M220" i="1"/>
  <c r="L220" i="1"/>
  <c r="K221" i="1"/>
  <c r="N221" i="1" l="1"/>
  <c r="M221" i="1"/>
  <c r="L221" i="1"/>
  <c r="K222" i="1"/>
  <c r="N222" i="1" l="1"/>
  <c r="M222" i="1"/>
  <c r="L222" i="1"/>
  <c r="K223" i="1"/>
  <c r="N223" i="1" l="1"/>
  <c r="M223" i="1"/>
  <c r="L223" i="1"/>
  <c r="K224" i="1"/>
  <c r="N224" i="1" l="1"/>
  <c r="M224" i="1"/>
  <c r="L224" i="1"/>
  <c r="K225" i="1"/>
  <c r="N225" i="1" l="1"/>
  <c r="M225" i="1"/>
  <c r="L225" i="1"/>
  <c r="K226" i="1"/>
  <c r="N226" i="1" l="1"/>
  <c r="M226" i="1"/>
  <c r="L226" i="1"/>
  <c r="K227" i="1"/>
  <c r="N227" i="1" l="1"/>
  <c r="M227" i="1"/>
  <c r="L227" i="1"/>
  <c r="K228" i="1"/>
  <c r="N228" i="1" l="1"/>
  <c r="M228" i="1"/>
  <c r="L228" i="1"/>
  <c r="K229" i="1"/>
  <c r="N229" i="1" l="1"/>
  <c r="M229" i="1"/>
  <c r="L229" i="1"/>
  <c r="K230" i="1"/>
  <c r="N230" i="1" l="1"/>
  <c r="M230" i="1"/>
  <c r="L230" i="1"/>
  <c r="K231" i="1"/>
  <c r="N231" i="1" l="1"/>
  <c r="M231" i="1"/>
  <c r="L231" i="1"/>
  <c r="K232" i="1"/>
  <c r="N232" i="1" l="1"/>
  <c r="M232" i="1"/>
  <c r="L232" i="1"/>
  <c r="K233" i="1"/>
  <c r="N233" i="1" l="1"/>
  <c r="M233" i="1"/>
  <c r="L233" i="1"/>
  <c r="K234" i="1"/>
  <c r="N234" i="1" l="1"/>
  <c r="M234" i="1"/>
  <c r="L234" i="1"/>
  <c r="K235" i="1"/>
  <c r="N235" i="1" l="1"/>
  <c r="M235" i="1"/>
  <c r="L235" i="1"/>
  <c r="K236" i="1"/>
  <c r="N236" i="1" l="1"/>
  <c r="M236" i="1"/>
  <c r="L236" i="1"/>
  <c r="K237" i="1"/>
  <c r="N237" i="1" l="1"/>
  <c r="M237" i="1"/>
  <c r="L237" i="1"/>
  <c r="K238" i="1"/>
  <c r="N238" i="1" l="1"/>
  <c r="M238" i="1"/>
  <c r="L238" i="1"/>
  <c r="K239" i="1"/>
  <c r="N239" i="1" l="1"/>
  <c r="M239" i="1"/>
  <c r="L239" i="1"/>
  <c r="K240" i="1"/>
  <c r="N240" i="1" l="1"/>
  <c r="M240" i="1"/>
  <c r="L240" i="1"/>
  <c r="K241" i="1"/>
  <c r="N241" i="1" l="1"/>
  <c r="M241" i="1"/>
  <c r="L241" i="1"/>
  <c r="K242" i="1"/>
  <c r="N242" i="1" l="1"/>
  <c r="M242" i="1"/>
  <c r="L242" i="1"/>
  <c r="K243" i="1"/>
  <c r="N243" i="1" l="1"/>
  <c r="M243" i="1"/>
  <c r="L243" i="1"/>
  <c r="K244" i="1"/>
  <c r="N244" i="1" l="1"/>
  <c r="M244" i="1"/>
  <c r="L244" i="1"/>
  <c r="K245" i="1"/>
  <c r="N245" i="1" l="1"/>
  <c r="M245" i="1"/>
  <c r="L245" i="1"/>
  <c r="K246" i="1"/>
  <c r="N246" i="1" l="1"/>
  <c r="M246" i="1"/>
  <c r="L246" i="1"/>
  <c r="K247" i="1"/>
  <c r="N247" i="1" l="1"/>
  <c r="M247" i="1"/>
  <c r="L247" i="1"/>
  <c r="K248" i="1"/>
  <c r="N248" i="1" l="1"/>
  <c r="M248" i="1"/>
  <c r="L248" i="1"/>
  <c r="K249" i="1"/>
  <c r="N249" i="1" l="1"/>
  <c r="M249" i="1"/>
  <c r="L249" i="1"/>
  <c r="K250" i="1"/>
  <c r="N250" i="1" l="1"/>
  <c r="M250" i="1"/>
  <c r="L250" i="1"/>
  <c r="K251" i="1"/>
  <c r="N251" i="1" l="1"/>
  <c r="M251" i="1"/>
  <c r="L251" i="1"/>
  <c r="K252" i="1"/>
  <c r="N252" i="1" l="1"/>
  <c r="M252" i="1"/>
  <c r="L252" i="1"/>
  <c r="K253" i="1"/>
  <c r="N253" i="1" l="1"/>
  <c r="M253" i="1"/>
  <c r="L253" i="1"/>
  <c r="K254" i="1"/>
  <c r="N254" i="1" l="1"/>
  <c r="M254" i="1"/>
  <c r="L254" i="1"/>
  <c r="K255" i="1"/>
  <c r="N255" i="1" l="1"/>
  <c r="M255" i="1"/>
  <c r="L255" i="1"/>
  <c r="K256" i="1"/>
  <c r="N256" i="1" l="1"/>
  <c r="M256" i="1"/>
  <c r="L256" i="1"/>
  <c r="K257" i="1"/>
  <c r="N257" i="1" l="1"/>
  <c r="M257" i="1"/>
  <c r="L257" i="1"/>
  <c r="K258" i="1"/>
  <c r="N258" i="1" l="1"/>
  <c r="M258" i="1"/>
  <c r="L258" i="1"/>
  <c r="K259" i="1"/>
  <c r="N259" i="1" l="1"/>
  <c r="M259" i="1"/>
  <c r="L259" i="1"/>
  <c r="K260" i="1"/>
  <c r="N260" i="1" l="1"/>
  <c r="M260" i="1"/>
  <c r="L260" i="1"/>
  <c r="K261" i="1"/>
  <c r="N261" i="1" l="1"/>
  <c r="M261" i="1"/>
  <c r="L261" i="1"/>
  <c r="K262" i="1"/>
  <c r="N262" i="1" l="1"/>
  <c r="M262" i="1"/>
  <c r="L262" i="1"/>
  <c r="K263" i="1"/>
  <c r="N263" i="1" l="1"/>
  <c r="M263" i="1"/>
  <c r="L263" i="1"/>
  <c r="K264" i="1"/>
  <c r="N264" i="1" l="1"/>
  <c r="M264" i="1"/>
  <c r="L264" i="1"/>
  <c r="K265" i="1"/>
  <c r="N265" i="1" l="1"/>
  <c r="M265" i="1"/>
  <c r="L265" i="1"/>
  <c r="K266" i="1"/>
  <c r="N266" i="1" l="1"/>
  <c r="M266" i="1"/>
  <c r="L266" i="1"/>
  <c r="K267" i="1"/>
  <c r="N267" i="1" l="1"/>
  <c r="M267" i="1"/>
  <c r="L267" i="1"/>
  <c r="K268" i="1"/>
  <c r="N268" i="1" l="1"/>
  <c r="M268" i="1"/>
  <c r="L268" i="1"/>
  <c r="K269" i="1"/>
  <c r="N269" i="1" l="1"/>
  <c r="M269" i="1"/>
  <c r="L269" i="1"/>
  <c r="K270" i="1"/>
  <c r="N270" i="1" l="1"/>
  <c r="M270" i="1"/>
  <c r="L270" i="1"/>
  <c r="K271" i="1"/>
  <c r="N271" i="1" l="1"/>
  <c r="M271" i="1"/>
  <c r="L271" i="1"/>
  <c r="K272" i="1"/>
  <c r="N272" i="1" l="1"/>
  <c r="M272" i="1"/>
  <c r="L272" i="1"/>
  <c r="K273" i="1"/>
  <c r="N273" i="1" l="1"/>
  <c r="M273" i="1"/>
  <c r="L273" i="1"/>
  <c r="K274" i="1"/>
  <c r="N274" i="1" l="1"/>
  <c r="M274" i="1"/>
  <c r="L274" i="1"/>
  <c r="K275" i="1"/>
  <c r="N275" i="1" l="1"/>
  <c r="M275" i="1"/>
  <c r="L275" i="1"/>
  <c r="K276" i="1"/>
  <c r="N276" i="1" l="1"/>
  <c r="M276" i="1"/>
  <c r="L276" i="1"/>
  <c r="K277" i="1"/>
  <c r="N277" i="1" l="1"/>
  <c r="M277" i="1"/>
  <c r="L277" i="1"/>
  <c r="K278" i="1"/>
  <c r="N278" i="1" l="1"/>
  <c r="M278" i="1"/>
  <c r="L278" i="1"/>
  <c r="K279" i="1"/>
  <c r="N279" i="1" l="1"/>
  <c r="M279" i="1"/>
  <c r="L279" i="1"/>
  <c r="K280" i="1"/>
  <c r="N280" i="1" l="1"/>
  <c r="M280" i="1"/>
  <c r="L280" i="1"/>
  <c r="K281" i="1"/>
  <c r="N281" i="1" l="1"/>
  <c r="M281" i="1"/>
  <c r="L281" i="1"/>
  <c r="K282" i="1"/>
  <c r="N282" i="1" l="1"/>
  <c r="M282" i="1"/>
  <c r="L282" i="1"/>
  <c r="K283" i="1"/>
  <c r="N283" i="1" l="1"/>
  <c r="M283" i="1"/>
  <c r="L283" i="1"/>
  <c r="K284" i="1"/>
  <c r="N284" i="1" l="1"/>
  <c r="M284" i="1"/>
  <c r="L284" i="1"/>
  <c r="K285" i="1"/>
  <c r="N285" i="1" l="1"/>
  <c r="M285" i="1"/>
  <c r="L285" i="1"/>
  <c r="K286" i="1"/>
  <c r="N286" i="1" l="1"/>
  <c r="M286" i="1"/>
  <c r="L286" i="1"/>
  <c r="K287" i="1"/>
  <c r="N287" i="1" l="1"/>
  <c r="M287" i="1"/>
  <c r="L287" i="1"/>
  <c r="K288" i="1"/>
  <c r="N288" i="1" l="1"/>
  <c r="M288" i="1"/>
  <c r="L288" i="1"/>
  <c r="K289" i="1"/>
  <c r="N289" i="1" l="1"/>
  <c r="M289" i="1"/>
  <c r="L289" i="1"/>
  <c r="K290" i="1"/>
  <c r="N290" i="1" l="1"/>
  <c r="M290" i="1"/>
  <c r="L290" i="1"/>
  <c r="K291" i="1"/>
  <c r="N291" i="1" l="1"/>
  <c r="M291" i="1"/>
  <c r="L291" i="1"/>
  <c r="K292" i="1"/>
  <c r="N292" i="1" l="1"/>
  <c r="M292" i="1"/>
  <c r="L292" i="1"/>
  <c r="K293" i="1"/>
  <c r="N293" i="1" l="1"/>
  <c r="M293" i="1"/>
  <c r="L293" i="1"/>
  <c r="K294" i="1"/>
  <c r="N294" i="1" l="1"/>
  <c r="M294" i="1"/>
  <c r="L294" i="1"/>
  <c r="K295" i="1"/>
  <c r="N295" i="1" l="1"/>
  <c r="M295" i="1"/>
  <c r="L295" i="1"/>
  <c r="K296" i="1"/>
  <c r="N296" i="1" l="1"/>
  <c r="M296" i="1"/>
  <c r="L296" i="1"/>
  <c r="K297" i="1"/>
  <c r="N297" i="1" l="1"/>
  <c r="M297" i="1"/>
  <c r="L297" i="1"/>
  <c r="K298" i="1"/>
  <c r="N298" i="1" l="1"/>
  <c r="M298" i="1"/>
  <c r="L298" i="1"/>
  <c r="K299" i="1"/>
  <c r="N299" i="1" l="1"/>
  <c r="M299" i="1"/>
  <c r="L299" i="1"/>
  <c r="K300" i="1"/>
  <c r="N300" i="1" l="1"/>
  <c r="M300" i="1"/>
  <c r="L300" i="1"/>
  <c r="K301" i="1"/>
  <c r="N301" i="1" l="1"/>
  <c r="M301" i="1"/>
  <c r="L301" i="1"/>
  <c r="K302" i="1"/>
  <c r="N302" i="1" l="1"/>
  <c r="M302" i="1"/>
  <c r="L302" i="1"/>
  <c r="K303" i="1"/>
  <c r="N303" i="1" l="1"/>
  <c r="M303" i="1"/>
  <c r="L303" i="1"/>
  <c r="K304" i="1"/>
  <c r="N304" i="1" l="1"/>
  <c r="M304" i="1"/>
  <c r="L304" i="1"/>
  <c r="K305" i="1"/>
  <c r="N305" i="1" l="1"/>
  <c r="M305" i="1"/>
  <c r="L305" i="1"/>
  <c r="K306" i="1"/>
  <c r="N306" i="1" l="1"/>
  <c r="M306" i="1"/>
  <c r="L306" i="1"/>
  <c r="K307" i="1"/>
  <c r="N307" i="1" l="1"/>
  <c r="M307" i="1"/>
  <c r="L307" i="1"/>
  <c r="K308" i="1"/>
  <c r="N308" i="1" l="1"/>
  <c r="M308" i="1"/>
  <c r="L308" i="1"/>
  <c r="K309" i="1"/>
  <c r="N309" i="1" l="1"/>
  <c r="M309" i="1"/>
  <c r="L309" i="1"/>
  <c r="K310" i="1"/>
  <c r="N310" i="1" s="1"/>
  <c r="M310" i="1" l="1"/>
  <c r="L310" i="1"/>
  <c r="K311" i="1"/>
  <c r="N311" i="1" s="1"/>
  <c r="M311" i="1" l="1"/>
  <c r="L311" i="1"/>
  <c r="K312" i="1"/>
  <c r="N312" i="1" s="1"/>
  <c r="M312" i="1" l="1"/>
  <c r="L312" i="1"/>
  <c r="K313" i="1"/>
  <c r="N313" i="1" s="1"/>
  <c r="M313" i="1" l="1"/>
  <c r="L313" i="1"/>
  <c r="K314" i="1"/>
  <c r="N314" i="1" s="1"/>
  <c r="M314" i="1" l="1"/>
  <c r="L314" i="1"/>
  <c r="K315" i="1"/>
  <c r="N315" i="1" s="1"/>
  <c r="M315" i="1" l="1"/>
  <c r="L315" i="1"/>
  <c r="K316" i="1"/>
  <c r="N316" i="1" s="1"/>
  <c r="M316" i="1" l="1"/>
  <c r="L316" i="1"/>
  <c r="K317" i="1"/>
  <c r="N317" i="1" s="1"/>
  <c r="M317" i="1" l="1"/>
  <c r="L317" i="1"/>
  <c r="K318" i="1"/>
  <c r="N318" i="1" s="1"/>
  <c r="M318" i="1" l="1"/>
  <c r="L318" i="1"/>
  <c r="K319" i="1"/>
  <c r="N319" i="1" s="1"/>
  <c r="M319" i="1" l="1"/>
  <c r="L319" i="1"/>
  <c r="K320" i="1"/>
  <c r="N320" i="1" s="1"/>
  <c r="M320" i="1" l="1"/>
  <c r="L320" i="1"/>
  <c r="K321" i="1"/>
  <c r="N321" i="1" s="1"/>
  <c r="M321" i="1" l="1"/>
  <c r="L321" i="1"/>
  <c r="K322" i="1"/>
  <c r="N322" i="1" s="1"/>
  <c r="M322" i="1" l="1"/>
  <c r="L322" i="1"/>
  <c r="K323" i="1"/>
  <c r="N323" i="1" s="1"/>
  <c r="M323" i="1" l="1"/>
  <c r="L323" i="1"/>
  <c r="K324" i="1"/>
  <c r="N324" i="1" s="1"/>
  <c r="M324" i="1" l="1"/>
  <c r="L324" i="1"/>
  <c r="K325" i="1"/>
  <c r="N325" i="1" s="1"/>
  <c r="M325" i="1" l="1"/>
  <c r="L325" i="1"/>
  <c r="K326" i="1"/>
  <c r="N326" i="1" s="1"/>
  <c r="M326" i="1" l="1"/>
  <c r="L326" i="1"/>
  <c r="K327" i="1"/>
  <c r="N327" i="1" s="1"/>
  <c r="M327" i="1" l="1"/>
  <c r="L327" i="1"/>
  <c r="K328" i="1"/>
  <c r="N328" i="1" s="1"/>
  <c r="M328" i="1" l="1"/>
  <c r="L328" i="1"/>
  <c r="K329" i="1"/>
  <c r="N329" i="1" s="1"/>
  <c r="M329" i="1" l="1"/>
  <c r="L329" i="1"/>
  <c r="K330" i="1"/>
  <c r="N330" i="1" l="1"/>
  <c r="I3" i="1"/>
  <c r="M330" i="1"/>
  <c r="L330" i="1"/>
  <c r="N6" i="1" l="1"/>
  <c r="N8" i="1"/>
  <c r="N7" i="1"/>
  <c r="N10" i="1"/>
  <c r="N9" i="1"/>
  <c r="N11" i="1"/>
  <c r="N13" i="1"/>
  <c r="N12" i="1"/>
  <c r="N15" i="1"/>
  <c r="N14" i="1"/>
  <c r="N17" i="1"/>
  <c r="N16" i="1"/>
  <c r="N19" i="1"/>
  <c r="N18" i="1"/>
  <c r="N20" i="1"/>
  <c r="N21" i="1"/>
  <c r="N23" i="1"/>
  <c r="N22" i="1"/>
  <c r="N25" i="1"/>
  <c r="N24" i="1"/>
  <c r="N27" i="1"/>
  <c r="N26" i="1"/>
  <c r="N28" i="1"/>
  <c r="N29" i="1"/>
  <c r="N30" i="1"/>
</calcChain>
</file>

<file path=xl/sharedStrings.xml><?xml version="1.0" encoding="utf-8"?>
<sst xmlns="http://schemas.openxmlformats.org/spreadsheetml/2006/main" count="1321" uniqueCount="369">
  <si>
    <t>MOD</t>
  </si>
  <si>
    <t>MED</t>
  </si>
  <si>
    <t>-</t>
  </si>
  <si>
    <t>obsval</t>
  </si>
  <si>
    <t>obgnme</t>
  </si>
  <si>
    <t>time</t>
  </si>
  <si>
    <t>location</t>
  </si>
  <si>
    <t>observation</t>
  </si>
  <si>
    <t>oname:heads.csv_otype:lst_usecol:trgw-0-13-10_time:3652.5</t>
  </si>
  <si>
    <t>oname:heads.csv_otype:lst_usecol:trgw-0-13-10</t>
  </si>
  <si>
    <t>trgw-0-13-10</t>
  </si>
  <si>
    <t>oname:heads.csv_otype:lst_usecol:trgw-0-13-10_time:3683.5</t>
  </si>
  <si>
    <t>oname:heads.csv_otype:lst_usecol:trgw-0-13-10_time:3712.5</t>
  </si>
  <si>
    <t>oname:heads.csv_otype:lst_usecol:trgw-0-13-10_time:3743.5</t>
  </si>
  <si>
    <t>oname:heads.csv_otype:lst_usecol:trgw-0-13-10_time:3773.5</t>
  </si>
  <si>
    <t>oname:heads.csv_otype:lst_usecol:trgw-0-13-10_time:3804.5</t>
  </si>
  <si>
    <t>oname:heads.csv_otype:lst_usecol:trgw-0-13-10_time:3834.5</t>
  </si>
  <si>
    <t>oname:heads.csv_otype:lst_usecol:trgw-0-13-10_time:3865.5</t>
  </si>
  <si>
    <t>oname:heads.csv_otype:lst_usecol:trgw-0-13-10_time:3896.5</t>
  </si>
  <si>
    <t>oname:heads.csv_otype:lst_usecol:trgw-0-13-10_time:3926.5</t>
  </si>
  <si>
    <t>oname:heads.csv_otype:lst_usecol:trgw-0-13-10_time:3957.5</t>
  </si>
  <si>
    <t>oname:heads.csv_otype:lst_usecol:trgw-0-13-10_time:3987.5</t>
  </si>
  <si>
    <t>oname:heads.csv_otype:lst_usecol:trgw-0-13-10_time:4018.5</t>
  </si>
  <si>
    <t>oname:heads.csv_otype:lst_usecol:trgw-0-13-10_time:4049.5</t>
  </si>
  <si>
    <t>oname:heads.csv_otype:lst_usecol:trgw-0-13-10_time:4077.5</t>
  </si>
  <si>
    <t>oname:heads.csv_otype:lst_usecol:trgw-0-13-10_time:4108.5</t>
  </si>
  <si>
    <t>oname:heads.csv_otype:lst_usecol:trgw-0-13-10_time:4138.5</t>
  </si>
  <si>
    <t>oname:heads.csv_otype:lst_usecol:trgw-0-13-10_time:4169.5</t>
  </si>
  <si>
    <t>oname:heads.csv_otype:lst_usecol:trgw-0-13-10_time:4199.5</t>
  </si>
  <si>
    <t>oname:heads.csv_otype:lst_usecol:trgw-0-13-10_time:4230.5</t>
  </si>
  <si>
    <t>oname:heads.csv_otype:lst_usecol:trgw-0-13-10_time:4261.5</t>
  </si>
  <si>
    <t>oname:heads.csv_otype:lst_usecol:trgw-0-13-10_time:4291.5</t>
  </si>
  <si>
    <t>oname:heads.csv_otype:lst_usecol:trgw-0-13-10_time:4322.5</t>
  </si>
  <si>
    <t>oname:heads.csv_otype:lst_usecol:trgw-0-13-10_time:4352.5</t>
  </si>
  <si>
    <t>oname:heads.csv_otype:lst_usecol:trgw-0-13-10_time:4383.5</t>
  </si>
  <si>
    <t>oname:heads.csv_otype:lst_usecol:trgw-0-15-16_time:3652.5</t>
  </si>
  <si>
    <t>oname:heads.csv_otype:lst_usecol:trgw-0-15-16</t>
  </si>
  <si>
    <t>trgw-0-15-16</t>
  </si>
  <si>
    <t>oname:heads.csv_otype:lst_usecol:trgw-0-15-16_time:3683.5</t>
  </si>
  <si>
    <t>oname:heads.csv_otype:lst_usecol:trgw-0-15-16_time:3712.5</t>
  </si>
  <si>
    <t>oname:heads.csv_otype:lst_usecol:trgw-0-15-16_time:3743.5</t>
  </si>
  <si>
    <t>oname:heads.csv_otype:lst_usecol:trgw-0-15-16_time:3773.5</t>
  </si>
  <si>
    <t>oname:heads.csv_otype:lst_usecol:trgw-0-15-16_time:3804.5</t>
  </si>
  <si>
    <t>oname:heads.csv_otype:lst_usecol:trgw-0-15-16_time:3834.5</t>
  </si>
  <si>
    <t>oname:heads.csv_otype:lst_usecol:trgw-0-15-16_time:3865.5</t>
  </si>
  <si>
    <t>oname:heads.csv_otype:lst_usecol:trgw-0-15-16_time:3896.5</t>
  </si>
  <si>
    <t>oname:heads.csv_otype:lst_usecol:trgw-0-15-16_time:3926.5</t>
  </si>
  <si>
    <t>oname:heads.csv_otype:lst_usecol:trgw-0-15-16_time:3957.5</t>
  </si>
  <si>
    <t>oname:heads.csv_otype:lst_usecol:trgw-0-15-16_time:3987.5</t>
  </si>
  <si>
    <t>oname:heads.csv_otype:lst_usecol:trgw-0-15-16_time:4018.5</t>
  </si>
  <si>
    <t>oname:heads.csv_otype:lst_usecol:trgw-0-15-16_time:4049.5</t>
  </si>
  <si>
    <t>oname:heads.csv_otype:lst_usecol:trgw-0-15-16_time:4077.5</t>
  </si>
  <si>
    <t>oname:heads.csv_otype:lst_usecol:trgw-0-15-16_time:4108.5</t>
  </si>
  <si>
    <t>oname:heads.csv_otype:lst_usecol:trgw-0-15-16_time:4138.5</t>
  </si>
  <si>
    <t>oname:heads.csv_otype:lst_usecol:trgw-0-15-16_time:4169.5</t>
  </si>
  <si>
    <t>oname:heads.csv_otype:lst_usecol:trgw-0-15-16_time:4199.5</t>
  </si>
  <si>
    <t>oname:heads.csv_otype:lst_usecol:trgw-0-15-16_time:4230.5</t>
  </si>
  <si>
    <t>oname:heads.csv_otype:lst_usecol:trgw-0-15-16_time:4261.5</t>
  </si>
  <si>
    <t>oname:heads.csv_otype:lst_usecol:trgw-0-15-16_time:4291.5</t>
  </si>
  <si>
    <t>oname:heads.csv_otype:lst_usecol:trgw-0-15-16_time:4322.5</t>
  </si>
  <si>
    <t>oname:heads.csv_otype:lst_usecol:trgw-0-15-16_time:4352.5</t>
  </si>
  <si>
    <t>oname:heads.csv_otype:lst_usecol:trgw-0-15-16_time:4383.5</t>
  </si>
  <si>
    <t>oname:heads.csv_otype:lst_usecol:trgw-0-2-15_time:3652.5</t>
  </si>
  <si>
    <t>oname:heads.csv_otype:lst_usecol:trgw-0-2-15</t>
  </si>
  <si>
    <t>trgw-0-2-15</t>
  </si>
  <si>
    <t>oname:heads.csv_otype:lst_usecol:trgw-0-2-15_time:3683.5</t>
  </si>
  <si>
    <t>oname:heads.csv_otype:lst_usecol:trgw-0-2-15_time:3712.5</t>
  </si>
  <si>
    <t>oname:heads.csv_otype:lst_usecol:trgw-0-2-15_time:3743.5</t>
  </si>
  <si>
    <t>oname:heads.csv_otype:lst_usecol:trgw-0-2-15_time:3773.5</t>
  </si>
  <si>
    <t>oname:heads.csv_otype:lst_usecol:trgw-0-2-15_time:3804.5</t>
  </si>
  <si>
    <t>oname:heads.csv_otype:lst_usecol:trgw-0-2-15_time:3834.5</t>
  </si>
  <si>
    <t>oname:heads.csv_otype:lst_usecol:trgw-0-2-15_time:3865.5</t>
  </si>
  <si>
    <t>oname:heads.csv_otype:lst_usecol:trgw-0-2-15_time:3896.5</t>
  </si>
  <si>
    <t>oname:heads.csv_otype:lst_usecol:trgw-0-2-15_time:3926.5</t>
  </si>
  <si>
    <t>oname:heads.csv_otype:lst_usecol:trgw-0-2-15_time:3957.5</t>
  </si>
  <si>
    <t>oname:heads.csv_otype:lst_usecol:trgw-0-2-15_time:3987.5</t>
  </si>
  <si>
    <t>oname:heads.csv_otype:lst_usecol:trgw-0-2-15_time:4018.5</t>
  </si>
  <si>
    <t>oname:heads.csv_otype:lst_usecol:trgw-0-2-15_time:4049.5</t>
  </si>
  <si>
    <t>oname:heads.csv_otype:lst_usecol:trgw-0-2-15_time:4077.5</t>
  </si>
  <si>
    <t>oname:heads.csv_otype:lst_usecol:trgw-0-2-15_time:4108.5</t>
  </si>
  <si>
    <t>oname:heads.csv_otype:lst_usecol:trgw-0-2-15_time:4138.5</t>
  </si>
  <si>
    <t>oname:heads.csv_otype:lst_usecol:trgw-0-2-15_time:4169.5</t>
  </si>
  <si>
    <t>oname:heads.csv_otype:lst_usecol:trgw-0-2-15_time:4199.5</t>
  </si>
  <si>
    <t>oname:heads.csv_otype:lst_usecol:trgw-0-2-15_time:4230.5</t>
  </si>
  <si>
    <t>oname:heads.csv_otype:lst_usecol:trgw-0-2-15_time:4261.5</t>
  </si>
  <si>
    <t>oname:heads.csv_otype:lst_usecol:trgw-0-2-15_time:4291.5</t>
  </si>
  <si>
    <t>oname:heads.csv_otype:lst_usecol:trgw-0-2-15_time:4322.5</t>
  </si>
  <si>
    <t>oname:heads.csv_otype:lst_usecol:trgw-0-2-15_time:4352.5</t>
  </si>
  <si>
    <t>oname:heads.csv_otype:lst_usecol:trgw-0-2-15_time:4383.5</t>
  </si>
  <si>
    <t>oname:heads.csv_otype:lst_usecol:trgw-0-2-9_time:3652.5</t>
  </si>
  <si>
    <t>oname:heads.csv_otype:lst_usecol:trgw-0-2-9</t>
  </si>
  <si>
    <t>trgw-0-2-9</t>
  </si>
  <si>
    <t>oname:heads.csv_otype:lst_usecol:trgw-0-2-9_time:3683.5</t>
  </si>
  <si>
    <t>oname:heads.csv_otype:lst_usecol:trgw-0-2-9_time:3712.5</t>
  </si>
  <si>
    <t>oname:heads.csv_otype:lst_usecol:trgw-0-2-9_time:3743.5</t>
  </si>
  <si>
    <t>oname:heads.csv_otype:lst_usecol:trgw-0-2-9_time:3773.5</t>
  </si>
  <si>
    <t>oname:heads.csv_otype:lst_usecol:trgw-0-2-9_time:3804.5</t>
  </si>
  <si>
    <t>oname:heads.csv_otype:lst_usecol:trgw-0-2-9_time:3834.5</t>
  </si>
  <si>
    <t>oname:heads.csv_otype:lst_usecol:trgw-0-2-9_time:3865.5</t>
  </si>
  <si>
    <t>oname:heads.csv_otype:lst_usecol:trgw-0-2-9_time:3896.5</t>
  </si>
  <si>
    <t>oname:heads.csv_otype:lst_usecol:trgw-0-2-9_time:3926.5</t>
  </si>
  <si>
    <t>oname:heads.csv_otype:lst_usecol:trgw-0-2-9_time:3957.5</t>
  </si>
  <si>
    <t>oname:heads.csv_otype:lst_usecol:trgw-0-2-9_time:3987.5</t>
  </si>
  <si>
    <t>oname:heads.csv_otype:lst_usecol:trgw-0-2-9_time:4018.5</t>
  </si>
  <si>
    <t>oname:heads.csv_otype:lst_usecol:trgw-0-2-9_time:4049.5</t>
  </si>
  <si>
    <t>oname:heads.csv_otype:lst_usecol:trgw-0-2-9_time:4077.5</t>
  </si>
  <si>
    <t>oname:heads.csv_otype:lst_usecol:trgw-0-2-9_time:4108.5</t>
  </si>
  <si>
    <t>oname:heads.csv_otype:lst_usecol:trgw-0-2-9_time:4138.5</t>
  </si>
  <si>
    <t>oname:heads.csv_otype:lst_usecol:trgw-0-2-9_time:4169.5</t>
  </si>
  <si>
    <t>oname:heads.csv_otype:lst_usecol:trgw-0-2-9_time:4199.5</t>
  </si>
  <si>
    <t>oname:heads.csv_otype:lst_usecol:trgw-0-2-9_time:4230.5</t>
  </si>
  <si>
    <t>oname:heads.csv_otype:lst_usecol:trgw-0-2-9_time:4261.5</t>
  </si>
  <si>
    <t>oname:heads.csv_otype:lst_usecol:trgw-0-2-9_time:4291.5</t>
  </si>
  <si>
    <t>oname:heads.csv_otype:lst_usecol:trgw-0-2-9_time:4322.5</t>
  </si>
  <si>
    <t>oname:heads.csv_otype:lst_usecol:trgw-0-2-9_time:4352.5</t>
  </si>
  <si>
    <t>oname:heads.csv_otype:lst_usecol:trgw-0-2-9_time:4383.5</t>
  </si>
  <si>
    <t>oname:heads.csv_otype:lst_usecol:trgw-0-21-10_time:3652.5</t>
  </si>
  <si>
    <t>oname:heads.csv_otype:lst_usecol:trgw-0-21-10</t>
  </si>
  <si>
    <t>trgw-0-21-10</t>
  </si>
  <si>
    <t>oname:heads.csv_otype:lst_usecol:trgw-0-21-10_time:3683.5</t>
  </si>
  <si>
    <t>oname:heads.csv_otype:lst_usecol:trgw-0-21-10_time:3712.5</t>
  </si>
  <si>
    <t>oname:heads.csv_otype:lst_usecol:trgw-0-21-10_time:3743.5</t>
  </si>
  <si>
    <t>oname:heads.csv_otype:lst_usecol:trgw-0-21-10_time:3773.5</t>
  </si>
  <si>
    <t>oname:heads.csv_otype:lst_usecol:trgw-0-21-10_time:3804.5</t>
  </si>
  <si>
    <t>oname:heads.csv_otype:lst_usecol:trgw-0-21-10_time:3834.5</t>
  </si>
  <si>
    <t>oname:heads.csv_otype:lst_usecol:trgw-0-21-10_time:3865.5</t>
  </si>
  <si>
    <t>oname:heads.csv_otype:lst_usecol:trgw-0-21-10_time:3896.5</t>
  </si>
  <si>
    <t>oname:heads.csv_otype:lst_usecol:trgw-0-21-10_time:3926.5</t>
  </si>
  <si>
    <t>oname:heads.csv_otype:lst_usecol:trgw-0-21-10_time:3957.5</t>
  </si>
  <si>
    <t>oname:heads.csv_otype:lst_usecol:trgw-0-21-10_time:3987.5</t>
  </si>
  <si>
    <t>oname:heads.csv_otype:lst_usecol:trgw-0-21-10_time:4018.5</t>
  </si>
  <si>
    <t>oname:heads.csv_otype:lst_usecol:trgw-0-21-10_time:4049.5</t>
  </si>
  <si>
    <t>oname:heads.csv_otype:lst_usecol:trgw-0-21-10_time:4077.5</t>
  </si>
  <si>
    <t>oname:heads.csv_otype:lst_usecol:trgw-0-21-10_time:4108.5</t>
  </si>
  <si>
    <t>oname:heads.csv_otype:lst_usecol:trgw-0-21-10_time:4138.5</t>
  </si>
  <si>
    <t>oname:heads.csv_otype:lst_usecol:trgw-0-21-10_time:4169.5</t>
  </si>
  <si>
    <t>oname:heads.csv_otype:lst_usecol:trgw-0-21-10_time:4199.5</t>
  </si>
  <si>
    <t>oname:heads.csv_otype:lst_usecol:trgw-0-21-10_time:4230.5</t>
  </si>
  <si>
    <t>oname:heads.csv_otype:lst_usecol:trgw-0-21-10_time:4261.5</t>
  </si>
  <si>
    <t>oname:heads.csv_otype:lst_usecol:trgw-0-21-10_time:4291.5</t>
  </si>
  <si>
    <t>oname:heads.csv_otype:lst_usecol:trgw-0-21-10_time:4322.5</t>
  </si>
  <si>
    <t>oname:heads.csv_otype:lst_usecol:trgw-0-21-10_time:4352.5</t>
  </si>
  <si>
    <t>oname:heads.csv_otype:lst_usecol:trgw-0-21-10_time:4383.5</t>
  </si>
  <si>
    <t>oname:heads.csv_otype:lst_usecol:trgw-0-22-15_time:3652.5</t>
  </si>
  <si>
    <t>oname:heads.csv_otype:lst_usecol:trgw-0-22-15</t>
  </si>
  <si>
    <t>trgw-0-22-15</t>
  </si>
  <si>
    <t>oname:heads.csv_otype:lst_usecol:trgw-0-22-15_time:3683.5</t>
  </si>
  <si>
    <t>oname:heads.csv_otype:lst_usecol:trgw-0-22-15_time:3712.5</t>
  </si>
  <si>
    <t>oname:heads.csv_otype:lst_usecol:trgw-0-22-15_time:3743.5</t>
  </si>
  <si>
    <t>oname:heads.csv_otype:lst_usecol:trgw-0-22-15_time:3773.5</t>
  </si>
  <si>
    <t>oname:heads.csv_otype:lst_usecol:trgw-0-22-15_time:3804.5</t>
  </si>
  <si>
    <t>oname:heads.csv_otype:lst_usecol:trgw-0-22-15_time:3834.5</t>
  </si>
  <si>
    <t>oname:heads.csv_otype:lst_usecol:trgw-0-22-15_time:3865.5</t>
  </si>
  <si>
    <t>oname:heads.csv_otype:lst_usecol:trgw-0-22-15_time:3896.5</t>
  </si>
  <si>
    <t>oname:heads.csv_otype:lst_usecol:trgw-0-22-15_time:3926.5</t>
  </si>
  <si>
    <t>oname:heads.csv_otype:lst_usecol:trgw-0-22-15_time:3957.5</t>
  </si>
  <si>
    <t>oname:heads.csv_otype:lst_usecol:trgw-0-22-15_time:3987.5</t>
  </si>
  <si>
    <t>oname:heads.csv_otype:lst_usecol:trgw-0-22-15_time:4018.5</t>
  </si>
  <si>
    <t>oname:heads.csv_otype:lst_usecol:trgw-0-22-15_time:4049.5</t>
  </si>
  <si>
    <t>oname:heads.csv_otype:lst_usecol:trgw-0-22-15_time:4077.5</t>
  </si>
  <si>
    <t>oname:heads.csv_otype:lst_usecol:trgw-0-22-15_time:4108.5</t>
  </si>
  <si>
    <t>oname:heads.csv_otype:lst_usecol:trgw-0-22-15_time:4138.5</t>
  </si>
  <si>
    <t>oname:heads.csv_otype:lst_usecol:trgw-0-22-15_time:4169.5</t>
  </si>
  <si>
    <t>oname:heads.csv_otype:lst_usecol:trgw-0-22-15_time:4199.5</t>
  </si>
  <si>
    <t>oname:heads.csv_otype:lst_usecol:trgw-0-22-15_time:4230.5</t>
  </si>
  <si>
    <t>oname:heads.csv_otype:lst_usecol:trgw-0-22-15_time:4261.5</t>
  </si>
  <si>
    <t>oname:heads.csv_otype:lst_usecol:trgw-0-22-15_time:4291.5</t>
  </si>
  <si>
    <t>oname:heads.csv_otype:lst_usecol:trgw-0-22-15_time:4322.5</t>
  </si>
  <si>
    <t>oname:heads.csv_otype:lst_usecol:trgw-0-22-15_time:4352.5</t>
  </si>
  <si>
    <t>oname:heads.csv_otype:lst_usecol:trgw-0-22-15_time:4383.5</t>
  </si>
  <si>
    <t>oname:heads.csv_otype:lst_usecol:trgw-0-24-4_time:3652.5</t>
  </si>
  <si>
    <t>oname:heads.csv_otype:lst_usecol:trgw-0-24-4</t>
  </si>
  <si>
    <t>trgw-0-24-4</t>
  </si>
  <si>
    <t>oname:heads.csv_otype:lst_usecol:trgw-0-24-4_time:3683.5</t>
  </si>
  <si>
    <t>oname:heads.csv_otype:lst_usecol:trgw-0-24-4_time:3712.5</t>
  </si>
  <si>
    <t>oname:heads.csv_otype:lst_usecol:trgw-0-24-4_time:3743.5</t>
  </si>
  <si>
    <t>oname:heads.csv_otype:lst_usecol:trgw-0-24-4_time:3773.5</t>
  </si>
  <si>
    <t>oname:heads.csv_otype:lst_usecol:trgw-0-24-4_time:3804.5</t>
  </si>
  <si>
    <t>oname:heads.csv_otype:lst_usecol:trgw-0-24-4_time:3834.5</t>
  </si>
  <si>
    <t>oname:heads.csv_otype:lst_usecol:trgw-0-24-4_time:3865.5</t>
  </si>
  <si>
    <t>oname:heads.csv_otype:lst_usecol:trgw-0-24-4_time:3896.5</t>
  </si>
  <si>
    <t>oname:heads.csv_otype:lst_usecol:trgw-0-24-4_time:3926.5</t>
  </si>
  <si>
    <t>oname:heads.csv_otype:lst_usecol:trgw-0-24-4_time:3957.5</t>
  </si>
  <si>
    <t>oname:heads.csv_otype:lst_usecol:trgw-0-24-4_time:3987.5</t>
  </si>
  <si>
    <t>oname:heads.csv_otype:lst_usecol:trgw-0-24-4_time:4018.5</t>
  </si>
  <si>
    <t>oname:heads.csv_otype:lst_usecol:trgw-0-24-4_time:4049.5</t>
  </si>
  <si>
    <t>oname:heads.csv_otype:lst_usecol:trgw-0-24-4_time:4077.5</t>
  </si>
  <si>
    <t>oname:heads.csv_otype:lst_usecol:trgw-0-24-4_time:4108.5</t>
  </si>
  <si>
    <t>oname:heads.csv_otype:lst_usecol:trgw-0-24-4_time:4138.5</t>
  </si>
  <si>
    <t>oname:heads.csv_otype:lst_usecol:trgw-0-24-4_time:4169.5</t>
  </si>
  <si>
    <t>oname:heads.csv_otype:lst_usecol:trgw-0-24-4_time:4199.5</t>
  </si>
  <si>
    <t>oname:heads.csv_otype:lst_usecol:trgw-0-24-4_time:4230.5</t>
  </si>
  <si>
    <t>oname:heads.csv_otype:lst_usecol:trgw-0-24-4_time:4261.5</t>
  </si>
  <si>
    <t>oname:heads.csv_otype:lst_usecol:trgw-0-24-4_time:4291.5</t>
  </si>
  <si>
    <t>oname:heads.csv_otype:lst_usecol:trgw-0-24-4_time:4322.5</t>
  </si>
  <si>
    <t>oname:heads.csv_otype:lst_usecol:trgw-0-24-4_time:4352.5</t>
  </si>
  <si>
    <t>oname:heads.csv_otype:lst_usecol:trgw-0-24-4_time:4383.5</t>
  </si>
  <si>
    <t>oname:heads.csv_otype:lst_usecol:trgw-0-26-6_time:3652.5</t>
  </si>
  <si>
    <t>oname:heads.csv_otype:lst_usecol:trgw-0-26-6</t>
  </si>
  <si>
    <t>trgw-0-26-6</t>
  </si>
  <si>
    <t>oname:heads.csv_otype:lst_usecol:trgw-0-26-6_time:3683.5</t>
  </si>
  <si>
    <t>oname:heads.csv_otype:lst_usecol:trgw-0-26-6_time:3712.5</t>
  </si>
  <si>
    <t>oname:heads.csv_otype:lst_usecol:trgw-0-26-6_time:3743.5</t>
  </si>
  <si>
    <t>oname:heads.csv_otype:lst_usecol:trgw-0-26-6_time:3773.5</t>
  </si>
  <si>
    <t>oname:heads.csv_otype:lst_usecol:trgw-0-26-6_time:3804.5</t>
  </si>
  <si>
    <t>oname:heads.csv_otype:lst_usecol:trgw-0-26-6_time:3834.5</t>
  </si>
  <si>
    <t>oname:heads.csv_otype:lst_usecol:trgw-0-26-6_time:3865.5</t>
  </si>
  <si>
    <t>oname:heads.csv_otype:lst_usecol:trgw-0-26-6_time:3896.5</t>
  </si>
  <si>
    <t>oname:heads.csv_otype:lst_usecol:trgw-0-26-6_time:3926.5</t>
  </si>
  <si>
    <t>oname:heads.csv_otype:lst_usecol:trgw-0-26-6_time:3957.5</t>
  </si>
  <si>
    <t>oname:heads.csv_otype:lst_usecol:trgw-0-26-6_time:3987.5</t>
  </si>
  <si>
    <t>oname:heads.csv_otype:lst_usecol:trgw-0-26-6_time:4018.5</t>
  </si>
  <si>
    <t>oname:heads.csv_otype:lst_usecol:trgw-0-26-6_time:4049.5</t>
  </si>
  <si>
    <t>oname:heads.csv_otype:lst_usecol:trgw-0-26-6_time:4077.5</t>
  </si>
  <si>
    <t>oname:heads.csv_otype:lst_usecol:trgw-0-26-6_time:4108.5</t>
  </si>
  <si>
    <t>oname:heads.csv_otype:lst_usecol:trgw-0-26-6_time:4138.5</t>
  </si>
  <si>
    <t>oname:heads.csv_otype:lst_usecol:trgw-0-26-6_time:4169.5</t>
  </si>
  <si>
    <t>oname:heads.csv_otype:lst_usecol:trgw-0-26-6_time:4199.5</t>
  </si>
  <si>
    <t>oname:heads.csv_otype:lst_usecol:trgw-0-26-6_time:4230.5</t>
  </si>
  <si>
    <t>oname:heads.csv_otype:lst_usecol:trgw-0-26-6_time:4261.5</t>
  </si>
  <si>
    <t>oname:heads.csv_otype:lst_usecol:trgw-0-26-6_time:4291.5</t>
  </si>
  <si>
    <t>oname:heads.csv_otype:lst_usecol:trgw-0-26-6_time:4322.5</t>
  </si>
  <si>
    <t>oname:heads.csv_otype:lst_usecol:trgw-0-26-6_time:4352.5</t>
  </si>
  <si>
    <t>oname:heads.csv_otype:lst_usecol:trgw-0-26-6_time:4383.5</t>
  </si>
  <si>
    <t>oname:heads.csv_otype:lst_usecol:trgw-0-29-15_time:3652.5</t>
  </si>
  <si>
    <t>oname:heads.csv_otype:lst_usecol:trgw-0-29-15</t>
  </si>
  <si>
    <t>trgw-0-29-15</t>
  </si>
  <si>
    <t>oname:heads.csv_otype:lst_usecol:trgw-0-29-15_time:3683.5</t>
  </si>
  <si>
    <t>oname:heads.csv_otype:lst_usecol:trgw-0-29-15_time:3712.5</t>
  </si>
  <si>
    <t>oname:heads.csv_otype:lst_usecol:trgw-0-29-15_time:3743.5</t>
  </si>
  <si>
    <t>oname:heads.csv_otype:lst_usecol:trgw-0-29-15_time:3773.5</t>
  </si>
  <si>
    <t>oname:heads.csv_otype:lst_usecol:trgw-0-29-15_time:3804.5</t>
  </si>
  <si>
    <t>oname:heads.csv_otype:lst_usecol:trgw-0-29-15_time:3834.5</t>
  </si>
  <si>
    <t>oname:heads.csv_otype:lst_usecol:trgw-0-29-15_time:3865.5</t>
  </si>
  <si>
    <t>oname:heads.csv_otype:lst_usecol:trgw-0-29-15_time:3896.5</t>
  </si>
  <si>
    <t>oname:heads.csv_otype:lst_usecol:trgw-0-29-15_time:3926.5</t>
  </si>
  <si>
    <t>oname:heads.csv_otype:lst_usecol:trgw-0-29-15_time:3957.5</t>
  </si>
  <si>
    <t>oname:heads.csv_otype:lst_usecol:trgw-0-29-15_time:3987.5</t>
  </si>
  <si>
    <t>oname:heads.csv_otype:lst_usecol:trgw-0-29-15_time:4018.5</t>
  </si>
  <si>
    <t>oname:heads.csv_otype:lst_usecol:trgw-0-29-15_time:4049.5</t>
  </si>
  <si>
    <t>oname:heads.csv_otype:lst_usecol:trgw-0-29-15_time:4077.5</t>
  </si>
  <si>
    <t>oname:heads.csv_otype:lst_usecol:trgw-0-29-15_time:4108.5</t>
  </si>
  <si>
    <t>oname:heads.csv_otype:lst_usecol:trgw-0-29-15_time:4138.5</t>
  </si>
  <si>
    <t>oname:heads.csv_otype:lst_usecol:trgw-0-29-15_time:4169.5</t>
  </si>
  <si>
    <t>oname:heads.csv_otype:lst_usecol:trgw-0-29-15_time:4199.5</t>
  </si>
  <si>
    <t>oname:heads.csv_otype:lst_usecol:trgw-0-29-15_time:4230.5</t>
  </si>
  <si>
    <t>oname:heads.csv_otype:lst_usecol:trgw-0-29-15_time:4261.5</t>
  </si>
  <si>
    <t>oname:heads.csv_otype:lst_usecol:trgw-0-29-15_time:4291.5</t>
  </si>
  <si>
    <t>oname:heads.csv_otype:lst_usecol:trgw-0-29-15_time:4322.5</t>
  </si>
  <si>
    <t>oname:heads.csv_otype:lst_usecol:trgw-0-29-15_time:4352.5</t>
  </si>
  <si>
    <t>oname:heads.csv_otype:lst_usecol:trgw-0-29-15_time:4383.5</t>
  </si>
  <si>
    <t>oname:heads.csv_otype:lst_usecol:trgw-0-3-8_time:3652.5</t>
  </si>
  <si>
    <t>oname:heads.csv_otype:lst_usecol:trgw-0-3-8</t>
  </si>
  <si>
    <t>trgw-0-3-8</t>
  </si>
  <si>
    <t>oname:heads.csv_otype:lst_usecol:trgw-0-3-8_time:3683.5</t>
  </si>
  <si>
    <t>oname:heads.csv_otype:lst_usecol:trgw-0-3-8_time:3712.5</t>
  </si>
  <si>
    <t>oname:heads.csv_otype:lst_usecol:trgw-0-3-8_time:3743.5</t>
  </si>
  <si>
    <t>oname:heads.csv_otype:lst_usecol:trgw-0-3-8_time:3773.5</t>
  </si>
  <si>
    <t>oname:heads.csv_otype:lst_usecol:trgw-0-3-8_time:3804.5</t>
  </si>
  <si>
    <t>oname:heads.csv_otype:lst_usecol:trgw-0-3-8_time:3834.5</t>
  </si>
  <si>
    <t>oname:heads.csv_otype:lst_usecol:trgw-0-3-8_time:3865.5</t>
  </si>
  <si>
    <t>oname:heads.csv_otype:lst_usecol:trgw-0-3-8_time:3896.5</t>
  </si>
  <si>
    <t>oname:heads.csv_otype:lst_usecol:trgw-0-3-8_time:3926.5</t>
  </si>
  <si>
    <t>oname:heads.csv_otype:lst_usecol:trgw-0-3-8_time:3957.5</t>
  </si>
  <si>
    <t>oname:heads.csv_otype:lst_usecol:trgw-0-3-8_time:3987.5</t>
  </si>
  <si>
    <t>oname:heads.csv_otype:lst_usecol:trgw-0-3-8_time:4018.5</t>
  </si>
  <si>
    <t>oname:heads.csv_otype:lst_usecol:trgw-0-3-8_time:4049.5</t>
  </si>
  <si>
    <t>oname:heads.csv_otype:lst_usecol:trgw-0-3-8_time:4077.5</t>
  </si>
  <si>
    <t>oname:heads.csv_otype:lst_usecol:trgw-0-3-8_time:4108.5</t>
  </si>
  <si>
    <t>oname:heads.csv_otype:lst_usecol:trgw-0-3-8_time:4138.5</t>
  </si>
  <si>
    <t>oname:heads.csv_otype:lst_usecol:trgw-0-3-8_time:4169.5</t>
  </si>
  <si>
    <t>oname:heads.csv_otype:lst_usecol:trgw-0-3-8_time:4199.5</t>
  </si>
  <si>
    <t>oname:heads.csv_otype:lst_usecol:trgw-0-3-8_time:4230.5</t>
  </si>
  <si>
    <t>oname:heads.csv_otype:lst_usecol:trgw-0-3-8_time:4261.5</t>
  </si>
  <si>
    <t>oname:heads.csv_otype:lst_usecol:trgw-0-3-8_time:4291.5</t>
  </si>
  <si>
    <t>oname:heads.csv_otype:lst_usecol:trgw-0-3-8_time:4322.5</t>
  </si>
  <si>
    <t>oname:heads.csv_otype:lst_usecol:trgw-0-3-8_time:4352.5</t>
  </si>
  <si>
    <t>oname:heads.csv_otype:lst_usecol:trgw-0-3-8_time:4383.5</t>
  </si>
  <si>
    <t>oname:heads.csv_otype:lst_usecol:trgw-0-33-7_time:3652.5</t>
  </si>
  <si>
    <t>oname:heads.csv_otype:lst_usecol:trgw-0-33-7</t>
  </si>
  <si>
    <t>trgw-0-33-7</t>
  </si>
  <si>
    <t>oname:heads.csv_otype:lst_usecol:trgw-0-33-7_time:3683.5</t>
  </si>
  <si>
    <t>oname:heads.csv_otype:lst_usecol:trgw-0-33-7_time:3712.5</t>
  </si>
  <si>
    <t>oname:heads.csv_otype:lst_usecol:trgw-0-33-7_time:3743.5</t>
  </si>
  <si>
    <t>oname:heads.csv_otype:lst_usecol:trgw-0-33-7_time:3773.5</t>
  </si>
  <si>
    <t>oname:heads.csv_otype:lst_usecol:trgw-0-33-7_time:3804.5</t>
  </si>
  <si>
    <t>oname:heads.csv_otype:lst_usecol:trgw-0-33-7_time:3834.5</t>
  </si>
  <si>
    <t>oname:heads.csv_otype:lst_usecol:trgw-0-33-7_time:3865.5</t>
  </si>
  <si>
    <t>oname:heads.csv_otype:lst_usecol:trgw-0-33-7_time:3896.5</t>
  </si>
  <si>
    <t>oname:heads.csv_otype:lst_usecol:trgw-0-33-7_time:3926.5</t>
  </si>
  <si>
    <t>oname:heads.csv_otype:lst_usecol:trgw-0-33-7_time:3957.5</t>
  </si>
  <si>
    <t>oname:heads.csv_otype:lst_usecol:trgw-0-33-7_time:3987.5</t>
  </si>
  <si>
    <t>oname:heads.csv_otype:lst_usecol:trgw-0-33-7_time:4018.5</t>
  </si>
  <si>
    <t>oname:heads.csv_otype:lst_usecol:trgw-0-33-7_time:4049.5</t>
  </si>
  <si>
    <t>oname:heads.csv_otype:lst_usecol:trgw-0-33-7_time:4077.5</t>
  </si>
  <si>
    <t>oname:heads.csv_otype:lst_usecol:trgw-0-33-7_time:4108.5</t>
  </si>
  <si>
    <t>oname:heads.csv_otype:lst_usecol:trgw-0-33-7_time:4138.5</t>
  </si>
  <si>
    <t>oname:heads.csv_otype:lst_usecol:trgw-0-33-7_time:4169.5</t>
  </si>
  <si>
    <t>oname:heads.csv_otype:lst_usecol:trgw-0-33-7_time:4199.5</t>
  </si>
  <si>
    <t>oname:heads.csv_otype:lst_usecol:trgw-0-33-7_time:4230.5</t>
  </si>
  <si>
    <t>oname:heads.csv_otype:lst_usecol:trgw-0-33-7_time:4261.5</t>
  </si>
  <si>
    <t>oname:heads.csv_otype:lst_usecol:trgw-0-33-7_time:4291.5</t>
  </si>
  <si>
    <t>oname:heads.csv_otype:lst_usecol:trgw-0-33-7_time:4322.5</t>
  </si>
  <si>
    <t>oname:heads.csv_otype:lst_usecol:trgw-0-33-7_time:4352.5</t>
  </si>
  <si>
    <t>oname:heads.csv_otype:lst_usecol:trgw-0-33-7_time:4383.5</t>
  </si>
  <si>
    <t>oname:heads.csv_otype:lst_usecol:trgw-0-34-10_time:3652.5</t>
  </si>
  <si>
    <t>oname:heads.csv_otype:lst_usecol:trgw-0-34-10</t>
  </si>
  <si>
    <t>trgw-0-34-10</t>
  </si>
  <si>
    <t>oname:heads.csv_otype:lst_usecol:trgw-0-34-10_time:3683.5</t>
  </si>
  <si>
    <t>oname:heads.csv_otype:lst_usecol:trgw-0-34-10_time:3712.5</t>
  </si>
  <si>
    <t>oname:heads.csv_otype:lst_usecol:trgw-0-34-10_time:3743.5</t>
  </si>
  <si>
    <t>oname:heads.csv_otype:lst_usecol:trgw-0-34-10_time:3773.5</t>
  </si>
  <si>
    <t>oname:heads.csv_otype:lst_usecol:trgw-0-34-10_time:3804.5</t>
  </si>
  <si>
    <t>oname:heads.csv_otype:lst_usecol:trgw-0-34-10_time:3834.5</t>
  </si>
  <si>
    <t>oname:heads.csv_otype:lst_usecol:trgw-0-34-10_time:3865.5</t>
  </si>
  <si>
    <t>oname:heads.csv_otype:lst_usecol:trgw-0-34-10_time:3896.5</t>
  </si>
  <si>
    <t>oname:heads.csv_otype:lst_usecol:trgw-0-34-10_time:3926.5</t>
  </si>
  <si>
    <t>oname:heads.csv_otype:lst_usecol:trgw-0-34-10_time:3957.5</t>
  </si>
  <si>
    <t>oname:heads.csv_otype:lst_usecol:trgw-0-34-10_time:3987.5</t>
  </si>
  <si>
    <t>oname:heads.csv_otype:lst_usecol:trgw-0-34-10_time:4018.5</t>
  </si>
  <si>
    <t>oname:heads.csv_otype:lst_usecol:trgw-0-34-10_time:4049.5</t>
  </si>
  <si>
    <t>oname:heads.csv_otype:lst_usecol:trgw-0-34-10_time:4077.5</t>
  </si>
  <si>
    <t>oname:heads.csv_otype:lst_usecol:trgw-0-34-10_time:4108.5</t>
  </si>
  <si>
    <t>oname:heads.csv_otype:lst_usecol:trgw-0-34-10_time:4138.5</t>
  </si>
  <si>
    <t>oname:heads.csv_otype:lst_usecol:trgw-0-34-10_time:4169.5</t>
  </si>
  <si>
    <t>oname:heads.csv_otype:lst_usecol:trgw-0-34-10_time:4199.5</t>
  </si>
  <si>
    <t>oname:heads.csv_otype:lst_usecol:trgw-0-34-10_time:4230.5</t>
  </si>
  <si>
    <t>oname:heads.csv_otype:lst_usecol:trgw-0-34-10_time:4261.5</t>
  </si>
  <si>
    <t>oname:heads.csv_otype:lst_usecol:trgw-0-34-10_time:4291.5</t>
  </si>
  <si>
    <t>oname:heads.csv_otype:lst_usecol:trgw-0-34-10_time:4322.5</t>
  </si>
  <si>
    <t>oname:heads.csv_otype:lst_usecol:trgw-0-34-10_time:4352.5</t>
  </si>
  <si>
    <t>oname:heads.csv_otype:lst_usecol:trgw-0-34-10_time:4383.5</t>
  </si>
  <si>
    <t>oname:heads.csv_otype:lst_usecol:trgw-0-9-1_time:3652.5</t>
  </si>
  <si>
    <t>oname:heads.csv_otype:lst_usecol:trgw-0-9-1</t>
  </si>
  <si>
    <t>trgw-0-9-1</t>
  </si>
  <si>
    <t>oname:heads.csv_otype:lst_usecol:trgw-0-9-1_time:3683.5</t>
  </si>
  <si>
    <t>oname:heads.csv_otype:lst_usecol:trgw-0-9-1_time:3712.5</t>
  </si>
  <si>
    <t>oname:heads.csv_otype:lst_usecol:trgw-0-9-1_time:3743.5</t>
  </si>
  <si>
    <t>oname:heads.csv_otype:lst_usecol:trgw-0-9-1_time:3773.5</t>
  </si>
  <si>
    <t>oname:heads.csv_otype:lst_usecol:trgw-0-9-1_time:3804.5</t>
  </si>
  <si>
    <t>oname:heads.csv_otype:lst_usecol:trgw-0-9-1_time:3834.5</t>
  </si>
  <si>
    <t>oname:heads.csv_otype:lst_usecol:trgw-0-9-1_time:3865.5</t>
  </si>
  <si>
    <t>oname:heads.csv_otype:lst_usecol:trgw-0-9-1_time:3896.5</t>
  </si>
  <si>
    <t>oname:heads.csv_otype:lst_usecol:trgw-0-9-1_time:3926.5</t>
  </si>
  <si>
    <t>oname:heads.csv_otype:lst_usecol:trgw-0-9-1_time:3957.5</t>
  </si>
  <si>
    <t>oname:heads.csv_otype:lst_usecol:trgw-0-9-1_time:3987.5</t>
  </si>
  <si>
    <t>oname:heads.csv_otype:lst_usecol:trgw-0-9-1_time:4018.5</t>
  </si>
  <si>
    <t>oname:heads.csv_otype:lst_usecol:trgw-0-9-1_time:4049.5</t>
  </si>
  <si>
    <t>oname:heads.csv_otype:lst_usecol:trgw-0-9-1_time:4077.5</t>
  </si>
  <si>
    <t>oname:heads.csv_otype:lst_usecol:trgw-0-9-1_time:4108.5</t>
  </si>
  <si>
    <t>oname:heads.csv_otype:lst_usecol:trgw-0-9-1_time:4138.5</t>
  </si>
  <si>
    <t>oname:heads.csv_otype:lst_usecol:trgw-0-9-1_time:4169.5</t>
  </si>
  <si>
    <t>oname:heads.csv_otype:lst_usecol:trgw-0-9-1_time:4199.5</t>
  </si>
  <si>
    <t>oname:heads.csv_otype:lst_usecol:trgw-0-9-1_time:4230.5</t>
  </si>
  <si>
    <t>oname:heads.csv_otype:lst_usecol:trgw-0-9-1_time:4261.5</t>
  </si>
  <si>
    <t>oname:heads.csv_otype:lst_usecol:trgw-0-9-1_time:4291.5</t>
  </si>
  <si>
    <t>oname:heads.csv_otype:lst_usecol:trgw-0-9-1_time:4322.5</t>
  </si>
  <si>
    <t>oname:heads.csv_otype:lst_usecol:trgw-0-9-1_time:4352.5</t>
  </si>
  <si>
    <t>oname:heads.csv_otype:lst_usecol:trgw-0-9-1_time:4383.5</t>
  </si>
  <si>
    <t>DIF</t>
  </si>
  <si>
    <t xml:space="preserve"> </t>
  </si>
  <si>
    <t>A1</t>
  </si>
  <si>
    <t>A2</t>
  </si>
  <si>
    <t>S1</t>
  </si>
  <si>
    <t>W</t>
  </si>
  <si>
    <t>MAX</t>
  </si>
  <si>
    <t>Selec</t>
  </si>
  <si>
    <t>Average | Well | Month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</si>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</sst>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7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FF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1" fontId="4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6" fillId="0" borderId="0" xfId="0" applyFont="1" applyAlignment="1">
      <alignment vertical="center"/>
    </xf>
    <xf numFmtId="1" fontId="5" fillId="6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9" fillId="5" borderId="0" xfId="0" applyNumberFormat="1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left" vertical="center"/>
    </xf>
    <xf numFmtId="164" fontId="9" fillId="2" borderId="0" xfId="0" applyNumberFormat="1" applyFont="1" applyFill="1" applyAlignment="1">
      <alignment horizontal="center" vertical="center"/>
    </xf>
    <xf numFmtId="1" fontId="10" fillId="6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" fontId="0" fillId="2" borderId="0" xfId="0" applyNumberFormat="1" applyFill="1" applyAlignment="1">
      <alignment horizontal="right" vertical="center"/>
    </xf>
    <xf numFmtId="0" fontId="14" fillId="5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" fontId="15" fillId="5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" fontId="16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193951597915941E-2"/>
          <c:y val="9.454378671085531E-2"/>
          <c:w val="0.84697197279268521"/>
          <c:h val="0.76867774341978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Series'!$C$4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'Time Series'!$V$6:$V$330</c:f>
              <c:numCache>
                <c:formatCode>0</c:formatCode>
                <c:ptCount val="3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</c:numCache>
            </c:numRef>
          </c:xVal>
          <c:yVal>
            <c:numRef>
              <c:f>'Time Series'!$C$6:$C$330</c:f>
              <c:numCache>
                <c:formatCode>0.0</c:formatCode>
                <c:ptCount val="325"/>
                <c:pt idx="0">
                  <c:v>34.79735823</c:v>
                </c:pt>
                <c:pt idx="1">
                  <c:v>34.76849387</c:v>
                </c:pt>
                <c:pt idx="2">
                  <c:v>34.821230450000002</c:v>
                </c:pt>
                <c:pt idx="3">
                  <c:v>34.920982850000001</c:v>
                </c:pt>
                <c:pt idx="4">
                  <c:v>35.008383000000002</c:v>
                </c:pt>
                <c:pt idx="5">
                  <c:v>35.042354369999998</c:v>
                </c:pt>
                <c:pt idx="6">
                  <c:v>34.994916570000001</c:v>
                </c:pt>
                <c:pt idx="7">
                  <c:v>34.862262129999998</c:v>
                </c:pt>
                <c:pt idx="8">
                  <c:v>34.672915690000004</c:v>
                </c:pt>
                <c:pt idx="9">
                  <c:v>34.47515507</c:v>
                </c:pt>
                <c:pt idx="10">
                  <c:v>34.305498559999997</c:v>
                </c:pt>
                <c:pt idx="11">
                  <c:v>34.20890326</c:v>
                </c:pt>
                <c:pt idx="12">
                  <c:v>34.202438579999999</c:v>
                </c:pt>
                <c:pt idx="13">
                  <c:v>34.282508479999997</c:v>
                </c:pt>
                <c:pt idx="14">
                  <c:v>34.413068180000003</c:v>
                </c:pt>
                <c:pt idx="15">
                  <c:v>34.578075159999997</c:v>
                </c:pt>
                <c:pt idx="16">
                  <c:v>34.71050623</c:v>
                </c:pt>
                <c:pt idx="17">
                  <c:v>34.777151349999997</c:v>
                </c:pt>
                <c:pt idx="18">
                  <c:v>34.752190939999998</c:v>
                </c:pt>
                <c:pt idx="19">
                  <c:v>34.636457669999999</c:v>
                </c:pt>
                <c:pt idx="20">
                  <c:v>34.459979320000002</c:v>
                </c:pt>
                <c:pt idx="21">
                  <c:v>34.272364609999997</c:v>
                </c:pt>
                <c:pt idx="22">
                  <c:v>34.111575440000003</c:v>
                </c:pt>
                <c:pt idx="23">
                  <c:v>34.027084989999999</c:v>
                </c:pt>
                <c:pt idx="24">
                  <c:v>34.074068099999998</c:v>
                </c:pt>
                <c:pt idx="25">
                  <c:v>34.378744169999997</c:v>
                </c:pt>
                <c:pt idx="26">
                  <c:v>34.359507880000002</c:v>
                </c:pt>
                <c:pt idx="27">
                  <c:v>34.399717780000003</c:v>
                </c:pt>
                <c:pt idx="28">
                  <c:v>34.469788250000001</c:v>
                </c:pt>
                <c:pt idx="29">
                  <c:v>34.526044570000003</c:v>
                </c:pt>
                <c:pt idx="30">
                  <c:v>34.540115569999998</c:v>
                </c:pt>
                <c:pt idx="31">
                  <c:v>34.496313129999997</c:v>
                </c:pt>
                <c:pt idx="32">
                  <c:v>34.393826189999999</c:v>
                </c:pt>
                <c:pt idx="33">
                  <c:v>34.257763339999997</c:v>
                </c:pt>
                <c:pt idx="34">
                  <c:v>34.123022980000002</c:v>
                </c:pt>
                <c:pt idx="35">
                  <c:v>34.01544002</c:v>
                </c:pt>
                <c:pt idx="36">
                  <c:v>33.964397460000001</c:v>
                </c:pt>
                <c:pt idx="37">
                  <c:v>33.9785793</c:v>
                </c:pt>
                <c:pt idx="38">
                  <c:v>34.049942780000002</c:v>
                </c:pt>
                <c:pt idx="39">
                  <c:v>34.150371470000003</c:v>
                </c:pt>
                <c:pt idx="40">
                  <c:v>34.267379990000002</c:v>
                </c:pt>
                <c:pt idx="41">
                  <c:v>34.354176129999999</c:v>
                </c:pt>
                <c:pt idx="42">
                  <c:v>34.389448299999998</c:v>
                </c:pt>
                <c:pt idx="43">
                  <c:v>34.35965307</c:v>
                </c:pt>
                <c:pt idx="44">
                  <c:v>34.267776750000003</c:v>
                </c:pt>
                <c:pt idx="45">
                  <c:v>34.139681639999999</c:v>
                </c:pt>
                <c:pt idx="46">
                  <c:v>34.011222770000003</c:v>
                </c:pt>
                <c:pt idx="47">
                  <c:v>33.909072449999996</c:v>
                </c:pt>
                <c:pt idx="48">
                  <c:v>33.864828189999997</c:v>
                </c:pt>
                <c:pt idx="49">
                  <c:v>33.915567930000002</c:v>
                </c:pt>
                <c:pt idx="50">
                  <c:v>34.626503820000003</c:v>
                </c:pt>
                <c:pt idx="51">
                  <c:v>34.63356031</c:v>
                </c:pt>
                <c:pt idx="52">
                  <c:v>34.684382229999997</c:v>
                </c:pt>
                <c:pt idx="53">
                  <c:v>34.756157020000003</c:v>
                </c:pt>
                <c:pt idx="54">
                  <c:v>34.813334009999998</c:v>
                </c:pt>
                <c:pt idx="55">
                  <c:v>34.833239620000001</c:v>
                </c:pt>
                <c:pt idx="56">
                  <c:v>34.801430879999998</c:v>
                </c:pt>
                <c:pt idx="57">
                  <c:v>34.717696050000001</c:v>
                </c:pt>
                <c:pt idx="58">
                  <c:v>34.60229416</c:v>
                </c:pt>
                <c:pt idx="59">
                  <c:v>34.485344130000001</c:v>
                </c:pt>
                <c:pt idx="60">
                  <c:v>34.389158199999997</c:v>
                </c:pt>
                <c:pt idx="61">
                  <c:v>34.341747179999999</c:v>
                </c:pt>
                <c:pt idx="62">
                  <c:v>34.351325510000002</c:v>
                </c:pt>
                <c:pt idx="63">
                  <c:v>34.411280490000003</c:v>
                </c:pt>
                <c:pt idx="64">
                  <c:v>34.497800890000001</c:v>
                </c:pt>
                <c:pt idx="65">
                  <c:v>34.600811569999998</c:v>
                </c:pt>
                <c:pt idx="66">
                  <c:v>34.679743569999999</c:v>
                </c:pt>
                <c:pt idx="67">
                  <c:v>34.715754570000001</c:v>
                </c:pt>
                <c:pt idx="68">
                  <c:v>34.695400399999997</c:v>
                </c:pt>
                <c:pt idx="69">
                  <c:v>34.620764510000001</c:v>
                </c:pt>
                <c:pt idx="70">
                  <c:v>34.512706860000002</c:v>
                </c:pt>
                <c:pt idx="71">
                  <c:v>34.401877669999998</c:v>
                </c:pt>
                <c:pt idx="72">
                  <c:v>34.311236700000002</c:v>
                </c:pt>
                <c:pt idx="73">
                  <c:v>34.268675850000001</c:v>
                </c:pt>
                <c:pt idx="74">
                  <c:v>34.307289910000001</c:v>
                </c:pt>
                <c:pt idx="75">
                  <c:v>35.594706870000003</c:v>
                </c:pt>
                <c:pt idx="76">
                  <c:v>35.608652650000003</c:v>
                </c:pt>
                <c:pt idx="77">
                  <c:v>35.696182649999997</c:v>
                </c:pt>
                <c:pt idx="78">
                  <c:v>35.829616979999997</c:v>
                </c:pt>
                <c:pt idx="79">
                  <c:v>35.948796979999997</c:v>
                </c:pt>
                <c:pt idx="80">
                  <c:v>36.012429339999997</c:v>
                </c:pt>
                <c:pt idx="81">
                  <c:v>35.986041159999999</c:v>
                </c:pt>
                <c:pt idx="82">
                  <c:v>35.86173806</c:v>
                </c:pt>
                <c:pt idx="83">
                  <c:v>35.664809949999999</c:v>
                </c:pt>
                <c:pt idx="84">
                  <c:v>35.445461379999998</c:v>
                </c:pt>
                <c:pt idx="85">
                  <c:v>35.242763050000001</c:v>
                </c:pt>
                <c:pt idx="86">
                  <c:v>35.114928290000002</c:v>
                </c:pt>
                <c:pt idx="87">
                  <c:v>35.08402778</c:v>
                </c:pt>
                <c:pt idx="88">
                  <c:v>35.151062949999996</c:v>
                </c:pt>
                <c:pt idx="89">
                  <c:v>35.281275399999998</c:v>
                </c:pt>
                <c:pt idx="90">
                  <c:v>35.45924162</c:v>
                </c:pt>
                <c:pt idx="91">
                  <c:v>35.6131247</c:v>
                </c:pt>
                <c:pt idx="92">
                  <c:v>35.704772630000001</c:v>
                </c:pt>
                <c:pt idx="93">
                  <c:v>35.699611609999998</c:v>
                </c:pt>
                <c:pt idx="94">
                  <c:v>35.592812270000003</c:v>
                </c:pt>
                <c:pt idx="95">
                  <c:v>35.410428770000003</c:v>
                </c:pt>
                <c:pt idx="96">
                  <c:v>35.203448330000001</c:v>
                </c:pt>
                <c:pt idx="97">
                  <c:v>35.012285740000003</c:v>
                </c:pt>
                <c:pt idx="98">
                  <c:v>34.895070359999998</c:v>
                </c:pt>
                <c:pt idx="99">
                  <c:v>34.914950529999999</c:v>
                </c:pt>
                <c:pt idx="100">
                  <c:v>34.713368180000003</c:v>
                </c:pt>
                <c:pt idx="101">
                  <c:v>34.679022889999999</c:v>
                </c:pt>
                <c:pt idx="102">
                  <c:v>34.726236309999997</c:v>
                </c:pt>
                <c:pt idx="103">
                  <c:v>34.822797870000002</c:v>
                </c:pt>
                <c:pt idx="104">
                  <c:v>34.909527079999997</c:v>
                </c:pt>
                <c:pt idx="105">
                  <c:v>34.943884160000003</c:v>
                </c:pt>
                <c:pt idx="106">
                  <c:v>34.896112350000003</c:v>
                </c:pt>
                <c:pt idx="107">
                  <c:v>34.760461120000002</c:v>
                </c:pt>
                <c:pt idx="108">
                  <c:v>34.564751809999997</c:v>
                </c:pt>
                <c:pt idx="109">
                  <c:v>34.357864640000003</c:v>
                </c:pt>
                <c:pt idx="110">
                  <c:v>34.176889879999997</c:v>
                </c:pt>
                <c:pt idx="111">
                  <c:v>34.028370510000002</c:v>
                </c:pt>
                <c:pt idx="112">
                  <c:v>33.969933990000001</c:v>
                </c:pt>
                <c:pt idx="113">
                  <c:v>34.011485800000003</c:v>
                </c:pt>
                <c:pt idx="114">
                  <c:v>34.118195229999998</c:v>
                </c:pt>
                <c:pt idx="115">
                  <c:v>34.267409790000002</c:v>
                </c:pt>
                <c:pt idx="116">
                  <c:v>34.391602280000001</c:v>
                </c:pt>
                <c:pt idx="117">
                  <c:v>34.453823329999999</c:v>
                </c:pt>
                <c:pt idx="118">
                  <c:v>34.425488870000002</c:v>
                </c:pt>
                <c:pt idx="119">
                  <c:v>34.304792749999997</c:v>
                </c:pt>
                <c:pt idx="120">
                  <c:v>34.120481920000003</c:v>
                </c:pt>
                <c:pt idx="121">
                  <c:v>33.922541199999998</c:v>
                </c:pt>
                <c:pt idx="122">
                  <c:v>33.749295940000003</c:v>
                </c:pt>
                <c:pt idx="123">
                  <c:v>33.65284862</c:v>
                </c:pt>
                <c:pt idx="124">
                  <c:v>33.690121089999998</c:v>
                </c:pt>
                <c:pt idx="125">
                  <c:v>34.239559319999998</c:v>
                </c:pt>
                <c:pt idx="126">
                  <c:v>34.205825109999999</c:v>
                </c:pt>
                <c:pt idx="127">
                  <c:v>34.240510919999998</c:v>
                </c:pt>
                <c:pt idx="128">
                  <c:v>34.303633920000003</c:v>
                </c:pt>
                <c:pt idx="129">
                  <c:v>34.354764400000001</c:v>
                </c:pt>
                <c:pt idx="130">
                  <c:v>34.368288110000002</c:v>
                </c:pt>
                <c:pt idx="131">
                  <c:v>34.330070429999999</c:v>
                </c:pt>
                <c:pt idx="132">
                  <c:v>34.237273459999997</c:v>
                </c:pt>
                <c:pt idx="133">
                  <c:v>34.113286389999999</c:v>
                </c:pt>
                <c:pt idx="134">
                  <c:v>33.989117749999998</c:v>
                </c:pt>
                <c:pt idx="135">
                  <c:v>33.888053499999998</c:v>
                </c:pt>
                <c:pt idx="136">
                  <c:v>33.83112071</c:v>
                </c:pt>
                <c:pt idx="137">
                  <c:v>33.830545479999998</c:v>
                </c:pt>
                <c:pt idx="138">
                  <c:v>33.883325120000002</c:v>
                </c:pt>
                <c:pt idx="139">
                  <c:v>33.966004150000003</c:v>
                </c:pt>
                <c:pt idx="140">
                  <c:v>34.065968439999999</c:v>
                </c:pt>
                <c:pt idx="141">
                  <c:v>34.14144031</c:v>
                </c:pt>
                <c:pt idx="142">
                  <c:v>34.172174759999997</c:v>
                </c:pt>
                <c:pt idx="143">
                  <c:v>34.145371339999997</c:v>
                </c:pt>
                <c:pt idx="144">
                  <c:v>34.061698300000003</c:v>
                </c:pt>
                <c:pt idx="145">
                  <c:v>33.944578040000003</c:v>
                </c:pt>
                <c:pt idx="146">
                  <c:v>33.825795280000001</c:v>
                </c:pt>
                <c:pt idx="147">
                  <c:v>33.729284149999998</c:v>
                </c:pt>
                <c:pt idx="148">
                  <c:v>33.684557030000001</c:v>
                </c:pt>
                <c:pt idx="149">
                  <c:v>33.724906990000001</c:v>
                </c:pt>
                <c:pt idx="150">
                  <c:v>35.452833800000001</c:v>
                </c:pt>
                <c:pt idx="151">
                  <c:v>35.436126719999997</c:v>
                </c:pt>
                <c:pt idx="152">
                  <c:v>35.50067833</c:v>
                </c:pt>
                <c:pt idx="153">
                  <c:v>35.624531419999997</c:v>
                </c:pt>
                <c:pt idx="154">
                  <c:v>35.744618899999999</c:v>
                </c:pt>
                <c:pt idx="155">
                  <c:v>35.811765170000001</c:v>
                </c:pt>
                <c:pt idx="156">
                  <c:v>35.782972280000003</c:v>
                </c:pt>
                <c:pt idx="157">
                  <c:v>35.643605819999998</c:v>
                </c:pt>
                <c:pt idx="158">
                  <c:v>35.417115389999999</c:v>
                </c:pt>
                <c:pt idx="159">
                  <c:v>35.15784</c:v>
                </c:pt>
                <c:pt idx="160">
                  <c:v>34.908181919999997</c:v>
                </c:pt>
                <c:pt idx="161">
                  <c:v>33.806381330000001</c:v>
                </c:pt>
                <c:pt idx="162">
                  <c:v>33.526387389999996</c:v>
                </c:pt>
                <c:pt idx="163">
                  <c:v>33.454121659999998</c:v>
                </c:pt>
                <c:pt idx="164">
                  <c:v>33.507655100000001</c:v>
                </c:pt>
                <c:pt idx="165">
                  <c:v>33.642072759999998</c:v>
                </c:pt>
                <c:pt idx="166">
                  <c:v>33.777924849999998</c:v>
                </c:pt>
                <c:pt idx="167">
                  <c:v>33.860947109999998</c:v>
                </c:pt>
                <c:pt idx="168">
                  <c:v>33.843810859999998</c:v>
                </c:pt>
                <c:pt idx="169">
                  <c:v>33.711650599999999</c:v>
                </c:pt>
                <c:pt idx="170">
                  <c:v>33.487632959999999</c:v>
                </c:pt>
                <c:pt idx="171">
                  <c:v>33.227693690000002</c:v>
                </c:pt>
                <c:pt idx="172">
                  <c:v>32.976452289999997</c:v>
                </c:pt>
                <c:pt idx="173">
                  <c:v>32.806265160000002</c:v>
                </c:pt>
                <c:pt idx="174">
                  <c:v>32.792129580000001</c:v>
                </c:pt>
                <c:pt idx="175">
                  <c:v>35.066278259999997</c:v>
                </c:pt>
                <c:pt idx="176">
                  <c:v>35.008395550000003</c:v>
                </c:pt>
                <c:pt idx="177">
                  <c:v>35.055096089999999</c:v>
                </c:pt>
                <c:pt idx="178">
                  <c:v>35.16628575</c:v>
                </c:pt>
                <c:pt idx="179">
                  <c:v>35.27416513</c:v>
                </c:pt>
                <c:pt idx="180">
                  <c:v>35.328822119999998</c:v>
                </c:pt>
                <c:pt idx="181">
                  <c:v>35.290573129999999</c:v>
                </c:pt>
                <c:pt idx="182">
                  <c:v>35.147570139999999</c:v>
                </c:pt>
                <c:pt idx="183">
                  <c:v>34.92553667</c:v>
                </c:pt>
                <c:pt idx="184">
                  <c:v>34.678331780000001</c:v>
                </c:pt>
                <c:pt idx="185">
                  <c:v>34.447482739999998</c:v>
                </c:pt>
                <c:pt idx="186">
                  <c:v>34.098181189999998</c:v>
                </c:pt>
                <c:pt idx="187">
                  <c:v>33.917675580000001</c:v>
                </c:pt>
                <c:pt idx="188">
                  <c:v>33.889537240000003</c:v>
                </c:pt>
                <c:pt idx="189">
                  <c:v>33.964279390000002</c:v>
                </c:pt>
                <c:pt idx="190">
                  <c:v>34.106192149999998</c:v>
                </c:pt>
                <c:pt idx="191">
                  <c:v>34.239426969999997</c:v>
                </c:pt>
                <c:pt idx="192">
                  <c:v>34.315509489999997</c:v>
                </c:pt>
                <c:pt idx="193">
                  <c:v>34.293564699999997</c:v>
                </c:pt>
                <c:pt idx="194">
                  <c:v>34.163748380000001</c:v>
                </c:pt>
                <c:pt idx="195">
                  <c:v>33.951626939999997</c:v>
                </c:pt>
                <c:pt idx="196">
                  <c:v>33.711786979999999</c:v>
                </c:pt>
                <c:pt idx="197">
                  <c:v>33.487177389999999</c:v>
                </c:pt>
                <c:pt idx="198">
                  <c:v>33.343362069999998</c:v>
                </c:pt>
                <c:pt idx="199">
                  <c:v>33.349041409999998</c:v>
                </c:pt>
                <c:pt idx="200">
                  <c:v>34.166172930000002</c:v>
                </c:pt>
                <c:pt idx="201">
                  <c:v>34.156127400000003</c:v>
                </c:pt>
                <c:pt idx="202">
                  <c:v>34.195098180000002</c:v>
                </c:pt>
                <c:pt idx="203">
                  <c:v>34.25847898</c:v>
                </c:pt>
                <c:pt idx="204">
                  <c:v>34.308607309999999</c:v>
                </c:pt>
                <c:pt idx="205">
                  <c:v>34.320757020000002</c:v>
                </c:pt>
                <c:pt idx="206">
                  <c:v>34.281865320000001</c:v>
                </c:pt>
                <c:pt idx="207">
                  <c:v>34.189079130000003</c:v>
                </c:pt>
                <c:pt idx="208">
                  <c:v>34.066511050000003</c:v>
                </c:pt>
                <c:pt idx="209">
                  <c:v>33.944639690000002</c:v>
                </c:pt>
                <c:pt idx="210">
                  <c:v>33.846299250000001</c:v>
                </c:pt>
                <c:pt idx="211">
                  <c:v>33.793158980000001</c:v>
                </c:pt>
                <c:pt idx="212">
                  <c:v>33.795320799999999</c:v>
                </c:pt>
                <c:pt idx="213">
                  <c:v>33.848672039999997</c:v>
                </c:pt>
                <c:pt idx="214">
                  <c:v>33.930141450000001</c:v>
                </c:pt>
                <c:pt idx="215">
                  <c:v>34.027123179999997</c:v>
                </c:pt>
                <c:pt idx="216">
                  <c:v>34.098971990000003</c:v>
                </c:pt>
                <c:pt idx="217">
                  <c:v>34.126168190000001</c:v>
                </c:pt>
                <c:pt idx="218">
                  <c:v>34.097103429999997</c:v>
                </c:pt>
                <c:pt idx="219">
                  <c:v>34.012324679999999</c:v>
                </c:pt>
                <c:pt idx="220">
                  <c:v>33.895690459999997</c:v>
                </c:pt>
                <c:pt idx="221">
                  <c:v>33.778368450000002</c:v>
                </c:pt>
                <c:pt idx="222">
                  <c:v>33.683762829999999</c:v>
                </c:pt>
                <c:pt idx="223">
                  <c:v>33.640773080000002</c:v>
                </c:pt>
                <c:pt idx="224">
                  <c:v>33.681996300000002</c:v>
                </c:pt>
                <c:pt idx="225">
                  <c:v>35.715487869999997</c:v>
                </c:pt>
                <c:pt idx="226">
                  <c:v>35.728758720000002</c:v>
                </c:pt>
                <c:pt idx="227">
                  <c:v>35.81815434</c:v>
                </c:pt>
                <c:pt idx="228">
                  <c:v>35.956444449999999</c:v>
                </c:pt>
                <c:pt idx="229">
                  <c:v>36.081708839999997</c:v>
                </c:pt>
                <c:pt idx="230">
                  <c:v>36.151005490000003</c:v>
                </c:pt>
                <c:pt idx="231">
                  <c:v>36.127537169999997</c:v>
                </c:pt>
                <c:pt idx="232">
                  <c:v>36.002153900000003</c:v>
                </c:pt>
                <c:pt idx="233">
                  <c:v>35.799710810000001</c:v>
                </c:pt>
                <c:pt idx="234">
                  <c:v>35.571641620000001</c:v>
                </c:pt>
                <c:pt idx="235">
                  <c:v>35.358171380000002</c:v>
                </c:pt>
                <c:pt idx="236">
                  <c:v>35.220367809999999</c:v>
                </c:pt>
                <c:pt idx="237">
                  <c:v>35.181832720000003</c:v>
                </c:pt>
                <c:pt idx="238">
                  <c:v>35.245292939999999</c:v>
                </c:pt>
                <c:pt idx="239">
                  <c:v>35.376046789999997</c:v>
                </c:pt>
                <c:pt idx="240">
                  <c:v>35.558425829999997</c:v>
                </c:pt>
                <c:pt idx="241">
                  <c:v>35.718456260000004</c:v>
                </c:pt>
                <c:pt idx="242">
                  <c:v>35.81610388</c:v>
                </c:pt>
                <c:pt idx="243">
                  <c:v>35.814294500000003</c:v>
                </c:pt>
                <c:pt idx="244">
                  <c:v>35.706923119999999</c:v>
                </c:pt>
                <c:pt idx="245">
                  <c:v>35.51953846</c:v>
                </c:pt>
                <c:pt idx="246">
                  <c:v>35.304332879999997</c:v>
                </c:pt>
                <c:pt idx="247">
                  <c:v>35.102916399999998</c:v>
                </c:pt>
                <c:pt idx="248">
                  <c:v>34.976342279999997</c:v>
                </c:pt>
                <c:pt idx="249">
                  <c:v>34.990431579999999</c:v>
                </c:pt>
                <c:pt idx="250">
                  <c:v>34.63615755</c:v>
                </c:pt>
                <c:pt idx="251">
                  <c:v>34.604404049999999</c:v>
                </c:pt>
                <c:pt idx="252">
                  <c:v>34.654121269999997</c:v>
                </c:pt>
                <c:pt idx="253">
                  <c:v>34.754157169999999</c:v>
                </c:pt>
                <c:pt idx="254">
                  <c:v>34.844029880000001</c:v>
                </c:pt>
                <c:pt idx="255">
                  <c:v>34.880142710000001</c:v>
                </c:pt>
                <c:pt idx="256">
                  <c:v>34.831683130000002</c:v>
                </c:pt>
                <c:pt idx="257">
                  <c:v>34.693317100000002</c:v>
                </c:pt>
                <c:pt idx="258">
                  <c:v>34.49367616</c:v>
                </c:pt>
                <c:pt idx="259">
                  <c:v>34.281376340000001</c:v>
                </c:pt>
                <c:pt idx="260">
                  <c:v>34.093323439999999</c:v>
                </c:pt>
                <c:pt idx="261">
                  <c:v>33.957186389999997</c:v>
                </c:pt>
                <c:pt idx="262">
                  <c:v>33.901614340000002</c:v>
                </c:pt>
                <c:pt idx="263">
                  <c:v>33.93694455</c:v>
                </c:pt>
                <c:pt idx="264">
                  <c:v>34.035642320000001</c:v>
                </c:pt>
                <c:pt idx="265">
                  <c:v>34.176983049999997</c:v>
                </c:pt>
                <c:pt idx="266">
                  <c:v>34.29564543</c:v>
                </c:pt>
                <c:pt idx="267">
                  <c:v>34.353976500000002</c:v>
                </c:pt>
                <c:pt idx="268">
                  <c:v>34.322347219999997</c:v>
                </c:pt>
                <c:pt idx="269">
                  <c:v>34.197894740000002</c:v>
                </c:pt>
                <c:pt idx="270">
                  <c:v>34.008439160000002</c:v>
                </c:pt>
                <c:pt idx="271">
                  <c:v>33.804106480000002</c:v>
                </c:pt>
                <c:pt idx="272">
                  <c:v>33.623306700000001</c:v>
                </c:pt>
                <c:pt idx="273">
                  <c:v>33.51954482</c:v>
                </c:pt>
                <c:pt idx="274">
                  <c:v>33.551203800000003</c:v>
                </c:pt>
                <c:pt idx="275">
                  <c:v>34.341888969999999</c:v>
                </c:pt>
                <c:pt idx="276">
                  <c:v>34.285080309999998</c:v>
                </c:pt>
                <c:pt idx="277">
                  <c:v>34.328379730000002</c:v>
                </c:pt>
                <c:pt idx="278">
                  <c:v>34.416087519999998</c:v>
                </c:pt>
                <c:pt idx="279">
                  <c:v>34.490486429999997</c:v>
                </c:pt>
                <c:pt idx="280">
                  <c:v>34.513815729999997</c:v>
                </c:pt>
                <c:pt idx="281">
                  <c:v>34.462815569999997</c:v>
                </c:pt>
                <c:pt idx="282">
                  <c:v>34.336011079999999</c:v>
                </c:pt>
                <c:pt idx="283">
                  <c:v>34.161864970000003</c:v>
                </c:pt>
                <c:pt idx="284">
                  <c:v>33.983376610000001</c:v>
                </c:pt>
                <c:pt idx="285">
                  <c:v>33.832810899999998</c:v>
                </c:pt>
                <c:pt idx="286">
                  <c:v>33.740989339999999</c:v>
                </c:pt>
                <c:pt idx="287">
                  <c:v>33.723587569999999</c:v>
                </c:pt>
                <c:pt idx="288">
                  <c:v>33.780214440000002</c:v>
                </c:pt>
                <c:pt idx="289">
                  <c:v>33.882491979999998</c:v>
                </c:pt>
                <c:pt idx="290">
                  <c:v>34.013107140000002</c:v>
                </c:pt>
                <c:pt idx="291">
                  <c:v>34.115038509999998</c:v>
                </c:pt>
                <c:pt idx="292">
                  <c:v>34.158420200000002</c:v>
                </c:pt>
                <c:pt idx="293">
                  <c:v>34.122079030000002</c:v>
                </c:pt>
                <c:pt idx="294">
                  <c:v>34.006959289999998</c:v>
                </c:pt>
                <c:pt idx="295">
                  <c:v>33.841177539999997</c:v>
                </c:pt>
                <c:pt idx="296">
                  <c:v>33.669305649999998</c:v>
                </c:pt>
                <c:pt idx="297">
                  <c:v>33.524747959999999</c:v>
                </c:pt>
                <c:pt idx="298">
                  <c:v>33.450757699999997</c:v>
                </c:pt>
                <c:pt idx="299">
                  <c:v>33.496449669999997</c:v>
                </c:pt>
                <c:pt idx="300">
                  <c:v>36.718945410000003</c:v>
                </c:pt>
                <c:pt idx="301">
                  <c:v>36.73207987</c:v>
                </c:pt>
                <c:pt idx="302">
                  <c:v>36.83330419</c:v>
                </c:pt>
                <c:pt idx="303">
                  <c:v>36.997417560000002</c:v>
                </c:pt>
                <c:pt idx="304">
                  <c:v>37.157082930000001</c:v>
                </c:pt>
                <c:pt idx="305">
                  <c:v>37.264511640000002</c:v>
                </c:pt>
                <c:pt idx="306">
                  <c:v>37.270723279999999</c:v>
                </c:pt>
                <c:pt idx="307">
                  <c:v>37.158121770000001</c:v>
                </c:pt>
                <c:pt idx="308">
                  <c:v>36.944339530000001</c:v>
                </c:pt>
                <c:pt idx="309">
                  <c:v>36.681930260000001</c:v>
                </c:pt>
                <c:pt idx="310">
                  <c:v>36.413290109999998</c:v>
                </c:pt>
                <c:pt idx="311">
                  <c:v>36.20670878</c:v>
                </c:pt>
                <c:pt idx="312">
                  <c:v>36.091424709999998</c:v>
                </c:pt>
                <c:pt idx="313">
                  <c:v>36.087157840000003</c:v>
                </c:pt>
                <c:pt idx="314">
                  <c:v>36.17314614</c:v>
                </c:pt>
                <c:pt idx="315">
                  <c:v>36.331737580000002</c:v>
                </c:pt>
                <c:pt idx="316">
                  <c:v>36.490435550000001</c:v>
                </c:pt>
                <c:pt idx="317">
                  <c:v>36.600580460000003</c:v>
                </c:pt>
                <c:pt idx="318">
                  <c:v>36.612018740000003</c:v>
                </c:pt>
                <c:pt idx="319">
                  <c:v>36.506892950000001</c:v>
                </c:pt>
                <c:pt idx="320">
                  <c:v>36.302093380000002</c:v>
                </c:pt>
                <c:pt idx="321">
                  <c:v>36.049411999999997</c:v>
                </c:pt>
                <c:pt idx="322">
                  <c:v>35.791469460000002</c:v>
                </c:pt>
                <c:pt idx="323">
                  <c:v>35.602397330000002</c:v>
                </c:pt>
                <c:pt idx="324">
                  <c:v>35.559841050000003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C-43F3-AC06-D1A31861B84B}"/>
            </c:ext>
          </c:extLst>
        </c:ser>
        <c:ser>
          <c:idx val="1"/>
          <c:order val="1"/>
          <c:tx>
            <c:strRef>
              <c:f>'Time Series'!$R$4</c:f>
              <c:strCache>
                <c:ptCount val="1"/>
                <c:pt idx="0">
                  <c:v>MOD</c:v>
                </c:pt>
              </c:strCache>
            </c:strRef>
          </c:tx>
          <c:spPr>
            <a:ln>
              <a:solidFill>
                <a:srgbClr val="0070C0">
                  <a:alpha val="40000"/>
                </a:srgbClr>
              </a:solidFill>
            </a:ln>
          </c:spPr>
          <c:marker>
            <c:symbol val="circle"/>
            <c:size val="3"/>
            <c:spPr>
              <a:solidFill>
                <a:srgbClr val="0070C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'Time Series'!$V$6:$V$330</c:f>
              <c:numCache>
                <c:formatCode>0</c:formatCode>
                <c:ptCount val="3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</c:numCache>
            </c:numRef>
          </c:xVal>
          <c:yVal>
            <c:numRef>
              <c:f>'Time Series'!$R$6:$R$330</c:f>
              <c:numCache>
                <c:formatCode>0.0</c:formatCode>
                <c:ptCount val="325"/>
                <c:pt idx="0">
                  <c:v>35.880167729999997</c:v>
                </c:pt>
                <c:pt idx="1">
                  <c:v>35.786773500000002</c:v>
                </c:pt>
                <c:pt idx="2">
                  <c:v>35.78463464</c:v>
                </c:pt>
                <c:pt idx="3">
                  <c:v>35.818438970000003</c:v>
                </c:pt>
                <c:pt idx="4">
                  <c:v>35.887257259999998</c:v>
                </c:pt>
                <c:pt idx="5">
                  <c:v>35.935673919999999</c:v>
                </c:pt>
                <c:pt idx="6">
                  <c:v>35.945772310000002</c:v>
                </c:pt>
                <c:pt idx="7">
                  <c:v>35.920827170000003</c:v>
                </c:pt>
                <c:pt idx="8">
                  <c:v>35.86105688</c:v>
                </c:pt>
                <c:pt idx="9">
                  <c:v>35.673648450000002</c:v>
                </c:pt>
                <c:pt idx="10">
                  <c:v>35.470403709999999</c:v>
                </c:pt>
                <c:pt idx="11">
                  <c:v>35.305513079999997</c:v>
                </c:pt>
                <c:pt idx="12">
                  <c:v>35.223830900000003</c:v>
                </c:pt>
                <c:pt idx="13">
                  <c:v>35.256429060000002</c:v>
                </c:pt>
                <c:pt idx="14">
                  <c:v>35.345179889999997</c:v>
                </c:pt>
                <c:pt idx="15">
                  <c:v>35.478391019999997</c:v>
                </c:pt>
                <c:pt idx="16">
                  <c:v>35.591873100000001</c:v>
                </c:pt>
                <c:pt idx="17">
                  <c:v>35.711760640000001</c:v>
                </c:pt>
                <c:pt idx="18">
                  <c:v>35.784961639999999</c:v>
                </c:pt>
                <c:pt idx="19">
                  <c:v>35.797681619999999</c:v>
                </c:pt>
                <c:pt idx="20">
                  <c:v>35.69234994</c:v>
                </c:pt>
                <c:pt idx="21">
                  <c:v>35.489656160000003</c:v>
                </c:pt>
                <c:pt idx="22">
                  <c:v>35.264651219999998</c:v>
                </c:pt>
                <c:pt idx="23">
                  <c:v>35.095366290000001</c:v>
                </c:pt>
                <c:pt idx="24">
                  <c:v>34.960312819999999</c:v>
                </c:pt>
                <c:pt idx="25">
                  <c:v>35.23109255</c:v>
                </c:pt>
                <c:pt idx="26">
                  <c:v>35.157427130000002</c:v>
                </c:pt>
                <c:pt idx="27">
                  <c:v>35.14732154</c:v>
                </c:pt>
                <c:pt idx="28">
                  <c:v>35.188490719999997</c:v>
                </c:pt>
                <c:pt idx="29">
                  <c:v>35.262338229999997</c:v>
                </c:pt>
                <c:pt idx="30">
                  <c:v>35.312378879999997</c:v>
                </c:pt>
                <c:pt idx="31">
                  <c:v>35.305562719999998</c:v>
                </c:pt>
                <c:pt idx="32">
                  <c:v>35.249083810000002</c:v>
                </c:pt>
                <c:pt idx="33">
                  <c:v>35.178357130000002</c:v>
                </c:pt>
                <c:pt idx="34">
                  <c:v>35.037320280000003</c:v>
                </c:pt>
                <c:pt idx="35">
                  <c:v>34.901557369999999</c:v>
                </c:pt>
                <c:pt idx="36">
                  <c:v>34.786835119999999</c:v>
                </c:pt>
                <c:pt idx="37">
                  <c:v>34.716759719999999</c:v>
                </c:pt>
                <c:pt idx="38">
                  <c:v>34.723977079999997</c:v>
                </c:pt>
                <c:pt idx="39">
                  <c:v>34.804778030000001</c:v>
                </c:pt>
                <c:pt idx="40">
                  <c:v>34.927590170000002</c:v>
                </c:pt>
                <c:pt idx="41">
                  <c:v>35.038947149999998</c:v>
                </c:pt>
                <c:pt idx="42">
                  <c:v>35.140786380000002</c:v>
                </c:pt>
                <c:pt idx="43">
                  <c:v>35.185648780000001</c:v>
                </c:pt>
                <c:pt idx="44">
                  <c:v>35.174407039999998</c:v>
                </c:pt>
                <c:pt idx="45">
                  <c:v>35.068462769999996</c:v>
                </c:pt>
                <c:pt idx="46">
                  <c:v>34.916050669999997</c:v>
                </c:pt>
                <c:pt idx="47">
                  <c:v>34.759658129999998</c:v>
                </c:pt>
                <c:pt idx="48">
                  <c:v>34.637867180000001</c:v>
                </c:pt>
                <c:pt idx="49">
                  <c:v>34.527338210000003</c:v>
                </c:pt>
                <c:pt idx="50">
                  <c:v>35.156262169999998</c:v>
                </c:pt>
                <c:pt idx="51">
                  <c:v>35.138543550000001</c:v>
                </c:pt>
                <c:pt idx="52">
                  <c:v>35.143779889999998</c:v>
                </c:pt>
                <c:pt idx="53">
                  <c:v>35.179895080000001</c:v>
                </c:pt>
                <c:pt idx="54">
                  <c:v>35.240083050000003</c:v>
                </c:pt>
                <c:pt idx="55">
                  <c:v>35.291050079999998</c:v>
                </c:pt>
                <c:pt idx="56">
                  <c:v>35.310428260000002</c:v>
                </c:pt>
                <c:pt idx="57">
                  <c:v>35.284194399999997</c:v>
                </c:pt>
                <c:pt idx="58">
                  <c:v>35.232973200000004</c:v>
                </c:pt>
                <c:pt idx="59">
                  <c:v>35.153486780000001</c:v>
                </c:pt>
                <c:pt idx="60">
                  <c:v>35.074105279999998</c:v>
                </c:pt>
                <c:pt idx="61">
                  <c:v>35.003845460000001</c:v>
                </c:pt>
                <c:pt idx="62">
                  <c:v>34.943647159999998</c:v>
                </c:pt>
                <c:pt idx="63">
                  <c:v>34.923925799999999</c:v>
                </c:pt>
                <c:pt idx="64">
                  <c:v>34.958697860000001</c:v>
                </c:pt>
                <c:pt idx="65">
                  <c:v>35.02959903</c:v>
                </c:pt>
                <c:pt idx="66">
                  <c:v>35.104623490000002</c:v>
                </c:pt>
                <c:pt idx="67">
                  <c:v>35.177333730000001</c:v>
                </c:pt>
                <c:pt idx="68">
                  <c:v>35.213039879999997</c:v>
                </c:pt>
                <c:pt idx="69">
                  <c:v>35.21028853</c:v>
                </c:pt>
                <c:pt idx="70">
                  <c:v>35.154301590000003</c:v>
                </c:pt>
                <c:pt idx="71">
                  <c:v>35.074196020000002</c:v>
                </c:pt>
                <c:pt idx="72">
                  <c:v>34.989999400000002</c:v>
                </c:pt>
                <c:pt idx="73">
                  <c:v>34.916993120000001</c:v>
                </c:pt>
                <c:pt idx="74">
                  <c:v>34.846870150000001</c:v>
                </c:pt>
                <c:pt idx="75">
                  <c:v>37.650650769999999</c:v>
                </c:pt>
                <c:pt idx="76">
                  <c:v>37.641068369999999</c:v>
                </c:pt>
                <c:pt idx="77">
                  <c:v>37.664714600000003</c:v>
                </c:pt>
                <c:pt idx="78">
                  <c:v>37.730633589999997</c:v>
                </c:pt>
                <c:pt idx="79">
                  <c:v>37.843116479999999</c:v>
                </c:pt>
                <c:pt idx="80">
                  <c:v>37.948898499999999</c:v>
                </c:pt>
                <c:pt idx="81">
                  <c:v>38.017990930000003</c:v>
                </c:pt>
                <c:pt idx="82">
                  <c:v>38.012498069999999</c:v>
                </c:pt>
                <c:pt idx="83">
                  <c:v>37.942557399999998</c:v>
                </c:pt>
                <c:pt idx="84">
                  <c:v>37.80575477</c:v>
                </c:pt>
                <c:pt idx="85">
                  <c:v>37.635682549999999</c:v>
                </c:pt>
                <c:pt idx="86">
                  <c:v>37.466520750000001</c:v>
                </c:pt>
                <c:pt idx="87">
                  <c:v>37.311147609999999</c:v>
                </c:pt>
                <c:pt idx="88">
                  <c:v>37.233447200000001</c:v>
                </c:pt>
                <c:pt idx="89">
                  <c:v>37.25689809</c:v>
                </c:pt>
                <c:pt idx="90">
                  <c:v>37.359342660000003</c:v>
                </c:pt>
                <c:pt idx="91">
                  <c:v>37.482040189999999</c:v>
                </c:pt>
                <c:pt idx="92">
                  <c:v>37.608145450000002</c:v>
                </c:pt>
                <c:pt idx="93">
                  <c:v>37.68641607</c:v>
                </c:pt>
                <c:pt idx="94">
                  <c:v>37.701858649999998</c:v>
                </c:pt>
                <c:pt idx="95">
                  <c:v>37.63363871</c:v>
                </c:pt>
                <c:pt idx="96">
                  <c:v>37.501037709999999</c:v>
                </c:pt>
                <c:pt idx="97">
                  <c:v>37.332620409999997</c:v>
                </c:pt>
                <c:pt idx="98">
                  <c:v>37.16338571</c:v>
                </c:pt>
                <c:pt idx="99">
                  <c:v>36.997819730000003</c:v>
                </c:pt>
                <c:pt idx="100">
                  <c:v>36.324245779999998</c:v>
                </c:pt>
                <c:pt idx="101">
                  <c:v>36.194822979999998</c:v>
                </c:pt>
                <c:pt idx="102">
                  <c:v>36.148751310000002</c:v>
                </c:pt>
                <c:pt idx="103">
                  <c:v>36.157538260000003</c:v>
                </c:pt>
                <c:pt idx="104">
                  <c:v>36.222819549999997</c:v>
                </c:pt>
                <c:pt idx="105">
                  <c:v>36.279812120000003</c:v>
                </c:pt>
                <c:pt idx="106">
                  <c:v>36.27092476</c:v>
                </c:pt>
                <c:pt idx="107">
                  <c:v>36.239033239999998</c:v>
                </c:pt>
                <c:pt idx="108">
                  <c:v>36.171181959999998</c:v>
                </c:pt>
                <c:pt idx="109">
                  <c:v>35.98153696</c:v>
                </c:pt>
                <c:pt idx="110">
                  <c:v>35.756695000000001</c:v>
                </c:pt>
                <c:pt idx="111">
                  <c:v>35.549724920000003</c:v>
                </c:pt>
                <c:pt idx="112">
                  <c:v>35.408284049999999</c:v>
                </c:pt>
                <c:pt idx="113">
                  <c:v>35.352680380000002</c:v>
                </c:pt>
                <c:pt idx="114">
                  <c:v>35.396572229999997</c:v>
                </c:pt>
                <c:pt idx="115">
                  <c:v>35.473167160000003</c:v>
                </c:pt>
                <c:pt idx="116">
                  <c:v>35.571321189999999</c:v>
                </c:pt>
                <c:pt idx="117">
                  <c:v>35.678129679999998</c:v>
                </c:pt>
                <c:pt idx="118">
                  <c:v>35.754206430000004</c:v>
                </c:pt>
                <c:pt idx="119">
                  <c:v>35.791154570000003</c:v>
                </c:pt>
                <c:pt idx="120">
                  <c:v>35.672891849999999</c:v>
                </c:pt>
                <c:pt idx="121">
                  <c:v>35.448580419999999</c:v>
                </c:pt>
                <c:pt idx="122">
                  <c:v>35.17577601</c:v>
                </c:pt>
                <c:pt idx="123">
                  <c:v>34.951211559999997</c:v>
                </c:pt>
                <c:pt idx="124">
                  <c:v>34.741976639999997</c:v>
                </c:pt>
                <c:pt idx="125">
                  <c:v>35.197115889999999</c:v>
                </c:pt>
                <c:pt idx="126">
                  <c:v>35.091972499999997</c:v>
                </c:pt>
                <c:pt idx="127">
                  <c:v>35.069084779999997</c:v>
                </c:pt>
                <c:pt idx="128">
                  <c:v>35.083822859999998</c:v>
                </c:pt>
                <c:pt idx="129">
                  <c:v>35.140756959999997</c:v>
                </c:pt>
                <c:pt idx="130">
                  <c:v>35.183333040000001</c:v>
                </c:pt>
                <c:pt idx="131">
                  <c:v>35.169986799999997</c:v>
                </c:pt>
                <c:pt idx="132">
                  <c:v>35.138772330000002</c:v>
                </c:pt>
                <c:pt idx="133">
                  <c:v>35.084503720000001</c:v>
                </c:pt>
                <c:pt idx="134">
                  <c:v>34.961697119999997</c:v>
                </c:pt>
                <c:pt idx="135">
                  <c:v>34.838711310000001</c:v>
                </c:pt>
                <c:pt idx="136">
                  <c:v>34.719630199999997</c:v>
                </c:pt>
                <c:pt idx="137">
                  <c:v>34.629309239999998</c:v>
                </c:pt>
                <c:pt idx="138">
                  <c:v>34.605185419999998</c:v>
                </c:pt>
                <c:pt idx="139">
                  <c:v>34.650212410000002</c:v>
                </c:pt>
                <c:pt idx="140">
                  <c:v>34.73116461</c:v>
                </c:pt>
                <c:pt idx="141">
                  <c:v>34.824961020000003</c:v>
                </c:pt>
                <c:pt idx="142">
                  <c:v>34.915898310000003</c:v>
                </c:pt>
                <c:pt idx="143">
                  <c:v>34.97254452</c:v>
                </c:pt>
                <c:pt idx="144">
                  <c:v>34.974236189999999</c:v>
                </c:pt>
                <c:pt idx="145">
                  <c:v>34.884064909999999</c:v>
                </c:pt>
                <c:pt idx="146">
                  <c:v>34.745677620000002</c:v>
                </c:pt>
                <c:pt idx="147">
                  <c:v>34.599554570000002</c:v>
                </c:pt>
                <c:pt idx="148">
                  <c:v>34.466359160000003</c:v>
                </c:pt>
                <c:pt idx="149">
                  <c:v>34.334677300000003</c:v>
                </c:pt>
                <c:pt idx="150">
                  <c:v>38.316808369999997</c:v>
                </c:pt>
                <c:pt idx="151">
                  <c:v>38.256579199999997</c:v>
                </c:pt>
                <c:pt idx="152">
                  <c:v>38.235639720000002</c:v>
                </c:pt>
                <c:pt idx="153">
                  <c:v>38.26405372</c:v>
                </c:pt>
                <c:pt idx="154">
                  <c:v>38.336182340000001</c:v>
                </c:pt>
                <c:pt idx="155">
                  <c:v>38.443476390000001</c:v>
                </c:pt>
                <c:pt idx="156">
                  <c:v>38.490119129999997</c:v>
                </c:pt>
                <c:pt idx="157">
                  <c:v>38.456951779999997</c:v>
                </c:pt>
                <c:pt idx="158">
                  <c:v>38.347767810000001</c:v>
                </c:pt>
                <c:pt idx="159">
                  <c:v>38.077635540000003</c:v>
                </c:pt>
                <c:pt idx="160">
                  <c:v>37.752936120000001</c:v>
                </c:pt>
                <c:pt idx="161">
                  <c:v>37.47679677</c:v>
                </c:pt>
                <c:pt idx="162">
                  <c:v>33.347231350000001</c:v>
                </c:pt>
                <c:pt idx="163">
                  <c:v>32.408017860000001</c:v>
                </c:pt>
                <c:pt idx="164">
                  <c:v>29.768996260000002</c:v>
                </c:pt>
                <c:pt idx="165">
                  <c:v>31.329253470000001</c:v>
                </c:pt>
                <c:pt idx="166">
                  <c:v>31.053426099999999</c:v>
                </c:pt>
                <c:pt idx="167">
                  <c:v>31.976953779999999</c:v>
                </c:pt>
                <c:pt idx="168">
                  <c:v>32.93289506</c:v>
                </c:pt>
                <c:pt idx="169">
                  <c:v>31.637500190000001</c:v>
                </c:pt>
                <c:pt idx="170">
                  <c:v>33.09244194</c:v>
                </c:pt>
                <c:pt idx="171">
                  <c:v>31.308822339999999</c:v>
                </c:pt>
                <c:pt idx="172">
                  <c:v>29.278113730000001</c:v>
                </c:pt>
                <c:pt idx="173">
                  <c:v>28.485253790000002</c:v>
                </c:pt>
                <c:pt idx="174">
                  <c:v>28.106581420000001</c:v>
                </c:pt>
                <c:pt idx="175">
                  <c:v>37.373712150000003</c:v>
                </c:pt>
                <c:pt idx="176">
                  <c:v>37.204047459999998</c:v>
                </c:pt>
                <c:pt idx="177">
                  <c:v>37.17793906</c:v>
                </c:pt>
                <c:pt idx="178">
                  <c:v>37.176183199999997</c:v>
                </c:pt>
                <c:pt idx="179">
                  <c:v>37.253648599999998</c:v>
                </c:pt>
                <c:pt idx="180">
                  <c:v>37.309076640000001</c:v>
                </c:pt>
                <c:pt idx="181">
                  <c:v>37.301237759999999</c:v>
                </c:pt>
                <c:pt idx="182">
                  <c:v>37.302000640000003</c:v>
                </c:pt>
                <c:pt idx="183">
                  <c:v>37.23100101</c:v>
                </c:pt>
                <c:pt idx="184">
                  <c:v>36.94555965</c:v>
                </c:pt>
                <c:pt idx="185">
                  <c:v>36.628365250000002</c:v>
                </c:pt>
                <c:pt idx="186">
                  <c:v>36.363150109999999</c:v>
                </c:pt>
                <c:pt idx="187">
                  <c:v>36.180296730000002</c:v>
                </c:pt>
                <c:pt idx="188">
                  <c:v>36.010315570000003</c:v>
                </c:pt>
                <c:pt idx="189">
                  <c:v>35.976287640000002</c:v>
                </c:pt>
                <c:pt idx="190">
                  <c:v>35.94376046</c:v>
                </c:pt>
                <c:pt idx="191">
                  <c:v>36.000881339999999</c:v>
                </c:pt>
                <c:pt idx="192">
                  <c:v>36.100185719999999</c:v>
                </c:pt>
                <c:pt idx="193">
                  <c:v>36.20745153</c:v>
                </c:pt>
                <c:pt idx="194">
                  <c:v>36.29895715</c:v>
                </c:pt>
                <c:pt idx="195">
                  <c:v>36.110625820000003</c:v>
                </c:pt>
                <c:pt idx="196">
                  <c:v>35.745516569999999</c:v>
                </c:pt>
                <c:pt idx="197">
                  <c:v>35.372398439999998</c:v>
                </c:pt>
                <c:pt idx="198">
                  <c:v>35.095704009999999</c:v>
                </c:pt>
                <c:pt idx="199">
                  <c:v>34.812465860000003</c:v>
                </c:pt>
                <c:pt idx="200">
                  <c:v>34.914576609999997</c:v>
                </c:pt>
                <c:pt idx="201">
                  <c:v>34.869263369999999</c:v>
                </c:pt>
                <c:pt idx="202">
                  <c:v>34.850131159999997</c:v>
                </c:pt>
                <c:pt idx="203">
                  <c:v>34.868409100000001</c:v>
                </c:pt>
                <c:pt idx="204">
                  <c:v>34.92309341</c:v>
                </c:pt>
                <c:pt idx="205">
                  <c:v>34.966328259999997</c:v>
                </c:pt>
                <c:pt idx="206">
                  <c:v>34.961503749999999</c:v>
                </c:pt>
                <c:pt idx="207">
                  <c:v>34.913991529999997</c:v>
                </c:pt>
                <c:pt idx="208">
                  <c:v>34.849029199999997</c:v>
                </c:pt>
                <c:pt idx="209">
                  <c:v>34.734172559999998</c:v>
                </c:pt>
                <c:pt idx="210">
                  <c:v>34.606332520000002</c:v>
                </c:pt>
                <c:pt idx="211">
                  <c:v>34.495763660000001</c:v>
                </c:pt>
                <c:pt idx="212">
                  <c:v>34.415695739999997</c:v>
                </c:pt>
                <c:pt idx="213">
                  <c:v>34.408144610000001</c:v>
                </c:pt>
                <c:pt idx="214">
                  <c:v>34.4665745</c:v>
                </c:pt>
                <c:pt idx="215">
                  <c:v>34.560101549999999</c:v>
                </c:pt>
                <c:pt idx="216">
                  <c:v>34.647801100000002</c:v>
                </c:pt>
                <c:pt idx="217">
                  <c:v>34.723728170000001</c:v>
                </c:pt>
                <c:pt idx="218">
                  <c:v>34.759290270000001</c:v>
                </c:pt>
                <c:pt idx="219">
                  <c:v>34.755935659999999</c:v>
                </c:pt>
                <c:pt idx="220">
                  <c:v>34.679449839999997</c:v>
                </c:pt>
                <c:pt idx="221">
                  <c:v>34.554525290000001</c:v>
                </c:pt>
                <c:pt idx="222">
                  <c:v>34.407029770000001</c:v>
                </c:pt>
                <c:pt idx="223">
                  <c:v>34.285521860000003</c:v>
                </c:pt>
                <c:pt idx="224">
                  <c:v>34.172708739999997</c:v>
                </c:pt>
                <c:pt idx="225">
                  <c:v>38.00429269</c:v>
                </c:pt>
                <c:pt idx="226">
                  <c:v>37.993819330000001</c:v>
                </c:pt>
                <c:pt idx="227">
                  <c:v>38.019400060000002</c:v>
                </c:pt>
                <c:pt idx="228">
                  <c:v>38.088624950000003</c:v>
                </c:pt>
                <c:pt idx="229">
                  <c:v>38.203627189999999</c:v>
                </c:pt>
                <c:pt idx="230">
                  <c:v>38.311492080000001</c:v>
                </c:pt>
                <c:pt idx="231">
                  <c:v>38.383349189999997</c:v>
                </c:pt>
                <c:pt idx="232">
                  <c:v>38.380852689999998</c:v>
                </c:pt>
                <c:pt idx="233">
                  <c:v>38.309417410000002</c:v>
                </c:pt>
                <c:pt idx="234">
                  <c:v>38.15454922</c:v>
                </c:pt>
                <c:pt idx="235">
                  <c:v>37.958668959999997</c:v>
                </c:pt>
                <c:pt idx="236">
                  <c:v>37.771107170000001</c:v>
                </c:pt>
                <c:pt idx="237">
                  <c:v>37.612313540000002</c:v>
                </c:pt>
                <c:pt idx="238">
                  <c:v>37.544469939999999</c:v>
                </c:pt>
                <c:pt idx="239">
                  <c:v>37.578789980000003</c:v>
                </c:pt>
                <c:pt idx="240">
                  <c:v>37.687064169999999</c:v>
                </c:pt>
                <c:pt idx="241">
                  <c:v>37.811843779999997</c:v>
                </c:pt>
                <c:pt idx="242">
                  <c:v>37.940549859999997</c:v>
                </c:pt>
                <c:pt idx="243">
                  <c:v>38.021840179999998</c:v>
                </c:pt>
                <c:pt idx="244">
                  <c:v>38.039198329999998</c:v>
                </c:pt>
                <c:pt idx="245">
                  <c:v>37.96526858</c:v>
                </c:pt>
                <c:pt idx="246">
                  <c:v>37.813232069999998</c:v>
                </c:pt>
                <c:pt idx="247">
                  <c:v>37.618469529999999</c:v>
                </c:pt>
                <c:pt idx="248">
                  <c:v>37.430855989999998</c:v>
                </c:pt>
                <c:pt idx="249">
                  <c:v>37.255016929999996</c:v>
                </c:pt>
                <c:pt idx="250">
                  <c:v>36.43789409</c:v>
                </c:pt>
                <c:pt idx="251">
                  <c:v>36.316709729999999</c:v>
                </c:pt>
                <c:pt idx="252">
                  <c:v>36.290958259999996</c:v>
                </c:pt>
                <c:pt idx="253">
                  <c:v>36.324219960000001</c:v>
                </c:pt>
                <c:pt idx="254">
                  <c:v>36.413214740000001</c:v>
                </c:pt>
                <c:pt idx="255">
                  <c:v>36.479795799999998</c:v>
                </c:pt>
                <c:pt idx="256">
                  <c:v>36.42594854</c:v>
                </c:pt>
                <c:pt idx="257">
                  <c:v>36.366079419999998</c:v>
                </c:pt>
                <c:pt idx="258">
                  <c:v>36.27238088</c:v>
                </c:pt>
                <c:pt idx="259">
                  <c:v>36.000622129999996</c:v>
                </c:pt>
                <c:pt idx="260">
                  <c:v>35.681498099999999</c:v>
                </c:pt>
                <c:pt idx="261">
                  <c:v>35.450799760000002</c:v>
                </c:pt>
                <c:pt idx="262">
                  <c:v>35.367752639999999</c:v>
                </c:pt>
                <c:pt idx="263">
                  <c:v>35.42978239</c:v>
                </c:pt>
                <c:pt idx="264">
                  <c:v>35.520900060000002</c:v>
                </c:pt>
                <c:pt idx="265">
                  <c:v>35.619584089999996</c:v>
                </c:pt>
                <c:pt idx="266">
                  <c:v>35.72030505</c:v>
                </c:pt>
                <c:pt idx="267">
                  <c:v>35.820129399999999</c:v>
                </c:pt>
                <c:pt idx="268">
                  <c:v>35.901752590000001</c:v>
                </c:pt>
                <c:pt idx="269">
                  <c:v>35.9485624</c:v>
                </c:pt>
                <c:pt idx="270">
                  <c:v>35.84050912</c:v>
                </c:pt>
                <c:pt idx="271">
                  <c:v>35.54424393</c:v>
                </c:pt>
                <c:pt idx="272">
                  <c:v>35.164951070000001</c:v>
                </c:pt>
                <c:pt idx="273">
                  <c:v>34.908248929999999</c:v>
                </c:pt>
                <c:pt idx="274">
                  <c:v>34.712209970000004</c:v>
                </c:pt>
                <c:pt idx="275">
                  <c:v>35.389700679999997</c:v>
                </c:pt>
                <c:pt idx="276">
                  <c:v>35.19251818</c:v>
                </c:pt>
                <c:pt idx="277">
                  <c:v>35.190974539999999</c:v>
                </c:pt>
                <c:pt idx="278">
                  <c:v>35.208513330000002</c:v>
                </c:pt>
                <c:pt idx="279">
                  <c:v>35.269397169999998</c:v>
                </c:pt>
                <c:pt idx="280">
                  <c:v>35.337733270000001</c:v>
                </c:pt>
                <c:pt idx="281">
                  <c:v>35.290264360000002</c:v>
                </c:pt>
                <c:pt idx="282">
                  <c:v>35.268434480000003</c:v>
                </c:pt>
                <c:pt idx="283">
                  <c:v>35.201492389999999</c:v>
                </c:pt>
                <c:pt idx="284">
                  <c:v>34.94747383</c:v>
                </c:pt>
                <c:pt idx="285">
                  <c:v>34.746064949999997</c:v>
                </c:pt>
                <c:pt idx="286">
                  <c:v>34.575244220000002</c:v>
                </c:pt>
                <c:pt idx="287">
                  <c:v>34.473364500000002</c:v>
                </c:pt>
                <c:pt idx="288">
                  <c:v>34.543223789999999</c:v>
                </c:pt>
                <c:pt idx="289">
                  <c:v>34.651056740000001</c:v>
                </c:pt>
                <c:pt idx="290">
                  <c:v>34.783879759999998</c:v>
                </c:pt>
                <c:pt idx="291">
                  <c:v>34.881755099999999</c:v>
                </c:pt>
                <c:pt idx="292">
                  <c:v>35.00236348</c:v>
                </c:pt>
                <c:pt idx="293">
                  <c:v>35.084903490000002</c:v>
                </c:pt>
                <c:pt idx="294">
                  <c:v>35.070808249999999</c:v>
                </c:pt>
                <c:pt idx="295">
                  <c:v>34.92734583</c:v>
                </c:pt>
                <c:pt idx="296">
                  <c:v>34.6625868</c:v>
                </c:pt>
                <c:pt idx="297">
                  <c:v>34.409996210000003</c:v>
                </c:pt>
                <c:pt idx="298">
                  <c:v>34.22588004</c:v>
                </c:pt>
                <c:pt idx="299">
                  <c:v>34.040150310000001</c:v>
                </c:pt>
                <c:pt idx="300">
                  <c:v>39.720859109999999</c:v>
                </c:pt>
                <c:pt idx="301">
                  <c:v>39.70613539</c:v>
                </c:pt>
                <c:pt idx="302">
                  <c:v>39.751519309999999</c:v>
                </c:pt>
                <c:pt idx="303">
                  <c:v>39.846193390000003</c:v>
                </c:pt>
                <c:pt idx="304">
                  <c:v>39.982008669999999</c:v>
                </c:pt>
                <c:pt idx="305">
                  <c:v>40.115538790000002</c:v>
                </c:pt>
                <c:pt idx="306">
                  <c:v>40.213446959999999</c:v>
                </c:pt>
                <c:pt idx="307">
                  <c:v>40.22620903</c:v>
                </c:pt>
                <c:pt idx="308">
                  <c:v>40.135626690000002</c:v>
                </c:pt>
                <c:pt idx="309">
                  <c:v>39.919998839999998</c:v>
                </c:pt>
                <c:pt idx="310">
                  <c:v>39.643683070000002</c:v>
                </c:pt>
                <c:pt idx="311">
                  <c:v>39.384556850000003</c:v>
                </c:pt>
                <c:pt idx="312">
                  <c:v>39.177577900000003</c:v>
                </c:pt>
                <c:pt idx="313">
                  <c:v>39.091998740000001</c:v>
                </c:pt>
                <c:pt idx="314">
                  <c:v>39.130611029999997</c:v>
                </c:pt>
                <c:pt idx="315">
                  <c:v>39.241291650000001</c:v>
                </c:pt>
                <c:pt idx="316">
                  <c:v>39.356670229999999</c:v>
                </c:pt>
                <c:pt idx="317">
                  <c:v>39.475260830000003</c:v>
                </c:pt>
                <c:pt idx="318">
                  <c:v>39.550319639999998</c:v>
                </c:pt>
                <c:pt idx="319">
                  <c:v>39.550398190000003</c:v>
                </c:pt>
                <c:pt idx="320">
                  <c:v>39.432830289999998</c:v>
                </c:pt>
                <c:pt idx="321">
                  <c:v>39.214519070000001</c:v>
                </c:pt>
                <c:pt idx="322">
                  <c:v>38.936561750000003</c:v>
                </c:pt>
                <c:pt idx="323">
                  <c:v>38.67605992</c:v>
                </c:pt>
                <c:pt idx="324">
                  <c:v>38.437801569999998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C-43F3-AC06-D1A3186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56319"/>
        <c:axId val="997766879"/>
      </c:scatterChart>
      <c:valAx>
        <c:axId val="99775631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766879"/>
        <c:crosses val="autoZero"/>
        <c:crossBetween val="midCat"/>
        <c:majorUnit val="25"/>
      </c:valAx>
      <c:valAx>
        <c:axId val="997766879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756319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56733146235680454"/>
          <c:y val="0.67617985175102457"/>
          <c:w val="0.34923208900579261"/>
          <c:h val="0.1359114648833389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500" b="1"/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3647860849076"/>
          <c:y val="3.0040383026710513E-2"/>
          <c:w val="0.34420818066058573"/>
          <c:h val="0.939919233946578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EA-4247-8D7D-BB03DBD0C1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A-4247-8D7D-BB03DBD0C1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EA-4247-8D7D-BB03DBD0C1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EA-4247-8D7D-BB03DBD0C1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EA-4247-8D7D-BB03DBD0C1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EA-4247-8D7D-BB03DBD0C19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EA-4247-8D7D-BB03DBD0C19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EA-4247-8D7D-BB03DBD0C19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EA-4247-8D7D-BB03DBD0C19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EA-4247-8D7D-BB03DBD0C19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EA-4247-8D7D-BB03DBD0C19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2EA-4247-8D7D-BB03DBD0C19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2EA-4247-8D7D-BB03DBD0C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'Time Series'!$AC$6:$AC$18</c:f>
              <c:numCache>
                <c:formatCode>0</c:formatCode>
                <c:ptCount val="13"/>
                <c:pt idx="0">
                  <c:v>25.786688820000009</c:v>
                </c:pt>
                <c:pt idx="1">
                  <c:v>19.797654679999987</c:v>
                </c:pt>
                <c:pt idx="2">
                  <c:v>13.692646850000003</c:v>
                </c:pt>
                <c:pt idx="3">
                  <c:v>52.599644920000003</c:v>
                </c:pt>
                <c:pt idx="4">
                  <c:v>35.055731399999985</c:v>
                </c:pt>
                <c:pt idx="5">
                  <c:v>20.73607938</c:v>
                </c:pt>
                <c:pt idx="6">
                  <c:v>64.057552529999981</c:v>
                </c:pt>
                <c:pt idx="7">
                  <c:v>50.901121130000028</c:v>
                </c:pt>
                <c:pt idx="8">
                  <c:v>16.645890109999968</c:v>
                </c:pt>
                <c:pt idx="9">
                  <c:v>58.056033779999993</c:v>
                </c:pt>
                <c:pt idx="10">
                  <c:v>39.507828749999987</c:v>
                </c:pt>
                <c:pt idx="11">
                  <c:v>21.697181860000029</c:v>
                </c:pt>
                <c:pt idx="12">
                  <c:v>75.340614389999985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2EA-4247-8D7D-BB03DBD0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55490626127921"/>
          <c:y val="3.5046127954291309E-2"/>
          <c:w val="0.43361056747370658"/>
          <c:h val="0.55416109569340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93951597915941E-2"/>
          <c:y val="0.1095757537020795"/>
          <c:w val="0.84697197279268521"/>
          <c:h val="0.70103377707391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Series'!$C$4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'Time Series'!$J$6:$J$330</c:f>
              <c:numCache>
                <c:formatCode>0</c:formatCode>
                <c:ptCount val="3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24</c:v>
                </c:pt>
                <c:pt idx="99">
                  <c:v>25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19</c:v>
                </c:pt>
                <c:pt idx="144">
                  <c:v>20</c:v>
                </c:pt>
                <c:pt idx="145">
                  <c:v>21</c:v>
                </c:pt>
                <c:pt idx="146">
                  <c:v>22</c:v>
                </c:pt>
                <c:pt idx="147">
                  <c:v>23</c:v>
                </c:pt>
                <c:pt idx="148">
                  <c:v>24</c:v>
                </c:pt>
                <c:pt idx="149">
                  <c:v>25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13</c:v>
                </c:pt>
                <c:pt idx="238">
                  <c:v>14</c:v>
                </c:pt>
                <c:pt idx="239">
                  <c:v>15</c:v>
                </c:pt>
                <c:pt idx="240">
                  <c:v>16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20</c:v>
                </c:pt>
                <c:pt idx="245">
                  <c:v>21</c:v>
                </c:pt>
                <c:pt idx="246">
                  <c:v>22</c:v>
                </c:pt>
                <c:pt idx="247">
                  <c:v>23</c:v>
                </c:pt>
                <c:pt idx="248">
                  <c:v>24</c:v>
                </c:pt>
                <c:pt idx="249">
                  <c:v>25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11</c:v>
                </c:pt>
                <c:pt idx="261">
                  <c:v>12</c:v>
                </c:pt>
                <c:pt idx="262">
                  <c:v>13</c:v>
                </c:pt>
                <c:pt idx="263">
                  <c:v>14</c:v>
                </c:pt>
                <c:pt idx="264">
                  <c:v>15</c:v>
                </c:pt>
                <c:pt idx="265">
                  <c:v>16</c:v>
                </c:pt>
                <c:pt idx="266">
                  <c:v>17</c:v>
                </c:pt>
                <c:pt idx="267">
                  <c:v>18</c:v>
                </c:pt>
                <c:pt idx="268">
                  <c:v>19</c:v>
                </c:pt>
                <c:pt idx="269">
                  <c:v>20</c:v>
                </c:pt>
                <c:pt idx="270">
                  <c:v>21</c:v>
                </c:pt>
                <c:pt idx="271">
                  <c:v>22</c:v>
                </c:pt>
                <c:pt idx="272">
                  <c:v>23</c:v>
                </c:pt>
                <c:pt idx="273">
                  <c:v>24</c:v>
                </c:pt>
                <c:pt idx="274">
                  <c:v>25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15</c:v>
                </c:pt>
                <c:pt idx="290">
                  <c:v>16</c:v>
                </c:pt>
                <c:pt idx="291">
                  <c:v>17</c:v>
                </c:pt>
                <c:pt idx="292">
                  <c:v>18</c:v>
                </c:pt>
                <c:pt idx="293">
                  <c:v>19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23</c:v>
                </c:pt>
                <c:pt idx="298">
                  <c:v>24</c:v>
                </c:pt>
                <c:pt idx="299">
                  <c:v>25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</c:numCache>
            </c:numRef>
          </c:xVal>
          <c:yVal>
            <c:numRef>
              <c:f>'Time Series'!$C$6:$C$330</c:f>
              <c:numCache>
                <c:formatCode>0.0</c:formatCode>
                <c:ptCount val="325"/>
                <c:pt idx="0">
                  <c:v>34.79735823</c:v>
                </c:pt>
                <c:pt idx="1">
                  <c:v>34.76849387</c:v>
                </c:pt>
                <c:pt idx="2">
                  <c:v>34.821230450000002</c:v>
                </c:pt>
                <c:pt idx="3">
                  <c:v>34.920982850000001</c:v>
                </c:pt>
                <c:pt idx="4">
                  <c:v>35.008383000000002</c:v>
                </c:pt>
                <c:pt idx="5">
                  <c:v>35.042354369999998</c:v>
                </c:pt>
                <c:pt idx="6">
                  <c:v>34.994916570000001</c:v>
                </c:pt>
                <c:pt idx="7">
                  <c:v>34.862262129999998</c:v>
                </c:pt>
                <c:pt idx="8">
                  <c:v>34.672915690000004</c:v>
                </c:pt>
                <c:pt idx="9">
                  <c:v>34.47515507</c:v>
                </c:pt>
                <c:pt idx="10">
                  <c:v>34.305498559999997</c:v>
                </c:pt>
                <c:pt idx="11">
                  <c:v>34.20890326</c:v>
                </c:pt>
                <c:pt idx="12">
                  <c:v>34.202438579999999</c:v>
                </c:pt>
                <c:pt idx="13">
                  <c:v>34.282508479999997</c:v>
                </c:pt>
                <c:pt idx="14">
                  <c:v>34.413068180000003</c:v>
                </c:pt>
                <c:pt idx="15">
                  <c:v>34.578075159999997</c:v>
                </c:pt>
                <c:pt idx="16">
                  <c:v>34.71050623</c:v>
                </c:pt>
                <c:pt idx="17">
                  <c:v>34.777151349999997</c:v>
                </c:pt>
                <c:pt idx="18">
                  <c:v>34.752190939999998</c:v>
                </c:pt>
                <c:pt idx="19">
                  <c:v>34.636457669999999</c:v>
                </c:pt>
                <c:pt idx="20">
                  <c:v>34.459979320000002</c:v>
                </c:pt>
                <c:pt idx="21">
                  <c:v>34.272364609999997</c:v>
                </c:pt>
                <c:pt idx="22">
                  <c:v>34.111575440000003</c:v>
                </c:pt>
                <c:pt idx="23">
                  <c:v>34.027084989999999</c:v>
                </c:pt>
                <c:pt idx="24">
                  <c:v>34.074068099999998</c:v>
                </c:pt>
                <c:pt idx="25">
                  <c:v>34.378744169999997</c:v>
                </c:pt>
                <c:pt idx="26">
                  <c:v>34.359507880000002</c:v>
                </c:pt>
                <c:pt idx="27">
                  <c:v>34.399717780000003</c:v>
                </c:pt>
                <c:pt idx="28">
                  <c:v>34.469788250000001</c:v>
                </c:pt>
                <c:pt idx="29">
                  <c:v>34.526044570000003</c:v>
                </c:pt>
                <c:pt idx="30">
                  <c:v>34.540115569999998</c:v>
                </c:pt>
                <c:pt idx="31">
                  <c:v>34.496313129999997</c:v>
                </c:pt>
                <c:pt idx="32">
                  <c:v>34.393826189999999</c:v>
                </c:pt>
                <c:pt idx="33">
                  <c:v>34.257763339999997</c:v>
                </c:pt>
                <c:pt idx="34">
                  <c:v>34.123022980000002</c:v>
                </c:pt>
                <c:pt idx="35">
                  <c:v>34.01544002</c:v>
                </c:pt>
                <c:pt idx="36">
                  <c:v>33.964397460000001</c:v>
                </c:pt>
                <c:pt idx="37">
                  <c:v>33.9785793</c:v>
                </c:pt>
                <c:pt idx="38">
                  <c:v>34.049942780000002</c:v>
                </c:pt>
                <c:pt idx="39">
                  <c:v>34.150371470000003</c:v>
                </c:pt>
                <c:pt idx="40">
                  <c:v>34.267379990000002</c:v>
                </c:pt>
                <c:pt idx="41">
                  <c:v>34.354176129999999</c:v>
                </c:pt>
                <c:pt idx="42">
                  <c:v>34.389448299999998</c:v>
                </c:pt>
                <c:pt idx="43">
                  <c:v>34.35965307</c:v>
                </c:pt>
                <c:pt idx="44">
                  <c:v>34.267776750000003</c:v>
                </c:pt>
                <c:pt idx="45">
                  <c:v>34.139681639999999</c:v>
                </c:pt>
                <c:pt idx="46">
                  <c:v>34.011222770000003</c:v>
                </c:pt>
                <c:pt idx="47">
                  <c:v>33.909072449999996</c:v>
                </c:pt>
                <c:pt idx="48">
                  <c:v>33.864828189999997</c:v>
                </c:pt>
                <c:pt idx="49">
                  <c:v>33.915567930000002</c:v>
                </c:pt>
                <c:pt idx="50">
                  <c:v>34.626503820000003</c:v>
                </c:pt>
                <c:pt idx="51">
                  <c:v>34.63356031</c:v>
                </c:pt>
                <c:pt idx="52">
                  <c:v>34.684382229999997</c:v>
                </c:pt>
                <c:pt idx="53">
                  <c:v>34.756157020000003</c:v>
                </c:pt>
                <c:pt idx="54">
                  <c:v>34.813334009999998</c:v>
                </c:pt>
                <c:pt idx="55">
                  <c:v>34.833239620000001</c:v>
                </c:pt>
                <c:pt idx="56">
                  <c:v>34.801430879999998</c:v>
                </c:pt>
                <c:pt idx="57">
                  <c:v>34.717696050000001</c:v>
                </c:pt>
                <c:pt idx="58">
                  <c:v>34.60229416</c:v>
                </c:pt>
                <c:pt idx="59">
                  <c:v>34.485344130000001</c:v>
                </c:pt>
                <c:pt idx="60">
                  <c:v>34.389158199999997</c:v>
                </c:pt>
                <c:pt idx="61">
                  <c:v>34.341747179999999</c:v>
                </c:pt>
                <c:pt idx="62">
                  <c:v>34.351325510000002</c:v>
                </c:pt>
                <c:pt idx="63">
                  <c:v>34.411280490000003</c:v>
                </c:pt>
                <c:pt idx="64">
                  <c:v>34.497800890000001</c:v>
                </c:pt>
                <c:pt idx="65">
                  <c:v>34.600811569999998</c:v>
                </c:pt>
                <c:pt idx="66">
                  <c:v>34.679743569999999</c:v>
                </c:pt>
                <c:pt idx="67">
                  <c:v>34.715754570000001</c:v>
                </c:pt>
                <c:pt idx="68">
                  <c:v>34.695400399999997</c:v>
                </c:pt>
                <c:pt idx="69">
                  <c:v>34.620764510000001</c:v>
                </c:pt>
                <c:pt idx="70">
                  <c:v>34.512706860000002</c:v>
                </c:pt>
                <c:pt idx="71">
                  <c:v>34.401877669999998</c:v>
                </c:pt>
                <c:pt idx="72">
                  <c:v>34.311236700000002</c:v>
                </c:pt>
                <c:pt idx="73">
                  <c:v>34.268675850000001</c:v>
                </c:pt>
                <c:pt idx="74">
                  <c:v>34.307289910000001</c:v>
                </c:pt>
                <c:pt idx="75">
                  <c:v>35.594706870000003</c:v>
                </c:pt>
                <c:pt idx="76">
                  <c:v>35.608652650000003</c:v>
                </c:pt>
                <c:pt idx="77">
                  <c:v>35.696182649999997</c:v>
                </c:pt>
                <c:pt idx="78">
                  <c:v>35.829616979999997</c:v>
                </c:pt>
                <c:pt idx="79">
                  <c:v>35.948796979999997</c:v>
                </c:pt>
                <c:pt idx="80">
                  <c:v>36.012429339999997</c:v>
                </c:pt>
                <c:pt idx="81">
                  <c:v>35.986041159999999</c:v>
                </c:pt>
                <c:pt idx="82">
                  <c:v>35.86173806</c:v>
                </c:pt>
                <c:pt idx="83">
                  <c:v>35.664809949999999</c:v>
                </c:pt>
                <c:pt idx="84">
                  <c:v>35.445461379999998</c:v>
                </c:pt>
                <c:pt idx="85">
                  <c:v>35.242763050000001</c:v>
                </c:pt>
                <c:pt idx="86">
                  <c:v>35.114928290000002</c:v>
                </c:pt>
                <c:pt idx="87">
                  <c:v>35.08402778</c:v>
                </c:pt>
                <c:pt idx="88">
                  <c:v>35.151062949999996</c:v>
                </c:pt>
                <c:pt idx="89">
                  <c:v>35.281275399999998</c:v>
                </c:pt>
                <c:pt idx="90">
                  <c:v>35.45924162</c:v>
                </c:pt>
                <c:pt idx="91">
                  <c:v>35.6131247</c:v>
                </c:pt>
                <c:pt idx="92">
                  <c:v>35.704772630000001</c:v>
                </c:pt>
                <c:pt idx="93">
                  <c:v>35.699611609999998</c:v>
                </c:pt>
                <c:pt idx="94">
                  <c:v>35.592812270000003</c:v>
                </c:pt>
                <c:pt idx="95">
                  <c:v>35.410428770000003</c:v>
                </c:pt>
                <c:pt idx="96">
                  <c:v>35.203448330000001</c:v>
                </c:pt>
                <c:pt idx="97">
                  <c:v>35.012285740000003</c:v>
                </c:pt>
                <c:pt idx="98">
                  <c:v>34.895070359999998</c:v>
                </c:pt>
                <c:pt idx="99">
                  <c:v>34.914950529999999</c:v>
                </c:pt>
                <c:pt idx="100">
                  <c:v>34.713368180000003</c:v>
                </c:pt>
                <c:pt idx="101">
                  <c:v>34.679022889999999</c:v>
                </c:pt>
                <c:pt idx="102">
                  <c:v>34.726236309999997</c:v>
                </c:pt>
                <c:pt idx="103">
                  <c:v>34.822797870000002</c:v>
                </c:pt>
                <c:pt idx="104">
                  <c:v>34.909527079999997</c:v>
                </c:pt>
                <c:pt idx="105">
                  <c:v>34.943884160000003</c:v>
                </c:pt>
                <c:pt idx="106">
                  <c:v>34.896112350000003</c:v>
                </c:pt>
                <c:pt idx="107">
                  <c:v>34.760461120000002</c:v>
                </c:pt>
                <c:pt idx="108">
                  <c:v>34.564751809999997</c:v>
                </c:pt>
                <c:pt idx="109">
                  <c:v>34.357864640000003</c:v>
                </c:pt>
                <c:pt idx="110">
                  <c:v>34.176889879999997</c:v>
                </c:pt>
                <c:pt idx="111">
                  <c:v>34.028370510000002</c:v>
                </c:pt>
                <c:pt idx="112">
                  <c:v>33.969933990000001</c:v>
                </c:pt>
                <c:pt idx="113">
                  <c:v>34.011485800000003</c:v>
                </c:pt>
                <c:pt idx="114">
                  <c:v>34.118195229999998</c:v>
                </c:pt>
                <c:pt idx="115">
                  <c:v>34.267409790000002</c:v>
                </c:pt>
                <c:pt idx="116">
                  <c:v>34.391602280000001</c:v>
                </c:pt>
                <c:pt idx="117">
                  <c:v>34.453823329999999</c:v>
                </c:pt>
                <c:pt idx="118">
                  <c:v>34.425488870000002</c:v>
                </c:pt>
                <c:pt idx="119">
                  <c:v>34.304792749999997</c:v>
                </c:pt>
                <c:pt idx="120">
                  <c:v>34.120481920000003</c:v>
                </c:pt>
                <c:pt idx="121">
                  <c:v>33.922541199999998</c:v>
                </c:pt>
                <c:pt idx="122">
                  <c:v>33.749295940000003</c:v>
                </c:pt>
                <c:pt idx="123">
                  <c:v>33.65284862</c:v>
                </c:pt>
                <c:pt idx="124">
                  <c:v>33.690121089999998</c:v>
                </c:pt>
                <c:pt idx="125">
                  <c:v>34.239559319999998</c:v>
                </c:pt>
                <c:pt idx="126">
                  <c:v>34.205825109999999</c:v>
                </c:pt>
                <c:pt idx="127">
                  <c:v>34.240510919999998</c:v>
                </c:pt>
                <c:pt idx="128">
                  <c:v>34.303633920000003</c:v>
                </c:pt>
                <c:pt idx="129">
                  <c:v>34.354764400000001</c:v>
                </c:pt>
                <c:pt idx="130">
                  <c:v>34.368288110000002</c:v>
                </c:pt>
                <c:pt idx="131">
                  <c:v>34.330070429999999</c:v>
                </c:pt>
                <c:pt idx="132">
                  <c:v>34.237273459999997</c:v>
                </c:pt>
                <c:pt idx="133">
                  <c:v>34.113286389999999</c:v>
                </c:pt>
                <c:pt idx="134">
                  <c:v>33.989117749999998</c:v>
                </c:pt>
                <c:pt idx="135">
                  <c:v>33.888053499999998</c:v>
                </c:pt>
                <c:pt idx="136">
                  <c:v>33.83112071</c:v>
                </c:pt>
                <c:pt idx="137">
                  <c:v>33.830545479999998</c:v>
                </c:pt>
                <c:pt idx="138">
                  <c:v>33.883325120000002</c:v>
                </c:pt>
                <c:pt idx="139">
                  <c:v>33.966004150000003</c:v>
                </c:pt>
                <c:pt idx="140">
                  <c:v>34.065968439999999</c:v>
                </c:pt>
                <c:pt idx="141">
                  <c:v>34.14144031</c:v>
                </c:pt>
                <c:pt idx="142">
                  <c:v>34.172174759999997</c:v>
                </c:pt>
                <c:pt idx="143">
                  <c:v>34.145371339999997</c:v>
                </c:pt>
                <c:pt idx="144">
                  <c:v>34.061698300000003</c:v>
                </c:pt>
                <c:pt idx="145">
                  <c:v>33.944578040000003</c:v>
                </c:pt>
                <c:pt idx="146">
                  <c:v>33.825795280000001</c:v>
                </c:pt>
                <c:pt idx="147">
                  <c:v>33.729284149999998</c:v>
                </c:pt>
                <c:pt idx="148">
                  <c:v>33.684557030000001</c:v>
                </c:pt>
                <c:pt idx="149">
                  <c:v>33.724906990000001</c:v>
                </c:pt>
                <c:pt idx="150">
                  <c:v>35.452833800000001</c:v>
                </c:pt>
                <c:pt idx="151">
                  <c:v>35.436126719999997</c:v>
                </c:pt>
                <c:pt idx="152">
                  <c:v>35.50067833</c:v>
                </c:pt>
                <c:pt idx="153">
                  <c:v>35.624531419999997</c:v>
                </c:pt>
                <c:pt idx="154">
                  <c:v>35.744618899999999</c:v>
                </c:pt>
                <c:pt idx="155">
                  <c:v>35.811765170000001</c:v>
                </c:pt>
                <c:pt idx="156">
                  <c:v>35.782972280000003</c:v>
                </c:pt>
                <c:pt idx="157">
                  <c:v>35.643605819999998</c:v>
                </c:pt>
                <c:pt idx="158">
                  <c:v>35.417115389999999</c:v>
                </c:pt>
                <c:pt idx="159">
                  <c:v>35.15784</c:v>
                </c:pt>
                <c:pt idx="160">
                  <c:v>34.908181919999997</c:v>
                </c:pt>
                <c:pt idx="161">
                  <c:v>33.806381330000001</c:v>
                </c:pt>
                <c:pt idx="162">
                  <c:v>33.526387389999996</c:v>
                </c:pt>
                <c:pt idx="163">
                  <c:v>33.454121659999998</c:v>
                </c:pt>
                <c:pt idx="164">
                  <c:v>33.507655100000001</c:v>
                </c:pt>
                <c:pt idx="165">
                  <c:v>33.642072759999998</c:v>
                </c:pt>
                <c:pt idx="166">
                  <c:v>33.777924849999998</c:v>
                </c:pt>
                <c:pt idx="167">
                  <c:v>33.860947109999998</c:v>
                </c:pt>
                <c:pt idx="168">
                  <c:v>33.843810859999998</c:v>
                </c:pt>
                <c:pt idx="169">
                  <c:v>33.711650599999999</c:v>
                </c:pt>
                <c:pt idx="170">
                  <c:v>33.487632959999999</c:v>
                </c:pt>
                <c:pt idx="171">
                  <c:v>33.227693690000002</c:v>
                </c:pt>
                <c:pt idx="172">
                  <c:v>32.976452289999997</c:v>
                </c:pt>
                <c:pt idx="173">
                  <c:v>32.806265160000002</c:v>
                </c:pt>
                <c:pt idx="174">
                  <c:v>32.792129580000001</c:v>
                </c:pt>
                <c:pt idx="175">
                  <c:v>35.066278259999997</c:v>
                </c:pt>
                <c:pt idx="176">
                  <c:v>35.008395550000003</c:v>
                </c:pt>
                <c:pt idx="177">
                  <c:v>35.055096089999999</c:v>
                </c:pt>
                <c:pt idx="178">
                  <c:v>35.16628575</c:v>
                </c:pt>
                <c:pt idx="179">
                  <c:v>35.27416513</c:v>
                </c:pt>
                <c:pt idx="180">
                  <c:v>35.328822119999998</c:v>
                </c:pt>
                <c:pt idx="181">
                  <c:v>35.290573129999999</c:v>
                </c:pt>
                <c:pt idx="182">
                  <c:v>35.147570139999999</c:v>
                </c:pt>
                <c:pt idx="183">
                  <c:v>34.92553667</c:v>
                </c:pt>
                <c:pt idx="184">
                  <c:v>34.678331780000001</c:v>
                </c:pt>
                <c:pt idx="185">
                  <c:v>34.447482739999998</c:v>
                </c:pt>
                <c:pt idx="186">
                  <c:v>34.098181189999998</c:v>
                </c:pt>
                <c:pt idx="187">
                  <c:v>33.917675580000001</c:v>
                </c:pt>
                <c:pt idx="188">
                  <c:v>33.889537240000003</c:v>
                </c:pt>
                <c:pt idx="189">
                  <c:v>33.964279390000002</c:v>
                </c:pt>
                <c:pt idx="190">
                  <c:v>34.106192149999998</c:v>
                </c:pt>
                <c:pt idx="191">
                  <c:v>34.239426969999997</c:v>
                </c:pt>
                <c:pt idx="192">
                  <c:v>34.315509489999997</c:v>
                </c:pt>
                <c:pt idx="193">
                  <c:v>34.293564699999997</c:v>
                </c:pt>
                <c:pt idx="194">
                  <c:v>34.163748380000001</c:v>
                </c:pt>
                <c:pt idx="195">
                  <c:v>33.951626939999997</c:v>
                </c:pt>
                <c:pt idx="196">
                  <c:v>33.711786979999999</c:v>
                </c:pt>
                <c:pt idx="197">
                  <c:v>33.487177389999999</c:v>
                </c:pt>
                <c:pt idx="198">
                  <c:v>33.343362069999998</c:v>
                </c:pt>
                <c:pt idx="199">
                  <c:v>33.349041409999998</c:v>
                </c:pt>
                <c:pt idx="200">
                  <c:v>34.166172930000002</c:v>
                </c:pt>
                <c:pt idx="201">
                  <c:v>34.156127400000003</c:v>
                </c:pt>
                <c:pt idx="202">
                  <c:v>34.195098180000002</c:v>
                </c:pt>
                <c:pt idx="203">
                  <c:v>34.25847898</c:v>
                </c:pt>
                <c:pt idx="204">
                  <c:v>34.308607309999999</c:v>
                </c:pt>
                <c:pt idx="205">
                  <c:v>34.320757020000002</c:v>
                </c:pt>
                <c:pt idx="206">
                  <c:v>34.281865320000001</c:v>
                </c:pt>
                <c:pt idx="207">
                  <c:v>34.189079130000003</c:v>
                </c:pt>
                <c:pt idx="208">
                  <c:v>34.066511050000003</c:v>
                </c:pt>
                <c:pt idx="209">
                  <c:v>33.944639690000002</c:v>
                </c:pt>
                <c:pt idx="210">
                  <c:v>33.846299250000001</c:v>
                </c:pt>
                <c:pt idx="211">
                  <c:v>33.793158980000001</c:v>
                </c:pt>
                <c:pt idx="212">
                  <c:v>33.795320799999999</c:v>
                </c:pt>
                <c:pt idx="213">
                  <c:v>33.848672039999997</c:v>
                </c:pt>
                <c:pt idx="214">
                  <c:v>33.930141450000001</c:v>
                </c:pt>
                <c:pt idx="215">
                  <c:v>34.027123179999997</c:v>
                </c:pt>
                <c:pt idx="216">
                  <c:v>34.098971990000003</c:v>
                </c:pt>
                <c:pt idx="217">
                  <c:v>34.126168190000001</c:v>
                </c:pt>
                <c:pt idx="218">
                  <c:v>34.097103429999997</c:v>
                </c:pt>
                <c:pt idx="219">
                  <c:v>34.012324679999999</c:v>
                </c:pt>
                <c:pt idx="220">
                  <c:v>33.895690459999997</c:v>
                </c:pt>
                <c:pt idx="221">
                  <c:v>33.778368450000002</c:v>
                </c:pt>
                <c:pt idx="222">
                  <c:v>33.683762829999999</c:v>
                </c:pt>
                <c:pt idx="223">
                  <c:v>33.640773080000002</c:v>
                </c:pt>
                <c:pt idx="224">
                  <c:v>33.681996300000002</c:v>
                </c:pt>
                <c:pt idx="225">
                  <c:v>35.715487869999997</c:v>
                </c:pt>
                <c:pt idx="226">
                  <c:v>35.728758720000002</c:v>
                </c:pt>
                <c:pt idx="227">
                  <c:v>35.81815434</c:v>
                </c:pt>
                <c:pt idx="228">
                  <c:v>35.956444449999999</c:v>
                </c:pt>
                <c:pt idx="229">
                  <c:v>36.081708839999997</c:v>
                </c:pt>
                <c:pt idx="230">
                  <c:v>36.151005490000003</c:v>
                </c:pt>
                <c:pt idx="231">
                  <c:v>36.127537169999997</c:v>
                </c:pt>
                <c:pt idx="232">
                  <c:v>36.002153900000003</c:v>
                </c:pt>
                <c:pt idx="233">
                  <c:v>35.799710810000001</c:v>
                </c:pt>
                <c:pt idx="234">
                  <c:v>35.571641620000001</c:v>
                </c:pt>
                <c:pt idx="235">
                  <c:v>35.358171380000002</c:v>
                </c:pt>
                <c:pt idx="236">
                  <c:v>35.220367809999999</c:v>
                </c:pt>
                <c:pt idx="237">
                  <c:v>35.181832720000003</c:v>
                </c:pt>
                <c:pt idx="238">
                  <c:v>35.245292939999999</c:v>
                </c:pt>
                <c:pt idx="239">
                  <c:v>35.376046789999997</c:v>
                </c:pt>
                <c:pt idx="240">
                  <c:v>35.558425829999997</c:v>
                </c:pt>
                <c:pt idx="241">
                  <c:v>35.718456260000004</c:v>
                </c:pt>
                <c:pt idx="242">
                  <c:v>35.81610388</c:v>
                </c:pt>
                <c:pt idx="243">
                  <c:v>35.814294500000003</c:v>
                </c:pt>
                <c:pt idx="244">
                  <c:v>35.706923119999999</c:v>
                </c:pt>
                <c:pt idx="245">
                  <c:v>35.51953846</c:v>
                </c:pt>
                <c:pt idx="246">
                  <c:v>35.304332879999997</c:v>
                </c:pt>
                <c:pt idx="247">
                  <c:v>35.102916399999998</c:v>
                </c:pt>
                <c:pt idx="248">
                  <c:v>34.976342279999997</c:v>
                </c:pt>
                <c:pt idx="249">
                  <c:v>34.990431579999999</c:v>
                </c:pt>
                <c:pt idx="250">
                  <c:v>34.63615755</c:v>
                </c:pt>
                <c:pt idx="251">
                  <c:v>34.604404049999999</c:v>
                </c:pt>
                <c:pt idx="252">
                  <c:v>34.654121269999997</c:v>
                </c:pt>
                <c:pt idx="253">
                  <c:v>34.754157169999999</c:v>
                </c:pt>
                <c:pt idx="254">
                  <c:v>34.844029880000001</c:v>
                </c:pt>
                <c:pt idx="255">
                  <c:v>34.880142710000001</c:v>
                </c:pt>
                <c:pt idx="256">
                  <c:v>34.831683130000002</c:v>
                </c:pt>
                <c:pt idx="257">
                  <c:v>34.693317100000002</c:v>
                </c:pt>
                <c:pt idx="258">
                  <c:v>34.49367616</c:v>
                </c:pt>
                <c:pt idx="259">
                  <c:v>34.281376340000001</c:v>
                </c:pt>
                <c:pt idx="260">
                  <c:v>34.093323439999999</c:v>
                </c:pt>
                <c:pt idx="261">
                  <c:v>33.957186389999997</c:v>
                </c:pt>
                <c:pt idx="262">
                  <c:v>33.901614340000002</c:v>
                </c:pt>
                <c:pt idx="263">
                  <c:v>33.93694455</c:v>
                </c:pt>
                <c:pt idx="264">
                  <c:v>34.035642320000001</c:v>
                </c:pt>
                <c:pt idx="265">
                  <c:v>34.176983049999997</c:v>
                </c:pt>
                <c:pt idx="266">
                  <c:v>34.29564543</c:v>
                </c:pt>
                <c:pt idx="267">
                  <c:v>34.353976500000002</c:v>
                </c:pt>
                <c:pt idx="268">
                  <c:v>34.322347219999997</c:v>
                </c:pt>
                <c:pt idx="269">
                  <c:v>34.197894740000002</c:v>
                </c:pt>
                <c:pt idx="270">
                  <c:v>34.008439160000002</c:v>
                </c:pt>
                <c:pt idx="271">
                  <c:v>33.804106480000002</c:v>
                </c:pt>
                <c:pt idx="272">
                  <c:v>33.623306700000001</c:v>
                </c:pt>
                <c:pt idx="273">
                  <c:v>33.51954482</c:v>
                </c:pt>
                <c:pt idx="274">
                  <c:v>33.551203800000003</c:v>
                </c:pt>
                <c:pt idx="275">
                  <c:v>34.341888969999999</c:v>
                </c:pt>
                <c:pt idx="276">
                  <c:v>34.285080309999998</c:v>
                </c:pt>
                <c:pt idx="277">
                  <c:v>34.328379730000002</c:v>
                </c:pt>
                <c:pt idx="278">
                  <c:v>34.416087519999998</c:v>
                </c:pt>
                <c:pt idx="279">
                  <c:v>34.490486429999997</c:v>
                </c:pt>
                <c:pt idx="280">
                  <c:v>34.513815729999997</c:v>
                </c:pt>
                <c:pt idx="281">
                  <c:v>34.462815569999997</c:v>
                </c:pt>
                <c:pt idx="282">
                  <c:v>34.336011079999999</c:v>
                </c:pt>
                <c:pt idx="283">
                  <c:v>34.161864970000003</c:v>
                </c:pt>
                <c:pt idx="284">
                  <c:v>33.983376610000001</c:v>
                </c:pt>
                <c:pt idx="285">
                  <c:v>33.832810899999998</c:v>
                </c:pt>
                <c:pt idx="286">
                  <c:v>33.740989339999999</c:v>
                </c:pt>
                <c:pt idx="287">
                  <c:v>33.723587569999999</c:v>
                </c:pt>
                <c:pt idx="288">
                  <c:v>33.780214440000002</c:v>
                </c:pt>
                <c:pt idx="289">
                  <c:v>33.882491979999998</c:v>
                </c:pt>
                <c:pt idx="290">
                  <c:v>34.013107140000002</c:v>
                </c:pt>
                <c:pt idx="291">
                  <c:v>34.115038509999998</c:v>
                </c:pt>
                <c:pt idx="292">
                  <c:v>34.158420200000002</c:v>
                </c:pt>
                <c:pt idx="293">
                  <c:v>34.122079030000002</c:v>
                </c:pt>
                <c:pt idx="294">
                  <c:v>34.006959289999998</c:v>
                </c:pt>
                <c:pt idx="295">
                  <c:v>33.841177539999997</c:v>
                </c:pt>
                <c:pt idx="296">
                  <c:v>33.669305649999998</c:v>
                </c:pt>
                <c:pt idx="297">
                  <c:v>33.524747959999999</c:v>
                </c:pt>
                <c:pt idx="298">
                  <c:v>33.450757699999997</c:v>
                </c:pt>
                <c:pt idx="299">
                  <c:v>33.496449669999997</c:v>
                </c:pt>
                <c:pt idx="300">
                  <c:v>36.718945410000003</c:v>
                </c:pt>
                <c:pt idx="301">
                  <c:v>36.73207987</c:v>
                </c:pt>
                <c:pt idx="302">
                  <c:v>36.83330419</c:v>
                </c:pt>
                <c:pt idx="303">
                  <c:v>36.997417560000002</c:v>
                </c:pt>
                <c:pt idx="304">
                  <c:v>37.157082930000001</c:v>
                </c:pt>
                <c:pt idx="305">
                  <c:v>37.264511640000002</c:v>
                </c:pt>
                <c:pt idx="306">
                  <c:v>37.270723279999999</c:v>
                </c:pt>
                <c:pt idx="307">
                  <c:v>37.158121770000001</c:v>
                </c:pt>
                <c:pt idx="308">
                  <c:v>36.944339530000001</c:v>
                </c:pt>
                <c:pt idx="309">
                  <c:v>36.681930260000001</c:v>
                </c:pt>
                <c:pt idx="310">
                  <c:v>36.413290109999998</c:v>
                </c:pt>
                <c:pt idx="311">
                  <c:v>36.20670878</c:v>
                </c:pt>
                <c:pt idx="312">
                  <c:v>36.091424709999998</c:v>
                </c:pt>
                <c:pt idx="313">
                  <c:v>36.087157840000003</c:v>
                </c:pt>
                <c:pt idx="314">
                  <c:v>36.17314614</c:v>
                </c:pt>
                <c:pt idx="315">
                  <c:v>36.331737580000002</c:v>
                </c:pt>
                <c:pt idx="316">
                  <c:v>36.490435550000001</c:v>
                </c:pt>
                <c:pt idx="317">
                  <c:v>36.600580460000003</c:v>
                </c:pt>
                <c:pt idx="318">
                  <c:v>36.612018740000003</c:v>
                </c:pt>
                <c:pt idx="319">
                  <c:v>36.506892950000001</c:v>
                </c:pt>
                <c:pt idx="320">
                  <c:v>36.302093380000002</c:v>
                </c:pt>
                <c:pt idx="321">
                  <c:v>36.049411999999997</c:v>
                </c:pt>
                <c:pt idx="322">
                  <c:v>35.791469460000002</c:v>
                </c:pt>
                <c:pt idx="323">
                  <c:v>35.602397330000002</c:v>
                </c:pt>
                <c:pt idx="324">
                  <c:v>35.559841050000003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C-43F3-AC06-D1A31861B84B}"/>
            </c:ext>
          </c:extLst>
        </c:ser>
        <c:ser>
          <c:idx val="1"/>
          <c:order val="1"/>
          <c:tx>
            <c:strRef>
              <c:f>'Time Series'!$R$4</c:f>
              <c:strCache>
                <c:ptCount val="1"/>
                <c:pt idx="0">
                  <c:v>MOD</c:v>
                </c:pt>
              </c:strCache>
            </c:strRef>
          </c:tx>
          <c:spPr>
            <a:ln>
              <a:solidFill>
                <a:srgbClr val="0070C0">
                  <a:alpha val="40000"/>
                </a:srgbClr>
              </a:solidFill>
            </a:ln>
          </c:spPr>
          <c:marker>
            <c:symbol val="circle"/>
            <c:size val="3"/>
            <c:spPr>
              <a:solidFill>
                <a:srgbClr val="0070C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'Time Series'!$J$6:$J$330</c:f>
              <c:numCache>
                <c:formatCode>0</c:formatCode>
                <c:ptCount val="3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24</c:v>
                </c:pt>
                <c:pt idx="99">
                  <c:v>25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19</c:v>
                </c:pt>
                <c:pt idx="144">
                  <c:v>20</c:v>
                </c:pt>
                <c:pt idx="145">
                  <c:v>21</c:v>
                </c:pt>
                <c:pt idx="146">
                  <c:v>22</c:v>
                </c:pt>
                <c:pt idx="147">
                  <c:v>23</c:v>
                </c:pt>
                <c:pt idx="148">
                  <c:v>24</c:v>
                </c:pt>
                <c:pt idx="149">
                  <c:v>25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25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8</c:v>
                </c:pt>
                <c:pt idx="233">
                  <c:v>9</c:v>
                </c:pt>
                <c:pt idx="234">
                  <c:v>10</c:v>
                </c:pt>
                <c:pt idx="235">
                  <c:v>11</c:v>
                </c:pt>
                <c:pt idx="236">
                  <c:v>12</c:v>
                </c:pt>
                <c:pt idx="237">
                  <c:v>13</c:v>
                </c:pt>
                <c:pt idx="238">
                  <c:v>14</c:v>
                </c:pt>
                <c:pt idx="239">
                  <c:v>15</c:v>
                </c:pt>
                <c:pt idx="240">
                  <c:v>16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20</c:v>
                </c:pt>
                <c:pt idx="245">
                  <c:v>21</c:v>
                </c:pt>
                <c:pt idx="246">
                  <c:v>22</c:v>
                </c:pt>
                <c:pt idx="247">
                  <c:v>23</c:v>
                </c:pt>
                <c:pt idx="248">
                  <c:v>24</c:v>
                </c:pt>
                <c:pt idx="249">
                  <c:v>25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11</c:v>
                </c:pt>
                <c:pt idx="261">
                  <c:v>12</c:v>
                </c:pt>
                <c:pt idx="262">
                  <c:v>13</c:v>
                </c:pt>
                <c:pt idx="263">
                  <c:v>14</c:v>
                </c:pt>
                <c:pt idx="264">
                  <c:v>15</c:v>
                </c:pt>
                <c:pt idx="265">
                  <c:v>16</c:v>
                </c:pt>
                <c:pt idx="266">
                  <c:v>17</c:v>
                </c:pt>
                <c:pt idx="267">
                  <c:v>18</c:v>
                </c:pt>
                <c:pt idx="268">
                  <c:v>19</c:v>
                </c:pt>
                <c:pt idx="269">
                  <c:v>20</c:v>
                </c:pt>
                <c:pt idx="270">
                  <c:v>21</c:v>
                </c:pt>
                <c:pt idx="271">
                  <c:v>22</c:v>
                </c:pt>
                <c:pt idx="272">
                  <c:v>23</c:v>
                </c:pt>
                <c:pt idx="273">
                  <c:v>24</c:v>
                </c:pt>
                <c:pt idx="274">
                  <c:v>25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15</c:v>
                </c:pt>
                <c:pt idx="290">
                  <c:v>16</c:v>
                </c:pt>
                <c:pt idx="291">
                  <c:v>17</c:v>
                </c:pt>
                <c:pt idx="292">
                  <c:v>18</c:v>
                </c:pt>
                <c:pt idx="293">
                  <c:v>19</c:v>
                </c:pt>
                <c:pt idx="294">
                  <c:v>20</c:v>
                </c:pt>
                <c:pt idx="295">
                  <c:v>21</c:v>
                </c:pt>
                <c:pt idx="296">
                  <c:v>22</c:v>
                </c:pt>
                <c:pt idx="297">
                  <c:v>23</c:v>
                </c:pt>
                <c:pt idx="298">
                  <c:v>24</c:v>
                </c:pt>
                <c:pt idx="299">
                  <c:v>25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</c:numCache>
            </c:numRef>
          </c:xVal>
          <c:yVal>
            <c:numRef>
              <c:f>'Time Series'!$R$6:$R$330</c:f>
              <c:numCache>
                <c:formatCode>0.0</c:formatCode>
                <c:ptCount val="325"/>
                <c:pt idx="0">
                  <c:v>35.880167729999997</c:v>
                </c:pt>
                <c:pt idx="1">
                  <c:v>35.786773500000002</c:v>
                </c:pt>
                <c:pt idx="2">
                  <c:v>35.78463464</c:v>
                </c:pt>
                <c:pt idx="3">
                  <c:v>35.818438970000003</c:v>
                </c:pt>
                <c:pt idx="4">
                  <c:v>35.887257259999998</c:v>
                </c:pt>
                <c:pt idx="5">
                  <c:v>35.935673919999999</c:v>
                </c:pt>
                <c:pt idx="6">
                  <c:v>35.945772310000002</c:v>
                </c:pt>
                <c:pt idx="7">
                  <c:v>35.920827170000003</c:v>
                </c:pt>
                <c:pt idx="8">
                  <c:v>35.86105688</c:v>
                </c:pt>
                <c:pt idx="9">
                  <c:v>35.673648450000002</c:v>
                </c:pt>
                <c:pt idx="10">
                  <c:v>35.470403709999999</c:v>
                </c:pt>
                <c:pt idx="11">
                  <c:v>35.305513079999997</c:v>
                </c:pt>
                <c:pt idx="12">
                  <c:v>35.223830900000003</c:v>
                </c:pt>
                <c:pt idx="13">
                  <c:v>35.256429060000002</c:v>
                </c:pt>
                <c:pt idx="14">
                  <c:v>35.345179889999997</c:v>
                </c:pt>
                <c:pt idx="15">
                  <c:v>35.478391019999997</c:v>
                </c:pt>
                <c:pt idx="16">
                  <c:v>35.591873100000001</c:v>
                </c:pt>
                <c:pt idx="17">
                  <c:v>35.711760640000001</c:v>
                </c:pt>
                <c:pt idx="18">
                  <c:v>35.784961639999999</c:v>
                </c:pt>
                <c:pt idx="19">
                  <c:v>35.797681619999999</c:v>
                </c:pt>
                <c:pt idx="20">
                  <c:v>35.69234994</c:v>
                </c:pt>
                <c:pt idx="21">
                  <c:v>35.489656160000003</c:v>
                </c:pt>
                <c:pt idx="22">
                  <c:v>35.264651219999998</c:v>
                </c:pt>
                <c:pt idx="23">
                  <c:v>35.095366290000001</c:v>
                </c:pt>
                <c:pt idx="24">
                  <c:v>34.960312819999999</c:v>
                </c:pt>
                <c:pt idx="25">
                  <c:v>35.23109255</c:v>
                </c:pt>
                <c:pt idx="26">
                  <c:v>35.157427130000002</c:v>
                </c:pt>
                <c:pt idx="27">
                  <c:v>35.14732154</c:v>
                </c:pt>
                <c:pt idx="28">
                  <c:v>35.188490719999997</c:v>
                </c:pt>
                <c:pt idx="29">
                  <c:v>35.262338229999997</c:v>
                </c:pt>
                <c:pt idx="30">
                  <c:v>35.312378879999997</c:v>
                </c:pt>
                <c:pt idx="31">
                  <c:v>35.305562719999998</c:v>
                </c:pt>
                <c:pt idx="32">
                  <c:v>35.249083810000002</c:v>
                </c:pt>
                <c:pt idx="33">
                  <c:v>35.178357130000002</c:v>
                </c:pt>
                <c:pt idx="34">
                  <c:v>35.037320280000003</c:v>
                </c:pt>
                <c:pt idx="35">
                  <c:v>34.901557369999999</c:v>
                </c:pt>
                <c:pt idx="36">
                  <c:v>34.786835119999999</c:v>
                </c:pt>
                <c:pt idx="37">
                  <c:v>34.716759719999999</c:v>
                </c:pt>
                <c:pt idx="38">
                  <c:v>34.723977079999997</c:v>
                </c:pt>
                <c:pt idx="39">
                  <c:v>34.804778030000001</c:v>
                </c:pt>
                <c:pt idx="40">
                  <c:v>34.927590170000002</c:v>
                </c:pt>
                <c:pt idx="41">
                  <c:v>35.038947149999998</c:v>
                </c:pt>
                <c:pt idx="42">
                  <c:v>35.140786380000002</c:v>
                </c:pt>
                <c:pt idx="43">
                  <c:v>35.185648780000001</c:v>
                </c:pt>
                <c:pt idx="44">
                  <c:v>35.174407039999998</c:v>
                </c:pt>
                <c:pt idx="45">
                  <c:v>35.068462769999996</c:v>
                </c:pt>
                <c:pt idx="46">
                  <c:v>34.916050669999997</c:v>
                </c:pt>
                <c:pt idx="47">
                  <c:v>34.759658129999998</c:v>
                </c:pt>
                <c:pt idx="48">
                  <c:v>34.637867180000001</c:v>
                </c:pt>
                <c:pt idx="49">
                  <c:v>34.527338210000003</c:v>
                </c:pt>
                <c:pt idx="50">
                  <c:v>35.156262169999998</c:v>
                </c:pt>
                <c:pt idx="51">
                  <c:v>35.138543550000001</c:v>
                </c:pt>
                <c:pt idx="52">
                  <c:v>35.143779889999998</c:v>
                </c:pt>
                <c:pt idx="53">
                  <c:v>35.179895080000001</c:v>
                </c:pt>
                <c:pt idx="54">
                  <c:v>35.240083050000003</c:v>
                </c:pt>
                <c:pt idx="55">
                  <c:v>35.291050079999998</c:v>
                </c:pt>
                <c:pt idx="56">
                  <c:v>35.310428260000002</c:v>
                </c:pt>
                <c:pt idx="57">
                  <c:v>35.284194399999997</c:v>
                </c:pt>
                <c:pt idx="58">
                  <c:v>35.232973200000004</c:v>
                </c:pt>
                <c:pt idx="59">
                  <c:v>35.153486780000001</c:v>
                </c:pt>
                <c:pt idx="60">
                  <c:v>35.074105279999998</c:v>
                </c:pt>
                <c:pt idx="61">
                  <c:v>35.003845460000001</c:v>
                </c:pt>
                <c:pt idx="62">
                  <c:v>34.943647159999998</c:v>
                </c:pt>
                <c:pt idx="63">
                  <c:v>34.923925799999999</c:v>
                </c:pt>
                <c:pt idx="64">
                  <c:v>34.958697860000001</c:v>
                </c:pt>
                <c:pt idx="65">
                  <c:v>35.02959903</c:v>
                </c:pt>
                <c:pt idx="66">
                  <c:v>35.104623490000002</c:v>
                </c:pt>
                <c:pt idx="67">
                  <c:v>35.177333730000001</c:v>
                </c:pt>
                <c:pt idx="68">
                  <c:v>35.213039879999997</c:v>
                </c:pt>
                <c:pt idx="69">
                  <c:v>35.21028853</c:v>
                </c:pt>
                <c:pt idx="70">
                  <c:v>35.154301590000003</c:v>
                </c:pt>
                <c:pt idx="71">
                  <c:v>35.074196020000002</c:v>
                </c:pt>
                <c:pt idx="72">
                  <c:v>34.989999400000002</c:v>
                </c:pt>
                <c:pt idx="73">
                  <c:v>34.916993120000001</c:v>
                </c:pt>
                <c:pt idx="74">
                  <c:v>34.846870150000001</c:v>
                </c:pt>
                <c:pt idx="75">
                  <c:v>37.650650769999999</c:v>
                </c:pt>
                <c:pt idx="76">
                  <c:v>37.641068369999999</c:v>
                </c:pt>
                <c:pt idx="77">
                  <c:v>37.664714600000003</c:v>
                </c:pt>
                <c:pt idx="78">
                  <c:v>37.730633589999997</c:v>
                </c:pt>
                <c:pt idx="79">
                  <c:v>37.843116479999999</c:v>
                </c:pt>
                <c:pt idx="80">
                  <c:v>37.948898499999999</c:v>
                </c:pt>
                <c:pt idx="81">
                  <c:v>38.017990930000003</c:v>
                </c:pt>
                <c:pt idx="82">
                  <c:v>38.012498069999999</c:v>
                </c:pt>
                <c:pt idx="83">
                  <c:v>37.942557399999998</c:v>
                </c:pt>
                <c:pt idx="84">
                  <c:v>37.80575477</c:v>
                </c:pt>
                <c:pt idx="85">
                  <c:v>37.635682549999999</c:v>
                </c:pt>
                <c:pt idx="86">
                  <c:v>37.466520750000001</c:v>
                </c:pt>
                <c:pt idx="87">
                  <c:v>37.311147609999999</c:v>
                </c:pt>
                <c:pt idx="88">
                  <c:v>37.233447200000001</c:v>
                </c:pt>
                <c:pt idx="89">
                  <c:v>37.25689809</c:v>
                </c:pt>
                <c:pt idx="90">
                  <c:v>37.359342660000003</c:v>
                </c:pt>
                <c:pt idx="91">
                  <c:v>37.482040189999999</c:v>
                </c:pt>
                <c:pt idx="92">
                  <c:v>37.608145450000002</c:v>
                </c:pt>
                <c:pt idx="93">
                  <c:v>37.68641607</c:v>
                </c:pt>
                <c:pt idx="94">
                  <c:v>37.701858649999998</c:v>
                </c:pt>
                <c:pt idx="95">
                  <c:v>37.63363871</c:v>
                </c:pt>
                <c:pt idx="96">
                  <c:v>37.501037709999999</c:v>
                </c:pt>
                <c:pt idx="97">
                  <c:v>37.332620409999997</c:v>
                </c:pt>
                <c:pt idx="98">
                  <c:v>37.16338571</c:v>
                </c:pt>
                <c:pt idx="99">
                  <c:v>36.997819730000003</c:v>
                </c:pt>
                <c:pt idx="100">
                  <c:v>36.324245779999998</c:v>
                </c:pt>
                <c:pt idx="101">
                  <c:v>36.194822979999998</c:v>
                </c:pt>
                <c:pt idx="102">
                  <c:v>36.148751310000002</c:v>
                </c:pt>
                <c:pt idx="103">
                  <c:v>36.157538260000003</c:v>
                </c:pt>
                <c:pt idx="104">
                  <c:v>36.222819549999997</c:v>
                </c:pt>
                <c:pt idx="105">
                  <c:v>36.279812120000003</c:v>
                </c:pt>
                <c:pt idx="106">
                  <c:v>36.27092476</c:v>
                </c:pt>
                <c:pt idx="107">
                  <c:v>36.239033239999998</c:v>
                </c:pt>
                <c:pt idx="108">
                  <c:v>36.171181959999998</c:v>
                </c:pt>
                <c:pt idx="109">
                  <c:v>35.98153696</c:v>
                </c:pt>
                <c:pt idx="110">
                  <c:v>35.756695000000001</c:v>
                </c:pt>
                <c:pt idx="111">
                  <c:v>35.549724920000003</c:v>
                </c:pt>
                <c:pt idx="112">
                  <c:v>35.408284049999999</c:v>
                </c:pt>
                <c:pt idx="113">
                  <c:v>35.352680380000002</c:v>
                </c:pt>
                <c:pt idx="114">
                  <c:v>35.396572229999997</c:v>
                </c:pt>
                <c:pt idx="115">
                  <c:v>35.473167160000003</c:v>
                </c:pt>
                <c:pt idx="116">
                  <c:v>35.571321189999999</c:v>
                </c:pt>
                <c:pt idx="117">
                  <c:v>35.678129679999998</c:v>
                </c:pt>
                <c:pt idx="118">
                  <c:v>35.754206430000004</c:v>
                </c:pt>
                <c:pt idx="119">
                  <c:v>35.791154570000003</c:v>
                </c:pt>
                <c:pt idx="120">
                  <c:v>35.672891849999999</c:v>
                </c:pt>
                <c:pt idx="121">
                  <c:v>35.448580419999999</c:v>
                </c:pt>
                <c:pt idx="122">
                  <c:v>35.17577601</c:v>
                </c:pt>
                <c:pt idx="123">
                  <c:v>34.951211559999997</c:v>
                </c:pt>
                <c:pt idx="124">
                  <c:v>34.741976639999997</c:v>
                </c:pt>
                <c:pt idx="125">
                  <c:v>35.197115889999999</c:v>
                </c:pt>
                <c:pt idx="126">
                  <c:v>35.091972499999997</c:v>
                </c:pt>
                <c:pt idx="127">
                  <c:v>35.069084779999997</c:v>
                </c:pt>
                <c:pt idx="128">
                  <c:v>35.083822859999998</c:v>
                </c:pt>
                <c:pt idx="129">
                  <c:v>35.140756959999997</c:v>
                </c:pt>
                <c:pt idx="130">
                  <c:v>35.183333040000001</c:v>
                </c:pt>
                <c:pt idx="131">
                  <c:v>35.169986799999997</c:v>
                </c:pt>
                <c:pt idx="132">
                  <c:v>35.138772330000002</c:v>
                </c:pt>
                <c:pt idx="133">
                  <c:v>35.084503720000001</c:v>
                </c:pt>
                <c:pt idx="134">
                  <c:v>34.961697119999997</c:v>
                </c:pt>
                <c:pt idx="135">
                  <c:v>34.838711310000001</c:v>
                </c:pt>
                <c:pt idx="136">
                  <c:v>34.719630199999997</c:v>
                </c:pt>
                <c:pt idx="137">
                  <c:v>34.629309239999998</c:v>
                </c:pt>
                <c:pt idx="138">
                  <c:v>34.605185419999998</c:v>
                </c:pt>
                <c:pt idx="139">
                  <c:v>34.650212410000002</c:v>
                </c:pt>
                <c:pt idx="140">
                  <c:v>34.73116461</c:v>
                </c:pt>
                <c:pt idx="141">
                  <c:v>34.824961020000003</c:v>
                </c:pt>
                <c:pt idx="142">
                  <c:v>34.915898310000003</c:v>
                </c:pt>
                <c:pt idx="143">
                  <c:v>34.97254452</c:v>
                </c:pt>
                <c:pt idx="144">
                  <c:v>34.974236189999999</c:v>
                </c:pt>
                <c:pt idx="145">
                  <c:v>34.884064909999999</c:v>
                </c:pt>
                <c:pt idx="146">
                  <c:v>34.745677620000002</c:v>
                </c:pt>
                <c:pt idx="147">
                  <c:v>34.599554570000002</c:v>
                </c:pt>
                <c:pt idx="148">
                  <c:v>34.466359160000003</c:v>
                </c:pt>
                <c:pt idx="149">
                  <c:v>34.334677300000003</c:v>
                </c:pt>
                <c:pt idx="150">
                  <c:v>38.316808369999997</c:v>
                </c:pt>
                <c:pt idx="151">
                  <c:v>38.256579199999997</c:v>
                </c:pt>
                <c:pt idx="152">
                  <c:v>38.235639720000002</c:v>
                </c:pt>
                <c:pt idx="153">
                  <c:v>38.26405372</c:v>
                </c:pt>
                <c:pt idx="154">
                  <c:v>38.336182340000001</c:v>
                </c:pt>
                <c:pt idx="155">
                  <c:v>38.443476390000001</c:v>
                </c:pt>
                <c:pt idx="156">
                  <c:v>38.490119129999997</c:v>
                </c:pt>
                <c:pt idx="157">
                  <c:v>38.456951779999997</c:v>
                </c:pt>
                <c:pt idx="158">
                  <c:v>38.347767810000001</c:v>
                </c:pt>
                <c:pt idx="159">
                  <c:v>38.077635540000003</c:v>
                </c:pt>
                <c:pt idx="160">
                  <c:v>37.752936120000001</c:v>
                </c:pt>
                <c:pt idx="161">
                  <c:v>37.47679677</c:v>
                </c:pt>
                <c:pt idx="162">
                  <c:v>33.347231350000001</c:v>
                </c:pt>
                <c:pt idx="163">
                  <c:v>32.408017860000001</c:v>
                </c:pt>
                <c:pt idx="164">
                  <c:v>29.768996260000002</c:v>
                </c:pt>
                <c:pt idx="165">
                  <c:v>31.329253470000001</c:v>
                </c:pt>
                <c:pt idx="166">
                  <c:v>31.053426099999999</c:v>
                </c:pt>
                <c:pt idx="167">
                  <c:v>31.976953779999999</c:v>
                </c:pt>
                <c:pt idx="168">
                  <c:v>32.93289506</c:v>
                </c:pt>
                <c:pt idx="169">
                  <c:v>31.637500190000001</c:v>
                </c:pt>
                <c:pt idx="170">
                  <c:v>33.09244194</c:v>
                </c:pt>
                <c:pt idx="171">
                  <c:v>31.308822339999999</c:v>
                </c:pt>
                <c:pt idx="172">
                  <c:v>29.278113730000001</c:v>
                </c:pt>
                <c:pt idx="173">
                  <c:v>28.485253790000002</c:v>
                </c:pt>
                <c:pt idx="174">
                  <c:v>28.106581420000001</c:v>
                </c:pt>
                <c:pt idx="175">
                  <c:v>37.373712150000003</c:v>
                </c:pt>
                <c:pt idx="176">
                  <c:v>37.204047459999998</c:v>
                </c:pt>
                <c:pt idx="177">
                  <c:v>37.17793906</c:v>
                </c:pt>
                <c:pt idx="178">
                  <c:v>37.176183199999997</c:v>
                </c:pt>
                <c:pt idx="179">
                  <c:v>37.253648599999998</c:v>
                </c:pt>
                <c:pt idx="180">
                  <c:v>37.309076640000001</c:v>
                </c:pt>
                <c:pt idx="181">
                  <c:v>37.301237759999999</c:v>
                </c:pt>
                <c:pt idx="182">
                  <c:v>37.302000640000003</c:v>
                </c:pt>
                <c:pt idx="183">
                  <c:v>37.23100101</c:v>
                </c:pt>
                <c:pt idx="184">
                  <c:v>36.94555965</c:v>
                </c:pt>
                <c:pt idx="185">
                  <c:v>36.628365250000002</c:v>
                </c:pt>
                <c:pt idx="186">
                  <c:v>36.363150109999999</c:v>
                </c:pt>
                <c:pt idx="187">
                  <c:v>36.180296730000002</c:v>
                </c:pt>
                <c:pt idx="188">
                  <c:v>36.010315570000003</c:v>
                </c:pt>
                <c:pt idx="189">
                  <c:v>35.976287640000002</c:v>
                </c:pt>
                <c:pt idx="190">
                  <c:v>35.94376046</c:v>
                </c:pt>
                <c:pt idx="191">
                  <c:v>36.000881339999999</c:v>
                </c:pt>
                <c:pt idx="192">
                  <c:v>36.100185719999999</c:v>
                </c:pt>
                <c:pt idx="193">
                  <c:v>36.20745153</c:v>
                </c:pt>
                <c:pt idx="194">
                  <c:v>36.29895715</c:v>
                </c:pt>
                <c:pt idx="195">
                  <c:v>36.110625820000003</c:v>
                </c:pt>
                <c:pt idx="196">
                  <c:v>35.745516569999999</c:v>
                </c:pt>
                <c:pt idx="197">
                  <c:v>35.372398439999998</c:v>
                </c:pt>
                <c:pt idx="198">
                  <c:v>35.095704009999999</c:v>
                </c:pt>
                <c:pt idx="199">
                  <c:v>34.812465860000003</c:v>
                </c:pt>
                <c:pt idx="200">
                  <c:v>34.914576609999997</c:v>
                </c:pt>
                <c:pt idx="201">
                  <c:v>34.869263369999999</c:v>
                </c:pt>
                <c:pt idx="202">
                  <c:v>34.850131159999997</c:v>
                </c:pt>
                <c:pt idx="203">
                  <c:v>34.868409100000001</c:v>
                </c:pt>
                <c:pt idx="204">
                  <c:v>34.92309341</c:v>
                </c:pt>
                <c:pt idx="205">
                  <c:v>34.966328259999997</c:v>
                </c:pt>
                <c:pt idx="206">
                  <c:v>34.961503749999999</c:v>
                </c:pt>
                <c:pt idx="207">
                  <c:v>34.913991529999997</c:v>
                </c:pt>
                <c:pt idx="208">
                  <c:v>34.849029199999997</c:v>
                </c:pt>
                <c:pt idx="209">
                  <c:v>34.734172559999998</c:v>
                </c:pt>
                <c:pt idx="210">
                  <c:v>34.606332520000002</c:v>
                </c:pt>
                <c:pt idx="211">
                  <c:v>34.495763660000001</c:v>
                </c:pt>
                <c:pt idx="212">
                  <c:v>34.415695739999997</c:v>
                </c:pt>
                <c:pt idx="213">
                  <c:v>34.408144610000001</c:v>
                </c:pt>
                <c:pt idx="214">
                  <c:v>34.4665745</c:v>
                </c:pt>
                <c:pt idx="215">
                  <c:v>34.560101549999999</c:v>
                </c:pt>
                <c:pt idx="216">
                  <c:v>34.647801100000002</c:v>
                </c:pt>
                <c:pt idx="217">
                  <c:v>34.723728170000001</c:v>
                </c:pt>
                <c:pt idx="218">
                  <c:v>34.759290270000001</c:v>
                </c:pt>
                <c:pt idx="219">
                  <c:v>34.755935659999999</c:v>
                </c:pt>
                <c:pt idx="220">
                  <c:v>34.679449839999997</c:v>
                </c:pt>
                <c:pt idx="221">
                  <c:v>34.554525290000001</c:v>
                </c:pt>
                <c:pt idx="222">
                  <c:v>34.407029770000001</c:v>
                </c:pt>
                <c:pt idx="223">
                  <c:v>34.285521860000003</c:v>
                </c:pt>
                <c:pt idx="224">
                  <c:v>34.172708739999997</c:v>
                </c:pt>
                <c:pt idx="225">
                  <c:v>38.00429269</c:v>
                </c:pt>
                <c:pt idx="226">
                  <c:v>37.993819330000001</c:v>
                </c:pt>
                <c:pt idx="227">
                  <c:v>38.019400060000002</c:v>
                </c:pt>
                <c:pt idx="228">
                  <c:v>38.088624950000003</c:v>
                </c:pt>
                <c:pt idx="229">
                  <c:v>38.203627189999999</c:v>
                </c:pt>
                <c:pt idx="230">
                  <c:v>38.311492080000001</c:v>
                </c:pt>
                <c:pt idx="231">
                  <c:v>38.383349189999997</c:v>
                </c:pt>
                <c:pt idx="232">
                  <c:v>38.380852689999998</c:v>
                </c:pt>
                <c:pt idx="233">
                  <c:v>38.309417410000002</c:v>
                </c:pt>
                <c:pt idx="234">
                  <c:v>38.15454922</c:v>
                </c:pt>
                <c:pt idx="235">
                  <c:v>37.958668959999997</c:v>
                </c:pt>
                <c:pt idx="236">
                  <c:v>37.771107170000001</c:v>
                </c:pt>
                <c:pt idx="237">
                  <c:v>37.612313540000002</c:v>
                </c:pt>
                <c:pt idx="238">
                  <c:v>37.544469939999999</c:v>
                </c:pt>
                <c:pt idx="239">
                  <c:v>37.578789980000003</c:v>
                </c:pt>
                <c:pt idx="240">
                  <c:v>37.687064169999999</c:v>
                </c:pt>
                <c:pt idx="241">
                  <c:v>37.811843779999997</c:v>
                </c:pt>
                <c:pt idx="242">
                  <c:v>37.940549859999997</c:v>
                </c:pt>
                <c:pt idx="243">
                  <c:v>38.021840179999998</c:v>
                </c:pt>
                <c:pt idx="244">
                  <c:v>38.039198329999998</c:v>
                </c:pt>
                <c:pt idx="245">
                  <c:v>37.96526858</c:v>
                </c:pt>
                <c:pt idx="246">
                  <c:v>37.813232069999998</c:v>
                </c:pt>
                <c:pt idx="247">
                  <c:v>37.618469529999999</c:v>
                </c:pt>
                <c:pt idx="248">
                  <c:v>37.430855989999998</c:v>
                </c:pt>
                <c:pt idx="249">
                  <c:v>37.255016929999996</c:v>
                </c:pt>
                <c:pt idx="250">
                  <c:v>36.43789409</c:v>
                </c:pt>
                <c:pt idx="251">
                  <c:v>36.316709729999999</c:v>
                </c:pt>
                <c:pt idx="252">
                  <c:v>36.290958259999996</c:v>
                </c:pt>
                <c:pt idx="253">
                  <c:v>36.324219960000001</c:v>
                </c:pt>
                <c:pt idx="254">
                  <c:v>36.413214740000001</c:v>
                </c:pt>
                <c:pt idx="255">
                  <c:v>36.479795799999998</c:v>
                </c:pt>
                <c:pt idx="256">
                  <c:v>36.42594854</c:v>
                </c:pt>
                <c:pt idx="257">
                  <c:v>36.366079419999998</c:v>
                </c:pt>
                <c:pt idx="258">
                  <c:v>36.27238088</c:v>
                </c:pt>
                <c:pt idx="259">
                  <c:v>36.000622129999996</c:v>
                </c:pt>
                <c:pt idx="260">
                  <c:v>35.681498099999999</c:v>
                </c:pt>
                <c:pt idx="261">
                  <c:v>35.450799760000002</c:v>
                </c:pt>
                <c:pt idx="262">
                  <c:v>35.367752639999999</c:v>
                </c:pt>
                <c:pt idx="263">
                  <c:v>35.42978239</c:v>
                </c:pt>
                <c:pt idx="264">
                  <c:v>35.520900060000002</c:v>
                </c:pt>
                <c:pt idx="265">
                  <c:v>35.619584089999996</c:v>
                </c:pt>
                <c:pt idx="266">
                  <c:v>35.72030505</c:v>
                </c:pt>
                <c:pt idx="267">
                  <c:v>35.820129399999999</c:v>
                </c:pt>
                <c:pt idx="268">
                  <c:v>35.901752590000001</c:v>
                </c:pt>
                <c:pt idx="269">
                  <c:v>35.9485624</c:v>
                </c:pt>
                <c:pt idx="270">
                  <c:v>35.84050912</c:v>
                </c:pt>
                <c:pt idx="271">
                  <c:v>35.54424393</c:v>
                </c:pt>
                <c:pt idx="272">
                  <c:v>35.164951070000001</c:v>
                </c:pt>
                <c:pt idx="273">
                  <c:v>34.908248929999999</c:v>
                </c:pt>
                <c:pt idx="274">
                  <c:v>34.712209970000004</c:v>
                </c:pt>
                <c:pt idx="275">
                  <c:v>35.389700679999997</c:v>
                </c:pt>
                <c:pt idx="276">
                  <c:v>35.19251818</c:v>
                </c:pt>
                <c:pt idx="277">
                  <c:v>35.190974539999999</c:v>
                </c:pt>
                <c:pt idx="278">
                  <c:v>35.208513330000002</c:v>
                </c:pt>
                <c:pt idx="279">
                  <c:v>35.269397169999998</c:v>
                </c:pt>
                <c:pt idx="280">
                  <c:v>35.337733270000001</c:v>
                </c:pt>
                <c:pt idx="281">
                  <c:v>35.290264360000002</c:v>
                </c:pt>
                <c:pt idx="282">
                  <c:v>35.268434480000003</c:v>
                </c:pt>
                <c:pt idx="283">
                  <c:v>35.201492389999999</c:v>
                </c:pt>
                <c:pt idx="284">
                  <c:v>34.94747383</c:v>
                </c:pt>
                <c:pt idx="285">
                  <c:v>34.746064949999997</c:v>
                </c:pt>
                <c:pt idx="286">
                  <c:v>34.575244220000002</c:v>
                </c:pt>
                <c:pt idx="287">
                  <c:v>34.473364500000002</c:v>
                </c:pt>
                <c:pt idx="288">
                  <c:v>34.543223789999999</c:v>
                </c:pt>
                <c:pt idx="289">
                  <c:v>34.651056740000001</c:v>
                </c:pt>
                <c:pt idx="290">
                  <c:v>34.783879759999998</c:v>
                </c:pt>
                <c:pt idx="291">
                  <c:v>34.881755099999999</c:v>
                </c:pt>
                <c:pt idx="292">
                  <c:v>35.00236348</c:v>
                </c:pt>
                <c:pt idx="293">
                  <c:v>35.084903490000002</c:v>
                </c:pt>
                <c:pt idx="294">
                  <c:v>35.070808249999999</c:v>
                </c:pt>
                <c:pt idx="295">
                  <c:v>34.92734583</c:v>
                </c:pt>
                <c:pt idx="296">
                  <c:v>34.6625868</c:v>
                </c:pt>
                <c:pt idx="297">
                  <c:v>34.409996210000003</c:v>
                </c:pt>
                <c:pt idx="298">
                  <c:v>34.22588004</c:v>
                </c:pt>
                <c:pt idx="299">
                  <c:v>34.040150310000001</c:v>
                </c:pt>
                <c:pt idx="300">
                  <c:v>39.720859109999999</c:v>
                </c:pt>
                <c:pt idx="301">
                  <c:v>39.70613539</c:v>
                </c:pt>
                <c:pt idx="302">
                  <c:v>39.751519309999999</c:v>
                </c:pt>
                <c:pt idx="303">
                  <c:v>39.846193390000003</c:v>
                </c:pt>
                <c:pt idx="304">
                  <c:v>39.982008669999999</c:v>
                </c:pt>
                <c:pt idx="305">
                  <c:v>40.115538790000002</c:v>
                </c:pt>
                <c:pt idx="306">
                  <c:v>40.213446959999999</c:v>
                </c:pt>
                <c:pt idx="307">
                  <c:v>40.22620903</c:v>
                </c:pt>
                <c:pt idx="308">
                  <c:v>40.135626690000002</c:v>
                </c:pt>
                <c:pt idx="309">
                  <c:v>39.919998839999998</c:v>
                </c:pt>
                <c:pt idx="310">
                  <c:v>39.643683070000002</c:v>
                </c:pt>
                <c:pt idx="311">
                  <c:v>39.384556850000003</c:v>
                </c:pt>
                <c:pt idx="312">
                  <c:v>39.177577900000003</c:v>
                </c:pt>
                <c:pt idx="313">
                  <c:v>39.091998740000001</c:v>
                </c:pt>
                <c:pt idx="314">
                  <c:v>39.130611029999997</c:v>
                </c:pt>
                <c:pt idx="315">
                  <c:v>39.241291650000001</c:v>
                </c:pt>
                <c:pt idx="316">
                  <c:v>39.356670229999999</c:v>
                </c:pt>
                <c:pt idx="317">
                  <c:v>39.475260830000003</c:v>
                </c:pt>
                <c:pt idx="318">
                  <c:v>39.550319639999998</c:v>
                </c:pt>
                <c:pt idx="319">
                  <c:v>39.550398190000003</c:v>
                </c:pt>
                <c:pt idx="320">
                  <c:v>39.432830289999998</c:v>
                </c:pt>
                <c:pt idx="321">
                  <c:v>39.214519070000001</c:v>
                </c:pt>
                <c:pt idx="322">
                  <c:v>38.936561750000003</c:v>
                </c:pt>
                <c:pt idx="323">
                  <c:v>38.67605992</c:v>
                </c:pt>
                <c:pt idx="324">
                  <c:v>38.437801569999998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C-43F3-AC06-D1A31861B84B}"/>
            </c:ext>
          </c:extLst>
        </c:ser>
        <c:ser>
          <c:idx val="2"/>
          <c:order val="2"/>
          <c:tx>
            <c:strRef>
              <c:f>'Time Series'!$J$4</c:f>
              <c:strCache>
                <c:ptCount val="1"/>
                <c:pt idx="0">
                  <c:v>Selec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0">
                <a:solidFill>
                  <a:schemeClr val="tx1"/>
                </a:solidFill>
              </a:ln>
            </c:spPr>
          </c:marker>
          <c:xVal>
            <c:numRef>
              <c:f>'Time Series'!$J$6:$J$30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'Time Series'!$N$6:$N$330</c:f>
              <c:numCache>
                <c:formatCode>0</c:formatCode>
                <c:ptCount val="325"/>
                <c:pt idx="0">
                  <c:v>35.452833800000001</c:v>
                </c:pt>
                <c:pt idx="1">
                  <c:v>35.436126719999997</c:v>
                </c:pt>
                <c:pt idx="2">
                  <c:v>35.50067833</c:v>
                </c:pt>
                <c:pt idx="3">
                  <c:v>35.624531419999997</c:v>
                </c:pt>
                <c:pt idx="4">
                  <c:v>35.744618899999999</c:v>
                </c:pt>
                <c:pt idx="5">
                  <c:v>35.811765170000001</c:v>
                </c:pt>
                <c:pt idx="6">
                  <c:v>35.782972280000003</c:v>
                </c:pt>
                <c:pt idx="7">
                  <c:v>35.643605819999998</c:v>
                </c:pt>
                <c:pt idx="8">
                  <c:v>35.417115389999999</c:v>
                </c:pt>
                <c:pt idx="9">
                  <c:v>35.15784</c:v>
                </c:pt>
                <c:pt idx="10">
                  <c:v>34.908181919999997</c:v>
                </c:pt>
                <c:pt idx="11">
                  <c:v>33.806381330000001</c:v>
                </c:pt>
                <c:pt idx="12">
                  <c:v>33.526387389999996</c:v>
                </c:pt>
                <c:pt idx="13">
                  <c:v>33.454121659999998</c:v>
                </c:pt>
                <c:pt idx="14">
                  <c:v>33.507655100000001</c:v>
                </c:pt>
                <c:pt idx="15">
                  <c:v>33.642072759999998</c:v>
                </c:pt>
                <c:pt idx="16">
                  <c:v>33.777924849999998</c:v>
                </c:pt>
                <c:pt idx="17">
                  <c:v>33.860947109999998</c:v>
                </c:pt>
                <c:pt idx="18">
                  <c:v>33.843810859999998</c:v>
                </c:pt>
                <c:pt idx="19">
                  <c:v>33.711650599999999</c:v>
                </c:pt>
                <c:pt idx="20">
                  <c:v>33.487632959999999</c:v>
                </c:pt>
                <c:pt idx="21">
                  <c:v>33.227693690000002</c:v>
                </c:pt>
                <c:pt idx="22">
                  <c:v>32.976452289999997</c:v>
                </c:pt>
                <c:pt idx="23">
                  <c:v>32.806265160000002</c:v>
                </c:pt>
                <c:pt idx="24">
                  <c:v>32.792129580000001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C-43F3-AC06-D1A3186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56319"/>
        <c:axId val="997766879"/>
      </c:scatterChart>
      <c:valAx>
        <c:axId val="997756319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766879"/>
        <c:crosses val="autoZero"/>
        <c:crossBetween val="midCat"/>
        <c:majorUnit val="1"/>
      </c:valAx>
      <c:valAx>
        <c:axId val="997766879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756319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4671154561782952E-2"/>
          <c:y val="0.63859998603323864"/>
          <c:w val="0.4625874729210569"/>
          <c:h val="0.1359114648833389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500" b="1"/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193951597915941E-2"/>
          <c:y val="0.19580464276731421"/>
          <c:w val="0.84697197279268521"/>
          <c:h val="0.62983680776457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Series'!$C$4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'Time Series'!$Z$6:$Z$330</c:f>
              <c:numCache>
                <c:formatCode>General</c:formatCode>
                <c:ptCount val="325"/>
                <c:pt idx="0">
                  <c:v>1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</c:numCache>
            </c:numRef>
          </c:xVal>
          <c:yVal>
            <c:numRef>
              <c:f>'Time Series'!$AA$6:$AA$330</c:f>
              <c:numCache>
                <c:formatCode>0</c:formatCode>
                <c:ptCount val="325"/>
                <c:pt idx="0">
                  <c:v>34.567036924</c:v>
                </c:pt>
                <c:pt idx="1">
                  <c:v>34.22329528440001</c:v>
                </c:pt>
                <c:pt idx="2">
                  <c:v>34.562380644400001</c:v>
                </c:pt>
                <c:pt idx="3">
                  <c:v>35.481129602000003</c:v>
                </c:pt>
                <c:pt idx="4">
                  <c:v>34.346292304400002</c:v>
                </c:pt>
                <c:pt idx="5">
                  <c:v>34.051086136399995</c:v>
                </c:pt>
                <c:pt idx="6">
                  <c:v>34.3560558036</c:v>
                </c:pt>
                <c:pt idx="7">
                  <c:v>34.40878588959999</c:v>
                </c:pt>
                <c:pt idx="8">
                  <c:v>34.005728484800002</c:v>
                </c:pt>
                <c:pt idx="9">
                  <c:v>35.593683201600001</c:v>
                </c:pt>
                <c:pt idx="10">
                  <c:v>34.258048972000005</c:v>
                </c:pt>
                <c:pt idx="11">
                  <c:v>34.027117753600002</c:v>
                </c:pt>
                <c:pt idx="12">
                  <c:v>36.503082500799998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C-43F3-AC06-D1A31861B84B}"/>
            </c:ext>
          </c:extLst>
        </c:ser>
        <c:ser>
          <c:idx val="1"/>
          <c:order val="1"/>
          <c:tx>
            <c:strRef>
              <c:f>'Time Series'!$R$4</c:f>
              <c:strCache>
                <c:ptCount val="1"/>
                <c:pt idx="0">
                  <c:v>MOD</c:v>
                </c:pt>
              </c:strCache>
            </c:strRef>
          </c:tx>
          <c:spPr>
            <a:ln>
              <a:solidFill>
                <a:srgbClr val="0070C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0070C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'Time Series'!$Z$6:$Z$330</c:f>
              <c:numCache>
                <c:formatCode>General</c:formatCode>
                <c:ptCount val="325"/>
                <c:pt idx="0">
                  <c:v>1</c:v>
                </c:pt>
                <c:pt idx="1">
                  <c:v>26</c:v>
                </c:pt>
                <c:pt idx="2">
                  <c:v>51</c:v>
                </c:pt>
                <c:pt idx="3">
                  <c:v>76</c:v>
                </c:pt>
                <c:pt idx="4">
                  <c:v>101</c:v>
                </c:pt>
                <c:pt idx="5">
                  <c:v>126</c:v>
                </c:pt>
                <c:pt idx="6">
                  <c:v>151</c:v>
                </c:pt>
                <c:pt idx="7">
                  <c:v>176</c:v>
                </c:pt>
                <c:pt idx="8">
                  <c:v>201</c:v>
                </c:pt>
                <c:pt idx="9">
                  <c:v>226</c:v>
                </c:pt>
                <c:pt idx="10">
                  <c:v>251</c:v>
                </c:pt>
                <c:pt idx="11">
                  <c:v>276</c:v>
                </c:pt>
                <c:pt idx="12">
                  <c:v>301</c:v>
                </c:pt>
              </c:numCache>
            </c:numRef>
          </c:xVal>
          <c:yVal>
            <c:numRef>
              <c:f>'Time Series'!$AB$6:$AB$330</c:f>
              <c:numCache>
                <c:formatCode>0</c:formatCode>
                <c:ptCount val="325"/>
                <c:pt idx="0">
                  <c:v>35.598504476800002</c:v>
                </c:pt>
                <c:pt idx="1">
                  <c:v>35.015201471600008</c:v>
                </c:pt>
                <c:pt idx="2">
                  <c:v>35.110086518399996</c:v>
                </c:pt>
                <c:pt idx="3">
                  <c:v>37.585115398799999</c:v>
                </c:pt>
                <c:pt idx="4">
                  <c:v>35.7485215604</c:v>
                </c:pt>
                <c:pt idx="5">
                  <c:v>34.8805293116</c:v>
                </c:pt>
                <c:pt idx="6">
                  <c:v>34.527217367200002</c:v>
                </c:pt>
                <c:pt idx="7">
                  <c:v>36.444830734799993</c:v>
                </c:pt>
                <c:pt idx="8">
                  <c:v>34.671564089200004</c:v>
                </c:pt>
                <c:pt idx="9">
                  <c:v>37.915924552800007</c:v>
                </c:pt>
                <c:pt idx="10">
                  <c:v>35.838362122000007</c:v>
                </c:pt>
                <c:pt idx="11">
                  <c:v>34.895005028000007</c:v>
                </c:pt>
                <c:pt idx="12">
                  <c:v>39.516707076400003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C-43F3-AC06-D1A31861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56319"/>
        <c:axId val="997766879"/>
      </c:scatterChart>
      <c:scatterChart>
        <c:scatterStyle val="lineMarker"/>
        <c:varyColors val="0"/>
        <c:ser>
          <c:idx val="2"/>
          <c:order val="2"/>
          <c:tx>
            <c:strRef>
              <c:f>'Time Series'!$AE$6</c:f>
              <c:strCache>
                <c:ptCount val="1"/>
                <c:pt idx="0">
                  <c:v>Average | Well | Month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xVal>
            <c:strRef>
              <c:f>'Time Series'!$Y$6:$Y$330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strCache>
            </c:strRef>
          </c:xVal>
          <c:yVal>
            <c:numRef>
              <c:f>'Time Series'!$AB$6:$AB$330</c:f>
              <c:numCache>
                <c:formatCode>0</c:formatCode>
                <c:ptCount val="325"/>
                <c:pt idx="0">
                  <c:v>35.598504476800002</c:v>
                </c:pt>
                <c:pt idx="1">
                  <c:v>35.015201471600008</c:v>
                </c:pt>
                <c:pt idx="2">
                  <c:v>35.110086518399996</c:v>
                </c:pt>
                <c:pt idx="3">
                  <c:v>37.585115398799999</c:v>
                </c:pt>
                <c:pt idx="4">
                  <c:v>35.7485215604</c:v>
                </c:pt>
                <c:pt idx="5">
                  <c:v>34.8805293116</c:v>
                </c:pt>
                <c:pt idx="6">
                  <c:v>34.527217367200002</c:v>
                </c:pt>
                <c:pt idx="7">
                  <c:v>36.444830734799993</c:v>
                </c:pt>
                <c:pt idx="8">
                  <c:v>34.671564089200004</c:v>
                </c:pt>
                <c:pt idx="9">
                  <c:v>37.915924552800007</c:v>
                </c:pt>
                <c:pt idx="10">
                  <c:v>35.838362122000007</c:v>
                </c:pt>
                <c:pt idx="11">
                  <c:v>34.895005028000007</c:v>
                </c:pt>
                <c:pt idx="12">
                  <c:v>39.516707076400003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FB-469C-8D69-D9F82833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73824"/>
        <c:axId val="351666624"/>
      </c:scatterChart>
      <c:valAx>
        <c:axId val="997756319"/>
        <c:scaling>
          <c:orientation val="minMax"/>
          <c:max val="3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766879"/>
        <c:crosses val="autoZero"/>
        <c:crossBetween val="midCat"/>
        <c:majorUnit val="25"/>
      </c:valAx>
      <c:valAx>
        <c:axId val="997766879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7756319"/>
        <c:crosses val="autoZero"/>
        <c:crossBetween val="midCat"/>
      </c:valAx>
      <c:valAx>
        <c:axId val="351666624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351673824"/>
        <c:crosses val="max"/>
        <c:crossBetween val="midCat"/>
      </c:valAx>
      <c:valAx>
        <c:axId val="351673824"/>
        <c:scaling>
          <c:orientation val="minMax"/>
          <c:max val="13"/>
          <c:min val="1"/>
        </c:scaling>
        <c:delete val="0"/>
        <c:axPos val="t"/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 sz="1100" b="1">
                <a:solidFill>
                  <a:sysClr val="windowText" lastClr="000000"/>
                </a:solidFill>
              </a:defRPr>
            </a:pPr>
            <a:endParaRPr lang="LID4096"/>
          </a:p>
        </c:txPr>
        <c:crossAx val="351666624"/>
        <c:crosses val="max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11378533259303739"/>
          <c:y val="0.60428945538475187"/>
          <c:w val="0.7851776668450412"/>
          <c:h val="0.19728594889700987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500" b="1"/>
          </a:pPr>
          <a:endParaRPr lang="LID4096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116416</xdr:colOff>
      <xdr:row>19</xdr:row>
      <xdr:rowOff>148167</xdr:rowOff>
    </xdr:from>
    <xdr:to>
      <xdr:col>37</xdr:col>
      <xdr:colOff>539750</xdr:colOff>
      <xdr:row>39</xdr:row>
      <xdr:rowOff>169333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785CB1C-2CFB-EA9E-E110-1DF7700E86BE}"/>
            </a:ext>
          </a:extLst>
        </xdr:cNvPr>
        <xdr:cNvGrpSpPr>
          <a:grpSpLocks noChangeAspect="1"/>
        </xdr:cNvGrpSpPr>
      </xdr:nvGrpSpPr>
      <xdr:grpSpPr>
        <a:xfrm>
          <a:off x="4402666" y="3767667"/>
          <a:ext cx="10773834" cy="3831166"/>
          <a:chOff x="4402666" y="3767667"/>
          <a:chExt cx="10773834" cy="3831166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4CED14E3-5285-D789-0FE7-42A7FD429E55}"/>
              </a:ext>
            </a:extLst>
          </xdr:cNvPr>
          <xdr:cNvGrpSpPr/>
        </xdr:nvGrpSpPr>
        <xdr:grpSpPr>
          <a:xfrm>
            <a:off x="4402666" y="3767667"/>
            <a:ext cx="10773834" cy="3831166"/>
            <a:chOff x="219737" y="3693583"/>
            <a:chExt cx="12681346" cy="4082974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BC6D00AC-DDD4-D431-1634-3B5517D7AB28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219737" y="3693583"/>
              <a:ext cx="12681346" cy="4082974"/>
              <a:chOff x="1659072" y="3799416"/>
              <a:chExt cx="9235602" cy="337609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DA0E9482-D0D7-94EA-11BF-A414BC53B3E2}"/>
                  </a:ext>
                </a:extLst>
              </xdr:cNvPr>
              <xdr:cNvGrpSpPr>
                <a:grpSpLocks noChangeAspect="1"/>
              </xdr:cNvGrpSpPr>
            </xdr:nvGrpSpPr>
            <xdr:grpSpPr>
              <a:xfrm>
                <a:off x="1659072" y="3799416"/>
                <a:ext cx="9235602" cy="3376094"/>
                <a:chOff x="1472847" y="2635230"/>
                <a:chExt cx="9872084" cy="4138570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54F271C0-015A-46E2-9CA4-236F7C0FA37C}"/>
                    </a:ext>
                  </a:extLst>
                </xdr:cNvPr>
                <xdr:cNvGrpSpPr>
                  <a:grpSpLocks noChangeAspect="1"/>
                </xdr:cNvGrpSpPr>
              </xdr:nvGrpSpPr>
              <xdr:grpSpPr>
                <a:xfrm>
                  <a:off x="1472847" y="2635230"/>
                  <a:ext cx="4938640" cy="4138570"/>
                  <a:chOff x="-7461568" y="8703341"/>
                  <a:chExt cx="4788763" cy="5476638"/>
                </a:xfrm>
              </xdr:grpSpPr>
              <xdr:graphicFrame macro="">
                <xdr:nvGraphicFramePr>
                  <xdr:cNvPr id="4" name="Chart 3">
                    <a:extLst>
                      <a:ext uri="{FF2B5EF4-FFF2-40B4-BE49-F238E27FC236}">
                        <a16:creationId xmlns:a16="http://schemas.microsoft.com/office/drawing/2014/main" id="{5B0290CE-A9FC-2B3A-F544-5D8949ED49B9}"/>
                      </a:ext>
                    </a:extLst>
                  </xdr:cNvPr>
                  <xdr:cNvGraphicFramePr/>
                </xdr:nvGraphicFramePr>
                <xdr:xfrm>
                  <a:off x="-7461568" y="8703341"/>
                  <a:ext cx="4787890" cy="2741042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graphicFrame macro="">
                <xdr:nvGraphicFramePr>
                  <xdr:cNvPr id="6" name="Chart 5">
                    <a:extLst>
                      <a:ext uri="{FF2B5EF4-FFF2-40B4-BE49-F238E27FC236}">
                        <a16:creationId xmlns:a16="http://schemas.microsoft.com/office/drawing/2014/main" id="{FB942BAB-00EE-A280-DF70-25499029D080}"/>
                      </a:ext>
                    </a:extLst>
                  </xdr:cNvPr>
                  <xdr:cNvGraphicFramePr/>
                </xdr:nvGraphicFramePr>
                <xdr:xfrm>
                  <a:off x="-7458965" y="11436777"/>
                  <a:ext cx="4786160" cy="2743202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2"/>
                  </a:graphicData>
                </a:graphic>
              </xdr:graphicFrame>
            </xdr:grpSp>
            <xdr:graphicFrame macro="">
              <xdr:nvGraphicFramePr>
                <xdr:cNvPr id="7" name="Chart 6">
                  <a:extLst>
                    <a:ext uri="{FF2B5EF4-FFF2-40B4-BE49-F238E27FC236}">
                      <a16:creationId xmlns:a16="http://schemas.microsoft.com/office/drawing/2014/main" id="{27960C71-A1F8-496E-AC28-775179057247}"/>
                    </a:ext>
                  </a:extLst>
                </xdr:cNvPr>
                <xdr:cNvGraphicFramePr>
                  <a:graphicFrameLocks noChangeAspect="1"/>
                </xdr:cNvGraphicFramePr>
              </xdr:nvGraphicFramePr>
              <xdr:xfrm>
                <a:off x="6407192" y="2635230"/>
                <a:ext cx="4937739" cy="207134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</xdr:grpSp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43D79D21-C383-47DD-9BFB-D50845BF2A5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275915" y="5483425"/>
              <a:ext cx="4617720" cy="16897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D8CCEFB-C8C5-8131-FCB4-3C92622EBFF0}"/>
                </a:ext>
              </a:extLst>
            </xdr:cNvPr>
            <xdr:cNvSpPr txBox="1"/>
          </xdr:nvSpPr>
          <xdr:spPr>
            <a:xfrm>
              <a:off x="4254501" y="6942667"/>
              <a:ext cx="2032000" cy="698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sz="1500" b="1"/>
                <a:t>∑ RES (MED_MOD)</a:t>
              </a:r>
              <a:endParaRPr lang="LID4096" sz="1500" b="1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5735A385-B4C9-4E4E-B358-7A83F4686ED1}"/>
              </a:ext>
            </a:extLst>
          </xdr:cNvPr>
          <xdr:cNvSpPr txBox="1"/>
        </xdr:nvSpPr>
        <xdr:spPr>
          <a:xfrm>
            <a:off x="4921250" y="4995333"/>
            <a:ext cx="1726349" cy="33792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/>
          <a:lstStyle/>
          <a:p>
            <a:pPr algn="ctr"/>
            <a:r>
              <a:rPr lang="en-US" sz="1500" b="1"/>
              <a:t>12 Wells | 02 years</a:t>
            </a:r>
            <a:endParaRPr lang="LID4096" sz="15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4E7C-12B4-40E6-957C-034308A05C3E}">
  <dimension ref="A1:BA805"/>
  <sheetViews>
    <sheetView tabSelected="1" zoomScale="90" zoomScaleNormal="90" workbookViewId="0">
      <pane ySplit="11595" topLeftCell="A329"/>
      <selection activeCell="V15" sqref="V15"/>
      <selection pane="bottomLeft" activeCell="AB331" sqref="AB331"/>
    </sheetView>
  </sheetViews>
  <sheetFormatPr defaultRowHeight="15" x14ac:dyDescent="0.25"/>
  <cols>
    <col min="1" max="1" width="2.28515625" style="5" customWidth="1"/>
    <col min="2" max="2" width="8.28515625" style="28" customWidth="1"/>
    <col min="3" max="3" width="8.28515625" style="5" customWidth="1"/>
    <col min="4" max="4" width="2.85546875" style="8" customWidth="1"/>
    <col min="5" max="5" width="8.5703125" style="5" customWidth="1"/>
    <col min="6" max="6" width="2.28515625" style="11" customWidth="1"/>
    <col min="7" max="8" width="6.5703125" style="12" customWidth="1"/>
    <col min="9" max="9" width="8.28515625" style="24" customWidth="1"/>
    <col min="10" max="10" width="4" style="28" customWidth="1"/>
    <col min="11" max="13" width="2.28515625" style="28" customWidth="1"/>
    <col min="14" max="14" width="6.42578125" style="14" customWidth="1"/>
    <col min="15" max="15" width="1.28515625" style="14" customWidth="1"/>
    <col min="16" max="16" width="8.28515625" style="13" customWidth="1"/>
    <col min="17" max="17" width="10.28515625" style="28" customWidth="1"/>
    <col min="18" max="18" width="8.28515625" style="5" customWidth="1"/>
    <col min="19" max="19" width="5" style="24" customWidth="1"/>
    <col min="20" max="20" width="2.28515625" style="5" customWidth="1"/>
    <col min="21" max="21" width="3.140625" style="28" customWidth="1"/>
    <col min="22" max="22" width="4.140625" style="28" customWidth="1"/>
    <col min="23" max="24" width="2.28515625" style="28" customWidth="1"/>
    <col min="25" max="25" width="5.140625" style="8" customWidth="1"/>
    <col min="26" max="26" width="3.42578125" style="8" customWidth="1"/>
    <col min="27" max="27" width="2.7109375" style="8" customWidth="1"/>
    <col min="28" max="28" width="3.42578125" style="8" customWidth="1"/>
    <col min="29" max="29" width="3.7109375" style="8" customWidth="1"/>
    <col min="30" max="30" width="12.85546875" style="5" customWidth="1"/>
    <col min="31" max="31" width="7.5703125" style="5" customWidth="1"/>
    <col min="32" max="32" width="7.85546875" style="5" customWidth="1"/>
    <col min="33" max="53" width="11" style="5" customWidth="1"/>
    <col min="54" max="16384" width="9.140625" style="5"/>
  </cols>
  <sheetData>
    <row r="1" spans="1:53" x14ac:dyDescent="0.25">
      <c r="A1" s="1"/>
      <c r="B1" s="21"/>
      <c r="C1" s="1"/>
      <c r="D1" s="1"/>
      <c r="E1" s="1"/>
      <c r="F1" s="1"/>
      <c r="G1" s="1"/>
      <c r="H1" s="1"/>
      <c r="I1" s="22"/>
      <c r="J1" s="21"/>
      <c r="K1" s="21"/>
      <c r="L1" s="21"/>
      <c r="M1" s="21"/>
      <c r="N1" s="1"/>
      <c r="O1" s="1"/>
      <c r="P1" s="1"/>
      <c r="Q1" s="21"/>
      <c r="R1" s="1"/>
      <c r="S1" s="21"/>
      <c r="T1" s="1"/>
      <c r="U1" s="21"/>
      <c r="V1" s="21"/>
      <c r="W1" s="21"/>
      <c r="X1" s="21"/>
      <c r="Y1" s="2"/>
      <c r="Z1" s="2"/>
      <c r="AA1" s="2"/>
      <c r="AB1" s="2"/>
      <c r="AC1" s="2"/>
      <c r="AD1" s="1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25">
      <c r="A2" s="1"/>
      <c r="B2" s="21"/>
      <c r="C2" s="1"/>
      <c r="D2" s="1"/>
      <c r="E2" s="1"/>
      <c r="F2" s="1"/>
      <c r="G2" s="1"/>
      <c r="H2" s="1"/>
      <c r="I2" s="22"/>
      <c r="J2" s="21"/>
      <c r="K2" s="21"/>
      <c r="L2" s="21"/>
      <c r="M2" s="21"/>
      <c r="N2" s="1"/>
      <c r="O2" s="1"/>
      <c r="P2" s="1"/>
      <c r="Q2" s="1"/>
      <c r="R2" s="1"/>
      <c r="S2" s="21"/>
      <c r="T2" s="1"/>
      <c r="U2" s="21"/>
      <c r="V2" s="21"/>
      <c r="W2" s="21"/>
      <c r="X2" s="21"/>
      <c r="Y2" s="2"/>
      <c r="Z2" s="2"/>
      <c r="AA2" s="2"/>
      <c r="AB2" s="2"/>
      <c r="AC2" s="2"/>
      <c r="AD2" s="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s="1"/>
      <c r="B3" s="35" t="str">
        <f>B6</f>
        <v>oname:heads.csv_otype:lst_usecol:trgw-0-13-10_time:3652.5</v>
      </c>
      <c r="C3" s="26"/>
      <c r="D3" s="26"/>
      <c r="E3" s="26"/>
      <c r="F3" s="26"/>
      <c r="G3" s="26"/>
      <c r="H3" s="26"/>
      <c r="I3" s="49">
        <f>MAX(K6:K330)</f>
        <v>13</v>
      </c>
      <c r="J3" s="47" t="s">
        <v>365</v>
      </c>
      <c r="K3" s="21"/>
      <c r="L3" s="21"/>
      <c r="M3" s="21"/>
      <c r="N3" s="1"/>
      <c r="O3" s="1"/>
      <c r="P3" s="26"/>
      <c r="Q3" s="26" t="str">
        <f>Q6</f>
        <v>trgw-0-13-10</v>
      </c>
      <c r="R3" s="26"/>
      <c r="S3" s="35"/>
      <c r="T3" s="1"/>
      <c r="U3" s="21"/>
      <c r="V3" s="21"/>
      <c r="W3" s="21"/>
      <c r="X3" s="21"/>
      <c r="Y3" s="2"/>
      <c r="Z3" s="2"/>
      <c r="AA3" s="2"/>
      <c r="AB3" s="2"/>
      <c r="AC3" s="2"/>
      <c r="AD3" s="1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s="1"/>
      <c r="B4" s="2">
        <f>COUNTA(B6:B330)</f>
        <v>325</v>
      </c>
      <c r="C4" s="18" t="s">
        <v>1</v>
      </c>
      <c r="D4" s="1"/>
      <c r="E4" s="1"/>
      <c r="F4" s="1"/>
      <c r="G4" s="17">
        <f>I4</f>
        <v>39448</v>
      </c>
      <c r="H4" s="17">
        <v>30</v>
      </c>
      <c r="I4" s="23">
        <v>39448</v>
      </c>
      <c r="J4" s="48" t="s">
        <v>366</v>
      </c>
      <c r="K4" s="21"/>
      <c r="L4" s="21"/>
      <c r="M4" s="21"/>
      <c r="N4" s="40" t="s">
        <v>368</v>
      </c>
      <c r="O4" s="1"/>
      <c r="P4" s="1"/>
      <c r="Q4" s="21"/>
      <c r="R4" s="18" t="s">
        <v>0</v>
      </c>
      <c r="S4" s="20" t="s">
        <v>359</v>
      </c>
      <c r="T4" s="1"/>
      <c r="U4" s="21"/>
      <c r="V4" s="21"/>
      <c r="W4" s="41"/>
      <c r="X4" s="41"/>
      <c r="Y4" s="42"/>
      <c r="Z4" s="42"/>
      <c r="AA4" s="43" t="str">
        <f>C4</f>
        <v>MED</v>
      </c>
      <c r="AB4" s="44" t="str">
        <f>R4</f>
        <v>MOD</v>
      </c>
      <c r="AC4" s="42"/>
      <c r="AD4" s="42"/>
      <c r="AE4" s="19"/>
      <c r="AF4" s="19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s="1"/>
      <c r="B5" s="30"/>
      <c r="C5" s="15" t="s">
        <v>3</v>
      </c>
      <c r="D5" s="6" t="s">
        <v>364</v>
      </c>
      <c r="E5" s="6" t="s">
        <v>4</v>
      </c>
      <c r="F5" s="1"/>
      <c r="G5" s="7"/>
      <c r="H5" s="55">
        <f>MAX(H6:H330)/H4</f>
        <v>24.366666666666667</v>
      </c>
      <c r="I5" s="55">
        <f>H5/2</f>
        <v>12.183333333333334</v>
      </c>
      <c r="J5" s="22" t="s">
        <v>2</v>
      </c>
      <c r="K5" s="22" t="s">
        <v>2</v>
      </c>
      <c r="L5" s="22" t="s">
        <v>2</v>
      </c>
      <c r="M5" s="21" t="s">
        <v>2</v>
      </c>
      <c r="N5" s="40">
        <v>7</v>
      </c>
      <c r="O5" s="1"/>
      <c r="P5" s="6" t="s">
        <v>5</v>
      </c>
      <c r="Q5" s="6" t="s">
        <v>6</v>
      </c>
      <c r="R5" s="15" t="s">
        <v>7</v>
      </c>
      <c r="S5" s="21"/>
      <c r="T5" s="1"/>
      <c r="U5" s="22">
        <v>30</v>
      </c>
      <c r="V5" s="22">
        <v>0</v>
      </c>
      <c r="W5" s="22" t="s">
        <v>2</v>
      </c>
      <c r="X5" s="21">
        <f>MAX(W6:W330)</f>
        <v>13</v>
      </c>
      <c r="Y5" s="46">
        <f>ROW()</f>
        <v>5</v>
      </c>
      <c r="Z5" s="46">
        <v>25</v>
      </c>
      <c r="AA5" s="46" t="s">
        <v>361</v>
      </c>
      <c r="AB5" s="46" t="s">
        <v>362</v>
      </c>
      <c r="AC5" s="46" t="s">
        <v>363</v>
      </c>
      <c r="AD5" s="46"/>
      <c r="AE5" s="19">
        <v>3</v>
      </c>
      <c r="AF5" s="19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s="1"/>
      <c r="B6" s="30" t="s">
        <v>8</v>
      </c>
      <c r="C6" s="27">
        <v>34.79735823</v>
      </c>
      <c r="D6" s="8">
        <v>1</v>
      </c>
      <c r="E6" s="16" t="s">
        <v>9</v>
      </c>
      <c r="F6" s="3" t="s">
        <v>360</v>
      </c>
      <c r="G6" s="9">
        <f>P6+$G$4</f>
        <v>43100.5</v>
      </c>
      <c r="H6" s="53">
        <f>IF(P6-MIN($P$6:$P$330)=0,1,P6-MIN($P$6:$P$330))</f>
        <v>1</v>
      </c>
      <c r="I6" s="34">
        <f>G6</f>
        <v>43100.5</v>
      </c>
      <c r="J6" s="54">
        <f>IF(H6=1,1,J5+1)</f>
        <v>1</v>
      </c>
      <c r="K6" s="24">
        <f>IF(H6=1,MAX(K$5:K5)+1,K5)</f>
        <v>1</v>
      </c>
      <c r="L6" s="24" t="str">
        <f>IF(K6=N$5,ROW()-ROW(L$5),"")</f>
        <v/>
      </c>
      <c r="M6" s="24" t="str">
        <f>IF(K6=N$5,IF(J6=1,1,M5+1),"")</f>
        <v/>
      </c>
      <c r="N6" s="33">
        <f>IF(K6=1,INDEX($C$6:$C$330,MATCH(J6,$M$6:$M$330,0),1),"")</f>
        <v>35.452833800000001</v>
      </c>
      <c r="O6" s="1"/>
      <c r="P6" s="25">
        <v>3652.5</v>
      </c>
      <c r="Q6" s="28" t="s">
        <v>10</v>
      </c>
      <c r="R6" s="27">
        <v>35.880167729999997</v>
      </c>
      <c r="S6" s="36">
        <f>ABS(R6-C6)</f>
        <v>1.0828094999999962</v>
      </c>
      <c r="T6" s="10"/>
      <c r="U6" s="29">
        <f>(P6-MIN($P$6:$P$330))/$U$5</f>
        <v>0</v>
      </c>
      <c r="V6" s="29">
        <f t="shared" ref="V6:V71" si="0">V5+1</f>
        <v>1</v>
      </c>
      <c r="W6" s="24">
        <f>IF(U6=0,MAX(W$5:W5)+1,0)</f>
        <v>1</v>
      </c>
      <c r="X6" s="24">
        <f>IF(W6=0,X5,W6)</f>
        <v>1</v>
      </c>
      <c r="Y6" s="50">
        <f>IF(ROW()-$Y$5&lt;=$X$5,ROW()-$Y$5,"")</f>
        <v>1</v>
      </c>
      <c r="Z6" s="31">
        <v>1</v>
      </c>
      <c r="AA6" s="32">
        <f>IF(ISNUMBER($Y6),AVERAGEIF($X$6:$X$330,"="&amp;$Y6,$C$6:$C$330),"")</f>
        <v>34.567036924</v>
      </c>
      <c r="AB6" s="32">
        <f>IF(ISNUMBER($Y6),AVERAGEIF($X$6:$X$330,"="&amp;$Y6,$R$6:$R$330),"")</f>
        <v>35.598504476800002</v>
      </c>
      <c r="AC6" s="52">
        <f>IF(ISNUMBER($Y6),SUMIF($X$6:$X$330,"="&amp;$Y6,$S$6:$S$330),"")</f>
        <v>25.786688820000009</v>
      </c>
      <c r="AD6" s="51" t="str">
        <f>INDEX($Q$6:$Q$330,MATCH(Y6,$W$6:$W$330,0),1)</f>
        <v>trgw-0-13-10</v>
      </c>
      <c r="AE6" s="34" t="s">
        <v>367</v>
      </c>
      <c r="AF6" s="34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s="1"/>
      <c r="B7" s="30" t="s">
        <v>11</v>
      </c>
      <c r="C7" s="27">
        <v>34.76849387</v>
      </c>
      <c r="D7" s="8">
        <v>1</v>
      </c>
      <c r="E7" s="16" t="s">
        <v>9</v>
      </c>
      <c r="F7" s="3" t="s">
        <v>360</v>
      </c>
      <c r="G7" s="9">
        <f>P7+$G$4</f>
        <v>43131.5</v>
      </c>
      <c r="H7" s="53">
        <f t="shared" ref="H7:H70" si="1">IF(P7-MIN($P$6:$P$330)=0,1,P7-MIN($P$6:$P$330))</f>
        <v>31</v>
      </c>
      <c r="I7" s="34">
        <f>G7</f>
        <v>43131.5</v>
      </c>
      <c r="J7" s="54">
        <f t="shared" ref="J7:J70" si="2">IF(H7=1,1,J6+1)</f>
        <v>2</v>
      </c>
      <c r="K7" s="29">
        <f>IF(H7=1,MAX(K$5:K6)+1,K6)</f>
        <v>1</v>
      </c>
      <c r="L7" s="24" t="str">
        <f>IF(K7=N$5,ROW()-ROW(L$5),"")</f>
        <v/>
      </c>
      <c r="M7" s="24" t="str">
        <f>IF(K7=N$5,IF(J7=1,1,M6+1),"")</f>
        <v/>
      </c>
      <c r="N7" s="33">
        <f>IF(K7=1,INDEX($C$6:$C$330,MATCH(J7,$M$6:$M$330,0),1),"")</f>
        <v>35.436126719999997</v>
      </c>
      <c r="O7" s="1"/>
      <c r="P7" s="25">
        <v>3683.5</v>
      </c>
      <c r="Q7" s="28" t="s">
        <v>10</v>
      </c>
      <c r="R7" s="27">
        <v>35.786773500000002</v>
      </c>
      <c r="S7" s="36">
        <f>ABS(R7-C7)</f>
        <v>1.0182796300000021</v>
      </c>
      <c r="T7" s="10"/>
      <c r="U7" s="29">
        <f>(P7-MIN($P$6:$P$330))/$U$5</f>
        <v>1.0333333333333334</v>
      </c>
      <c r="V7" s="29">
        <f t="shared" si="0"/>
        <v>2</v>
      </c>
      <c r="W7" s="24">
        <f>IF(U7=0,MAX(W$5:W6)+1,0)</f>
        <v>0</v>
      </c>
      <c r="X7" s="24">
        <f>IF(W7=0,X6,W7)</f>
        <v>1</v>
      </c>
      <c r="Y7" s="50">
        <f>IF(ROW()-$Y$5&lt;=$X$5,ROW()-$Y$5,"")</f>
        <v>2</v>
      </c>
      <c r="Z7" s="31">
        <f>Z6+$Z$5</f>
        <v>26</v>
      </c>
      <c r="AA7" s="32">
        <f>IF(ISNUMBER($Y7),AVERAGEIF($X$6:$X$330,"="&amp;$Y7,$C$6:$C$330),"")</f>
        <v>34.22329528440001</v>
      </c>
      <c r="AB7" s="32">
        <f t="shared" ref="AB7:AB18" si="3">IF(ISNUMBER($Y7),AVERAGEIF($X$6:$X$330,"="&amp;$Y7,$R$6:$R$330),"")</f>
        <v>35.015201471600008</v>
      </c>
      <c r="AC7" s="52">
        <f t="shared" ref="AC7:AC18" si="4">IF(ISNUMBER($Y7),SUMIF($X$6:$X$330,"="&amp;$Y7,$S$6:$S$330),"")</f>
        <v>19.797654679999987</v>
      </c>
      <c r="AD7" s="51" t="str">
        <f t="shared" ref="AD7:AD18" si="5">INDEX($Q$6:$Q$330,MATCH(Y7,$W$6:$W$330,0),1)</f>
        <v>trgw-0-15-16</v>
      </c>
      <c r="AE7" s="34">
        <f t="shared" ref="AE7:AE18" si="6">INDEX($G$6:$I$330,MATCH(Y7,$W$6:$W$330,0),AE$5)</f>
        <v>43100.5</v>
      </c>
      <c r="AF7" s="34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s="1"/>
      <c r="B8" s="30" t="s">
        <v>12</v>
      </c>
      <c r="C8" s="27">
        <v>34.821230450000002</v>
      </c>
      <c r="D8" s="8">
        <v>1</v>
      </c>
      <c r="E8" s="16" t="s">
        <v>9</v>
      </c>
      <c r="F8" s="3" t="s">
        <v>360</v>
      </c>
      <c r="G8" s="9">
        <f>P8+$G$4</f>
        <v>43160.5</v>
      </c>
      <c r="H8" s="53">
        <f t="shared" si="1"/>
        <v>60</v>
      </c>
      <c r="I8" s="34">
        <f>G8</f>
        <v>43160.5</v>
      </c>
      <c r="J8" s="54">
        <f t="shared" si="2"/>
        <v>3</v>
      </c>
      <c r="K8" s="29">
        <f>IF(H8=1,MAX(K$5:K7)+1,K7)</f>
        <v>1</v>
      </c>
      <c r="L8" s="24" t="str">
        <f>IF(K8=N$5,ROW()-ROW(L$5),"")</f>
        <v/>
      </c>
      <c r="M8" s="24" t="str">
        <f>IF(K8=N$5,IF(J8=1,1,M7+1),"")</f>
        <v/>
      </c>
      <c r="N8" s="33">
        <f>IF(K8=1,INDEX($C$6:$C$330,MATCH(J8,$M$6:$M$330,0),1),"")</f>
        <v>35.50067833</v>
      </c>
      <c r="O8" s="1"/>
      <c r="P8" s="25">
        <v>3712.5</v>
      </c>
      <c r="Q8" s="28" t="s">
        <v>10</v>
      </c>
      <c r="R8" s="27">
        <v>35.78463464</v>
      </c>
      <c r="S8" s="36">
        <f>ABS(R8-C8)</f>
        <v>0.96340418999999855</v>
      </c>
      <c r="T8" s="10"/>
      <c r="U8" s="29">
        <f>(P8-MIN($P$6:$P$330))/$U$5</f>
        <v>2</v>
      </c>
      <c r="V8" s="29">
        <f t="shared" si="0"/>
        <v>3</v>
      </c>
      <c r="W8" s="24">
        <f>IF(U8=0,MAX(W$5:W7)+1,0)</f>
        <v>0</v>
      </c>
      <c r="X8" s="24">
        <f t="shared" ref="X8:X71" si="7">IF(W8=0,X7,W8)</f>
        <v>1</v>
      </c>
      <c r="Y8" s="50">
        <f>IF(ROW()-$Y$5&lt;=$X$5,ROW()-$Y$5,"")</f>
        <v>3</v>
      </c>
      <c r="Z8" s="31">
        <f t="shared" ref="Z8:Z18" si="8">Z7+$Z$5</f>
        <v>51</v>
      </c>
      <c r="AA8" s="32">
        <f>IF(ISNUMBER($Y8),AVERAGEIF($X$6:$X$330,"="&amp;$Y8,$C$6:$C$330),"")</f>
        <v>34.562380644400001</v>
      </c>
      <c r="AB8" s="32">
        <f t="shared" si="3"/>
        <v>35.110086518399996</v>
      </c>
      <c r="AC8" s="52">
        <f t="shared" si="4"/>
        <v>13.692646850000003</v>
      </c>
      <c r="AD8" s="51" t="str">
        <f t="shared" si="5"/>
        <v>trgw-0-2-15</v>
      </c>
      <c r="AE8" s="34">
        <f t="shared" si="6"/>
        <v>43100.5</v>
      </c>
      <c r="AF8" s="34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s="1"/>
      <c r="B9" s="30" t="s">
        <v>13</v>
      </c>
      <c r="C9" s="27">
        <v>34.920982850000001</v>
      </c>
      <c r="D9" s="8">
        <v>1</v>
      </c>
      <c r="E9" s="16" t="s">
        <v>9</v>
      </c>
      <c r="F9" s="3" t="s">
        <v>360</v>
      </c>
      <c r="G9" s="9">
        <f>P9+$G$4</f>
        <v>43191.5</v>
      </c>
      <c r="H9" s="53">
        <f t="shared" si="1"/>
        <v>91</v>
      </c>
      <c r="I9" s="34">
        <f>G9</f>
        <v>43191.5</v>
      </c>
      <c r="J9" s="54">
        <f t="shared" si="2"/>
        <v>4</v>
      </c>
      <c r="K9" s="29">
        <f>IF(H9=1,MAX(K$5:K8)+1,K8)</f>
        <v>1</v>
      </c>
      <c r="L9" s="24" t="str">
        <f>IF(K9=N$5,ROW()-ROW(L$5),"")</f>
        <v/>
      </c>
      <c r="M9" s="24" t="str">
        <f>IF(K9=N$5,IF(J9=1,1,M8+1),"")</f>
        <v/>
      </c>
      <c r="N9" s="33">
        <f>IF(K9=1,INDEX($C$6:$C$330,MATCH(J9,$M$6:$M$330,0),1),"")</f>
        <v>35.624531419999997</v>
      </c>
      <c r="O9" s="1"/>
      <c r="P9" s="25">
        <v>3743.5</v>
      </c>
      <c r="Q9" s="28" t="s">
        <v>10</v>
      </c>
      <c r="R9" s="27">
        <v>35.818438970000003</v>
      </c>
      <c r="S9" s="36">
        <f>ABS(R9-C9)</f>
        <v>0.89745612000000108</v>
      </c>
      <c r="T9" s="10"/>
      <c r="U9" s="29">
        <f>(P9-MIN($P$6:$P$330))/$U$5</f>
        <v>3.0333333333333332</v>
      </c>
      <c r="V9" s="29">
        <f t="shared" si="0"/>
        <v>4</v>
      </c>
      <c r="W9" s="24">
        <f>IF(U9=0,MAX(W$5:W8)+1,0)</f>
        <v>0</v>
      </c>
      <c r="X9" s="24">
        <f t="shared" si="7"/>
        <v>1</v>
      </c>
      <c r="Y9" s="50">
        <f>IF(ROW()-$Y$5&lt;=$X$5,ROW()-$Y$5,"")</f>
        <v>4</v>
      </c>
      <c r="Z9" s="31">
        <f t="shared" si="8"/>
        <v>76</v>
      </c>
      <c r="AA9" s="32">
        <f>IF(ISNUMBER($Y9),AVERAGEIF($X$6:$X$330,"="&amp;$Y9,$C$6:$C$330),"")</f>
        <v>35.481129602000003</v>
      </c>
      <c r="AB9" s="32">
        <f t="shared" si="3"/>
        <v>37.585115398799999</v>
      </c>
      <c r="AC9" s="52">
        <f t="shared" si="4"/>
        <v>52.599644920000003</v>
      </c>
      <c r="AD9" s="51" t="str">
        <f t="shared" si="5"/>
        <v>trgw-0-2-9</v>
      </c>
      <c r="AE9" s="34">
        <f t="shared" si="6"/>
        <v>43100.5</v>
      </c>
      <c r="AF9" s="3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s="1"/>
      <c r="B10" s="30" t="s">
        <v>14</v>
      </c>
      <c r="C10" s="27">
        <v>35.008383000000002</v>
      </c>
      <c r="D10" s="8">
        <v>1</v>
      </c>
      <c r="E10" s="16" t="s">
        <v>9</v>
      </c>
      <c r="F10" s="3" t="s">
        <v>360</v>
      </c>
      <c r="G10" s="9">
        <f>P10+$G$4</f>
        <v>43221.5</v>
      </c>
      <c r="H10" s="53">
        <f t="shared" si="1"/>
        <v>121</v>
      </c>
      <c r="I10" s="34">
        <f>G10</f>
        <v>43221.5</v>
      </c>
      <c r="J10" s="54">
        <f t="shared" si="2"/>
        <v>5</v>
      </c>
      <c r="K10" s="29">
        <f>IF(H10=1,MAX(K$5:K9)+1,K9)</f>
        <v>1</v>
      </c>
      <c r="L10" s="24" t="str">
        <f>IF(K10=N$5,ROW()-ROW(L$5),"")</f>
        <v/>
      </c>
      <c r="M10" s="24" t="str">
        <f>IF(K10=N$5,IF(J10=1,1,M9+1),"")</f>
        <v/>
      </c>
      <c r="N10" s="33">
        <f>IF(K10=1,INDEX($C$6:$C$330,MATCH(J10,$M$6:$M$330,0),1),"")</f>
        <v>35.744618899999999</v>
      </c>
      <c r="O10" s="1"/>
      <c r="P10" s="25">
        <v>3773.5</v>
      </c>
      <c r="Q10" s="28" t="s">
        <v>10</v>
      </c>
      <c r="R10" s="27">
        <v>35.887257259999998</v>
      </c>
      <c r="S10" s="36">
        <f>ABS(R10-C10)</f>
        <v>0.87887425999999635</v>
      </c>
      <c r="T10" s="10"/>
      <c r="U10" s="29">
        <f>(P10-MIN($P$6:$P$330))/$U$5</f>
        <v>4.0333333333333332</v>
      </c>
      <c r="V10" s="29">
        <f t="shared" si="0"/>
        <v>5</v>
      </c>
      <c r="W10" s="24">
        <f>IF(U10=0,MAX(W$5:W9)+1,0)</f>
        <v>0</v>
      </c>
      <c r="X10" s="24">
        <f t="shared" si="7"/>
        <v>1</v>
      </c>
      <c r="Y10" s="50">
        <f>IF(ROW()-$Y$5&lt;=$X$5,ROW()-$Y$5,"")</f>
        <v>5</v>
      </c>
      <c r="Z10" s="31">
        <f t="shared" si="8"/>
        <v>101</v>
      </c>
      <c r="AA10" s="32">
        <f>IF(ISNUMBER($Y10),AVERAGEIF($X$6:$X$330,"="&amp;$Y10,$C$6:$C$330),"")</f>
        <v>34.346292304400002</v>
      </c>
      <c r="AB10" s="32">
        <f t="shared" si="3"/>
        <v>35.7485215604</v>
      </c>
      <c r="AC10" s="52">
        <f t="shared" si="4"/>
        <v>35.055731399999985</v>
      </c>
      <c r="AD10" s="51" t="str">
        <f t="shared" si="5"/>
        <v>trgw-0-21-10</v>
      </c>
      <c r="AE10" s="34">
        <f t="shared" si="6"/>
        <v>43100.5</v>
      </c>
      <c r="AF10" s="34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5">
      <c r="A11" s="1"/>
      <c r="B11" s="30" t="s">
        <v>15</v>
      </c>
      <c r="C11" s="27">
        <v>35.042354369999998</v>
      </c>
      <c r="D11" s="8">
        <v>1</v>
      </c>
      <c r="E11" s="16" t="s">
        <v>9</v>
      </c>
      <c r="F11" s="3" t="s">
        <v>360</v>
      </c>
      <c r="G11" s="9">
        <f>P11+$G$4</f>
        <v>43252.5</v>
      </c>
      <c r="H11" s="53">
        <f t="shared" si="1"/>
        <v>152</v>
      </c>
      <c r="I11" s="34">
        <f>G11</f>
        <v>43252.5</v>
      </c>
      <c r="J11" s="54">
        <f t="shared" si="2"/>
        <v>6</v>
      </c>
      <c r="K11" s="29">
        <f>IF(H11=1,MAX(K$5:K10)+1,K10)</f>
        <v>1</v>
      </c>
      <c r="L11" s="24" t="str">
        <f>IF(K11=N$5,ROW()-ROW(L$5),"")</f>
        <v/>
      </c>
      <c r="M11" s="24" t="str">
        <f>IF(K11=N$5,IF(J11=1,1,M10+1),"")</f>
        <v/>
      </c>
      <c r="N11" s="33">
        <f>IF(K11=1,INDEX($C$6:$C$330,MATCH(J11,$M$6:$M$330,0),1),"")</f>
        <v>35.811765170000001</v>
      </c>
      <c r="O11" s="1"/>
      <c r="P11" s="25">
        <v>3804.5</v>
      </c>
      <c r="Q11" s="28" t="s">
        <v>10</v>
      </c>
      <c r="R11" s="27">
        <v>35.935673919999999</v>
      </c>
      <c r="S11" s="36">
        <f>ABS(R11-C11)</f>
        <v>0.89331955000000107</v>
      </c>
      <c r="T11" s="10"/>
      <c r="U11" s="29">
        <f>(P11-MIN($P$6:$P$330))/$U$5</f>
        <v>5.0666666666666664</v>
      </c>
      <c r="V11" s="29">
        <f t="shared" si="0"/>
        <v>6</v>
      </c>
      <c r="W11" s="24">
        <f>IF(U11=0,MAX(W$5:W10)+1,0)</f>
        <v>0</v>
      </c>
      <c r="X11" s="24">
        <f t="shared" si="7"/>
        <v>1</v>
      </c>
      <c r="Y11" s="50">
        <f>IF(ROW()-$Y$5&lt;=$X$5,ROW()-$Y$5,"")</f>
        <v>6</v>
      </c>
      <c r="Z11" s="31">
        <f t="shared" si="8"/>
        <v>126</v>
      </c>
      <c r="AA11" s="32">
        <f>IF(ISNUMBER($Y11),AVERAGEIF($X$6:$X$330,"="&amp;$Y11,$C$6:$C$330),"")</f>
        <v>34.051086136399995</v>
      </c>
      <c r="AB11" s="32">
        <f t="shared" si="3"/>
        <v>34.8805293116</v>
      </c>
      <c r="AC11" s="52">
        <f t="shared" si="4"/>
        <v>20.73607938</v>
      </c>
      <c r="AD11" s="51" t="str">
        <f t="shared" si="5"/>
        <v>trgw-0-22-15</v>
      </c>
      <c r="AE11" s="34">
        <f t="shared" si="6"/>
        <v>43100.5</v>
      </c>
      <c r="AF11" s="34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5">
      <c r="A12" s="1"/>
      <c r="B12" s="30" t="s">
        <v>16</v>
      </c>
      <c r="C12" s="27">
        <v>34.994916570000001</v>
      </c>
      <c r="D12" s="8">
        <v>1</v>
      </c>
      <c r="E12" s="16" t="s">
        <v>9</v>
      </c>
      <c r="F12" s="3" t="s">
        <v>360</v>
      </c>
      <c r="G12" s="9">
        <f>P12+$G$4</f>
        <v>43282.5</v>
      </c>
      <c r="H12" s="53">
        <f t="shared" si="1"/>
        <v>182</v>
      </c>
      <c r="I12" s="34">
        <f>G12</f>
        <v>43282.5</v>
      </c>
      <c r="J12" s="54">
        <f t="shared" si="2"/>
        <v>7</v>
      </c>
      <c r="K12" s="29">
        <f>IF(H12=1,MAX(K$5:K11)+1,K11)</f>
        <v>1</v>
      </c>
      <c r="L12" s="24" t="str">
        <f>IF(K12=N$5,ROW()-ROW(L$5),"")</f>
        <v/>
      </c>
      <c r="M12" s="45" t="str">
        <f>IF(K12=N$5,IF(J12=1,1,M11+1),"")</f>
        <v/>
      </c>
      <c r="N12" s="33">
        <f>IF(K12=1,INDEX($C$6:$C$330,MATCH(J12,$M$6:$M$330,0),1),"")</f>
        <v>35.782972280000003</v>
      </c>
      <c r="O12" s="1"/>
      <c r="P12" s="25">
        <v>3834.5</v>
      </c>
      <c r="Q12" s="28" t="s">
        <v>10</v>
      </c>
      <c r="R12" s="27">
        <v>35.945772310000002</v>
      </c>
      <c r="S12" s="36">
        <f>ABS(R12-C12)</f>
        <v>0.9508557400000015</v>
      </c>
      <c r="T12" s="10"/>
      <c r="U12" s="29">
        <f>(P12-MIN($P$6:$P$330))/$U$5</f>
        <v>6.0666666666666664</v>
      </c>
      <c r="V12" s="29">
        <f t="shared" si="0"/>
        <v>7</v>
      </c>
      <c r="W12" s="24">
        <f>IF(U12=0,MAX(W$5:W11)+1,0)</f>
        <v>0</v>
      </c>
      <c r="X12" s="24">
        <f t="shared" si="7"/>
        <v>1</v>
      </c>
      <c r="Y12" s="50">
        <f>IF(ROW()-$Y$5&lt;=$X$5,ROW()-$Y$5,"")</f>
        <v>7</v>
      </c>
      <c r="Z12" s="31">
        <f t="shared" si="8"/>
        <v>151</v>
      </c>
      <c r="AA12" s="32">
        <f>IF(ISNUMBER($Y12),AVERAGEIF($X$6:$X$330,"="&amp;$Y12,$C$6:$C$330),"")</f>
        <v>34.3560558036</v>
      </c>
      <c r="AB12" s="32">
        <f t="shared" si="3"/>
        <v>34.527217367200002</v>
      </c>
      <c r="AC12" s="52">
        <f t="shared" si="4"/>
        <v>64.057552529999981</v>
      </c>
      <c r="AD12" s="51" t="str">
        <f t="shared" si="5"/>
        <v>trgw-0-24-4</v>
      </c>
      <c r="AE12" s="34">
        <f t="shared" si="6"/>
        <v>43100.5</v>
      </c>
      <c r="AF12" s="34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x14ac:dyDescent="0.25">
      <c r="A13" s="1"/>
      <c r="B13" s="30" t="s">
        <v>17</v>
      </c>
      <c r="C13" s="27">
        <v>34.862262129999998</v>
      </c>
      <c r="D13" s="8">
        <v>1</v>
      </c>
      <c r="E13" s="16" t="s">
        <v>9</v>
      </c>
      <c r="F13" s="3" t="s">
        <v>360</v>
      </c>
      <c r="G13" s="9">
        <f>P13+$G$4</f>
        <v>43313.5</v>
      </c>
      <c r="H13" s="53">
        <f t="shared" si="1"/>
        <v>213</v>
      </c>
      <c r="I13" s="34">
        <f>G13</f>
        <v>43313.5</v>
      </c>
      <c r="J13" s="54">
        <f t="shared" si="2"/>
        <v>8</v>
      </c>
      <c r="K13" s="29">
        <f>IF(H13=1,MAX(K$5:K12)+1,K12)</f>
        <v>1</v>
      </c>
      <c r="L13" s="24" t="str">
        <f>IF(K13=N$5,ROW()-ROW(L$5),"")</f>
        <v/>
      </c>
      <c r="M13" s="24" t="str">
        <f>IF(K13=N$5,IF(J13=1,1,M12+1),"")</f>
        <v/>
      </c>
      <c r="N13" s="33">
        <f>IF(K13=1,INDEX($C$6:$C$330,MATCH(J13,$M$6:$M$330,0),1),"")</f>
        <v>35.643605819999998</v>
      </c>
      <c r="O13" s="1"/>
      <c r="P13" s="25">
        <v>3865.5</v>
      </c>
      <c r="Q13" s="28" t="s">
        <v>10</v>
      </c>
      <c r="R13" s="27">
        <v>35.920827170000003</v>
      </c>
      <c r="S13" s="36">
        <f>ABS(R13-C13)</f>
        <v>1.0585650400000048</v>
      </c>
      <c r="T13" s="10"/>
      <c r="U13" s="29">
        <f>(P13-MIN($P$6:$P$330))/$U$5</f>
        <v>7.1</v>
      </c>
      <c r="V13" s="29">
        <f t="shared" si="0"/>
        <v>8</v>
      </c>
      <c r="W13" s="24">
        <f>IF(U13=0,MAX(W$5:W12)+1,0)</f>
        <v>0</v>
      </c>
      <c r="X13" s="24">
        <f t="shared" si="7"/>
        <v>1</v>
      </c>
      <c r="Y13" s="50">
        <f>IF(ROW()-$Y$5&lt;=$X$5,ROW()-$Y$5,"")</f>
        <v>8</v>
      </c>
      <c r="Z13" s="31">
        <f t="shared" si="8"/>
        <v>176</v>
      </c>
      <c r="AA13" s="32">
        <f>IF(ISNUMBER($Y13),AVERAGEIF($X$6:$X$330,"="&amp;$Y13,$C$6:$C$330),"")</f>
        <v>34.40878588959999</v>
      </c>
      <c r="AB13" s="32">
        <f t="shared" si="3"/>
        <v>36.444830734799993</v>
      </c>
      <c r="AC13" s="52">
        <f t="shared" si="4"/>
        <v>50.901121130000028</v>
      </c>
      <c r="AD13" s="51" t="str">
        <f t="shared" si="5"/>
        <v>trgw-0-26-6</v>
      </c>
      <c r="AE13" s="34">
        <f t="shared" si="6"/>
        <v>43100.5</v>
      </c>
      <c r="AF13" s="34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x14ac:dyDescent="0.25">
      <c r="A14" s="1"/>
      <c r="B14" s="30" t="s">
        <v>18</v>
      </c>
      <c r="C14" s="27">
        <v>34.672915690000004</v>
      </c>
      <c r="D14" s="8">
        <v>1</v>
      </c>
      <c r="E14" s="16" t="s">
        <v>9</v>
      </c>
      <c r="F14" s="3" t="s">
        <v>360</v>
      </c>
      <c r="G14" s="9">
        <f>P14+$G$4</f>
        <v>43344.5</v>
      </c>
      <c r="H14" s="53">
        <f t="shared" si="1"/>
        <v>244</v>
      </c>
      <c r="I14" s="34">
        <f>G14</f>
        <v>43344.5</v>
      </c>
      <c r="J14" s="54">
        <f t="shared" si="2"/>
        <v>9</v>
      </c>
      <c r="K14" s="29">
        <f>IF(H14=1,MAX(K$5:K13)+1,K13)</f>
        <v>1</v>
      </c>
      <c r="L14" s="24" t="str">
        <f>IF(K14=N$5,ROW()-ROW(L$5),"")</f>
        <v/>
      </c>
      <c r="M14" s="24" t="str">
        <f>IF(K14=N$5,IF(J14=1,1,M13+1),"")</f>
        <v/>
      </c>
      <c r="N14" s="33">
        <f>IF(K14=1,INDEX($C$6:$C$330,MATCH(J14,$M$6:$M$330,0),1),"")</f>
        <v>35.417115389999999</v>
      </c>
      <c r="O14" s="1"/>
      <c r="P14" s="25">
        <v>3896.5</v>
      </c>
      <c r="Q14" s="28" t="s">
        <v>10</v>
      </c>
      <c r="R14" s="27">
        <v>35.86105688</v>
      </c>
      <c r="S14" s="36">
        <f>ABS(R14-C14)</f>
        <v>1.1881411899999961</v>
      </c>
      <c r="T14" s="10"/>
      <c r="U14" s="29">
        <f>(P14-MIN($P$6:$P$330))/$U$5</f>
        <v>8.1333333333333329</v>
      </c>
      <c r="V14" s="29">
        <f t="shared" si="0"/>
        <v>9</v>
      </c>
      <c r="W14" s="24">
        <f>IF(U14=0,MAX(W$5:W13)+1,0)</f>
        <v>0</v>
      </c>
      <c r="X14" s="24">
        <f t="shared" si="7"/>
        <v>1</v>
      </c>
      <c r="Y14" s="50">
        <f>IF(ROW()-$Y$5&lt;=$X$5,ROW()-$Y$5,"")</f>
        <v>9</v>
      </c>
      <c r="Z14" s="31">
        <f t="shared" si="8"/>
        <v>201</v>
      </c>
      <c r="AA14" s="32">
        <f>IF(ISNUMBER($Y14),AVERAGEIF($X$6:$X$330,"="&amp;$Y14,$C$6:$C$330),"")</f>
        <v>34.005728484800002</v>
      </c>
      <c r="AB14" s="32">
        <f t="shared" si="3"/>
        <v>34.671564089200004</v>
      </c>
      <c r="AC14" s="52">
        <f t="shared" si="4"/>
        <v>16.645890109999968</v>
      </c>
      <c r="AD14" s="51" t="str">
        <f t="shared" si="5"/>
        <v>trgw-0-29-15</v>
      </c>
      <c r="AE14" s="34">
        <f t="shared" si="6"/>
        <v>43100.5</v>
      </c>
      <c r="AF14" s="34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x14ac:dyDescent="0.25">
      <c r="A15" s="1"/>
      <c r="B15" s="30" t="s">
        <v>19</v>
      </c>
      <c r="C15" s="27">
        <v>34.47515507</v>
      </c>
      <c r="D15" s="8">
        <v>1</v>
      </c>
      <c r="E15" s="16" t="s">
        <v>9</v>
      </c>
      <c r="F15" s="3" t="s">
        <v>360</v>
      </c>
      <c r="G15" s="9">
        <f>P15+$G$4</f>
        <v>43374.5</v>
      </c>
      <c r="H15" s="53">
        <f t="shared" si="1"/>
        <v>274</v>
      </c>
      <c r="I15" s="34">
        <f>G15</f>
        <v>43374.5</v>
      </c>
      <c r="J15" s="54">
        <f t="shared" si="2"/>
        <v>10</v>
      </c>
      <c r="K15" s="29">
        <f>IF(H15=1,MAX(K$5:K14)+1,K14)</f>
        <v>1</v>
      </c>
      <c r="L15" s="24" t="str">
        <f>IF(K15=N$5,ROW()-ROW(L$5),"")</f>
        <v/>
      </c>
      <c r="M15" s="24" t="str">
        <f>IF(K15=N$5,IF(J15=1,1,M14+1),"")</f>
        <v/>
      </c>
      <c r="N15" s="33">
        <f>IF(K15=1,INDEX($C$6:$C$330,MATCH(J15,$M$6:$M$330,0),1),"")</f>
        <v>35.15784</v>
      </c>
      <c r="O15" s="1"/>
      <c r="P15" s="25">
        <v>3926.5</v>
      </c>
      <c r="Q15" s="28" t="s">
        <v>10</v>
      </c>
      <c r="R15" s="27">
        <v>35.673648450000002</v>
      </c>
      <c r="S15" s="36">
        <f>ABS(R15-C15)</f>
        <v>1.1984933800000022</v>
      </c>
      <c r="T15" s="10"/>
      <c r="U15" s="29">
        <f>(P15-MIN($P$6:$P$330))/$U$5</f>
        <v>9.1333333333333329</v>
      </c>
      <c r="V15" s="29">
        <f t="shared" si="0"/>
        <v>10</v>
      </c>
      <c r="W15" s="24">
        <f>IF(U15=0,MAX(W$5:W14)+1,0)</f>
        <v>0</v>
      </c>
      <c r="X15" s="24">
        <f t="shared" si="7"/>
        <v>1</v>
      </c>
      <c r="Y15" s="50">
        <f>IF(ROW()-$Y$5&lt;=$X$5,ROW()-$Y$5,"")</f>
        <v>10</v>
      </c>
      <c r="Z15" s="31">
        <f t="shared" si="8"/>
        <v>226</v>
      </c>
      <c r="AA15" s="32">
        <f>IF(ISNUMBER($Y15),AVERAGEIF($X$6:$X$330,"="&amp;$Y15,$C$6:$C$330),"")</f>
        <v>35.593683201600001</v>
      </c>
      <c r="AB15" s="32">
        <f t="shared" si="3"/>
        <v>37.915924552800007</v>
      </c>
      <c r="AC15" s="52">
        <f t="shared" si="4"/>
        <v>58.056033779999993</v>
      </c>
      <c r="AD15" s="51" t="str">
        <f t="shared" si="5"/>
        <v>trgw-0-3-8</v>
      </c>
      <c r="AE15" s="34">
        <f t="shared" si="6"/>
        <v>43100.5</v>
      </c>
      <c r="AF15" s="3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x14ac:dyDescent="0.25">
      <c r="A16" s="1"/>
      <c r="B16" s="30" t="s">
        <v>20</v>
      </c>
      <c r="C16" s="27">
        <v>34.305498559999997</v>
      </c>
      <c r="D16" s="8">
        <v>1</v>
      </c>
      <c r="E16" s="16" t="s">
        <v>9</v>
      </c>
      <c r="F16" s="3" t="s">
        <v>360</v>
      </c>
      <c r="G16" s="9">
        <f>P16+$G$4</f>
        <v>43405.5</v>
      </c>
      <c r="H16" s="53">
        <f t="shared" si="1"/>
        <v>305</v>
      </c>
      <c r="I16" s="34">
        <f>G16</f>
        <v>43405.5</v>
      </c>
      <c r="J16" s="54">
        <f t="shared" si="2"/>
        <v>11</v>
      </c>
      <c r="K16" s="29">
        <f>IF(H16=1,MAX(K$5:K15)+1,K15)</f>
        <v>1</v>
      </c>
      <c r="L16" s="24" t="str">
        <f>IF(K16=N$5,ROW()-ROW(L$5),"")</f>
        <v/>
      </c>
      <c r="M16" s="24" t="str">
        <f>IF(K16=N$5,IF(J16=1,1,M15+1),"")</f>
        <v/>
      </c>
      <c r="N16" s="33">
        <f>IF(K16=1,INDEX($C$6:$C$330,MATCH(J16,$M$6:$M$330,0),1),"")</f>
        <v>34.908181919999997</v>
      </c>
      <c r="O16" s="1"/>
      <c r="P16" s="25">
        <v>3957.5</v>
      </c>
      <c r="Q16" s="28" t="s">
        <v>10</v>
      </c>
      <c r="R16" s="27">
        <v>35.470403709999999</v>
      </c>
      <c r="S16" s="36">
        <f>ABS(R16-C16)</f>
        <v>1.1649051500000027</v>
      </c>
      <c r="T16" s="10"/>
      <c r="U16" s="29">
        <f>(P16-MIN($P$6:$P$330))/$U$5</f>
        <v>10.166666666666666</v>
      </c>
      <c r="V16" s="29">
        <f t="shared" si="0"/>
        <v>11</v>
      </c>
      <c r="W16" s="24">
        <f>IF(U16=0,MAX(W$5:W15)+1,0)</f>
        <v>0</v>
      </c>
      <c r="X16" s="24">
        <f t="shared" si="7"/>
        <v>1</v>
      </c>
      <c r="Y16" s="50">
        <f>IF(ROW()-$Y$5&lt;=$X$5,ROW()-$Y$5,"")</f>
        <v>11</v>
      </c>
      <c r="Z16" s="31">
        <f t="shared" si="8"/>
        <v>251</v>
      </c>
      <c r="AA16" s="32">
        <f>IF(ISNUMBER($Y16),AVERAGEIF($X$6:$X$330,"="&amp;$Y16,$C$6:$C$330),"")</f>
        <v>34.258048972000005</v>
      </c>
      <c r="AB16" s="32">
        <f t="shared" si="3"/>
        <v>35.838362122000007</v>
      </c>
      <c r="AC16" s="52">
        <f t="shared" si="4"/>
        <v>39.507828749999987</v>
      </c>
      <c r="AD16" s="51" t="str">
        <f t="shared" si="5"/>
        <v>trgw-0-33-7</v>
      </c>
      <c r="AE16" s="34">
        <f t="shared" si="6"/>
        <v>43100.5</v>
      </c>
      <c r="AF16" s="34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x14ac:dyDescent="0.25">
      <c r="A17" s="1"/>
      <c r="B17" s="30" t="s">
        <v>21</v>
      </c>
      <c r="C17" s="27">
        <v>34.20890326</v>
      </c>
      <c r="D17" s="8">
        <v>1</v>
      </c>
      <c r="E17" s="16" t="s">
        <v>9</v>
      </c>
      <c r="F17" s="3" t="s">
        <v>360</v>
      </c>
      <c r="G17" s="9">
        <f>P17+$G$4</f>
        <v>43435.5</v>
      </c>
      <c r="H17" s="53">
        <f t="shared" si="1"/>
        <v>335</v>
      </c>
      <c r="I17" s="34">
        <f>G17</f>
        <v>43435.5</v>
      </c>
      <c r="J17" s="54">
        <f t="shared" si="2"/>
        <v>12</v>
      </c>
      <c r="K17" s="29">
        <f>IF(H17=1,MAX(K$5:K16)+1,K16)</f>
        <v>1</v>
      </c>
      <c r="L17" s="24" t="str">
        <f>IF(K17=N$5,ROW()-ROW(L$5),"")</f>
        <v/>
      </c>
      <c r="M17" s="24" t="str">
        <f>IF(K17=N$5,IF(J17=1,1,M16+1),"")</f>
        <v/>
      </c>
      <c r="N17" s="33">
        <f>IF(K17=1,INDEX($C$6:$C$330,MATCH(J17,$M$6:$M$330,0),1),"")</f>
        <v>33.806381330000001</v>
      </c>
      <c r="O17" s="1"/>
      <c r="P17" s="25">
        <v>3987.5</v>
      </c>
      <c r="Q17" s="28" t="s">
        <v>10</v>
      </c>
      <c r="R17" s="27">
        <v>35.305513079999997</v>
      </c>
      <c r="S17" s="36">
        <f>ABS(R17-C17)</f>
        <v>1.0966098199999976</v>
      </c>
      <c r="T17" s="10"/>
      <c r="U17" s="29">
        <f>(P17-MIN($P$6:$P$330))/$U$5</f>
        <v>11.166666666666666</v>
      </c>
      <c r="V17" s="29">
        <f t="shared" si="0"/>
        <v>12</v>
      </c>
      <c r="W17" s="24">
        <f>IF(U17=0,MAX(W$5:W16)+1,0)</f>
        <v>0</v>
      </c>
      <c r="X17" s="24">
        <f t="shared" si="7"/>
        <v>1</v>
      </c>
      <c r="Y17" s="50">
        <f>IF(ROW()-$Y$5&lt;=$X$5,ROW()-$Y$5,"")</f>
        <v>12</v>
      </c>
      <c r="Z17" s="31">
        <f t="shared" si="8"/>
        <v>276</v>
      </c>
      <c r="AA17" s="32">
        <f>IF(ISNUMBER($Y17),AVERAGEIF($X$6:$X$330,"="&amp;$Y17,$C$6:$C$330),"")</f>
        <v>34.027117753600002</v>
      </c>
      <c r="AB17" s="32">
        <f t="shared" si="3"/>
        <v>34.895005028000007</v>
      </c>
      <c r="AC17" s="52">
        <f t="shared" si="4"/>
        <v>21.697181860000029</v>
      </c>
      <c r="AD17" s="51" t="str">
        <f t="shared" si="5"/>
        <v>trgw-0-34-10</v>
      </c>
      <c r="AE17" s="34">
        <f t="shared" si="6"/>
        <v>43100.5</v>
      </c>
      <c r="AF17" s="34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x14ac:dyDescent="0.25">
      <c r="A18" s="1"/>
      <c r="B18" s="30" t="s">
        <v>22</v>
      </c>
      <c r="C18" s="27">
        <v>34.202438579999999</v>
      </c>
      <c r="D18" s="8">
        <v>1</v>
      </c>
      <c r="E18" s="16" t="s">
        <v>9</v>
      </c>
      <c r="F18" s="3" t="s">
        <v>360</v>
      </c>
      <c r="G18" s="9">
        <f>P18+$G$4</f>
        <v>43466.5</v>
      </c>
      <c r="H18" s="53">
        <f t="shared" si="1"/>
        <v>366</v>
      </c>
      <c r="I18" s="34">
        <f>G18</f>
        <v>43466.5</v>
      </c>
      <c r="J18" s="54">
        <f t="shared" si="2"/>
        <v>13</v>
      </c>
      <c r="K18" s="29">
        <f>IF(H18=1,MAX(K$5:K17)+1,K17)</f>
        <v>1</v>
      </c>
      <c r="L18" s="24" t="str">
        <f>IF(K18=N$5,ROW()-ROW(L$5),"")</f>
        <v/>
      </c>
      <c r="M18" s="24" t="str">
        <f>IF(K18=N$5,IF(J18=1,1,M17+1),"")</f>
        <v/>
      </c>
      <c r="N18" s="33">
        <f>IF(K18=1,INDEX($C$6:$C$330,MATCH(J18,$M$6:$M$330,0),1),"")</f>
        <v>33.526387389999996</v>
      </c>
      <c r="O18" s="1"/>
      <c r="P18" s="25">
        <v>4018.5</v>
      </c>
      <c r="Q18" s="28" t="s">
        <v>10</v>
      </c>
      <c r="R18" s="27">
        <v>35.223830900000003</v>
      </c>
      <c r="S18" s="36">
        <f>ABS(R18-C18)</f>
        <v>1.0213923200000039</v>
      </c>
      <c r="T18" s="10"/>
      <c r="U18" s="29">
        <f>(P18-MIN($P$6:$P$330))/$U$5</f>
        <v>12.2</v>
      </c>
      <c r="V18" s="29">
        <f t="shared" si="0"/>
        <v>13</v>
      </c>
      <c r="W18" s="24">
        <f>IF(U18=0,MAX(W$5:W17)+1,0)</f>
        <v>0</v>
      </c>
      <c r="X18" s="24">
        <f t="shared" si="7"/>
        <v>1</v>
      </c>
      <c r="Y18" s="50">
        <f>IF(ROW()-$Y$5&lt;=$X$5,ROW()-$Y$5,"")</f>
        <v>13</v>
      </c>
      <c r="Z18" s="31">
        <f t="shared" si="8"/>
        <v>301</v>
      </c>
      <c r="AA18" s="32">
        <f>IF(ISNUMBER($Y18),AVERAGEIF($X$6:$X$330,"="&amp;$Y18,$C$6:$C$330),"")</f>
        <v>36.503082500799998</v>
      </c>
      <c r="AB18" s="32">
        <f t="shared" si="3"/>
        <v>39.516707076400003</v>
      </c>
      <c r="AC18" s="52">
        <f t="shared" si="4"/>
        <v>75.340614389999985</v>
      </c>
      <c r="AD18" s="51" t="str">
        <f t="shared" si="5"/>
        <v>trgw-0-9-1</v>
      </c>
      <c r="AE18" s="34">
        <f t="shared" si="6"/>
        <v>43100.5</v>
      </c>
      <c r="AF18" s="34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x14ac:dyDescent="0.25">
      <c r="A19" s="1"/>
      <c r="B19" s="30" t="s">
        <v>23</v>
      </c>
      <c r="C19" s="27">
        <v>34.282508479999997</v>
      </c>
      <c r="D19" s="8">
        <v>1</v>
      </c>
      <c r="E19" s="16" t="s">
        <v>9</v>
      </c>
      <c r="F19" s="3" t="s">
        <v>360</v>
      </c>
      <c r="G19" s="9">
        <f>P19+$G$4</f>
        <v>43497.5</v>
      </c>
      <c r="H19" s="53">
        <f t="shared" si="1"/>
        <v>397</v>
      </c>
      <c r="I19" s="34">
        <f>G19</f>
        <v>43497.5</v>
      </c>
      <c r="J19" s="54">
        <f t="shared" si="2"/>
        <v>14</v>
      </c>
      <c r="K19" s="29">
        <f>IF(H19=1,MAX(K$5:K18)+1,K18)</f>
        <v>1</v>
      </c>
      <c r="L19" s="24" t="str">
        <f>IF(K19=N$5,ROW()-ROW(L$5),"")</f>
        <v/>
      </c>
      <c r="M19" s="24" t="str">
        <f>IF(K19=N$5,IF(J19=1,1,M18+1),"")</f>
        <v/>
      </c>
      <c r="N19" s="33">
        <f>IF(K19=1,INDEX($C$6:$C$330,MATCH(J19,$M$6:$M$330,0),1),"")</f>
        <v>33.454121659999998</v>
      </c>
      <c r="O19" s="1"/>
      <c r="P19" s="25">
        <v>4049.5</v>
      </c>
      <c r="Q19" s="28" t="s">
        <v>10</v>
      </c>
      <c r="R19" s="27">
        <v>35.256429060000002</v>
      </c>
      <c r="S19" s="36">
        <f>ABS(R19-C19)</f>
        <v>0.97392058000000503</v>
      </c>
      <c r="T19" s="10"/>
      <c r="U19" s="29">
        <f>(P19-MIN($P$6:$P$330))/$U$5</f>
        <v>13.233333333333333</v>
      </c>
      <c r="V19" s="29">
        <f t="shared" si="0"/>
        <v>14</v>
      </c>
      <c r="W19" s="24">
        <f>IF(U19=0,MAX(W$5:W18)+1,0)</f>
        <v>0</v>
      </c>
      <c r="X19" s="24">
        <f t="shared" si="7"/>
        <v>1</v>
      </c>
      <c r="Y19" s="31" t="str">
        <f>IF(ROW()-$Y$5&lt;=$X$5,ROW()-$Y$5,"")</f>
        <v/>
      </c>
      <c r="Z19" s="31"/>
      <c r="AA19" s="31"/>
      <c r="AB19" s="31"/>
      <c r="AC19" s="31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x14ac:dyDescent="0.25">
      <c r="A20" s="1"/>
      <c r="B20" s="30" t="s">
        <v>24</v>
      </c>
      <c r="C20" s="27">
        <v>34.413068180000003</v>
      </c>
      <c r="D20" s="8">
        <v>1</v>
      </c>
      <c r="E20" s="16" t="s">
        <v>9</v>
      </c>
      <c r="F20" s="3" t="s">
        <v>360</v>
      </c>
      <c r="G20" s="9">
        <f>P20+$G$4</f>
        <v>43525.5</v>
      </c>
      <c r="H20" s="53">
        <f t="shared" si="1"/>
        <v>425</v>
      </c>
      <c r="I20" s="34">
        <f>G20</f>
        <v>43525.5</v>
      </c>
      <c r="J20" s="54">
        <f t="shared" si="2"/>
        <v>15</v>
      </c>
      <c r="K20" s="29">
        <f>IF(H20=1,MAX(K$5:K19)+1,K19)</f>
        <v>1</v>
      </c>
      <c r="L20" s="24" t="str">
        <f>IF(K20=N$5,ROW()-ROW(L$5),"")</f>
        <v/>
      </c>
      <c r="M20" s="24" t="str">
        <f>IF(K20=N$5,IF(J20=1,1,M19+1),"")</f>
        <v/>
      </c>
      <c r="N20" s="33">
        <f>IF(K20=1,INDEX($C$6:$C$330,MATCH(J20,$M$6:$M$330,0),1),"")</f>
        <v>33.507655100000001</v>
      </c>
      <c r="O20" s="1"/>
      <c r="P20" s="25">
        <v>4077.5</v>
      </c>
      <c r="Q20" s="28" t="s">
        <v>10</v>
      </c>
      <c r="R20" s="27">
        <v>35.345179889999997</v>
      </c>
      <c r="S20" s="36">
        <f>ABS(R20-C20)</f>
        <v>0.93211170999999382</v>
      </c>
      <c r="T20" s="10"/>
      <c r="U20" s="29">
        <f>(P20-MIN($P$6:$P$330))/$U$5</f>
        <v>14.166666666666666</v>
      </c>
      <c r="V20" s="29">
        <f t="shared" si="0"/>
        <v>15</v>
      </c>
      <c r="W20" s="24">
        <f>IF(U20=0,MAX(W$5:W19)+1,0)</f>
        <v>0</v>
      </c>
      <c r="X20" s="24">
        <f t="shared" si="7"/>
        <v>1</v>
      </c>
      <c r="Y20" s="31" t="str">
        <f>IF(ROW()-$Y$5&lt;=$X$5,ROW()-$Y$5,"")</f>
        <v/>
      </c>
      <c r="Z20" s="31"/>
      <c r="AA20" s="31"/>
      <c r="AB20" s="31"/>
      <c r="AC20" s="31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25">
      <c r="A21" s="1"/>
      <c r="B21" s="30" t="s">
        <v>25</v>
      </c>
      <c r="C21" s="27">
        <v>34.578075159999997</v>
      </c>
      <c r="D21" s="8">
        <v>1</v>
      </c>
      <c r="E21" s="16" t="s">
        <v>9</v>
      </c>
      <c r="F21" s="3" t="s">
        <v>360</v>
      </c>
      <c r="G21" s="9">
        <f>P21+$G$4</f>
        <v>43556.5</v>
      </c>
      <c r="H21" s="53">
        <f t="shared" si="1"/>
        <v>456</v>
      </c>
      <c r="I21" s="34">
        <f>G21</f>
        <v>43556.5</v>
      </c>
      <c r="J21" s="54">
        <f t="shared" si="2"/>
        <v>16</v>
      </c>
      <c r="K21" s="29">
        <f>IF(H21=1,MAX(K$5:K20)+1,K20)</f>
        <v>1</v>
      </c>
      <c r="L21" s="24" t="str">
        <f>IF(K21=N$5,ROW()-ROW(L$5),"")</f>
        <v/>
      </c>
      <c r="M21" s="24" t="str">
        <f>IF(K21=N$5,IF(J21=1,1,M20+1),"")</f>
        <v/>
      </c>
      <c r="N21" s="33">
        <f>IF(K21=1,INDEX($C$6:$C$330,MATCH(J21,$M$6:$M$330,0),1),"")</f>
        <v>33.642072759999998</v>
      </c>
      <c r="O21" s="1"/>
      <c r="P21" s="25">
        <v>4108.5</v>
      </c>
      <c r="Q21" s="28" t="s">
        <v>10</v>
      </c>
      <c r="R21" s="27">
        <v>35.478391019999997</v>
      </c>
      <c r="S21" s="36">
        <f>ABS(R21-C21)</f>
        <v>0.90031585999999919</v>
      </c>
      <c r="T21" s="10"/>
      <c r="U21" s="29">
        <f>(P21-MIN($P$6:$P$330))/$U$5</f>
        <v>15.2</v>
      </c>
      <c r="V21" s="29">
        <f t="shared" si="0"/>
        <v>16</v>
      </c>
      <c r="W21" s="24">
        <f>IF(U21=0,MAX(W$5:W20)+1,0)</f>
        <v>0</v>
      </c>
      <c r="X21" s="24">
        <f t="shared" si="7"/>
        <v>1</v>
      </c>
      <c r="Y21" s="31" t="str">
        <f>IF(ROW()-$Y$5&lt;=$X$5,ROW()-$Y$5,"")</f>
        <v/>
      </c>
      <c r="Z21" s="31"/>
      <c r="AA21" s="31"/>
      <c r="AB21" s="31"/>
      <c r="AC21" s="31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25">
      <c r="A22" s="1"/>
      <c r="B22" s="30" t="s">
        <v>26</v>
      </c>
      <c r="C22" s="27">
        <v>34.71050623</v>
      </c>
      <c r="D22" s="8">
        <v>1</v>
      </c>
      <c r="E22" s="16" t="s">
        <v>9</v>
      </c>
      <c r="F22" s="3" t="s">
        <v>360</v>
      </c>
      <c r="G22" s="9">
        <f>P22+$G$4</f>
        <v>43586.5</v>
      </c>
      <c r="H22" s="53">
        <f t="shared" si="1"/>
        <v>486</v>
      </c>
      <c r="I22" s="34">
        <f>G22</f>
        <v>43586.5</v>
      </c>
      <c r="J22" s="54">
        <f t="shared" si="2"/>
        <v>17</v>
      </c>
      <c r="K22" s="29">
        <f>IF(H22=1,MAX(K$5:K21)+1,K21)</f>
        <v>1</v>
      </c>
      <c r="L22" s="24" t="str">
        <f>IF(K22=N$5,ROW()-ROW(L$5),"")</f>
        <v/>
      </c>
      <c r="M22" s="24" t="str">
        <f>IF(K22=N$5,IF(J22=1,1,M21+1),"")</f>
        <v/>
      </c>
      <c r="N22" s="33">
        <f>IF(K22=1,INDEX($C$6:$C$330,MATCH(J22,$M$6:$M$330,0),1),"")</f>
        <v>33.777924849999998</v>
      </c>
      <c r="O22" s="1"/>
      <c r="P22" s="25">
        <v>4138.5</v>
      </c>
      <c r="Q22" s="28" t="s">
        <v>10</v>
      </c>
      <c r="R22" s="27">
        <v>35.591873100000001</v>
      </c>
      <c r="S22" s="36">
        <f>ABS(R22-C22)</f>
        <v>0.8813668700000008</v>
      </c>
      <c r="T22" s="10"/>
      <c r="U22" s="29">
        <f>(P22-MIN($P$6:$P$330))/$U$5</f>
        <v>16.2</v>
      </c>
      <c r="V22" s="29">
        <f t="shared" si="0"/>
        <v>17</v>
      </c>
      <c r="W22" s="24">
        <f>IF(U22=0,MAX(W$5:W21)+1,0)</f>
        <v>0</v>
      </c>
      <c r="X22" s="24">
        <f t="shared" si="7"/>
        <v>1</v>
      </c>
      <c r="Y22" s="31" t="str">
        <f>IF(ROW()-$Y$5&lt;=$X$5,ROW()-$Y$5,"")</f>
        <v/>
      </c>
      <c r="Z22" s="31"/>
      <c r="AA22" s="31"/>
      <c r="AB22" s="31"/>
      <c r="AC22" s="31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25">
      <c r="A23" s="1"/>
      <c r="B23" s="30" t="s">
        <v>27</v>
      </c>
      <c r="C23" s="27">
        <v>34.777151349999997</v>
      </c>
      <c r="D23" s="8">
        <v>1</v>
      </c>
      <c r="E23" s="16" t="s">
        <v>9</v>
      </c>
      <c r="F23" s="3" t="s">
        <v>360</v>
      </c>
      <c r="G23" s="9">
        <f>P23+$G$4</f>
        <v>43617.5</v>
      </c>
      <c r="H23" s="53">
        <f t="shared" si="1"/>
        <v>517</v>
      </c>
      <c r="I23" s="34">
        <f>G23</f>
        <v>43617.5</v>
      </c>
      <c r="J23" s="54">
        <f t="shared" si="2"/>
        <v>18</v>
      </c>
      <c r="K23" s="29">
        <f>IF(H23=1,MAX(K$5:K22)+1,K22)</f>
        <v>1</v>
      </c>
      <c r="L23" s="24" t="str">
        <f>IF(K23=N$5,ROW()-ROW(L$5),"")</f>
        <v/>
      </c>
      <c r="M23" s="24" t="str">
        <f>IF(K23=N$5,IF(J23=1,1,M22+1),"")</f>
        <v/>
      </c>
      <c r="N23" s="33">
        <f>IF(K23=1,INDEX($C$6:$C$330,MATCH(J23,$M$6:$M$330,0),1),"")</f>
        <v>33.860947109999998</v>
      </c>
      <c r="O23" s="1"/>
      <c r="P23" s="25">
        <v>4169.5</v>
      </c>
      <c r="Q23" s="28" t="s">
        <v>10</v>
      </c>
      <c r="R23" s="27">
        <v>35.711760640000001</v>
      </c>
      <c r="S23" s="36">
        <f>ABS(R23-C23)</f>
        <v>0.93460929000000448</v>
      </c>
      <c r="T23" s="10"/>
      <c r="U23" s="29">
        <f>(P23-MIN($P$6:$P$330))/$U$5</f>
        <v>17.233333333333334</v>
      </c>
      <c r="V23" s="29">
        <f t="shared" si="0"/>
        <v>18</v>
      </c>
      <c r="W23" s="24">
        <f>IF(U23=0,MAX(W$5:W22)+1,0)</f>
        <v>0</v>
      </c>
      <c r="X23" s="24">
        <f t="shared" si="7"/>
        <v>1</v>
      </c>
      <c r="Y23" s="31" t="str">
        <f>IF(ROW()-$Y$5&lt;=$X$5,ROW()-$Y$5,"")</f>
        <v/>
      </c>
      <c r="Z23" s="31"/>
      <c r="AA23" s="31"/>
      <c r="AB23" s="31"/>
      <c r="AC23" s="31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25">
      <c r="A24" s="1"/>
      <c r="B24" s="30" t="s">
        <v>28</v>
      </c>
      <c r="C24" s="27">
        <v>34.752190939999998</v>
      </c>
      <c r="D24" s="8">
        <v>1</v>
      </c>
      <c r="E24" s="16" t="s">
        <v>9</v>
      </c>
      <c r="F24" s="3" t="s">
        <v>360</v>
      </c>
      <c r="G24" s="9">
        <f>P24+$G$4</f>
        <v>43647.5</v>
      </c>
      <c r="H24" s="53">
        <f t="shared" si="1"/>
        <v>547</v>
      </c>
      <c r="I24" s="34">
        <f>G24</f>
        <v>43647.5</v>
      </c>
      <c r="J24" s="54">
        <f t="shared" si="2"/>
        <v>19</v>
      </c>
      <c r="K24" s="29">
        <f>IF(H24=1,MAX(K$5:K23)+1,K23)</f>
        <v>1</v>
      </c>
      <c r="L24" s="24" t="str">
        <f>IF(K24=N$5,ROW()-ROW(L$5),"")</f>
        <v/>
      </c>
      <c r="M24" s="24" t="str">
        <f>IF(K24=N$5,IF(J24=1,1,M23+1),"")</f>
        <v/>
      </c>
      <c r="N24" s="33">
        <f>IF(K24=1,INDEX($C$6:$C$330,MATCH(J24,$M$6:$M$330,0),1),"")</f>
        <v>33.843810859999998</v>
      </c>
      <c r="O24" s="1"/>
      <c r="P24" s="25">
        <v>4199.5</v>
      </c>
      <c r="Q24" s="28" t="s">
        <v>10</v>
      </c>
      <c r="R24" s="27">
        <v>35.784961639999999</v>
      </c>
      <c r="S24" s="36">
        <f>ABS(R24-C24)</f>
        <v>1.0327707000000004</v>
      </c>
      <c r="T24" s="10"/>
      <c r="U24" s="29">
        <f>(P24-MIN($P$6:$P$330))/$U$5</f>
        <v>18.233333333333334</v>
      </c>
      <c r="V24" s="29">
        <f t="shared" si="0"/>
        <v>19</v>
      </c>
      <c r="W24" s="24">
        <f>IF(U24=0,MAX(W$5:W23)+1,0)</f>
        <v>0</v>
      </c>
      <c r="X24" s="24">
        <f t="shared" si="7"/>
        <v>1</v>
      </c>
      <c r="Y24" s="31" t="str">
        <f>IF(ROW()-$Y$5&lt;=$X$5,ROW()-$Y$5,"")</f>
        <v/>
      </c>
      <c r="Z24" s="31"/>
      <c r="AA24" s="31"/>
      <c r="AB24" s="31"/>
      <c r="AC24" s="31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25">
      <c r="A25" s="1"/>
      <c r="B25" s="30" t="s">
        <v>29</v>
      </c>
      <c r="C25" s="27">
        <v>34.636457669999999</v>
      </c>
      <c r="D25" s="8">
        <v>1</v>
      </c>
      <c r="E25" s="16" t="s">
        <v>9</v>
      </c>
      <c r="F25" s="3" t="s">
        <v>360</v>
      </c>
      <c r="G25" s="9">
        <f>P25+$G$4</f>
        <v>43678.5</v>
      </c>
      <c r="H25" s="53">
        <f t="shared" si="1"/>
        <v>578</v>
      </c>
      <c r="I25" s="34">
        <f>G25</f>
        <v>43678.5</v>
      </c>
      <c r="J25" s="54">
        <f t="shared" si="2"/>
        <v>20</v>
      </c>
      <c r="K25" s="29">
        <f>IF(H25=1,MAX(K$5:K24)+1,K24)</f>
        <v>1</v>
      </c>
      <c r="L25" s="24" t="str">
        <f>IF(K25=N$5,ROW()-ROW(L$5),"")</f>
        <v/>
      </c>
      <c r="M25" s="24" t="str">
        <f>IF(K25=N$5,IF(J25=1,1,M24+1),"")</f>
        <v/>
      </c>
      <c r="N25" s="33">
        <f>IF(K25=1,INDEX($C$6:$C$330,MATCH(J25,$M$6:$M$330,0),1),"")</f>
        <v>33.711650599999999</v>
      </c>
      <c r="O25" s="1"/>
      <c r="P25" s="25">
        <v>4230.5</v>
      </c>
      <c r="Q25" s="28" t="s">
        <v>10</v>
      </c>
      <c r="R25" s="27">
        <v>35.797681619999999</v>
      </c>
      <c r="S25" s="36">
        <f>ABS(R25-C25)</f>
        <v>1.1612239500000001</v>
      </c>
      <c r="T25" s="10"/>
      <c r="U25" s="29">
        <f>(P25-MIN($P$6:$P$330))/$U$5</f>
        <v>19.266666666666666</v>
      </c>
      <c r="V25" s="29">
        <f t="shared" si="0"/>
        <v>20</v>
      </c>
      <c r="W25" s="24">
        <f>IF(U25=0,MAX(W$5:W24)+1,0)</f>
        <v>0</v>
      </c>
      <c r="X25" s="24">
        <f t="shared" si="7"/>
        <v>1</v>
      </c>
      <c r="Y25" s="31" t="str">
        <f>IF(ROW()-$Y$5&lt;=$X$5,ROW()-$Y$5,"")</f>
        <v/>
      </c>
      <c r="Z25" s="31"/>
      <c r="AA25" s="31"/>
      <c r="AB25" s="31"/>
      <c r="AC25" s="31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25">
      <c r="A26" s="1"/>
      <c r="B26" s="30" t="s">
        <v>30</v>
      </c>
      <c r="C26" s="27">
        <v>34.459979320000002</v>
      </c>
      <c r="D26" s="8">
        <v>1</v>
      </c>
      <c r="E26" s="16" t="s">
        <v>9</v>
      </c>
      <c r="F26" s="3" t="s">
        <v>360</v>
      </c>
      <c r="G26" s="9">
        <f>P26+$G$4</f>
        <v>43709.5</v>
      </c>
      <c r="H26" s="53">
        <f t="shared" si="1"/>
        <v>609</v>
      </c>
      <c r="I26" s="34">
        <f>G26</f>
        <v>43709.5</v>
      </c>
      <c r="J26" s="54">
        <f t="shared" si="2"/>
        <v>21</v>
      </c>
      <c r="K26" s="29">
        <f>IF(H26=1,MAX(K$5:K25)+1,K25)</f>
        <v>1</v>
      </c>
      <c r="L26" s="24" t="str">
        <f>IF(K26=N$5,ROW()-ROW(L$5),"")</f>
        <v/>
      </c>
      <c r="M26" s="24" t="str">
        <f>IF(K26=N$5,IF(J26=1,1,M25+1),"")</f>
        <v/>
      </c>
      <c r="N26" s="33">
        <f>IF(K26=1,INDEX($C$6:$C$330,MATCH(J26,$M$6:$M$330,0),1),"")</f>
        <v>33.487632959999999</v>
      </c>
      <c r="O26" s="1"/>
      <c r="P26" s="25">
        <v>4261.5</v>
      </c>
      <c r="Q26" s="28" t="s">
        <v>10</v>
      </c>
      <c r="R26" s="27">
        <v>35.69234994</v>
      </c>
      <c r="S26" s="36">
        <f>ABS(R26-C26)</f>
        <v>1.2323706199999975</v>
      </c>
      <c r="T26" s="10"/>
      <c r="U26" s="29">
        <f>(P26-MIN($P$6:$P$330))/$U$5</f>
        <v>20.3</v>
      </c>
      <c r="V26" s="29">
        <f t="shared" si="0"/>
        <v>21</v>
      </c>
      <c r="W26" s="24">
        <f>IF(U26=0,MAX(W$5:W25)+1,0)</f>
        <v>0</v>
      </c>
      <c r="X26" s="24">
        <f t="shared" si="7"/>
        <v>1</v>
      </c>
      <c r="Y26" s="31" t="str">
        <f>IF(ROW()-$Y$5&lt;=$X$5,ROW()-$Y$5,"")</f>
        <v/>
      </c>
      <c r="Z26" s="31"/>
      <c r="AA26" s="31"/>
      <c r="AB26" s="31"/>
      <c r="AC26" s="31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25">
      <c r="A27" s="1"/>
      <c r="B27" s="30" t="s">
        <v>31</v>
      </c>
      <c r="C27" s="27">
        <v>34.272364609999997</v>
      </c>
      <c r="D27" s="8">
        <v>1</v>
      </c>
      <c r="E27" s="16" t="s">
        <v>9</v>
      </c>
      <c r="F27" s="3" t="s">
        <v>360</v>
      </c>
      <c r="G27" s="9">
        <f>P27+$G$4</f>
        <v>43739.5</v>
      </c>
      <c r="H27" s="53">
        <f t="shared" si="1"/>
        <v>639</v>
      </c>
      <c r="I27" s="34">
        <f>G27</f>
        <v>43739.5</v>
      </c>
      <c r="J27" s="54">
        <f t="shared" si="2"/>
        <v>22</v>
      </c>
      <c r="K27" s="29">
        <f>IF(H27=1,MAX(K$5:K26)+1,K26)</f>
        <v>1</v>
      </c>
      <c r="L27" s="24" t="str">
        <f>IF(K27=N$5,ROW()-ROW(L$5),"")</f>
        <v/>
      </c>
      <c r="M27" s="24" t="str">
        <f>IF(K27=N$5,IF(J27=1,1,M26+1),"")</f>
        <v/>
      </c>
      <c r="N27" s="33">
        <f>IF(K27=1,INDEX($C$6:$C$330,MATCH(J27,$M$6:$M$330,0),1),"")</f>
        <v>33.227693690000002</v>
      </c>
      <c r="O27" s="1"/>
      <c r="P27" s="25">
        <v>4291.5</v>
      </c>
      <c r="Q27" s="28" t="s">
        <v>10</v>
      </c>
      <c r="R27" s="27">
        <v>35.489656160000003</v>
      </c>
      <c r="S27" s="36">
        <f>ABS(R27-C27)</f>
        <v>1.2172915500000059</v>
      </c>
      <c r="T27" s="10"/>
      <c r="U27" s="29">
        <f>(P27-MIN($P$6:$P$330))/$U$5</f>
        <v>21.3</v>
      </c>
      <c r="V27" s="29">
        <f t="shared" si="0"/>
        <v>22</v>
      </c>
      <c r="W27" s="24">
        <f>IF(U27=0,MAX(W$5:W26)+1,0)</f>
        <v>0</v>
      </c>
      <c r="X27" s="24">
        <f t="shared" si="7"/>
        <v>1</v>
      </c>
      <c r="Y27" s="31" t="str">
        <f>IF(ROW()-$Y$5&lt;=$X$5,ROW()-$Y$5,"")</f>
        <v/>
      </c>
      <c r="Z27" s="31"/>
      <c r="AA27" s="31"/>
      <c r="AB27" s="31"/>
      <c r="AC27" s="31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25">
      <c r="A28" s="1"/>
      <c r="B28" s="30" t="s">
        <v>32</v>
      </c>
      <c r="C28" s="27">
        <v>34.111575440000003</v>
      </c>
      <c r="D28" s="8">
        <v>1</v>
      </c>
      <c r="E28" s="16" t="s">
        <v>9</v>
      </c>
      <c r="F28" s="3" t="s">
        <v>360</v>
      </c>
      <c r="G28" s="9">
        <f>P28+$G$4</f>
        <v>43770.5</v>
      </c>
      <c r="H28" s="53">
        <f t="shared" si="1"/>
        <v>670</v>
      </c>
      <c r="I28" s="34">
        <f>G28</f>
        <v>43770.5</v>
      </c>
      <c r="J28" s="54">
        <f t="shared" si="2"/>
        <v>23</v>
      </c>
      <c r="K28" s="29">
        <f>IF(H28=1,MAX(K$5:K27)+1,K27)</f>
        <v>1</v>
      </c>
      <c r="L28" s="24" t="str">
        <f>IF(K28=N$5,ROW()-ROW(L$5),"")</f>
        <v/>
      </c>
      <c r="M28" s="24" t="str">
        <f>IF(K28=N$5,IF(J28=1,1,M27+1),"")</f>
        <v/>
      </c>
      <c r="N28" s="33">
        <f>IF(K28=1,INDEX($C$6:$C$330,MATCH(J28,$M$6:$M$330,0),1),"")</f>
        <v>32.976452289999997</v>
      </c>
      <c r="O28" s="1"/>
      <c r="P28" s="25">
        <v>4322.5</v>
      </c>
      <c r="Q28" s="28" t="s">
        <v>10</v>
      </c>
      <c r="R28" s="27">
        <v>35.264651219999998</v>
      </c>
      <c r="S28" s="36">
        <f>ABS(R28-C28)</f>
        <v>1.1530757799999947</v>
      </c>
      <c r="T28" s="10"/>
      <c r="U28" s="29">
        <f>(P28-MIN($P$6:$P$330))/$U$5</f>
        <v>22.333333333333332</v>
      </c>
      <c r="V28" s="29">
        <f t="shared" si="0"/>
        <v>23</v>
      </c>
      <c r="W28" s="24">
        <f>IF(U28=0,MAX(W$5:W27)+1,0)</f>
        <v>0</v>
      </c>
      <c r="X28" s="24">
        <f t="shared" si="7"/>
        <v>1</v>
      </c>
      <c r="Y28" s="31" t="str">
        <f>IF(ROW()-$Y$5&lt;=$X$5,ROW()-$Y$5,"")</f>
        <v/>
      </c>
      <c r="Z28" s="31"/>
      <c r="AA28" s="31"/>
      <c r="AB28" s="31"/>
      <c r="AC28" s="31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25">
      <c r="A29" s="1"/>
      <c r="B29" s="30" t="s">
        <v>33</v>
      </c>
      <c r="C29" s="27">
        <v>34.027084989999999</v>
      </c>
      <c r="D29" s="8">
        <v>1</v>
      </c>
      <c r="E29" s="16" t="s">
        <v>9</v>
      </c>
      <c r="F29" s="3" t="s">
        <v>360</v>
      </c>
      <c r="G29" s="9">
        <f>P29+$G$4</f>
        <v>43800.5</v>
      </c>
      <c r="H29" s="53">
        <f t="shared" si="1"/>
        <v>700</v>
      </c>
      <c r="I29" s="34">
        <f>G29</f>
        <v>43800.5</v>
      </c>
      <c r="J29" s="54">
        <f t="shared" si="2"/>
        <v>24</v>
      </c>
      <c r="K29" s="29">
        <f>IF(H29=1,MAX(K$5:K28)+1,K28)</f>
        <v>1</v>
      </c>
      <c r="L29" s="24" t="str">
        <f>IF(K29=N$5,ROW()-ROW(L$5),"")</f>
        <v/>
      </c>
      <c r="M29" s="24" t="str">
        <f>IF(K29=N$5,IF(J29=1,1,M28+1),"")</f>
        <v/>
      </c>
      <c r="N29" s="33">
        <f>IF(K29=1,INDEX($C$6:$C$330,MATCH(J29,$M$6:$M$330,0),1),"")</f>
        <v>32.806265160000002</v>
      </c>
      <c r="O29" s="1"/>
      <c r="P29" s="25">
        <v>4352.5</v>
      </c>
      <c r="Q29" s="28" t="s">
        <v>10</v>
      </c>
      <c r="R29" s="27">
        <v>35.095366290000001</v>
      </c>
      <c r="S29" s="36">
        <f>ABS(R29-C29)</f>
        <v>1.0682813000000024</v>
      </c>
      <c r="T29" s="10"/>
      <c r="U29" s="29">
        <f>(P29-MIN($P$6:$P$330))/$U$5</f>
        <v>23.333333333333332</v>
      </c>
      <c r="V29" s="29">
        <f t="shared" si="0"/>
        <v>24</v>
      </c>
      <c r="W29" s="24">
        <f>IF(U29=0,MAX(W$5:W28)+1,0)</f>
        <v>0</v>
      </c>
      <c r="X29" s="24">
        <f t="shared" si="7"/>
        <v>1</v>
      </c>
      <c r="Y29" s="31" t="str">
        <f>IF(ROW()-$Y$5&lt;=$X$5,ROW()-$Y$5,"")</f>
        <v/>
      </c>
      <c r="Z29" s="31"/>
      <c r="AA29" s="31"/>
      <c r="AB29" s="31"/>
      <c r="AC29" s="31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25">
      <c r="A30" s="1"/>
      <c r="B30" s="30" t="s">
        <v>34</v>
      </c>
      <c r="C30" s="27">
        <v>34.074068099999998</v>
      </c>
      <c r="D30" s="8">
        <v>1</v>
      </c>
      <c r="E30" s="16" t="s">
        <v>9</v>
      </c>
      <c r="F30" s="3" t="s">
        <v>360</v>
      </c>
      <c r="G30" s="9">
        <f>P30+$G$4</f>
        <v>43831.5</v>
      </c>
      <c r="H30" s="53">
        <f t="shared" si="1"/>
        <v>731</v>
      </c>
      <c r="I30" s="34">
        <f t="shared" ref="I30:I93" si="9">G30</f>
        <v>43831.5</v>
      </c>
      <c r="J30" s="54">
        <f t="shared" si="2"/>
        <v>25</v>
      </c>
      <c r="K30" s="29">
        <f>IF(H30=1,MAX(K$5:K29)+1,K29)</f>
        <v>1</v>
      </c>
      <c r="L30" s="24" t="str">
        <f>IF(K30=N$5,ROW()-ROW(L$5),"")</f>
        <v/>
      </c>
      <c r="M30" s="24" t="str">
        <f>IF(K30=N$5,IF(J30=1,1,M29+1),"")</f>
        <v/>
      </c>
      <c r="N30" s="33">
        <f>IF(K30=1,INDEX($C$6:$C$330,MATCH(J30,$M$6:$M$330,0),1),"")</f>
        <v>32.792129580000001</v>
      </c>
      <c r="O30" s="1"/>
      <c r="P30" s="25">
        <v>4383.5</v>
      </c>
      <c r="Q30" s="28" t="s">
        <v>10</v>
      </c>
      <c r="R30" s="27">
        <v>34.960312819999999</v>
      </c>
      <c r="S30" s="36">
        <f>ABS(R30-C30)</f>
        <v>0.88624472000000054</v>
      </c>
      <c r="T30" s="10"/>
      <c r="U30" s="29">
        <f>(P30-MIN($P$6:$P$330))/$U$5</f>
        <v>24.366666666666667</v>
      </c>
      <c r="V30" s="29">
        <f t="shared" si="0"/>
        <v>25</v>
      </c>
      <c r="W30" s="24">
        <f>IF(U30=0,MAX(W$5:W29)+1,0)</f>
        <v>0</v>
      </c>
      <c r="X30" s="24">
        <f t="shared" si="7"/>
        <v>1</v>
      </c>
      <c r="Y30" s="31" t="str">
        <f>IF(ROW()-$Y$5&lt;=$X$5,ROW()-$Y$5,"")</f>
        <v/>
      </c>
      <c r="Z30" s="31"/>
      <c r="AA30" s="31"/>
      <c r="AB30" s="31"/>
      <c r="AC30" s="31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25">
      <c r="A31" s="1"/>
      <c r="B31" s="30" t="s">
        <v>35</v>
      </c>
      <c r="C31" s="27">
        <v>34.378744169999997</v>
      </c>
      <c r="D31" s="8">
        <v>1</v>
      </c>
      <c r="E31" s="16" t="s">
        <v>36</v>
      </c>
      <c r="F31" s="3" t="s">
        <v>360</v>
      </c>
      <c r="G31" s="9">
        <f>P31+$G$4</f>
        <v>43100.5</v>
      </c>
      <c r="H31" s="9">
        <f t="shared" si="1"/>
        <v>1</v>
      </c>
      <c r="I31" s="34">
        <f t="shared" si="9"/>
        <v>43100.5</v>
      </c>
      <c r="J31" s="29">
        <f t="shared" si="2"/>
        <v>1</v>
      </c>
      <c r="K31" s="29">
        <f>IF(H31=1,MAX(K$5:K30)+1,K30)</f>
        <v>2</v>
      </c>
      <c r="L31" s="24" t="str">
        <f>IF(K31=N$5,ROW()-ROW(L$5),"")</f>
        <v/>
      </c>
      <c r="M31" s="24" t="str">
        <f>IF(K31=N$5,IF(J31=1,1,M30+1),"")</f>
        <v/>
      </c>
      <c r="N31" s="33" t="str">
        <f>IF(K31=1,INDEX($C$6:$C$330,MATCH(J31,$M$6:$M$330,0),1),"")</f>
        <v/>
      </c>
      <c r="O31" s="1"/>
      <c r="P31" s="25">
        <v>3652.5</v>
      </c>
      <c r="Q31" s="28" t="s">
        <v>37</v>
      </c>
      <c r="R31" s="27">
        <v>35.23109255</v>
      </c>
      <c r="S31" s="36">
        <f>ABS(R31-C31)</f>
        <v>0.85234838000000224</v>
      </c>
      <c r="T31" s="10"/>
      <c r="U31" s="29">
        <f>(P31-MIN($P$6:$P$330))/$U$5</f>
        <v>0</v>
      </c>
      <c r="V31" s="29">
        <f t="shared" si="0"/>
        <v>26</v>
      </c>
      <c r="W31" s="24">
        <f>IF(U31=0,MAX(W$5:W30)+1,0)</f>
        <v>2</v>
      </c>
      <c r="X31" s="24">
        <f t="shared" si="7"/>
        <v>2</v>
      </c>
      <c r="Y31" s="31" t="str">
        <f>IF(ROW()-$Y$5&lt;=$X$5,ROW()-$Y$5,"")</f>
        <v/>
      </c>
      <c r="Z31" s="31"/>
      <c r="AA31" s="31"/>
      <c r="AB31" s="31"/>
      <c r="AC31" s="31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25">
      <c r="A32" s="1"/>
      <c r="B32" s="30" t="s">
        <v>38</v>
      </c>
      <c r="C32" s="27">
        <v>34.359507880000002</v>
      </c>
      <c r="D32" s="8">
        <v>1</v>
      </c>
      <c r="E32" s="16" t="s">
        <v>36</v>
      </c>
      <c r="F32" s="3" t="s">
        <v>360</v>
      </c>
      <c r="G32" s="9">
        <f>P32+$G$4</f>
        <v>43131.5</v>
      </c>
      <c r="H32" s="9">
        <f t="shared" si="1"/>
        <v>31</v>
      </c>
      <c r="I32" s="34">
        <f t="shared" si="9"/>
        <v>43131.5</v>
      </c>
      <c r="J32" s="29">
        <f t="shared" si="2"/>
        <v>2</v>
      </c>
      <c r="K32" s="29">
        <f>IF(H32=1,MAX(K$5:K31)+1,K31)</f>
        <v>2</v>
      </c>
      <c r="L32" s="24" t="str">
        <f>IF(K32=N$5,ROW()-ROW(L$5),"")</f>
        <v/>
      </c>
      <c r="M32" s="24" t="str">
        <f>IF(K32=N$5,IF(J32=1,1,M31+1),"")</f>
        <v/>
      </c>
      <c r="N32" s="33" t="str">
        <f>IF(K32=1,INDEX($C$6:$C$330,MATCH(J32,$M$6:$M$330,0),1),"")</f>
        <v/>
      </c>
      <c r="O32" s="4"/>
      <c r="P32" s="25">
        <v>3683.5</v>
      </c>
      <c r="Q32" s="28" t="s">
        <v>37</v>
      </c>
      <c r="R32" s="27">
        <v>35.157427130000002</v>
      </c>
      <c r="S32" s="36">
        <f>ABS(R32-C32)</f>
        <v>0.79791924999999964</v>
      </c>
      <c r="T32" s="10"/>
      <c r="U32" s="29">
        <f>(P32-MIN($P$6:$P$330))/$U$5</f>
        <v>1.0333333333333334</v>
      </c>
      <c r="V32" s="29">
        <f t="shared" si="0"/>
        <v>27</v>
      </c>
      <c r="W32" s="24">
        <f>IF(U32=0,MAX(W$5:W31)+1,0)</f>
        <v>0</v>
      </c>
      <c r="X32" s="24">
        <f t="shared" si="7"/>
        <v>2</v>
      </c>
      <c r="Y32" s="31" t="str">
        <f>IF(ROW()-$Y$5&lt;=$X$5,ROW()-$Y$5,"")</f>
        <v/>
      </c>
      <c r="Z32" s="31"/>
      <c r="AA32" s="31"/>
      <c r="AB32" s="31"/>
      <c r="AC32" s="31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25">
      <c r="A33" s="1"/>
      <c r="B33" s="38" t="s">
        <v>39</v>
      </c>
      <c r="C33" s="27">
        <v>34.399717780000003</v>
      </c>
      <c r="D33" s="8">
        <v>1</v>
      </c>
      <c r="E33" s="16" t="s">
        <v>36</v>
      </c>
      <c r="F33" s="3" t="s">
        <v>360</v>
      </c>
      <c r="G33" s="9">
        <f>P33+$G$4</f>
        <v>43160.5</v>
      </c>
      <c r="H33" s="9">
        <f t="shared" si="1"/>
        <v>60</v>
      </c>
      <c r="I33" s="34">
        <f t="shared" si="9"/>
        <v>43160.5</v>
      </c>
      <c r="J33" s="29">
        <f t="shared" si="2"/>
        <v>3</v>
      </c>
      <c r="K33" s="29">
        <f>IF(H33=1,MAX(K$5:K32)+1,K32)</f>
        <v>2</v>
      </c>
      <c r="L33" s="24" t="str">
        <f>IF(K33=N$5,ROW()-ROW(L$5),"")</f>
        <v/>
      </c>
      <c r="M33" s="24" t="str">
        <f>IF(K33=N$5,IF(J33=1,1,M32+1),"")</f>
        <v/>
      </c>
      <c r="N33" s="33" t="str">
        <f>IF(K33=1,INDEX($C$6:$C$330,MATCH(J33,$M$6:$M$330,0),1),"")</f>
        <v/>
      </c>
      <c r="O33" s="4"/>
      <c r="P33" s="25">
        <v>3712.5</v>
      </c>
      <c r="Q33" s="28" t="s">
        <v>37</v>
      </c>
      <c r="R33" s="27">
        <v>35.14732154</v>
      </c>
      <c r="S33" s="36">
        <f>ABS(R33-C33)</f>
        <v>0.74760375999999695</v>
      </c>
      <c r="T33" s="10"/>
      <c r="U33" s="29">
        <f>(P33-MIN($P$6:$P$330))/$U$5</f>
        <v>2</v>
      </c>
      <c r="V33" s="29">
        <f t="shared" si="0"/>
        <v>28</v>
      </c>
      <c r="W33" s="24">
        <f>IF(U33=0,MAX(W$5:W32)+1,0)</f>
        <v>0</v>
      </c>
      <c r="X33" s="24">
        <f t="shared" si="7"/>
        <v>2</v>
      </c>
      <c r="Y33" s="31" t="str">
        <f>IF(ROW()-$Y$5&lt;=$X$5,ROW()-$Y$5,"")</f>
        <v/>
      </c>
      <c r="Z33" s="31"/>
      <c r="AA33" s="31"/>
      <c r="AB33" s="31"/>
      <c r="AC33" s="31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25">
      <c r="A34" s="1"/>
      <c r="B34" s="38" t="s">
        <v>40</v>
      </c>
      <c r="C34" s="27">
        <v>34.469788250000001</v>
      </c>
      <c r="D34" s="8">
        <v>1</v>
      </c>
      <c r="E34" s="16" t="s">
        <v>36</v>
      </c>
      <c r="F34" s="3" t="s">
        <v>360</v>
      </c>
      <c r="G34" s="9">
        <f>P34+$G$4</f>
        <v>43191.5</v>
      </c>
      <c r="H34" s="9">
        <f t="shared" si="1"/>
        <v>91</v>
      </c>
      <c r="I34" s="34">
        <f t="shared" si="9"/>
        <v>43191.5</v>
      </c>
      <c r="J34" s="29">
        <f t="shared" si="2"/>
        <v>4</v>
      </c>
      <c r="K34" s="29">
        <f>IF(H34=1,MAX(K$5:K33)+1,K33)</f>
        <v>2</v>
      </c>
      <c r="L34" s="24" t="str">
        <f>IF(K34=N$5,ROW()-ROW(L$5),"")</f>
        <v/>
      </c>
      <c r="M34" s="24" t="str">
        <f>IF(K34=N$5,IF(J34=1,1,M33+1),"")</f>
        <v/>
      </c>
      <c r="N34" s="33" t="str">
        <f>IF(K34=1,INDEX($C$6:$C$330,MATCH(J34,$M$6:$M$330,0),1),"")</f>
        <v/>
      </c>
      <c r="O34" s="4"/>
      <c r="P34" s="25">
        <v>3743.5</v>
      </c>
      <c r="Q34" s="28" t="s">
        <v>37</v>
      </c>
      <c r="R34" s="27">
        <v>35.188490719999997</v>
      </c>
      <c r="S34" s="36">
        <f>ABS(R34-C34)</f>
        <v>0.71870246999999665</v>
      </c>
      <c r="T34" s="10"/>
      <c r="U34" s="29">
        <f>(P34-MIN($P$6:$P$330))/$U$5</f>
        <v>3.0333333333333332</v>
      </c>
      <c r="V34" s="29">
        <f t="shared" si="0"/>
        <v>29</v>
      </c>
      <c r="W34" s="24">
        <f>IF(U34=0,MAX(W$5:W33)+1,0)</f>
        <v>0</v>
      </c>
      <c r="X34" s="24">
        <f t="shared" si="7"/>
        <v>2</v>
      </c>
      <c r="Y34" s="31" t="str">
        <f>IF(ROW()-$Y$5&lt;=$X$5,ROW()-$Y$5,"")</f>
        <v/>
      </c>
      <c r="Z34" s="31"/>
      <c r="AA34" s="31"/>
      <c r="AB34" s="31"/>
      <c r="AC34" s="31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25">
      <c r="A35" s="1"/>
      <c r="B35" s="38" t="s">
        <v>41</v>
      </c>
      <c r="C35" s="27">
        <v>34.526044570000003</v>
      </c>
      <c r="D35" s="8">
        <v>1</v>
      </c>
      <c r="E35" s="16" t="s">
        <v>36</v>
      </c>
      <c r="F35" s="3" t="s">
        <v>360</v>
      </c>
      <c r="G35" s="9">
        <f>P35+$G$4</f>
        <v>43221.5</v>
      </c>
      <c r="H35" s="9">
        <f t="shared" si="1"/>
        <v>121</v>
      </c>
      <c r="I35" s="34">
        <f t="shared" si="9"/>
        <v>43221.5</v>
      </c>
      <c r="J35" s="29">
        <f t="shared" si="2"/>
        <v>5</v>
      </c>
      <c r="K35" s="29">
        <f>IF(H35=1,MAX(K$5:K34)+1,K34)</f>
        <v>2</v>
      </c>
      <c r="L35" s="24" t="str">
        <f>IF(K35=N$5,ROW()-ROW(L$5),"")</f>
        <v/>
      </c>
      <c r="M35" s="24" t="str">
        <f>IF(K35=N$5,IF(J35=1,1,M34+1),"")</f>
        <v/>
      </c>
      <c r="N35" s="33" t="str">
        <f>IF(K35=1,INDEX($C$6:$C$330,MATCH(J35,$M$6:$M$330,0),1),"")</f>
        <v/>
      </c>
      <c r="O35" s="4"/>
      <c r="P35" s="25">
        <v>3773.5</v>
      </c>
      <c r="Q35" s="28" t="s">
        <v>37</v>
      </c>
      <c r="R35" s="27">
        <v>35.262338229999997</v>
      </c>
      <c r="S35" s="36">
        <f>ABS(R35-C35)</f>
        <v>0.73629365999999408</v>
      </c>
      <c r="T35" s="10"/>
      <c r="U35" s="29">
        <f>(P35-MIN($P$6:$P$330))/$U$5</f>
        <v>4.0333333333333332</v>
      </c>
      <c r="V35" s="29">
        <f t="shared" si="0"/>
        <v>30</v>
      </c>
      <c r="W35" s="24">
        <f>IF(U35=0,MAX(W$5:W34)+1,0)</f>
        <v>0</v>
      </c>
      <c r="X35" s="24">
        <f t="shared" si="7"/>
        <v>2</v>
      </c>
      <c r="Y35" s="31" t="str">
        <f>IF(ROW()-$Y$5&lt;=$X$5,ROW()-$Y$5,"")</f>
        <v/>
      </c>
      <c r="Z35" s="31"/>
      <c r="AA35" s="31"/>
      <c r="AB35" s="31"/>
      <c r="AC35" s="31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25">
      <c r="A36" s="1"/>
      <c r="B36" s="38" t="s">
        <v>42</v>
      </c>
      <c r="C36" s="27">
        <v>34.540115569999998</v>
      </c>
      <c r="D36" s="8">
        <v>1</v>
      </c>
      <c r="E36" s="16" t="s">
        <v>36</v>
      </c>
      <c r="F36" s="3" t="s">
        <v>360</v>
      </c>
      <c r="G36" s="9">
        <f>P36+$G$4</f>
        <v>43252.5</v>
      </c>
      <c r="H36" s="9">
        <f t="shared" si="1"/>
        <v>152</v>
      </c>
      <c r="I36" s="34">
        <f t="shared" si="9"/>
        <v>43252.5</v>
      </c>
      <c r="J36" s="29">
        <f t="shared" si="2"/>
        <v>6</v>
      </c>
      <c r="K36" s="29">
        <f>IF(H36=1,MAX(K$5:K35)+1,K35)</f>
        <v>2</v>
      </c>
      <c r="L36" s="24" t="str">
        <f>IF(K36=N$5,ROW()-ROW(L$5),"")</f>
        <v/>
      </c>
      <c r="M36" s="24" t="str">
        <f>IF(K36=N$5,IF(J36=1,1,M35+1),"")</f>
        <v/>
      </c>
      <c r="N36" s="33" t="str">
        <f>IF(K36=1,INDEX($C$6:$C$330,MATCH(J36,$M$6:$M$330,0),1),"")</f>
        <v/>
      </c>
      <c r="O36" s="4"/>
      <c r="P36" s="25">
        <v>3804.5</v>
      </c>
      <c r="Q36" s="28" t="s">
        <v>37</v>
      </c>
      <c r="R36" s="27">
        <v>35.312378879999997</v>
      </c>
      <c r="S36" s="36">
        <f>ABS(R36-C36)</f>
        <v>0.77226330999999959</v>
      </c>
      <c r="T36" s="10"/>
      <c r="U36" s="29">
        <f>(P36-MIN($P$6:$P$330))/$U$5</f>
        <v>5.0666666666666664</v>
      </c>
      <c r="V36" s="29">
        <f t="shared" si="0"/>
        <v>31</v>
      </c>
      <c r="W36" s="24">
        <f>IF(U36=0,MAX(W$5:W35)+1,0)</f>
        <v>0</v>
      </c>
      <c r="X36" s="24">
        <f t="shared" si="7"/>
        <v>2</v>
      </c>
      <c r="Y36" s="31" t="str">
        <f>IF(ROW()-$Y$5&lt;=$X$5,ROW()-$Y$5,"")</f>
        <v/>
      </c>
      <c r="Z36" s="31"/>
      <c r="AA36" s="31"/>
      <c r="AB36" s="31"/>
      <c r="AC36" s="31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25">
      <c r="A37" s="1"/>
      <c r="B37" s="38" t="s">
        <v>43</v>
      </c>
      <c r="C37" s="27">
        <v>34.496313129999997</v>
      </c>
      <c r="D37" s="8">
        <v>1</v>
      </c>
      <c r="E37" s="16" t="s">
        <v>36</v>
      </c>
      <c r="F37" s="3" t="s">
        <v>360</v>
      </c>
      <c r="G37" s="9">
        <f>P37+$G$4</f>
        <v>43282.5</v>
      </c>
      <c r="H37" s="9">
        <f t="shared" si="1"/>
        <v>182</v>
      </c>
      <c r="I37" s="34">
        <f t="shared" si="9"/>
        <v>43282.5</v>
      </c>
      <c r="J37" s="29">
        <f t="shared" si="2"/>
        <v>7</v>
      </c>
      <c r="K37" s="29">
        <f>IF(H37=1,MAX(K$5:K36)+1,K36)</f>
        <v>2</v>
      </c>
      <c r="L37" s="24" t="str">
        <f>IF(K37=N$5,ROW()-ROW(L$5),"")</f>
        <v/>
      </c>
      <c r="M37" s="24" t="str">
        <f>IF(K37=N$5,IF(J37=1,1,M36+1),"")</f>
        <v/>
      </c>
      <c r="N37" s="33" t="str">
        <f>IF(K37=1,INDEX($C$6:$C$330,MATCH(J37,$M$6:$M$330,0),1),"")</f>
        <v/>
      </c>
      <c r="O37" s="4"/>
      <c r="P37" s="25">
        <v>3834.5</v>
      </c>
      <c r="Q37" s="28" t="s">
        <v>37</v>
      </c>
      <c r="R37" s="27">
        <v>35.305562719999998</v>
      </c>
      <c r="S37" s="36">
        <f>ABS(R37-C37)</f>
        <v>0.8092495900000003</v>
      </c>
      <c r="T37" s="10"/>
      <c r="U37" s="29">
        <f>(P37-MIN($P$6:$P$330))/$U$5</f>
        <v>6.0666666666666664</v>
      </c>
      <c r="V37" s="29">
        <f t="shared" si="0"/>
        <v>32</v>
      </c>
      <c r="W37" s="24">
        <f>IF(U37=0,MAX(W$5:W36)+1,0)</f>
        <v>0</v>
      </c>
      <c r="X37" s="24">
        <f t="shared" si="7"/>
        <v>2</v>
      </c>
      <c r="Y37" s="31" t="str">
        <f>IF(ROW()-$Y$5&lt;=$X$5,ROW()-$Y$5,"")</f>
        <v/>
      </c>
      <c r="Z37" s="31"/>
      <c r="AA37" s="31"/>
      <c r="AB37" s="31"/>
      <c r="AC37" s="31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25">
      <c r="A38" s="1"/>
      <c r="B38" s="38" t="s">
        <v>44</v>
      </c>
      <c r="C38" s="27">
        <v>34.393826189999999</v>
      </c>
      <c r="D38" s="8">
        <v>1</v>
      </c>
      <c r="E38" s="16" t="s">
        <v>36</v>
      </c>
      <c r="F38" s="3" t="s">
        <v>360</v>
      </c>
      <c r="G38" s="9">
        <f>P38+$G$4</f>
        <v>43313.5</v>
      </c>
      <c r="H38" s="9">
        <f t="shared" si="1"/>
        <v>213</v>
      </c>
      <c r="I38" s="34">
        <f t="shared" si="9"/>
        <v>43313.5</v>
      </c>
      <c r="J38" s="29">
        <f t="shared" si="2"/>
        <v>8</v>
      </c>
      <c r="K38" s="29">
        <f>IF(H38=1,MAX(K$5:K37)+1,K37)</f>
        <v>2</v>
      </c>
      <c r="L38" s="24" t="str">
        <f>IF(K38=N$5,ROW()-ROW(L$5),"")</f>
        <v/>
      </c>
      <c r="M38" s="24" t="str">
        <f>IF(K38=N$5,IF(J38=1,1,M37+1),"")</f>
        <v/>
      </c>
      <c r="N38" s="33" t="str">
        <f>IF(K38=1,INDEX($C$6:$C$330,MATCH(J38,$M$6:$M$330,0),1),"")</f>
        <v/>
      </c>
      <c r="O38" s="4"/>
      <c r="P38" s="25">
        <v>3865.5</v>
      </c>
      <c r="Q38" s="28" t="s">
        <v>37</v>
      </c>
      <c r="R38" s="27">
        <v>35.249083810000002</v>
      </c>
      <c r="S38" s="36">
        <f>ABS(R38-C38)</f>
        <v>0.85525762000000327</v>
      </c>
      <c r="T38" s="10"/>
      <c r="U38" s="29">
        <f>(P38-MIN($P$6:$P$330))/$U$5</f>
        <v>7.1</v>
      </c>
      <c r="V38" s="29">
        <f t="shared" si="0"/>
        <v>33</v>
      </c>
      <c r="W38" s="24">
        <f>IF(U38=0,MAX(W$5:W37)+1,0)</f>
        <v>0</v>
      </c>
      <c r="X38" s="24">
        <f t="shared" si="7"/>
        <v>2</v>
      </c>
      <c r="Y38" s="31" t="str">
        <f>IF(ROW()-$Y$5&lt;=$X$5,ROW()-$Y$5,"")</f>
        <v/>
      </c>
      <c r="Z38" s="31"/>
      <c r="AA38" s="31"/>
      <c r="AB38" s="31"/>
      <c r="AC38" s="31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25">
      <c r="A39" s="1"/>
      <c r="B39" s="38" t="s">
        <v>45</v>
      </c>
      <c r="C39" s="27">
        <v>34.257763339999997</v>
      </c>
      <c r="D39" s="8">
        <v>1</v>
      </c>
      <c r="E39" s="16" t="s">
        <v>36</v>
      </c>
      <c r="F39" s="3" t="s">
        <v>360</v>
      </c>
      <c r="G39" s="9">
        <f>P39+$G$4</f>
        <v>43344.5</v>
      </c>
      <c r="H39" s="9">
        <f t="shared" si="1"/>
        <v>244</v>
      </c>
      <c r="I39" s="34">
        <f t="shared" si="9"/>
        <v>43344.5</v>
      </c>
      <c r="J39" s="29">
        <f t="shared" si="2"/>
        <v>9</v>
      </c>
      <c r="K39" s="29">
        <f>IF(H39=1,MAX(K$5:K38)+1,K38)</f>
        <v>2</v>
      </c>
      <c r="L39" s="24" t="str">
        <f>IF(K39=N$5,ROW()-ROW(L$5),"")</f>
        <v/>
      </c>
      <c r="M39" s="24" t="str">
        <f>IF(K39=N$5,IF(J39=1,1,M38+1),"")</f>
        <v/>
      </c>
      <c r="N39" s="33" t="str">
        <f>IF(K39=1,INDEX($C$6:$C$330,MATCH(J39,$M$6:$M$330,0),1),"")</f>
        <v/>
      </c>
      <c r="O39" s="4"/>
      <c r="P39" s="25">
        <v>3896.5</v>
      </c>
      <c r="Q39" s="28" t="s">
        <v>37</v>
      </c>
      <c r="R39" s="27">
        <v>35.178357130000002</v>
      </c>
      <c r="S39" s="36">
        <f>ABS(R39-C39)</f>
        <v>0.92059379000000519</v>
      </c>
      <c r="T39" s="10"/>
      <c r="U39" s="29">
        <f>(P39-MIN($P$6:$P$330))/$U$5</f>
        <v>8.1333333333333329</v>
      </c>
      <c r="V39" s="29">
        <f t="shared" si="0"/>
        <v>34</v>
      </c>
      <c r="W39" s="24">
        <f>IF(U39=0,MAX(W$5:W38)+1,0)</f>
        <v>0</v>
      </c>
      <c r="X39" s="24">
        <f t="shared" si="7"/>
        <v>2</v>
      </c>
      <c r="Y39" s="31" t="str">
        <f>IF(ROW()-$Y$5&lt;=$X$5,ROW()-$Y$5,"")</f>
        <v/>
      </c>
      <c r="Z39" s="31"/>
      <c r="AA39" s="31"/>
      <c r="AB39" s="31"/>
      <c r="AC39" s="31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25">
      <c r="A40" s="1"/>
      <c r="B40" s="38" t="s">
        <v>46</v>
      </c>
      <c r="C40" s="27">
        <v>34.123022980000002</v>
      </c>
      <c r="D40" s="8">
        <v>1</v>
      </c>
      <c r="E40" s="16" t="s">
        <v>36</v>
      </c>
      <c r="F40" s="3" t="s">
        <v>360</v>
      </c>
      <c r="G40" s="9">
        <f>P40+$G$4</f>
        <v>43374.5</v>
      </c>
      <c r="H40" s="9">
        <f t="shared" si="1"/>
        <v>274</v>
      </c>
      <c r="I40" s="34">
        <f t="shared" si="9"/>
        <v>43374.5</v>
      </c>
      <c r="J40" s="29">
        <f t="shared" si="2"/>
        <v>10</v>
      </c>
      <c r="K40" s="29">
        <f>IF(H40=1,MAX(K$5:K39)+1,K39)</f>
        <v>2</v>
      </c>
      <c r="L40" s="24" t="str">
        <f>IF(K40=N$5,ROW()-ROW(L$5),"")</f>
        <v/>
      </c>
      <c r="M40" s="24" t="str">
        <f>IF(K40=N$5,IF(J40=1,1,M39+1),"")</f>
        <v/>
      </c>
      <c r="N40" s="33" t="str">
        <f>IF(K40=1,INDEX($C$6:$C$330,MATCH(J40,$M$6:$M$330,0),1),"")</f>
        <v/>
      </c>
      <c r="O40" s="4"/>
      <c r="P40" s="25">
        <v>3926.5</v>
      </c>
      <c r="Q40" s="28" t="s">
        <v>37</v>
      </c>
      <c r="R40" s="27">
        <v>35.037320280000003</v>
      </c>
      <c r="S40" s="36">
        <f>ABS(R40-C40)</f>
        <v>0.9142973000000012</v>
      </c>
      <c r="T40" s="10"/>
      <c r="U40" s="29">
        <f>(P40-MIN($P$6:$P$330))/$U$5</f>
        <v>9.1333333333333329</v>
      </c>
      <c r="V40" s="29">
        <f t="shared" si="0"/>
        <v>35</v>
      </c>
      <c r="W40" s="24">
        <f>IF(U40=0,MAX(W$5:W39)+1,0)</f>
        <v>0</v>
      </c>
      <c r="X40" s="24">
        <f t="shared" si="7"/>
        <v>2</v>
      </c>
      <c r="Y40" s="31" t="str">
        <f>IF(ROW()-$Y$5&lt;=$X$5,ROW()-$Y$5,"")</f>
        <v/>
      </c>
      <c r="Z40" s="31"/>
      <c r="AA40" s="31"/>
      <c r="AB40" s="31"/>
      <c r="AC40" s="31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25">
      <c r="A41" s="1"/>
      <c r="B41" s="38" t="s">
        <v>47</v>
      </c>
      <c r="C41" s="27">
        <v>34.01544002</v>
      </c>
      <c r="D41" s="8">
        <v>1</v>
      </c>
      <c r="E41" s="16" t="s">
        <v>36</v>
      </c>
      <c r="F41" s="3" t="s">
        <v>360</v>
      </c>
      <c r="G41" s="9">
        <f>P41+$G$4</f>
        <v>43405.5</v>
      </c>
      <c r="H41" s="9">
        <f t="shared" si="1"/>
        <v>305</v>
      </c>
      <c r="I41" s="34">
        <f t="shared" si="9"/>
        <v>43405.5</v>
      </c>
      <c r="J41" s="29">
        <f t="shared" si="2"/>
        <v>11</v>
      </c>
      <c r="K41" s="29">
        <f>IF(H41=1,MAX(K$5:K40)+1,K40)</f>
        <v>2</v>
      </c>
      <c r="L41" s="24" t="str">
        <f>IF(K41=N$5,ROW()-ROW(L$5),"")</f>
        <v/>
      </c>
      <c r="M41" s="24" t="str">
        <f>IF(K41=N$5,IF(J41=1,1,M40+1),"")</f>
        <v/>
      </c>
      <c r="N41" s="33" t="str">
        <f>IF(K41=1,INDEX($C$6:$C$330,MATCH(J41,$M$6:$M$330,0),1),"")</f>
        <v/>
      </c>
      <c r="O41" s="4"/>
      <c r="P41" s="25">
        <v>3957.5</v>
      </c>
      <c r="Q41" s="28" t="s">
        <v>37</v>
      </c>
      <c r="R41" s="27">
        <v>34.901557369999999</v>
      </c>
      <c r="S41" s="36">
        <f>ABS(R41-C41)</f>
        <v>0.88611734999999925</v>
      </c>
      <c r="T41" s="10"/>
      <c r="U41" s="29">
        <f>(P41-MIN($P$6:$P$330))/$U$5</f>
        <v>10.166666666666666</v>
      </c>
      <c r="V41" s="29">
        <f t="shared" si="0"/>
        <v>36</v>
      </c>
      <c r="W41" s="24">
        <f>IF(U41=0,MAX(W$5:W40)+1,0)</f>
        <v>0</v>
      </c>
      <c r="X41" s="24">
        <f t="shared" si="7"/>
        <v>2</v>
      </c>
      <c r="Y41" s="31" t="str">
        <f>IF(ROW()-$Y$5&lt;=$X$5,ROW()-$Y$5,"")</f>
        <v/>
      </c>
      <c r="Z41" s="31"/>
      <c r="AA41" s="31"/>
      <c r="AB41" s="31"/>
      <c r="AC41" s="31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25">
      <c r="A42" s="1"/>
      <c r="B42" s="38" t="s">
        <v>48</v>
      </c>
      <c r="C42" s="27">
        <v>33.964397460000001</v>
      </c>
      <c r="D42" s="8">
        <v>1</v>
      </c>
      <c r="E42" s="16" t="s">
        <v>36</v>
      </c>
      <c r="F42" s="3" t="s">
        <v>360</v>
      </c>
      <c r="G42" s="9">
        <f>P42+$G$4</f>
        <v>43435.5</v>
      </c>
      <c r="H42" s="9">
        <f t="shared" si="1"/>
        <v>335</v>
      </c>
      <c r="I42" s="34">
        <f t="shared" si="9"/>
        <v>43435.5</v>
      </c>
      <c r="J42" s="29">
        <f t="shared" si="2"/>
        <v>12</v>
      </c>
      <c r="K42" s="29">
        <f>IF(H42=1,MAX(K$5:K41)+1,K41)</f>
        <v>2</v>
      </c>
      <c r="L42" s="24" t="str">
        <f>IF(K42=N$5,ROW()-ROW(L$5),"")</f>
        <v/>
      </c>
      <c r="M42" s="24" t="str">
        <f>IF(K42=N$5,IF(J42=1,1,M41+1),"")</f>
        <v/>
      </c>
      <c r="N42" s="33" t="str">
        <f>IF(K42=1,INDEX($C$6:$C$330,MATCH(J42,$M$6:$M$330,0),1),"")</f>
        <v/>
      </c>
      <c r="O42" s="4"/>
      <c r="P42" s="25">
        <v>3987.5</v>
      </c>
      <c r="Q42" s="28" t="s">
        <v>37</v>
      </c>
      <c r="R42" s="27">
        <v>34.786835119999999</v>
      </c>
      <c r="S42" s="36">
        <f>ABS(R42-C42)</f>
        <v>0.82243765999999852</v>
      </c>
      <c r="T42" s="10"/>
      <c r="U42" s="29">
        <f>(P42-MIN($P$6:$P$330))/$U$5</f>
        <v>11.166666666666666</v>
      </c>
      <c r="V42" s="29">
        <f t="shared" si="0"/>
        <v>37</v>
      </c>
      <c r="W42" s="24">
        <f>IF(U42=0,MAX(W$5:W41)+1,0)</f>
        <v>0</v>
      </c>
      <c r="X42" s="24">
        <f t="shared" si="7"/>
        <v>2</v>
      </c>
      <c r="Y42" s="31" t="str">
        <f>IF(ROW()-$Y$5&lt;=$X$5,ROW()-$Y$5,"")</f>
        <v/>
      </c>
      <c r="Z42" s="31"/>
      <c r="AA42" s="31"/>
      <c r="AB42" s="31"/>
      <c r="AC42" s="31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25">
      <c r="A43" s="1"/>
      <c r="B43" s="38" t="s">
        <v>49</v>
      </c>
      <c r="C43" s="27">
        <v>33.9785793</v>
      </c>
      <c r="D43" s="8">
        <v>1</v>
      </c>
      <c r="E43" s="16" t="s">
        <v>36</v>
      </c>
      <c r="F43" s="3" t="s">
        <v>360</v>
      </c>
      <c r="G43" s="9">
        <f>P43+$G$4</f>
        <v>43466.5</v>
      </c>
      <c r="H43" s="9">
        <f t="shared" si="1"/>
        <v>366</v>
      </c>
      <c r="I43" s="34">
        <f t="shared" si="9"/>
        <v>43466.5</v>
      </c>
      <c r="J43" s="29">
        <f t="shared" si="2"/>
        <v>13</v>
      </c>
      <c r="K43" s="29">
        <f>IF(H43=1,MAX(K$5:K42)+1,K42)</f>
        <v>2</v>
      </c>
      <c r="L43" s="24" t="str">
        <f>IF(K43=N$5,ROW()-ROW(L$5),"")</f>
        <v/>
      </c>
      <c r="M43" s="24" t="str">
        <f>IF(K43=N$5,IF(J43=1,1,M42+1),"")</f>
        <v/>
      </c>
      <c r="N43" s="33" t="str">
        <f>IF(K43=1,INDEX($C$6:$C$330,MATCH(J43,$M$6:$M$330,0),1),"")</f>
        <v/>
      </c>
      <c r="O43" s="4"/>
      <c r="P43" s="25">
        <v>4018.5</v>
      </c>
      <c r="Q43" s="28" t="s">
        <v>37</v>
      </c>
      <c r="R43" s="27">
        <v>34.716759719999999</v>
      </c>
      <c r="S43" s="36">
        <f>ABS(R43-C43)</f>
        <v>0.73818041999999906</v>
      </c>
      <c r="T43" s="10"/>
      <c r="U43" s="29">
        <f>(P43-MIN($P$6:$P$330))/$U$5</f>
        <v>12.2</v>
      </c>
      <c r="V43" s="29">
        <f t="shared" si="0"/>
        <v>38</v>
      </c>
      <c r="W43" s="24">
        <f>IF(U43=0,MAX(W$5:W42)+1,0)</f>
        <v>0</v>
      </c>
      <c r="X43" s="24">
        <f t="shared" si="7"/>
        <v>2</v>
      </c>
      <c r="Y43" s="31" t="str">
        <f>IF(ROW()-$Y$5&lt;=$X$5,ROW()-$Y$5,"")</f>
        <v/>
      </c>
      <c r="Z43" s="31"/>
      <c r="AA43" s="31"/>
      <c r="AB43" s="31"/>
      <c r="AC43" s="31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25">
      <c r="A44" s="1"/>
      <c r="B44" s="38" t="s">
        <v>50</v>
      </c>
      <c r="C44" s="27">
        <v>34.049942780000002</v>
      </c>
      <c r="D44" s="8">
        <v>1</v>
      </c>
      <c r="E44" s="16" t="s">
        <v>36</v>
      </c>
      <c r="F44" s="3" t="s">
        <v>360</v>
      </c>
      <c r="G44" s="9">
        <f>P44+$G$4</f>
        <v>43497.5</v>
      </c>
      <c r="H44" s="9">
        <f t="shared" si="1"/>
        <v>397</v>
      </c>
      <c r="I44" s="34">
        <f t="shared" si="9"/>
        <v>43497.5</v>
      </c>
      <c r="J44" s="29">
        <f t="shared" si="2"/>
        <v>14</v>
      </c>
      <c r="K44" s="29">
        <f>IF(H44=1,MAX(K$5:K43)+1,K43)</f>
        <v>2</v>
      </c>
      <c r="L44" s="24" t="str">
        <f>IF(K44=N$5,ROW()-ROW(L$5),"")</f>
        <v/>
      </c>
      <c r="M44" s="24" t="str">
        <f>IF(K44=N$5,IF(J44=1,1,M43+1),"")</f>
        <v/>
      </c>
      <c r="N44" s="33" t="str">
        <f>IF(K44=1,INDEX($C$6:$C$330,MATCH(J44,$M$6:$M$330,0),1),"")</f>
        <v/>
      </c>
      <c r="O44" s="4"/>
      <c r="P44" s="25">
        <v>4049.5</v>
      </c>
      <c r="Q44" s="28" t="s">
        <v>37</v>
      </c>
      <c r="R44" s="27">
        <v>34.723977079999997</v>
      </c>
      <c r="S44" s="36">
        <f>ABS(R44-C44)</f>
        <v>0.67403429999999531</v>
      </c>
      <c r="T44" s="10"/>
      <c r="U44" s="29">
        <f>(P44-MIN($P$6:$P$330))/$U$5</f>
        <v>13.233333333333333</v>
      </c>
      <c r="V44" s="29">
        <f t="shared" si="0"/>
        <v>39</v>
      </c>
      <c r="W44" s="24">
        <f>IF(U44=0,MAX(W$5:W43)+1,0)</f>
        <v>0</v>
      </c>
      <c r="X44" s="24">
        <f t="shared" si="7"/>
        <v>2</v>
      </c>
      <c r="Y44" s="31" t="str">
        <f>IF(ROW()-$Y$5&lt;=$X$5,ROW()-$Y$5,"")</f>
        <v/>
      </c>
      <c r="Z44" s="31"/>
      <c r="AA44" s="31"/>
      <c r="AB44" s="31"/>
      <c r="AC44" s="31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25">
      <c r="A45" s="1"/>
      <c r="B45" s="38" t="s">
        <v>51</v>
      </c>
      <c r="C45" s="27">
        <v>34.150371470000003</v>
      </c>
      <c r="D45" s="8">
        <v>1</v>
      </c>
      <c r="E45" s="16" t="s">
        <v>36</v>
      </c>
      <c r="F45" s="3" t="s">
        <v>360</v>
      </c>
      <c r="G45" s="9">
        <f>P45+$G$4</f>
        <v>43525.5</v>
      </c>
      <c r="H45" s="9">
        <f t="shared" si="1"/>
        <v>425</v>
      </c>
      <c r="I45" s="34">
        <f t="shared" si="9"/>
        <v>43525.5</v>
      </c>
      <c r="J45" s="29">
        <f t="shared" si="2"/>
        <v>15</v>
      </c>
      <c r="K45" s="29">
        <f>IF(H45=1,MAX(K$5:K44)+1,K44)</f>
        <v>2</v>
      </c>
      <c r="L45" s="24" t="str">
        <f>IF(K45=N$5,ROW()-ROW(L$5),"")</f>
        <v/>
      </c>
      <c r="M45" s="24" t="str">
        <f>IF(K45=N$5,IF(J45=1,1,M44+1),"")</f>
        <v/>
      </c>
      <c r="N45" s="33" t="str">
        <f>IF(K45=1,INDEX($C$6:$C$330,MATCH(J45,$M$6:$M$330,0),1),"")</f>
        <v/>
      </c>
      <c r="O45" s="4"/>
      <c r="P45" s="25">
        <v>4077.5</v>
      </c>
      <c r="Q45" s="28" t="s">
        <v>37</v>
      </c>
      <c r="R45" s="27">
        <v>34.804778030000001</v>
      </c>
      <c r="S45" s="36">
        <f>ABS(R45-C45)</f>
        <v>0.65440655999999819</v>
      </c>
      <c r="T45" s="10"/>
      <c r="U45" s="29">
        <f>(P45-MIN($P$6:$P$330))/$U$5</f>
        <v>14.166666666666666</v>
      </c>
      <c r="V45" s="29">
        <f t="shared" si="0"/>
        <v>40</v>
      </c>
      <c r="W45" s="24">
        <f>IF(U45=0,MAX(W$5:W44)+1,0)</f>
        <v>0</v>
      </c>
      <c r="X45" s="24">
        <f t="shared" si="7"/>
        <v>2</v>
      </c>
      <c r="Y45" s="31" t="str">
        <f>IF(ROW()-$Y$5&lt;=$X$5,ROW()-$Y$5,"")</f>
        <v/>
      </c>
      <c r="Z45" s="31"/>
      <c r="AA45" s="31"/>
      <c r="AB45" s="31"/>
      <c r="AC45" s="31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25">
      <c r="A46" s="1"/>
      <c r="B46" s="38" t="s">
        <v>52</v>
      </c>
      <c r="C46" s="27">
        <v>34.267379990000002</v>
      </c>
      <c r="D46" s="8">
        <v>1</v>
      </c>
      <c r="E46" s="16" t="s">
        <v>36</v>
      </c>
      <c r="F46" s="3" t="s">
        <v>360</v>
      </c>
      <c r="G46" s="9">
        <f>P46+$G$4</f>
        <v>43556.5</v>
      </c>
      <c r="H46" s="9">
        <f t="shared" si="1"/>
        <v>456</v>
      </c>
      <c r="I46" s="34">
        <f t="shared" si="9"/>
        <v>43556.5</v>
      </c>
      <c r="J46" s="29">
        <f t="shared" si="2"/>
        <v>16</v>
      </c>
      <c r="K46" s="29">
        <f>IF(H46=1,MAX(K$5:K45)+1,K45)</f>
        <v>2</v>
      </c>
      <c r="L46" s="24" t="str">
        <f>IF(K46=N$5,ROW()-ROW(L$5),"")</f>
        <v/>
      </c>
      <c r="M46" s="24" t="str">
        <f>IF(K46=N$5,IF(J46=1,1,M45+1),"")</f>
        <v/>
      </c>
      <c r="N46" s="33" t="str">
        <f>IF(K46=1,INDEX($C$6:$C$330,MATCH(J46,$M$6:$M$330,0),1),"")</f>
        <v/>
      </c>
      <c r="O46" s="4"/>
      <c r="P46" s="25">
        <v>4108.5</v>
      </c>
      <c r="Q46" s="28" t="s">
        <v>37</v>
      </c>
      <c r="R46" s="27">
        <v>34.927590170000002</v>
      </c>
      <c r="S46" s="36">
        <f>ABS(R46-C46)</f>
        <v>0.66021017999999998</v>
      </c>
      <c r="T46" s="10"/>
      <c r="U46" s="29">
        <f>(P46-MIN($P$6:$P$330))/$U$5</f>
        <v>15.2</v>
      </c>
      <c r="V46" s="29">
        <f t="shared" si="0"/>
        <v>41</v>
      </c>
      <c r="W46" s="24">
        <f>IF(U46=0,MAX(W$5:W45)+1,0)</f>
        <v>0</v>
      </c>
      <c r="X46" s="24">
        <f t="shared" si="7"/>
        <v>2</v>
      </c>
      <c r="Y46" s="31" t="str">
        <f>IF(ROW()-$Y$5&lt;=$X$5,ROW()-$Y$5,"")</f>
        <v/>
      </c>
      <c r="Z46" s="31"/>
      <c r="AA46" s="31"/>
      <c r="AB46" s="31"/>
      <c r="AC46" s="31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25">
      <c r="A47" s="1"/>
      <c r="B47" s="38" t="s">
        <v>53</v>
      </c>
      <c r="C47" s="27">
        <v>34.354176129999999</v>
      </c>
      <c r="D47" s="8">
        <v>1</v>
      </c>
      <c r="E47" s="16" t="s">
        <v>36</v>
      </c>
      <c r="F47" s="3" t="s">
        <v>360</v>
      </c>
      <c r="G47" s="9">
        <f>P47+$G$4</f>
        <v>43586.5</v>
      </c>
      <c r="H47" s="9">
        <f t="shared" si="1"/>
        <v>486</v>
      </c>
      <c r="I47" s="34">
        <f t="shared" si="9"/>
        <v>43586.5</v>
      </c>
      <c r="J47" s="29">
        <f t="shared" si="2"/>
        <v>17</v>
      </c>
      <c r="K47" s="29">
        <f>IF(H47=1,MAX(K$5:K46)+1,K46)</f>
        <v>2</v>
      </c>
      <c r="L47" s="24" t="str">
        <f>IF(K47=N$5,ROW()-ROW(L$5),"")</f>
        <v/>
      </c>
      <c r="M47" s="24" t="str">
        <f>IF(K47=N$5,IF(J47=1,1,M46+1),"")</f>
        <v/>
      </c>
      <c r="N47" s="33" t="str">
        <f>IF(K47=1,INDEX($C$6:$C$330,MATCH(J47,$M$6:$M$330,0),1),"")</f>
        <v/>
      </c>
      <c r="O47" s="4"/>
      <c r="P47" s="25">
        <v>4138.5</v>
      </c>
      <c r="Q47" s="28" t="s">
        <v>37</v>
      </c>
      <c r="R47" s="27">
        <v>35.038947149999998</v>
      </c>
      <c r="S47" s="36">
        <f>ABS(R47-C47)</f>
        <v>0.68477101999999945</v>
      </c>
      <c r="T47" s="10"/>
      <c r="U47" s="29">
        <f>(P47-MIN($P$6:$P$330))/$U$5</f>
        <v>16.2</v>
      </c>
      <c r="V47" s="29">
        <f t="shared" si="0"/>
        <v>42</v>
      </c>
      <c r="W47" s="24">
        <f>IF(U47=0,MAX(W$5:W46)+1,0)</f>
        <v>0</v>
      </c>
      <c r="X47" s="24">
        <f t="shared" si="7"/>
        <v>2</v>
      </c>
      <c r="Y47" s="31" t="str">
        <f>IF(ROW()-$Y$5&lt;=$X$5,ROW()-$Y$5,"")</f>
        <v/>
      </c>
      <c r="Z47" s="31"/>
      <c r="AA47" s="31"/>
      <c r="AB47" s="31"/>
      <c r="AC47" s="31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25">
      <c r="A48" s="1"/>
      <c r="B48" s="38" t="s">
        <v>54</v>
      </c>
      <c r="C48" s="27">
        <v>34.389448299999998</v>
      </c>
      <c r="D48" s="8">
        <v>1</v>
      </c>
      <c r="E48" s="16" t="s">
        <v>36</v>
      </c>
      <c r="F48" s="3" t="s">
        <v>360</v>
      </c>
      <c r="G48" s="9">
        <f>P48+$G$4</f>
        <v>43617.5</v>
      </c>
      <c r="H48" s="9">
        <f t="shared" si="1"/>
        <v>517</v>
      </c>
      <c r="I48" s="34">
        <f t="shared" si="9"/>
        <v>43617.5</v>
      </c>
      <c r="J48" s="29">
        <f t="shared" si="2"/>
        <v>18</v>
      </c>
      <c r="K48" s="29">
        <f>IF(H48=1,MAX(K$5:K47)+1,K47)</f>
        <v>2</v>
      </c>
      <c r="L48" s="24" t="str">
        <f>IF(K48=N$5,ROW()-ROW(L$5),"")</f>
        <v/>
      </c>
      <c r="M48" s="24" t="str">
        <f>IF(K48=N$5,IF(J48=1,1,M47+1),"")</f>
        <v/>
      </c>
      <c r="N48" s="33" t="str">
        <f>IF(K48=1,INDEX($C$6:$C$330,MATCH(J48,$M$6:$M$330,0),1),"")</f>
        <v/>
      </c>
      <c r="O48" s="4"/>
      <c r="P48" s="25">
        <v>4169.5</v>
      </c>
      <c r="Q48" s="28" t="s">
        <v>37</v>
      </c>
      <c r="R48" s="27">
        <v>35.140786380000002</v>
      </c>
      <c r="S48" s="36">
        <f>ABS(R48-C48)</f>
        <v>0.75133808000000357</v>
      </c>
      <c r="T48" s="10"/>
      <c r="U48" s="29">
        <f>(P48-MIN($P$6:$P$330))/$U$5</f>
        <v>17.233333333333334</v>
      </c>
      <c r="V48" s="29">
        <f t="shared" si="0"/>
        <v>43</v>
      </c>
      <c r="W48" s="24">
        <f>IF(U48=0,MAX(W$5:W47)+1,0)</f>
        <v>0</v>
      </c>
      <c r="X48" s="24">
        <f t="shared" si="7"/>
        <v>2</v>
      </c>
      <c r="Y48" s="31" t="str">
        <f>IF(ROW()-$Y$5&lt;=$X$5,ROW()-$Y$5,"")</f>
        <v/>
      </c>
      <c r="Z48" s="31"/>
      <c r="AA48" s="31"/>
      <c r="AB48" s="31"/>
      <c r="AC48" s="31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25">
      <c r="A49" s="1"/>
      <c r="B49" s="38" t="s">
        <v>55</v>
      </c>
      <c r="C49" s="27">
        <v>34.35965307</v>
      </c>
      <c r="D49" s="8">
        <v>1</v>
      </c>
      <c r="E49" s="16" t="s">
        <v>36</v>
      </c>
      <c r="F49" s="3" t="s">
        <v>360</v>
      </c>
      <c r="G49" s="9">
        <f>P49+$G$4</f>
        <v>43647.5</v>
      </c>
      <c r="H49" s="9">
        <f t="shared" si="1"/>
        <v>547</v>
      </c>
      <c r="I49" s="34">
        <f t="shared" si="9"/>
        <v>43647.5</v>
      </c>
      <c r="J49" s="29">
        <f t="shared" si="2"/>
        <v>19</v>
      </c>
      <c r="K49" s="29">
        <f>IF(H49=1,MAX(K$5:K48)+1,K48)</f>
        <v>2</v>
      </c>
      <c r="L49" s="24" t="str">
        <f>IF(K49=N$5,ROW()-ROW(L$5),"")</f>
        <v/>
      </c>
      <c r="M49" s="24" t="str">
        <f>IF(K49=N$5,IF(J49=1,1,M48+1),"")</f>
        <v/>
      </c>
      <c r="N49" s="33" t="str">
        <f>IF(K49=1,INDEX($C$6:$C$330,MATCH(J49,$M$6:$M$330,0),1),"")</f>
        <v/>
      </c>
      <c r="O49" s="4"/>
      <c r="P49" s="25">
        <v>4199.5</v>
      </c>
      <c r="Q49" s="28" t="s">
        <v>37</v>
      </c>
      <c r="R49" s="27">
        <v>35.185648780000001</v>
      </c>
      <c r="S49" s="36">
        <f>ABS(R49-C49)</f>
        <v>0.82599571000000083</v>
      </c>
      <c r="T49" s="10"/>
      <c r="U49" s="29">
        <f>(P49-MIN($P$6:$P$330))/$U$5</f>
        <v>18.233333333333334</v>
      </c>
      <c r="V49" s="29">
        <f t="shared" si="0"/>
        <v>44</v>
      </c>
      <c r="W49" s="24">
        <f>IF(U49=0,MAX(W$5:W48)+1,0)</f>
        <v>0</v>
      </c>
      <c r="X49" s="24">
        <f t="shared" si="7"/>
        <v>2</v>
      </c>
      <c r="Y49" s="31" t="str">
        <f>IF(ROW()-$Y$5&lt;=$X$5,ROW()-$Y$5,"")</f>
        <v/>
      </c>
      <c r="Z49" s="31"/>
      <c r="AA49" s="31"/>
      <c r="AB49" s="31"/>
      <c r="AC49" s="31"/>
      <c r="AD49" s="1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5">
      <c r="A50" s="1"/>
      <c r="B50" s="38" t="s">
        <v>56</v>
      </c>
      <c r="C50" s="27">
        <v>34.267776750000003</v>
      </c>
      <c r="D50" s="8">
        <v>1</v>
      </c>
      <c r="E50" s="16" t="s">
        <v>36</v>
      </c>
      <c r="F50" s="3" t="s">
        <v>360</v>
      </c>
      <c r="G50" s="9">
        <f>P50+$G$4</f>
        <v>43678.5</v>
      </c>
      <c r="H50" s="9">
        <f t="shared" si="1"/>
        <v>578</v>
      </c>
      <c r="I50" s="34">
        <f t="shared" si="9"/>
        <v>43678.5</v>
      </c>
      <c r="J50" s="29">
        <f t="shared" si="2"/>
        <v>20</v>
      </c>
      <c r="K50" s="29">
        <f>IF(H50=1,MAX(K$5:K49)+1,K49)</f>
        <v>2</v>
      </c>
      <c r="L50" s="24" t="str">
        <f>IF(K50=N$5,ROW()-ROW(L$5),"")</f>
        <v/>
      </c>
      <c r="M50" s="24" t="str">
        <f>IF(K50=N$5,IF(J50=1,1,M49+1),"")</f>
        <v/>
      </c>
      <c r="N50" s="33" t="str">
        <f>IF(K50=1,INDEX($C$6:$C$330,MATCH(J50,$M$6:$M$330,0),1),"")</f>
        <v/>
      </c>
      <c r="O50" s="4"/>
      <c r="P50" s="25">
        <v>4230.5</v>
      </c>
      <c r="Q50" s="28" t="s">
        <v>37</v>
      </c>
      <c r="R50" s="27">
        <v>35.174407039999998</v>
      </c>
      <c r="S50" s="36">
        <f>ABS(R50-C50)</f>
        <v>0.9066302899999954</v>
      </c>
      <c r="T50" s="10"/>
      <c r="U50" s="29">
        <f>(P50-MIN($P$6:$P$330))/$U$5</f>
        <v>19.266666666666666</v>
      </c>
      <c r="V50" s="29">
        <f t="shared" si="0"/>
        <v>45</v>
      </c>
      <c r="W50" s="24">
        <f>IF(U50=0,MAX(W$5:W49)+1,0)</f>
        <v>0</v>
      </c>
      <c r="X50" s="24">
        <f t="shared" si="7"/>
        <v>2</v>
      </c>
      <c r="Y50" s="31" t="str">
        <f>IF(ROW()-$Y$5&lt;=$X$5,ROW()-$Y$5,"")</f>
        <v/>
      </c>
      <c r="Z50" s="31"/>
      <c r="AA50" s="31"/>
      <c r="AB50" s="31"/>
      <c r="AC50" s="31"/>
      <c r="AD50" s="1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5">
      <c r="A51" s="1"/>
      <c r="B51" s="38" t="s">
        <v>57</v>
      </c>
      <c r="C51" s="27">
        <v>34.139681639999999</v>
      </c>
      <c r="D51" s="8">
        <v>1</v>
      </c>
      <c r="E51" s="16" t="s">
        <v>36</v>
      </c>
      <c r="F51" s="3" t="s">
        <v>360</v>
      </c>
      <c r="G51" s="9">
        <f>P51+$G$4</f>
        <v>43709.5</v>
      </c>
      <c r="H51" s="9">
        <f t="shared" si="1"/>
        <v>609</v>
      </c>
      <c r="I51" s="34">
        <f t="shared" si="9"/>
        <v>43709.5</v>
      </c>
      <c r="J51" s="29">
        <f t="shared" si="2"/>
        <v>21</v>
      </c>
      <c r="K51" s="29">
        <f>IF(H51=1,MAX(K$5:K50)+1,K50)</f>
        <v>2</v>
      </c>
      <c r="L51" s="24" t="str">
        <f>IF(K51=N$5,ROW()-ROW(L$5),"")</f>
        <v/>
      </c>
      <c r="M51" s="24" t="str">
        <f>IF(K51=N$5,IF(J51=1,1,M50+1),"")</f>
        <v/>
      </c>
      <c r="N51" s="33" t="str">
        <f>IF(K51=1,INDEX($C$6:$C$330,MATCH(J51,$M$6:$M$330,0),1),"")</f>
        <v/>
      </c>
      <c r="O51" s="4"/>
      <c r="P51" s="25">
        <v>4261.5</v>
      </c>
      <c r="Q51" s="28" t="s">
        <v>37</v>
      </c>
      <c r="R51" s="27">
        <v>35.068462769999996</v>
      </c>
      <c r="S51" s="36">
        <f>ABS(R51-C51)</f>
        <v>0.92878112999999729</v>
      </c>
      <c r="T51" s="10"/>
      <c r="U51" s="29">
        <f>(P51-MIN($P$6:$P$330))/$U$5</f>
        <v>20.3</v>
      </c>
      <c r="V51" s="29">
        <f t="shared" si="0"/>
        <v>46</v>
      </c>
      <c r="W51" s="24">
        <f>IF(U51=0,MAX(W$5:W50)+1,0)</f>
        <v>0</v>
      </c>
      <c r="X51" s="24">
        <f t="shared" si="7"/>
        <v>2</v>
      </c>
      <c r="Y51" s="31" t="str">
        <f>IF(ROW()-$Y$5&lt;=$X$5,ROW()-$Y$5,"")</f>
        <v/>
      </c>
      <c r="Z51" s="31"/>
      <c r="AA51" s="31"/>
      <c r="AB51" s="31"/>
      <c r="AC51" s="31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25">
      <c r="A52" s="1"/>
      <c r="B52" s="38" t="s">
        <v>58</v>
      </c>
      <c r="C52" s="27">
        <v>34.011222770000003</v>
      </c>
      <c r="D52" s="8">
        <v>1</v>
      </c>
      <c r="E52" s="16" t="s">
        <v>36</v>
      </c>
      <c r="F52" s="3" t="s">
        <v>360</v>
      </c>
      <c r="G52" s="9">
        <f>P52+$G$4</f>
        <v>43739.5</v>
      </c>
      <c r="H52" s="9">
        <f t="shared" si="1"/>
        <v>639</v>
      </c>
      <c r="I52" s="34">
        <f t="shared" si="9"/>
        <v>43739.5</v>
      </c>
      <c r="J52" s="29">
        <f t="shared" si="2"/>
        <v>22</v>
      </c>
      <c r="K52" s="29">
        <f>IF(H52=1,MAX(K$5:K51)+1,K51)</f>
        <v>2</v>
      </c>
      <c r="L52" s="24" t="str">
        <f>IF(K52=N$5,ROW()-ROW(L$5),"")</f>
        <v/>
      </c>
      <c r="M52" s="24" t="str">
        <f>IF(K52=N$5,IF(J52=1,1,M51+1),"")</f>
        <v/>
      </c>
      <c r="N52" s="33" t="str">
        <f>IF(K52=1,INDEX($C$6:$C$330,MATCH(J52,$M$6:$M$330,0),1),"")</f>
        <v/>
      </c>
      <c r="O52" s="4"/>
      <c r="P52" s="25">
        <v>4291.5</v>
      </c>
      <c r="Q52" s="28" t="s">
        <v>37</v>
      </c>
      <c r="R52" s="27">
        <v>34.916050669999997</v>
      </c>
      <c r="S52" s="36">
        <f>ABS(R52-C52)</f>
        <v>0.90482789999999369</v>
      </c>
      <c r="T52" s="10"/>
      <c r="U52" s="29">
        <f>(P52-MIN($P$6:$P$330))/$U$5</f>
        <v>21.3</v>
      </c>
      <c r="V52" s="29">
        <f t="shared" si="0"/>
        <v>47</v>
      </c>
      <c r="W52" s="24">
        <f>IF(U52=0,MAX(W$5:W51)+1,0)</f>
        <v>0</v>
      </c>
      <c r="X52" s="24">
        <f t="shared" si="7"/>
        <v>2</v>
      </c>
      <c r="Y52" s="31" t="str">
        <f>IF(ROW()-$Y$5&lt;=$X$5,ROW()-$Y$5,"")</f>
        <v/>
      </c>
      <c r="Z52" s="31"/>
      <c r="AA52" s="31"/>
      <c r="AB52" s="31"/>
      <c r="AC52" s="31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25">
      <c r="A53" s="1"/>
      <c r="B53" s="38" t="s">
        <v>59</v>
      </c>
      <c r="C53" s="27">
        <v>33.909072449999996</v>
      </c>
      <c r="D53" s="8">
        <v>1</v>
      </c>
      <c r="E53" s="16" t="s">
        <v>36</v>
      </c>
      <c r="F53" s="3" t="s">
        <v>360</v>
      </c>
      <c r="G53" s="9">
        <f>P53+$G$4</f>
        <v>43770.5</v>
      </c>
      <c r="H53" s="9">
        <f t="shared" si="1"/>
        <v>670</v>
      </c>
      <c r="I53" s="34">
        <f t="shared" si="9"/>
        <v>43770.5</v>
      </c>
      <c r="J53" s="29">
        <f t="shared" si="2"/>
        <v>23</v>
      </c>
      <c r="K53" s="29">
        <f>IF(H53=1,MAX(K$5:K52)+1,K52)</f>
        <v>2</v>
      </c>
      <c r="L53" s="24" t="str">
        <f>IF(K53=N$5,ROW()-ROW(L$5),"")</f>
        <v/>
      </c>
      <c r="M53" s="24" t="str">
        <f>IF(K53=N$5,IF(J53=1,1,M52+1),"")</f>
        <v/>
      </c>
      <c r="N53" s="33" t="str">
        <f>IF(K53=1,INDEX($C$6:$C$330,MATCH(J53,$M$6:$M$330,0),1),"")</f>
        <v/>
      </c>
      <c r="O53" s="4"/>
      <c r="P53" s="25">
        <v>4322.5</v>
      </c>
      <c r="Q53" s="28" t="s">
        <v>37</v>
      </c>
      <c r="R53" s="27">
        <v>34.759658129999998</v>
      </c>
      <c r="S53" s="36">
        <f>ABS(R53-C53)</f>
        <v>0.85058568000000179</v>
      </c>
      <c r="T53" s="10"/>
      <c r="U53" s="29">
        <f>(P53-MIN($P$6:$P$330))/$U$5</f>
        <v>22.333333333333332</v>
      </c>
      <c r="V53" s="29">
        <f t="shared" si="0"/>
        <v>48</v>
      </c>
      <c r="W53" s="24">
        <f>IF(U53=0,MAX(W$5:W52)+1,0)</f>
        <v>0</v>
      </c>
      <c r="X53" s="24">
        <f t="shared" si="7"/>
        <v>2</v>
      </c>
      <c r="Y53" s="31" t="str">
        <f>IF(ROW()-$Y$5&lt;=$X$5,ROW()-$Y$5,"")</f>
        <v/>
      </c>
      <c r="Z53" s="31"/>
      <c r="AA53" s="31"/>
      <c r="AB53" s="31"/>
      <c r="AC53" s="31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25">
      <c r="A54" s="1"/>
      <c r="B54" s="38" t="s">
        <v>60</v>
      </c>
      <c r="C54" s="27">
        <v>33.864828189999997</v>
      </c>
      <c r="D54" s="8">
        <v>1</v>
      </c>
      <c r="E54" s="16" t="s">
        <v>36</v>
      </c>
      <c r="F54" s="3" t="s">
        <v>360</v>
      </c>
      <c r="G54" s="9">
        <f>P54+$G$4</f>
        <v>43800.5</v>
      </c>
      <c r="H54" s="9">
        <f t="shared" si="1"/>
        <v>700</v>
      </c>
      <c r="I54" s="34">
        <f t="shared" si="9"/>
        <v>43800.5</v>
      </c>
      <c r="J54" s="29">
        <f t="shared" si="2"/>
        <v>24</v>
      </c>
      <c r="K54" s="29">
        <f>IF(H54=1,MAX(K$5:K53)+1,K53)</f>
        <v>2</v>
      </c>
      <c r="L54" s="24" t="str">
        <f>IF(K54=N$5,ROW()-ROW(L$5),"")</f>
        <v/>
      </c>
      <c r="M54" s="24" t="str">
        <f>IF(K54=N$5,IF(J54=1,1,M53+1),"")</f>
        <v/>
      </c>
      <c r="N54" s="33" t="str">
        <f>IF(K54=1,INDEX($C$6:$C$330,MATCH(J54,$M$6:$M$330,0),1),"")</f>
        <v/>
      </c>
      <c r="O54" s="4"/>
      <c r="P54" s="25">
        <v>4352.5</v>
      </c>
      <c r="Q54" s="28" t="s">
        <v>37</v>
      </c>
      <c r="R54" s="27">
        <v>34.637867180000001</v>
      </c>
      <c r="S54" s="36">
        <f>ABS(R54-C54)</f>
        <v>0.77303899000000342</v>
      </c>
      <c r="T54" s="10"/>
      <c r="U54" s="29">
        <f>(P54-MIN($P$6:$P$330))/$U$5</f>
        <v>23.333333333333332</v>
      </c>
      <c r="V54" s="29">
        <f t="shared" si="0"/>
        <v>49</v>
      </c>
      <c r="W54" s="24">
        <f>IF(U54=0,MAX(W$5:W53)+1,0)</f>
        <v>0</v>
      </c>
      <c r="X54" s="24">
        <f t="shared" si="7"/>
        <v>2</v>
      </c>
      <c r="Y54" s="31" t="str">
        <f>IF(ROW()-$Y$5&lt;=$X$5,ROW()-$Y$5,"")</f>
        <v/>
      </c>
      <c r="Z54" s="31"/>
      <c r="AA54" s="31"/>
      <c r="AB54" s="31"/>
      <c r="AC54" s="31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25">
      <c r="A55" s="1"/>
      <c r="B55" s="38" t="s">
        <v>61</v>
      </c>
      <c r="C55" s="27">
        <v>33.915567930000002</v>
      </c>
      <c r="D55" s="8">
        <v>1</v>
      </c>
      <c r="E55" s="16" t="s">
        <v>36</v>
      </c>
      <c r="F55" s="3" t="s">
        <v>360</v>
      </c>
      <c r="G55" s="9">
        <f>P55+$G$4</f>
        <v>43831.5</v>
      </c>
      <c r="H55" s="9">
        <f t="shared" si="1"/>
        <v>731</v>
      </c>
      <c r="I55" s="34">
        <f t="shared" si="9"/>
        <v>43831.5</v>
      </c>
      <c r="J55" s="29">
        <f t="shared" si="2"/>
        <v>25</v>
      </c>
      <c r="K55" s="29">
        <f>IF(H55=1,MAX(K$5:K54)+1,K54)</f>
        <v>2</v>
      </c>
      <c r="L55" s="24" t="str">
        <f>IF(K55=N$5,ROW()-ROW(L$5),"")</f>
        <v/>
      </c>
      <c r="M55" s="24" t="str">
        <f>IF(K55=N$5,IF(J55=1,1,M54+1),"")</f>
        <v/>
      </c>
      <c r="N55" s="33" t="str">
        <f>IF(K55=1,INDEX($C$6:$C$330,MATCH(J55,$M$6:$M$330,0),1),"")</f>
        <v/>
      </c>
      <c r="O55" s="4"/>
      <c r="P55" s="25">
        <v>4383.5</v>
      </c>
      <c r="Q55" s="28" t="s">
        <v>37</v>
      </c>
      <c r="R55" s="27">
        <v>34.527338210000003</v>
      </c>
      <c r="S55" s="36">
        <f>ABS(R55-C55)</f>
        <v>0.61177028000000178</v>
      </c>
      <c r="T55" s="10"/>
      <c r="U55" s="29">
        <f>(P55-MIN($P$6:$P$330))/$U$5</f>
        <v>24.366666666666667</v>
      </c>
      <c r="V55" s="29">
        <f t="shared" si="0"/>
        <v>50</v>
      </c>
      <c r="W55" s="24">
        <f>IF(U55=0,MAX(W$5:W54)+1,0)</f>
        <v>0</v>
      </c>
      <c r="X55" s="24">
        <f t="shared" si="7"/>
        <v>2</v>
      </c>
      <c r="Y55" s="31" t="str">
        <f>IF(ROW()-$Y$5&lt;=$X$5,ROW()-$Y$5,"")</f>
        <v/>
      </c>
      <c r="Z55" s="31"/>
      <c r="AA55" s="31"/>
      <c r="AB55" s="31"/>
      <c r="AC55" s="31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25">
      <c r="A56" s="1"/>
      <c r="B56" s="38" t="s">
        <v>62</v>
      </c>
      <c r="C56" s="27">
        <v>34.626503820000003</v>
      </c>
      <c r="D56" s="8">
        <v>1</v>
      </c>
      <c r="E56" s="16" t="s">
        <v>63</v>
      </c>
      <c r="F56" s="3" t="s">
        <v>360</v>
      </c>
      <c r="G56" s="9">
        <f>P56+$G$4</f>
        <v>43100.5</v>
      </c>
      <c r="H56" s="9">
        <f t="shared" si="1"/>
        <v>1</v>
      </c>
      <c r="I56" s="34">
        <f t="shared" si="9"/>
        <v>43100.5</v>
      </c>
      <c r="J56" s="29">
        <f t="shared" si="2"/>
        <v>1</v>
      </c>
      <c r="K56" s="29">
        <f>IF(H56=1,MAX(K$5:K55)+1,K55)</f>
        <v>3</v>
      </c>
      <c r="L56" s="24" t="str">
        <f>IF(K56=N$5,ROW()-ROW(L$5),"")</f>
        <v/>
      </c>
      <c r="M56" s="24" t="str">
        <f>IF(K56=N$5,IF(J56=1,1,M55+1),"")</f>
        <v/>
      </c>
      <c r="N56" s="33" t="str">
        <f>IF(K56=1,INDEX($C$6:$C$330,MATCH(J56,$M$6:$M$330,0),1),"")</f>
        <v/>
      </c>
      <c r="O56" s="4"/>
      <c r="P56" s="25">
        <v>3652.5</v>
      </c>
      <c r="Q56" s="28" t="s">
        <v>64</v>
      </c>
      <c r="R56" s="27">
        <v>35.156262169999998</v>
      </c>
      <c r="S56" s="36">
        <f>ABS(R56-C56)</f>
        <v>0.52975834999999449</v>
      </c>
      <c r="T56" s="10"/>
      <c r="U56" s="29">
        <f>(P56-MIN($P$6:$P$330))/$U$5</f>
        <v>0</v>
      </c>
      <c r="V56" s="29">
        <f t="shared" si="0"/>
        <v>51</v>
      </c>
      <c r="W56" s="24">
        <f>IF(U56=0,MAX(W$5:W55)+1,0)</f>
        <v>3</v>
      </c>
      <c r="X56" s="24">
        <f t="shared" si="7"/>
        <v>3</v>
      </c>
      <c r="Y56" s="31" t="str">
        <f>IF(ROW()-$Y$5&lt;=$X$5,ROW()-$Y$5,"")</f>
        <v/>
      </c>
      <c r="Z56" s="31"/>
      <c r="AA56" s="31"/>
      <c r="AB56" s="31"/>
      <c r="AC56" s="31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25">
      <c r="A57" s="1"/>
      <c r="B57" s="38" t="s">
        <v>65</v>
      </c>
      <c r="C57" s="27">
        <v>34.63356031</v>
      </c>
      <c r="D57" s="8">
        <v>1</v>
      </c>
      <c r="E57" s="16" t="s">
        <v>63</v>
      </c>
      <c r="F57" s="3" t="s">
        <v>360</v>
      </c>
      <c r="G57" s="9">
        <f>P57+$G$4</f>
        <v>43131.5</v>
      </c>
      <c r="H57" s="9">
        <f t="shared" si="1"/>
        <v>31</v>
      </c>
      <c r="I57" s="34">
        <f t="shared" si="9"/>
        <v>43131.5</v>
      </c>
      <c r="J57" s="29">
        <f t="shared" si="2"/>
        <v>2</v>
      </c>
      <c r="K57" s="29">
        <f>IF(H57=1,MAX(K$5:K56)+1,K56)</f>
        <v>3</v>
      </c>
      <c r="L57" s="24" t="str">
        <f>IF(K57=N$5,ROW()-ROW(L$5),"")</f>
        <v/>
      </c>
      <c r="M57" s="24" t="str">
        <f>IF(K57=N$5,IF(J57=1,1,M56+1),"")</f>
        <v/>
      </c>
      <c r="N57" s="33" t="str">
        <f>IF(K57=1,INDEX($C$6:$C$330,MATCH(J57,$M$6:$M$330,0),1),"")</f>
        <v/>
      </c>
      <c r="O57" s="4"/>
      <c r="P57" s="25">
        <v>3683.5</v>
      </c>
      <c r="Q57" s="28" t="s">
        <v>64</v>
      </c>
      <c r="R57" s="27">
        <v>35.138543550000001</v>
      </c>
      <c r="S57" s="36">
        <f>ABS(R57-C57)</f>
        <v>0.50498324000000139</v>
      </c>
      <c r="T57" s="10"/>
      <c r="U57" s="29">
        <f>(P57-MIN($P$6:$P$330))/$U$5</f>
        <v>1.0333333333333334</v>
      </c>
      <c r="V57" s="29">
        <f t="shared" si="0"/>
        <v>52</v>
      </c>
      <c r="W57" s="24">
        <f>IF(U57=0,MAX(W$5:W56)+1,0)</f>
        <v>0</v>
      </c>
      <c r="X57" s="24">
        <f t="shared" si="7"/>
        <v>3</v>
      </c>
      <c r="Y57" s="31" t="str">
        <f>IF(ROW()-$Y$5&lt;=$X$5,ROW()-$Y$5,"")</f>
        <v/>
      </c>
      <c r="Z57" s="31"/>
      <c r="AA57" s="31"/>
      <c r="AB57" s="31"/>
      <c r="AC57" s="31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25">
      <c r="A58" s="1"/>
      <c r="B58" s="38" t="s">
        <v>66</v>
      </c>
      <c r="C58" s="27">
        <v>34.684382229999997</v>
      </c>
      <c r="D58" s="8">
        <v>1</v>
      </c>
      <c r="E58" s="16" t="s">
        <v>63</v>
      </c>
      <c r="F58" s="3" t="s">
        <v>360</v>
      </c>
      <c r="G58" s="9">
        <f>P58+$G$4</f>
        <v>43160.5</v>
      </c>
      <c r="H58" s="9">
        <f t="shared" si="1"/>
        <v>60</v>
      </c>
      <c r="I58" s="34">
        <f t="shared" si="9"/>
        <v>43160.5</v>
      </c>
      <c r="J58" s="29">
        <f t="shared" si="2"/>
        <v>3</v>
      </c>
      <c r="K58" s="29">
        <f>IF(H58=1,MAX(K$5:K57)+1,K57)</f>
        <v>3</v>
      </c>
      <c r="L58" s="24" t="str">
        <f>IF(K58=N$5,ROW()-ROW(L$5),"")</f>
        <v/>
      </c>
      <c r="M58" s="24" t="str">
        <f>IF(K58=N$5,IF(J58=1,1,M57+1),"")</f>
        <v/>
      </c>
      <c r="N58" s="33" t="str">
        <f>IF(K58=1,INDEX($C$6:$C$330,MATCH(J58,$M$6:$M$330,0),1),"")</f>
        <v/>
      </c>
      <c r="O58" s="4"/>
      <c r="P58" s="25">
        <v>3712.5</v>
      </c>
      <c r="Q58" s="28" t="s">
        <v>64</v>
      </c>
      <c r="R58" s="27">
        <v>35.143779889999998</v>
      </c>
      <c r="S58" s="36">
        <f>ABS(R58-C58)</f>
        <v>0.45939766000000049</v>
      </c>
      <c r="T58" s="10"/>
      <c r="U58" s="29">
        <f>(P58-MIN($P$6:$P$330))/$U$5</f>
        <v>2</v>
      </c>
      <c r="V58" s="29">
        <f t="shared" si="0"/>
        <v>53</v>
      </c>
      <c r="W58" s="24">
        <f>IF(U58=0,MAX(W$5:W57)+1,0)</f>
        <v>0</v>
      </c>
      <c r="X58" s="24">
        <f t="shared" si="7"/>
        <v>3</v>
      </c>
      <c r="Y58" s="31" t="str">
        <f>IF(ROW()-$Y$5&lt;=$X$5,ROW()-$Y$5,"")</f>
        <v/>
      </c>
      <c r="Z58" s="31"/>
      <c r="AA58" s="31"/>
      <c r="AB58" s="31"/>
      <c r="AC58" s="31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25">
      <c r="A59" s="1"/>
      <c r="B59" s="38" t="s">
        <v>67</v>
      </c>
      <c r="C59" s="27">
        <v>34.756157020000003</v>
      </c>
      <c r="D59" s="8">
        <v>1</v>
      </c>
      <c r="E59" s="16" t="s">
        <v>63</v>
      </c>
      <c r="F59" s="3" t="s">
        <v>360</v>
      </c>
      <c r="G59" s="9">
        <f>P59+$G$4</f>
        <v>43191.5</v>
      </c>
      <c r="H59" s="9">
        <f t="shared" si="1"/>
        <v>91</v>
      </c>
      <c r="I59" s="34">
        <f t="shared" si="9"/>
        <v>43191.5</v>
      </c>
      <c r="J59" s="29">
        <f t="shared" si="2"/>
        <v>4</v>
      </c>
      <c r="K59" s="29">
        <f>IF(H59=1,MAX(K$5:K58)+1,K58)</f>
        <v>3</v>
      </c>
      <c r="L59" s="24" t="str">
        <f>IF(K59=N$5,ROW()-ROW(L$5),"")</f>
        <v/>
      </c>
      <c r="M59" s="24" t="str">
        <f>IF(K59=N$5,IF(J59=1,1,M58+1),"")</f>
        <v/>
      </c>
      <c r="N59" s="33" t="str">
        <f>IF(K59=1,INDEX($C$6:$C$330,MATCH(J59,$M$6:$M$330,0),1),"")</f>
        <v/>
      </c>
      <c r="O59" s="4"/>
      <c r="P59" s="25">
        <v>3743.5</v>
      </c>
      <c r="Q59" s="28" t="s">
        <v>64</v>
      </c>
      <c r="R59" s="27">
        <v>35.179895080000001</v>
      </c>
      <c r="S59" s="36">
        <f>ABS(R59-C59)</f>
        <v>0.42373805999999803</v>
      </c>
      <c r="T59" s="10"/>
      <c r="U59" s="29">
        <f>(P59-MIN($P$6:$P$330))/$U$5</f>
        <v>3.0333333333333332</v>
      </c>
      <c r="V59" s="29">
        <f t="shared" si="0"/>
        <v>54</v>
      </c>
      <c r="W59" s="24">
        <f>IF(U59=0,MAX(W$5:W58)+1,0)</f>
        <v>0</v>
      </c>
      <c r="X59" s="24">
        <f t="shared" si="7"/>
        <v>3</v>
      </c>
      <c r="Y59" s="31" t="str">
        <f>IF(ROW()-$Y$5&lt;=$X$5,ROW()-$Y$5,"")</f>
        <v/>
      </c>
      <c r="Z59" s="31"/>
      <c r="AA59" s="31"/>
      <c r="AB59" s="31"/>
      <c r="AC59" s="31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25">
      <c r="A60" s="1"/>
      <c r="B60" s="30" t="s">
        <v>68</v>
      </c>
      <c r="C60" s="27">
        <v>34.813334009999998</v>
      </c>
      <c r="D60" s="8">
        <v>1</v>
      </c>
      <c r="E60" s="16" t="s">
        <v>63</v>
      </c>
      <c r="F60" s="3" t="s">
        <v>360</v>
      </c>
      <c r="G60" s="9">
        <f>P60+$G$4</f>
        <v>43221.5</v>
      </c>
      <c r="H60" s="9">
        <f t="shared" si="1"/>
        <v>121</v>
      </c>
      <c r="I60" s="34">
        <f t="shared" si="9"/>
        <v>43221.5</v>
      </c>
      <c r="J60" s="29">
        <f t="shared" si="2"/>
        <v>5</v>
      </c>
      <c r="K60" s="29">
        <f>IF(H60=1,MAX(K$5:K59)+1,K59)</f>
        <v>3</v>
      </c>
      <c r="L60" s="24" t="str">
        <f>IF(K60=N$5,ROW()-ROW(L$5),"")</f>
        <v/>
      </c>
      <c r="M60" s="24" t="str">
        <f>IF(K60=N$5,IF(J60=1,1,M59+1),"")</f>
        <v/>
      </c>
      <c r="N60" s="33" t="str">
        <f>IF(K60=1,INDEX($C$6:$C$330,MATCH(J60,$M$6:$M$330,0),1),"")</f>
        <v/>
      </c>
      <c r="O60" s="4"/>
      <c r="P60" s="25">
        <v>3773.5</v>
      </c>
      <c r="Q60" s="28" t="s">
        <v>64</v>
      </c>
      <c r="R60" s="27">
        <v>35.240083050000003</v>
      </c>
      <c r="S60" s="36">
        <f>ABS(R60-C60)</f>
        <v>0.42674904000000424</v>
      </c>
      <c r="T60" s="10"/>
      <c r="U60" s="29">
        <f>(P60-MIN($P$6:$P$330))/$U$5</f>
        <v>4.0333333333333332</v>
      </c>
      <c r="V60" s="29">
        <f t="shared" si="0"/>
        <v>55</v>
      </c>
      <c r="W60" s="24">
        <f>IF(U60=0,MAX(W$5:W59)+1,0)</f>
        <v>0</v>
      </c>
      <c r="X60" s="24">
        <f t="shared" si="7"/>
        <v>3</v>
      </c>
      <c r="Y60" s="31" t="str">
        <f>IF(ROW()-$Y$5&lt;=$X$5,ROW()-$Y$5,"")</f>
        <v/>
      </c>
      <c r="Z60" s="31"/>
      <c r="AA60" s="31"/>
      <c r="AB60" s="31"/>
      <c r="AC60" s="31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25">
      <c r="A61" s="1"/>
      <c r="B61" s="30" t="s">
        <v>69</v>
      </c>
      <c r="C61" s="27">
        <v>34.833239620000001</v>
      </c>
      <c r="D61" s="8">
        <v>1</v>
      </c>
      <c r="E61" s="16" t="s">
        <v>63</v>
      </c>
      <c r="F61" s="3" t="s">
        <v>360</v>
      </c>
      <c r="G61" s="9">
        <f>P61+$G$4</f>
        <v>43252.5</v>
      </c>
      <c r="H61" s="9">
        <f t="shared" si="1"/>
        <v>152</v>
      </c>
      <c r="I61" s="34">
        <f t="shared" si="9"/>
        <v>43252.5</v>
      </c>
      <c r="J61" s="29">
        <f t="shared" si="2"/>
        <v>6</v>
      </c>
      <c r="K61" s="29">
        <f>IF(H61=1,MAX(K$5:K60)+1,K60)</f>
        <v>3</v>
      </c>
      <c r="L61" s="24" t="str">
        <f>IF(K61=N$5,ROW()-ROW(L$5),"")</f>
        <v/>
      </c>
      <c r="M61" s="24" t="str">
        <f>IF(K61=N$5,IF(J61=1,1,M60+1),"")</f>
        <v/>
      </c>
      <c r="N61" s="33" t="str">
        <f>IF(K61=1,INDEX($C$6:$C$330,MATCH(J61,$M$6:$M$330,0),1),"")</f>
        <v/>
      </c>
      <c r="O61" s="4"/>
      <c r="P61" s="25">
        <v>3804.5</v>
      </c>
      <c r="Q61" s="28" t="s">
        <v>64</v>
      </c>
      <c r="R61" s="27">
        <v>35.291050079999998</v>
      </c>
      <c r="S61" s="36">
        <f>ABS(R61-C61)</f>
        <v>0.45781045999999748</v>
      </c>
      <c r="T61" s="10"/>
      <c r="U61" s="29">
        <f>(P61-MIN($P$6:$P$330))/$U$5</f>
        <v>5.0666666666666664</v>
      </c>
      <c r="V61" s="29">
        <f t="shared" si="0"/>
        <v>56</v>
      </c>
      <c r="W61" s="24">
        <f>IF(U61=0,MAX(W$5:W60)+1,0)</f>
        <v>0</v>
      </c>
      <c r="X61" s="24">
        <f t="shared" si="7"/>
        <v>3</v>
      </c>
      <c r="Y61" s="31" t="str">
        <f>IF(ROW()-$Y$5&lt;=$X$5,ROW()-$Y$5,"")</f>
        <v/>
      </c>
      <c r="Z61" s="31"/>
      <c r="AA61" s="31"/>
      <c r="AB61" s="31"/>
      <c r="AC61" s="31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25">
      <c r="A62" s="1"/>
      <c r="B62" s="30" t="s">
        <v>70</v>
      </c>
      <c r="C62" s="27">
        <v>34.801430879999998</v>
      </c>
      <c r="D62" s="8">
        <v>1</v>
      </c>
      <c r="E62" s="16" t="s">
        <v>63</v>
      </c>
      <c r="F62" s="3" t="s">
        <v>360</v>
      </c>
      <c r="G62" s="9">
        <f>P62+$G$4</f>
        <v>43282.5</v>
      </c>
      <c r="H62" s="9">
        <f t="shared" si="1"/>
        <v>182</v>
      </c>
      <c r="I62" s="34">
        <f t="shared" si="9"/>
        <v>43282.5</v>
      </c>
      <c r="J62" s="29">
        <f t="shared" si="2"/>
        <v>7</v>
      </c>
      <c r="K62" s="29">
        <f>IF(H62=1,MAX(K$5:K61)+1,K61)</f>
        <v>3</v>
      </c>
      <c r="L62" s="24" t="str">
        <f>IF(K62=N$5,ROW()-ROW(L$5),"")</f>
        <v/>
      </c>
      <c r="M62" s="24" t="str">
        <f>IF(K62=N$5,IF(J62=1,1,M61+1),"")</f>
        <v/>
      </c>
      <c r="N62" s="33" t="str">
        <f>IF(K62=1,INDEX($C$6:$C$330,MATCH(J62,$M$6:$M$330,0),1),"")</f>
        <v/>
      </c>
      <c r="O62" s="4"/>
      <c r="P62" s="25">
        <v>3834.5</v>
      </c>
      <c r="Q62" s="28" t="s">
        <v>64</v>
      </c>
      <c r="R62" s="27">
        <v>35.310428260000002</v>
      </c>
      <c r="S62" s="36">
        <f>ABS(R62-C62)</f>
        <v>0.50899738000000383</v>
      </c>
      <c r="T62" s="10"/>
      <c r="U62" s="29">
        <f>(P62-MIN($P$6:$P$330))/$U$5</f>
        <v>6.0666666666666664</v>
      </c>
      <c r="V62" s="29">
        <f t="shared" si="0"/>
        <v>57</v>
      </c>
      <c r="W62" s="24">
        <f>IF(U62=0,MAX(W$5:W61)+1,0)</f>
        <v>0</v>
      </c>
      <c r="X62" s="24">
        <f t="shared" si="7"/>
        <v>3</v>
      </c>
      <c r="Y62" s="31" t="str">
        <f>IF(ROW()-$Y$5&lt;=$X$5,ROW()-$Y$5,"")</f>
        <v/>
      </c>
      <c r="Z62" s="31"/>
      <c r="AA62" s="31"/>
      <c r="AB62" s="31"/>
      <c r="AC62" s="31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25">
      <c r="A63" s="1"/>
      <c r="B63" s="30" t="s">
        <v>71</v>
      </c>
      <c r="C63" s="27">
        <v>34.717696050000001</v>
      </c>
      <c r="D63" s="8">
        <v>1</v>
      </c>
      <c r="E63" s="16" t="s">
        <v>63</v>
      </c>
      <c r="F63" s="3" t="s">
        <v>360</v>
      </c>
      <c r="G63" s="9">
        <f>P63+$G$4</f>
        <v>43313.5</v>
      </c>
      <c r="H63" s="9">
        <f t="shared" si="1"/>
        <v>213</v>
      </c>
      <c r="I63" s="34">
        <f t="shared" si="9"/>
        <v>43313.5</v>
      </c>
      <c r="J63" s="29">
        <f t="shared" si="2"/>
        <v>8</v>
      </c>
      <c r="K63" s="29">
        <f>IF(H63=1,MAX(K$5:K62)+1,K62)</f>
        <v>3</v>
      </c>
      <c r="L63" s="24" t="str">
        <f>IF(K63=N$5,ROW()-ROW(L$5),"")</f>
        <v/>
      </c>
      <c r="M63" s="24" t="str">
        <f>IF(K63=N$5,IF(J63=1,1,M62+1),"")</f>
        <v/>
      </c>
      <c r="N63" s="33" t="str">
        <f>IF(K63=1,INDEX($C$6:$C$330,MATCH(J63,$M$6:$M$330,0),1),"")</f>
        <v/>
      </c>
      <c r="O63" s="4"/>
      <c r="P63" s="25">
        <v>3865.5</v>
      </c>
      <c r="Q63" s="28" t="s">
        <v>64</v>
      </c>
      <c r="R63" s="27">
        <v>35.284194399999997</v>
      </c>
      <c r="S63" s="36">
        <f>ABS(R63-C63)</f>
        <v>0.56649834999999626</v>
      </c>
      <c r="T63" s="10"/>
      <c r="U63" s="29">
        <f>(P63-MIN($P$6:$P$330))/$U$5</f>
        <v>7.1</v>
      </c>
      <c r="V63" s="29">
        <f t="shared" si="0"/>
        <v>58</v>
      </c>
      <c r="W63" s="24">
        <f>IF(U63=0,MAX(W$5:W62)+1,0)</f>
        <v>0</v>
      </c>
      <c r="X63" s="24">
        <f t="shared" si="7"/>
        <v>3</v>
      </c>
      <c r="Y63" s="31" t="str">
        <f>IF(ROW()-$Y$5&lt;=$X$5,ROW()-$Y$5,"")</f>
        <v/>
      </c>
      <c r="Z63" s="31"/>
      <c r="AA63" s="31"/>
      <c r="AB63" s="31"/>
      <c r="AC63" s="31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25">
      <c r="A64" s="1"/>
      <c r="B64" s="30" t="s">
        <v>72</v>
      </c>
      <c r="C64" s="27">
        <v>34.60229416</v>
      </c>
      <c r="D64" s="8">
        <v>1</v>
      </c>
      <c r="E64" s="16" t="s">
        <v>63</v>
      </c>
      <c r="F64" s="3" t="s">
        <v>360</v>
      </c>
      <c r="G64" s="9">
        <f>P64+$G$4</f>
        <v>43344.5</v>
      </c>
      <c r="H64" s="9">
        <f t="shared" si="1"/>
        <v>244</v>
      </c>
      <c r="I64" s="34">
        <f t="shared" si="9"/>
        <v>43344.5</v>
      </c>
      <c r="J64" s="29">
        <f t="shared" si="2"/>
        <v>9</v>
      </c>
      <c r="K64" s="29">
        <f>IF(H64=1,MAX(K$5:K63)+1,K63)</f>
        <v>3</v>
      </c>
      <c r="L64" s="24" t="str">
        <f>IF(K64=N$5,ROW()-ROW(L$5),"")</f>
        <v/>
      </c>
      <c r="M64" s="24" t="str">
        <f>IF(K64=N$5,IF(J64=1,1,M63+1),"")</f>
        <v/>
      </c>
      <c r="N64" s="33" t="str">
        <f>IF(K64=1,INDEX($C$6:$C$330,MATCH(J64,$M$6:$M$330,0),1),"")</f>
        <v/>
      </c>
      <c r="O64" s="4"/>
      <c r="P64" s="25">
        <v>3896.5</v>
      </c>
      <c r="Q64" s="28" t="s">
        <v>64</v>
      </c>
      <c r="R64" s="27">
        <v>35.232973200000004</v>
      </c>
      <c r="S64" s="36">
        <f>ABS(R64-C64)</f>
        <v>0.63067904000000397</v>
      </c>
      <c r="T64" s="10"/>
      <c r="U64" s="29">
        <f>(P64-MIN($P$6:$P$330))/$U$5</f>
        <v>8.1333333333333329</v>
      </c>
      <c r="V64" s="29">
        <f t="shared" si="0"/>
        <v>59</v>
      </c>
      <c r="W64" s="24">
        <f>IF(U64=0,MAX(W$5:W63)+1,0)</f>
        <v>0</v>
      </c>
      <c r="X64" s="24">
        <f t="shared" si="7"/>
        <v>3</v>
      </c>
      <c r="Y64" s="31" t="str">
        <f>IF(ROW()-$Y$5&lt;=$X$5,ROW()-$Y$5,"")</f>
        <v/>
      </c>
      <c r="Z64" s="31"/>
      <c r="AA64" s="31"/>
      <c r="AB64" s="31"/>
      <c r="AC64" s="31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25">
      <c r="A65" s="1"/>
      <c r="B65" s="30" t="s">
        <v>73</v>
      </c>
      <c r="C65" s="27">
        <v>34.485344130000001</v>
      </c>
      <c r="D65" s="8">
        <v>1</v>
      </c>
      <c r="E65" s="16" t="s">
        <v>63</v>
      </c>
      <c r="F65" s="3" t="s">
        <v>360</v>
      </c>
      <c r="G65" s="9">
        <f>P65+$G$4</f>
        <v>43374.5</v>
      </c>
      <c r="H65" s="9">
        <f t="shared" si="1"/>
        <v>274</v>
      </c>
      <c r="I65" s="34">
        <f t="shared" si="9"/>
        <v>43374.5</v>
      </c>
      <c r="J65" s="29">
        <f t="shared" si="2"/>
        <v>10</v>
      </c>
      <c r="K65" s="29">
        <f>IF(H65=1,MAX(K$5:K64)+1,K64)</f>
        <v>3</v>
      </c>
      <c r="L65" s="24" t="str">
        <f>IF(K65=N$5,ROW()-ROW(L$5),"")</f>
        <v/>
      </c>
      <c r="M65" s="24" t="str">
        <f>IF(K65=N$5,IF(J65=1,1,M64+1),"")</f>
        <v/>
      </c>
      <c r="N65" s="33" t="str">
        <f>IF(K65=1,INDEX($C$6:$C$330,MATCH(J65,$M$6:$M$330,0),1),"")</f>
        <v/>
      </c>
      <c r="O65" s="4"/>
      <c r="P65" s="25">
        <v>3926.5</v>
      </c>
      <c r="Q65" s="28" t="s">
        <v>64</v>
      </c>
      <c r="R65" s="27">
        <v>35.153486780000001</v>
      </c>
      <c r="S65" s="36">
        <f>ABS(R65-C65)</f>
        <v>0.66814265000000006</v>
      </c>
      <c r="T65" s="10"/>
      <c r="U65" s="29">
        <f>(P65-MIN($P$6:$P$330))/$U$5</f>
        <v>9.1333333333333329</v>
      </c>
      <c r="V65" s="29">
        <f t="shared" si="0"/>
        <v>60</v>
      </c>
      <c r="W65" s="24">
        <f>IF(U65=0,MAX(W$5:W64)+1,0)</f>
        <v>0</v>
      </c>
      <c r="X65" s="24">
        <f t="shared" si="7"/>
        <v>3</v>
      </c>
      <c r="Y65" s="31" t="str">
        <f>IF(ROW()-$Y$5&lt;=$X$5,ROW()-$Y$5,"")</f>
        <v/>
      </c>
      <c r="Z65" s="31"/>
      <c r="AA65" s="31"/>
      <c r="AB65" s="31"/>
      <c r="AC65" s="31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25">
      <c r="A66" s="1"/>
      <c r="B66" s="30" t="s">
        <v>74</v>
      </c>
      <c r="C66" s="27">
        <v>34.389158199999997</v>
      </c>
      <c r="D66" s="8">
        <v>1</v>
      </c>
      <c r="E66" s="16" t="s">
        <v>63</v>
      </c>
      <c r="F66" s="3" t="s">
        <v>360</v>
      </c>
      <c r="G66" s="9">
        <f>P66+$G$4</f>
        <v>43405.5</v>
      </c>
      <c r="H66" s="9">
        <f t="shared" si="1"/>
        <v>305</v>
      </c>
      <c r="I66" s="34">
        <f t="shared" si="9"/>
        <v>43405.5</v>
      </c>
      <c r="J66" s="29">
        <f t="shared" si="2"/>
        <v>11</v>
      </c>
      <c r="K66" s="29">
        <f>IF(H66=1,MAX(K$5:K65)+1,K65)</f>
        <v>3</v>
      </c>
      <c r="L66" s="24" t="str">
        <f>IF(K66=N$5,ROW()-ROW(L$5),"")</f>
        <v/>
      </c>
      <c r="M66" s="24" t="str">
        <f>IF(K66=N$5,IF(J66=1,1,M65+1),"")</f>
        <v/>
      </c>
      <c r="N66" s="33" t="str">
        <f>IF(K66=1,INDEX($C$6:$C$330,MATCH(J66,$M$6:$M$330,0),1),"")</f>
        <v/>
      </c>
      <c r="O66" s="4"/>
      <c r="P66" s="25">
        <v>3957.5</v>
      </c>
      <c r="Q66" s="28" t="s">
        <v>64</v>
      </c>
      <c r="R66" s="27">
        <v>35.074105279999998</v>
      </c>
      <c r="S66" s="36">
        <f>ABS(R66-C66)</f>
        <v>0.6849470800000006</v>
      </c>
      <c r="T66" s="10"/>
      <c r="U66" s="29">
        <f>(P66-MIN($P$6:$P$330))/$U$5</f>
        <v>10.166666666666666</v>
      </c>
      <c r="V66" s="29">
        <f t="shared" si="0"/>
        <v>61</v>
      </c>
      <c r="W66" s="24">
        <f>IF(U66=0,MAX(W$5:W65)+1,0)</f>
        <v>0</v>
      </c>
      <c r="X66" s="24">
        <f t="shared" si="7"/>
        <v>3</v>
      </c>
      <c r="Y66" s="31" t="str">
        <f>IF(ROW()-$Y$5&lt;=$X$5,ROW()-$Y$5,"")</f>
        <v/>
      </c>
      <c r="Z66" s="31"/>
      <c r="AA66" s="31"/>
      <c r="AB66" s="31"/>
      <c r="AC66" s="31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25">
      <c r="A67" s="1"/>
      <c r="B67" s="30" t="s">
        <v>75</v>
      </c>
      <c r="C67" s="27">
        <v>34.341747179999999</v>
      </c>
      <c r="D67" s="8">
        <v>1</v>
      </c>
      <c r="E67" s="16" t="s">
        <v>63</v>
      </c>
      <c r="F67" s="3" t="s">
        <v>360</v>
      </c>
      <c r="G67" s="9">
        <f>P67+$G$4</f>
        <v>43435.5</v>
      </c>
      <c r="H67" s="9">
        <f t="shared" si="1"/>
        <v>335</v>
      </c>
      <c r="I67" s="34">
        <f t="shared" si="9"/>
        <v>43435.5</v>
      </c>
      <c r="J67" s="29">
        <f t="shared" si="2"/>
        <v>12</v>
      </c>
      <c r="K67" s="29">
        <f>IF(H67=1,MAX(K$5:K66)+1,K66)</f>
        <v>3</v>
      </c>
      <c r="L67" s="24" t="str">
        <f>IF(K67=N$5,ROW()-ROW(L$5),"")</f>
        <v/>
      </c>
      <c r="M67" s="24" t="str">
        <f>IF(K67=N$5,IF(J67=1,1,M66+1),"")</f>
        <v/>
      </c>
      <c r="N67" s="33" t="str">
        <f>IF(K67=1,INDEX($C$6:$C$330,MATCH(J67,$M$6:$M$330,0),1),"")</f>
        <v/>
      </c>
      <c r="O67" s="4"/>
      <c r="P67" s="25">
        <v>3987.5</v>
      </c>
      <c r="Q67" s="28" t="s">
        <v>64</v>
      </c>
      <c r="R67" s="27">
        <v>35.003845460000001</v>
      </c>
      <c r="S67" s="36">
        <f>ABS(R67-C67)</f>
        <v>0.66209828000000215</v>
      </c>
      <c r="T67" s="10"/>
      <c r="U67" s="29">
        <f>(P67-MIN($P$6:$P$330))/$U$5</f>
        <v>11.166666666666666</v>
      </c>
      <c r="V67" s="29">
        <f t="shared" si="0"/>
        <v>62</v>
      </c>
      <c r="W67" s="24">
        <f>IF(U67=0,MAX(W$5:W66)+1,0)</f>
        <v>0</v>
      </c>
      <c r="X67" s="24">
        <f t="shared" si="7"/>
        <v>3</v>
      </c>
      <c r="Y67" s="31" t="str">
        <f>IF(ROW()-$Y$5&lt;=$X$5,ROW()-$Y$5,"")</f>
        <v/>
      </c>
      <c r="Z67" s="31"/>
      <c r="AA67" s="31"/>
      <c r="AB67" s="31"/>
      <c r="AC67" s="31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25">
      <c r="A68" s="1"/>
      <c r="B68" s="30" t="s">
        <v>76</v>
      </c>
      <c r="C68" s="27">
        <v>34.351325510000002</v>
      </c>
      <c r="D68" s="8">
        <v>1</v>
      </c>
      <c r="E68" s="16" t="s">
        <v>63</v>
      </c>
      <c r="F68" s="3" t="s">
        <v>360</v>
      </c>
      <c r="G68" s="9">
        <f>P68+$G$4</f>
        <v>43466.5</v>
      </c>
      <c r="H68" s="9">
        <f t="shared" si="1"/>
        <v>366</v>
      </c>
      <c r="I68" s="34">
        <f t="shared" si="9"/>
        <v>43466.5</v>
      </c>
      <c r="J68" s="29">
        <f t="shared" si="2"/>
        <v>13</v>
      </c>
      <c r="K68" s="29">
        <f>IF(H68=1,MAX(K$5:K67)+1,K67)</f>
        <v>3</v>
      </c>
      <c r="L68" s="24" t="str">
        <f>IF(K68=N$5,ROW()-ROW(L$5),"")</f>
        <v/>
      </c>
      <c r="M68" s="24" t="str">
        <f>IF(K68=N$5,IF(J68=1,1,M67+1),"")</f>
        <v/>
      </c>
      <c r="N68" s="33" t="str">
        <f>IF(K68=1,INDEX($C$6:$C$330,MATCH(J68,$M$6:$M$330,0),1),"")</f>
        <v/>
      </c>
      <c r="O68" s="4"/>
      <c r="P68" s="25">
        <v>4018.5</v>
      </c>
      <c r="Q68" s="28" t="s">
        <v>64</v>
      </c>
      <c r="R68" s="27">
        <v>34.943647159999998</v>
      </c>
      <c r="S68" s="36">
        <f>ABS(R68-C68)</f>
        <v>0.59232164999999526</v>
      </c>
      <c r="T68" s="10"/>
      <c r="U68" s="29">
        <f>(P68-MIN($P$6:$P$330))/$U$5</f>
        <v>12.2</v>
      </c>
      <c r="V68" s="29">
        <f t="shared" si="0"/>
        <v>63</v>
      </c>
      <c r="W68" s="24">
        <f>IF(U68=0,MAX(W$5:W67)+1,0)</f>
        <v>0</v>
      </c>
      <c r="X68" s="24">
        <f t="shared" si="7"/>
        <v>3</v>
      </c>
      <c r="Y68" s="31" t="str">
        <f>IF(ROW()-$Y$5&lt;=$X$5,ROW()-$Y$5,"")</f>
        <v/>
      </c>
      <c r="Z68" s="31"/>
      <c r="AA68" s="31"/>
      <c r="AB68" s="31"/>
      <c r="AC68" s="31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25">
      <c r="A69" s="1"/>
      <c r="B69" s="30" t="s">
        <v>77</v>
      </c>
      <c r="C69" s="27">
        <v>34.411280490000003</v>
      </c>
      <c r="D69" s="8">
        <v>1</v>
      </c>
      <c r="E69" s="16" t="s">
        <v>63</v>
      </c>
      <c r="F69" s="3" t="s">
        <v>360</v>
      </c>
      <c r="G69" s="9">
        <f>P69+$G$4</f>
        <v>43497.5</v>
      </c>
      <c r="H69" s="9">
        <f t="shared" si="1"/>
        <v>397</v>
      </c>
      <c r="I69" s="34">
        <f t="shared" si="9"/>
        <v>43497.5</v>
      </c>
      <c r="J69" s="29">
        <f t="shared" si="2"/>
        <v>14</v>
      </c>
      <c r="K69" s="29">
        <f>IF(H69=1,MAX(K$5:K68)+1,K68)</f>
        <v>3</v>
      </c>
      <c r="L69" s="24" t="str">
        <f>IF(K69=N$5,ROW()-ROW(L$5),"")</f>
        <v/>
      </c>
      <c r="M69" s="24" t="str">
        <f>IF(K69=N$5,IF(J69=1,1,M68+1),"")</f>
        <v/>
      </c>
      <c r="N69" s="33" t="str">
        <f>IF(K69=1,INDEX($C$6:$C$330,MATCH(J69,$M$6:$M$330,0),1),"")</f>
        <v/>
      </c>
      <c r="O69" s="4"/>
      <c r="P69" s="25">
        <v>4049.5</v>
      </c>
      <c r="Q69" s="28" t="s">
        <v>64</v>
      </c>
      <c r="R69" s="27">
        <v>34.923925799999999</v>
      </c>
      <c r="S69" s="36">
        <f>ABS(R69-C69)</f>
        <v>0.51264530999999636</v>
      </c>
      <c r="T69" s="10"/>
      <c r="U69" s="29">
        <f>(P69-MIN($P$6:$P$330))/$U$5</f>
        <v>13.233333333333333</v>
      </c>
      <c r="V69" s="29">
        <f t="shared" si="0"/>
        <v>64</v>
      </c>
      <c r="W69" s="24">
        <f>IF(U69=0,MAX(W$5:W68)+1,0)</f>
        <v>0</v>
      </c>
      <c r="X69" s="24">
        <f t="shared" si="7"/>
        <v>3</v>
      </c>
      <c r="Y69" s="31" t="str">
        <f>IF(ROW()-$Y$5&lt;=$X$5,ROW()-$Y$5,"")</f>
        <v/>
      </c>
      <c r="Z69" s="31"/>
      <c r="AA69" s="31"/>
      <c r="AB69" s="31"/>
      <c r="AC69" s="31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25">
      <c r="A70" s="1"/>
      <c r="B70" s="30" t="s">
        <v>78</v>
      </c>
      <c r="C70" s="27">
        <v>34.497800890000001</v>
      </c>
      <c r="D70" s="8">
        <v>1</v>
      </c>
      <c r="E70" s="16" t="s">
        <v>63</v>
      </c>
      <c r="F70" s="3" t="s">
        <v>360</v>
      </c>
      <c r="G70" s="9">
        <f>P70+$G$4</f>
        <v>43525.5</v>
      </c>
      <c r="H70" s="9">
        <f t="shared" si="1"/>
        <v>425</v>
      </c>
      <c r="I70" s="34">
        <f t="shared" si="9"/>
        <v>43525.5</v>
      </c>
      <c r="J70" s="29">
        <f t="shared" si="2"/>
        <v>15</v>
      </c>
      <c r="K70" s="29">
        <f>IF(H70=1,MAX(K$5:K69)+1,K69)</f>
        <v>3</v>
      </c>
      <c r="L70" s="24" t="str">
        <f>IF(K70=N$5,ROW()-ROW(L$5),"")</f>
        <v/>
      </c>
      <c r="M70" s="24" t="str">
        <f>IF(K70=N$5,IF(J70=1,1,M69+1),"")</f>
        <v/>
      </c>
      <c r="N70" s="33" t="str">
        <f>IF(K70=1,INDEX($C$6:$C$330,MATCH(J70,$M$6:$M$330,0),1),"")</f>
        <v/>
      </c>
      <c r="O70" s="4"/>
      <c r="P70" s="25">
        <v>4077.5</v>
      </c>
      <c r="Q70" s="28" t="s">
        <v>64</v>
      </c>
      <c r="R70" s="27">
        <v>34.958697860000001</v>
      </c>
      <c r="S70" s="36">
        <f>ABS(R70-C70)</f>
        <v>0.46089697000000029</v>
      </c>
      <c r="T70" s="10"/>
      <c r="U70" s="29">
        <f>(P70-MIN($P$6:$P$330))/$U$5</f>
        <v>14.166666666666666</v>
      </c>
      <c r="V70" s="29">
        <f t="shared" si="0"/>
        <v>65</v>
      </c>
      <c r="W70" s="24">
        <f>IF(U70=0,MAX(W$5:W69)+1,0)</f>
        <v>0</v>
      </c>
      <c r="X70" s="24">
        <f t="shared" si="7"/>
        <v>3</v>
      </c>
      <c r="Y70" s="31" t="str">
        <f>IF(ROW()-$Y$5&lt;=$X$5,ROW()-$Y$5,"")</f>
        <v/>
      </c>
      <c r="Z70" s="31"/>
      <c r="AA70" s="31"/>
      <c r="AB70" s="31"/>
      <c r="AC70" s="31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25">
      <c r="A71" s="1"/>
      <c r="B71" s="30" t="s">
        <v>79</v>
      </c>
      <c r="C71" s="27">
        <v>34.600811569999998</v>
      </c>
      <c r="D71" s="8">
        <v>1</v>
      </c>
      <c r="E71" s="16" t="s">
        <v>63</v>
      </c>
      <c r="F71" s="3" t="s">
        <v>360</v>
      </c>
      <c r="G71" s="9">
        <f>P71+$G$4</f>
        <v>43556.5</v>
      </c>
      <c r="H71" s="9">
        <f t="shared" ref="H71:H134" si="10">IF(P71-MIN($P$6:$P$330)=0,1,P71-MIN($P$6:$P$330))</f>
        <v>456</v>
      </c>
      <c r="I71" s="34">
        <f t="shared" si="9"/>
        <v>43556.5</v>
      </c>
      <c r="J71" s="29">
        <f t="shared" ref="J71:J134" si="11">IF(H71=1,1,J70+1)</f>
        <v>16</v>
      </c>
      <c r="K71" s="29">
        <f>IF(H71=1,MAX(K$5:K70)+1,K70)</f>
        <v>3</v>
      </c>
      <c r="L71" s="24" t="str">
        <f>IF(K71=N$5,ROW()-ROW(L$5),"")</f>
        <v/>
      </c>
      <c r="M71" s="24" t="str">
        <f>IF(K71=N$5,IF(J71=1,1,M70+1),"")</f>
        <v/>
      </c>
      <c r="N71" s="33" t="str">
        <f>IF(K71=1,INDEX($C$6:$C$330,MATCH(J71,$M$6:$M$330,0),1),"")</f>
        <v/>
      </c>
      <c r="O71" s="4"/>
      <c r="P71" s="25">
        <v>4108.5</v>
      </c>
      <c r="Q71" s="28" t="s">
        <v>64</v>
      </c>
      <c r="R71" s="27">
        <v>35.02959903</v>
      </c>
      <c r="S71" s="36">
        <f>ABS(R71-C71)</f>
        <v>0.42878746000000234</v>
      </c>
      <c r="T71" s="10"/>
      <c r="U71" s="29">
        <f>(P71-MIN($P$6:$P$330))/$U$5</f>
        <v>15.2</v>
      </c>
      <c r="V71" s="29">
        <f t="shared" si="0"/>
        <v>66</v>
      </c>
      <c r="W71" s="24">
        <f>IF(U71=0,MAX(W$5:W70)+1,0)</f>
        <v>0</v>
      </c>
      <c r="X71" s="24">
        <f t="shared" si="7"/>
        <v>3</v>
      </c>
      <c r="Y71" s="31" t="str">
        <f>IF(ROW()-$Y$5&lt;=$X$5,ROW()-$Y$5,"")</f>
        <v/>
      </c>
      <c r="Z71" s="31"/>
      <c r="AA71" s="31"/>
      <c r="AB71" s="31"/>
      <c r="AC71" s="31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25">
      <c r="A72" s="1"/>
      <c r="B72" s="30" t="s">
        <v>80</v>
      </c>
      <c r="C72" s="27">
        <v>34.679743569999999</v>
      </c>
      <c r="D72" s="8">
        <v>1</v>
      </c>
      <c r="E72" s="16" t="s">
        <v>63</v>
      </c>
      <c r="F72" s="3" t="s">
        <v>360</v>
      </c>
      <c r="G72" s="9">
        <f>P72+$G$4</f>
        <v>43586.5</v>
      </c>
      <c r="H72" s="9">
        <f t="shared" si="10"/>
        <v>486</v>
      </c>
      <c r="I72" s="34">
        <f t="shared" si="9"/>
        <v>43586.5</v>
      </c>
      <c r="J72" s="29">
        <f t="shared" si="11"/>
        <v>17</v>
      </c>
      <c r="K72" s="29">
        <f>IF(H72=1,MAX(K$5:K71)+1,K71)</f>
        <v>3</v>
      </c>
      <c r="L72" s="24" t="str">
        <f>IF(K72=N$5,ROW()-ROW(L$5),"")</f>
        <v/>
      </c>
      <c r="M72" s="24" t="str">
        <f>IF(K72=N$5,IF(J72=1,1,M71+1),"")</f>
        <v/>
      </c>
      <c r="N72" s="33" t="str">
        <f>IF(K72=1,INDEX($C$6:$C$330,MATCH(J72,$M$6:$M$330,0),1),"")</f>
        <v/>
      </c>
      <c r="O72" s="4"/>
      <c r="P72" s="25">
        <v>4138.5</v>
      </c>
      <c r="Q72" s="28" t="s">
        <v>64</v>
      </c>
      <c r="R72" s="27">
        <v>35.104623490000002</v>
      </c>
      <c r="S72" s="36">
        <f>ABS(R72-C72)</f>
        <v>0.42487992000000219</v>
      </c>
      <c r="T72" s="10"/>
      <c r="U72" s="29">
        <f>(P72-MIN($P$6:$P$330))/$U$5</f>
        <v>16.2</v>
      </c>
      <c r="V72" s="29">
        <f t="shared" ref="V72:V135" si="12">V71+1</f>
        <v>67</v>
      </c>
      <c r="W72" s="24">
        <f>IF(U72=0,MAX(W$5:W71)+1,0)</f>
        <v>0</v>
      </c>
      <c r="X72" s="24">
        <f t="shared" ref="X72:X135" si="13">IF(W72=0,X71,W72)</f>
        <v>3</v>
      </c>
      <c r="Y72" s="31" t="str">
        <f>IF(ROW()-$Y$5&lt;=$X$5,ROW()-$Y$5,"")</f>
        <v/>
      </c>
      <c r="Z72" s="31"/>
      <c r="AA72" s="31"/>
      <c r="AB72" s="31"/>
      <c r="AC72" s="31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25">
      <c r="A73" s="1"/>
      <c r="B73" s="30" t="s">
        <v>81</v>
      </c>
      <c r="C73" s="27">
        <v>34.715754570000001</v>
      </c>
      <c r="D73" s="8">
        <v>1</v>
      </c>
      <c r="E73" s="16" t="s">
        <v>63</v>
      </c>
      <c r="F73" s="3" t="s">
        <v>360</v>
      </c>
      <c r="G73" s="9">
        <f>P73+$G$4</f>
        <v>43617.5</v>
      </c>
      <c r="H73" s="9">
        <f t="shared" si="10"/>
        <v>517</v>
      </c>
      <c r="I73" s="34">
        <f t="shared" si="9"/>
        <v>43617.5</v>
      </c>
      <c r="J73" s="29">
        <f t="shared" si="11"/>
        <v>18</v>
      </c>
      <c r="K73" s="29">
        <f>IF(H73=1,MAX(K$5:K72)+1,K72)</f>
        <v>3</v>
      </c>
      <c r="L73" s="24" t="str">
        <f>IF(K73=N$5,ROW()-ROW(L$5),"")</f>
        <v/>
      </c>
      <c r="M73" s="24" t="str">
        <f>IF(K73=N$5,IF(J73=1,1,M72+1),"")</f>
        <v/>
      </c>
      <c r="N73" s="33" t="str">
        <f>IF(K73=1,INDEX($C$6:$C$330,MATCH(J73,$M$6:$M$330,0),1),"")</f>
        <v/>
      </c>
      <c r="O73" s="4"/>
      <c r="P73" s="25">
        <v>4169.5</v>
      </c>
      <c r="Q73" s="28" t="s">
        <v>64</v>
      </c>
      <c r="R73" s="27">
        <v>35.177333730000001</v>
      </c>
      <c r="S73" s="36">
        <f>ABS(R73-C73)</f>
        <v>0.46157915999999943</v>
      </c>
      <c r="T73" s="10"/>
      <c r="U73" s="29">
        <f>(P73-MIN($P$6:$P$330))/$U$5</f>
        <v>17.233333333333334</v>
      </c>
      <c r="V73" s="29">
        <f t="shared" si="12"/>
        <v>68</v>
      </c>
      <c r="W73" s="24">
        <f>IF(U73=0,MAX(W$5:W72)+1,0)</f>
        <v>0</v>
      </c>
      <c r="X73" s="24">
        <f t="shared" si="13"/>
        <v>3</v>
      </c>
      <c r="Y73" s="31" t="str">
        <f>IF(ROW()-$Y$5&lt;=$X$5,ROW()-$Y$5,"")</f>
        <v/>
      </c>
      <c r="Z73" s="31"/>
      <c r="AA73" s="31"/>
      <c r="AB73" s="31"/>
      <c r="AC73" s="31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25">
      <c r="A74" s="1"/>
      <c r="B74" s="30" t="s">
        <v>82</v>
      </c>
      <c r="C74" s="27">
        <v>34.695400399999997</v>
      </c>
      <c r="D74" s="8">
        <v>1</v>
      </c>
      <c r="E74" s="16" t="s">
        <v>63</v>
      </c>
      <c r="F74" s="3" t="s">
        <v>360</v>
      </c>
      <c r="G74" s="9">
        <f>P74+$G$4</f>
        <v>43647.5</v>
      </c>
      <c r="H74" s="9">
        <f t="shared" si="10"/>
        <v>547</v>
      </c>
      <c r="I74" s="34">
        <f t="shared" si="9"/>
        <v>43647.5</v>
      </c>
      <c r="J74" s="29">
        <f t="shared" si="11"/>
        <v>19</v>
      </c>
      <c r="K74" s="29">
        <f>IF(H74=1,MAX(K$5:K73)+1,K73)</f>
        <v>3</v>
      </c>
      <c r="L74" s="24" t="str">
        <f>IF(K74=N$5,ROW()-ROW(L$5),"")</f>
        <v/>
      </c>
      <c r="M74" s="24" t="str">
        <f>IF(K74=N$5,IF(J74=1,1,M73+1),"")</f>
        <v/>
      </c>
      <c r="N74" s="33" t="str">
        <f>IF(K74=1,INDEX($C$6:$C$330,MATCH(J74,$M$6:$M$330,0),1),"")</f>
        <v/>
      </c>
      <c r="O74" s="4"/>
      <c r="P74" s="25">
        <v>4199.5</v>
      </c>
      <c r="Q74" s="28" t="s">
        <v>64</v>
      </c>
      <c r="R74" s="27">
        <v>35.213039879999997</v>
      </c>
      <c r="S74" s="36">
        <f>ABS(R74-C74)</f>
        <v>0.51763947999999971</v>
      </c>
      <c r="T74" s="10"/>
      <c r="U74" s="29">
        <f>(P74-MIN($P$6:$P$330))/$U$5</f>
        <v>18.233333333333334</v>
      </c>
      <c r="V74" s="29">
        <f t="shared" si="12"/>
        <v>69</v>
      </c>
      <c r="W74" s="24">
        <f>IF(U74=0,MAX(W$5:W73)+1,0)</f>
        <v>0</v>
      </c>
      <c r="X74" s="24">
        <f t="shared" si="13"/>
        <v>3</v>
      </c>
      <c r="Y74" s="31" t="str">
        <f>IF(ROW()-$Y$5&lt;=$X$5,ROW()-$Y$5,"")</f>
        <v/>
      </c>
      <c r="Z74" s="31"/>
      <c r="AA74" s="31"/>
      <c r="AB74" s="31"/>
      <c r="AC74" s="31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25">
      <c r="A75" s="1"/>
      <c r="B75" s="30" t="s">
        <v>83</v>
      </c>
      <c r="C75" s="27">
        <v>34.620764510000001</v>
      </c>
      <c r="D75" s="8">
        <v>1</v>
      </c>
      <c r="E75" s="16" t="s">
        <v>63</v>
      </c>
      <c r="F75" s="3" t="s">
        <v>360</v>
      </c>
      <c r="G75" s="9">
        <f>P75+$G$4</f>
        <v>43678.5</v>
      </c>
      <c r="H75" s="9">
        <f t="shared" si="10"/>
        <v>578</v>
      </c>
      <c r="I75" s="34">
        <f t="shared" si="9"/>
        <v>43678.5</v>
      </c>
      <c r="J75" s="29">
        <f t="shared" si="11"/>
        <v>20</v>
      </c>
      <c r="K75" s="29">
        <f>IF(H75=1,MAX(K$5:K74)+1,K74)</f>
        <v>3</v>
      </c>
      <c r="L75" s="24" t="str">
        <f>IF(K75=N$5,ROW()-ROW(L$5),"")</f>
        <v/>
      </c>
      <c r="M75" s="24" t="str">
        <f>IF(K75=N$5,IF(J75=1,1,M74+1),"")</f>
        <v/>
      </c>
      <c r="N75" s="33" t="str">
        <f>IF(K75=1,INDEX($C$6:$C$330,MATCH(J75,$M$6:$M$330,0),1),"")</f>
        <v/>
      </c>
      <c r="O75" s="4"/>
      <c r="P75" s="25">
        <v>4230.5</v>
      </c>
      <c r="Q75" s="28" t="s">
        <v>64</v>
      </c>
      <c r="R75" s="27">
        <v>35.21028853</v>
      </c>
      <c r="S75" s="36">
        <f>ABS(R75-C75)</f>
        <v>0.58952401999999893</v>
      </c>
      <c r="T75" s="10"/>
      <c r="U75" s="29">
        <f>(P75-MIN($P$6:$P$330))/$U$5</f>
        <v>19.266666666666666</v>
      </c>
      <c r="V75" s="29">
        <f t="shared" si="12"/>
        <v>70</v>
      </c>
      <c r="W75" s="24">
        <f>IF(U75=0,MAX(W$5:W74)+1,0)</f>
        <v>0</v>
      </c>
      <c r="X75" s="24">
        <f t="shared" si="13"/>
        <v>3</v>
      </c>
      <c r="Y75" s="31" t="str">
        <f>IF(ROW()-$Y$5&lt;=$X$5,ROW()-$Y$5,"")</f>
        <v/>
      </c>
      <c r="Z75" s="31"/>
      <c r="AA75" s="31"/>
      <c r="AB75" s="31"/>
      <c r="AC75" s="31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25">
      <c r="A76" s="1"/>
      <c r="B76" s="30" t="s">
        <v>84</v>
      </c>
      <c r="C76" s="27">
        <v>34.512706860000002</v>
      </c>
      <c r="D76" s="8">
        <v>1</v>
      </c>
      <c r="E76" s="16" t="s">
        <v>63</v>
      </c>
      <c r="F76" s="3" t="s">
        <v>360</v>
      </c>
      <c r="G76" s="9">
        <f>P76+$G$4</f>
        <v>43709.5</v>
      </c>
      <c r="H76" s="9">
        <f t="shared" si="10"/>
        <v>609</v>
      </c>
      <c r="I76" s="34">
        <f t="shared" si="9"/>
        <v>43709.5</v>
      </c>
      <c r="J76" s="29">
        <f t="shared" si="11"/>
        <v>21</v>
      </c>
      <c r="K76" s="29">
        <f>IF(H76=1,MAX(K$5:K75)+1,K75)</f>
        <v>3</v>
      </c>
      <c r="L76" s="24" t="str">
        <f>IF(K76=N$5,ROW()-ROW(L$5),"")</f>
        <v/>
      </c>
      <c r="M76" s="24" t="str">
        <f>IF(K76=N$5,IF(J76=1,1,M75+1),"")</f>
        <v/>
      </c>
      <c r="N76" s="33" t="str">
        <f>IF(K76=1,INDEX($C$6:$C$330,MATCH(J76,$M$6:$M$330,0),1),"")</f>
        <v/>
      </c>
      <c r="O76" s="4"/>
      <c r="P76" s="25">
        <v>4261.5</v>
      </c>
      <c r="Q76" s="28" t="s">
        <v>64</v>
      </c>
      <c r="R76" s="27">
        <v>35.154301590000003</v>
      </c>
      <c r="S76" s="36">
        <f>ABS(R76-C76)</f>
        <v>0.64159473000000133</v>
      </c>
      <c r="T76" s="10"/>
      <c r="U76" s="29">
        <f>(P76-MIN($P$6:$P$330))/$U$5</f>
        <v>20.3</v>
      </c>
      <c r="V76" s="29">
        <f t="shared" si="12"/>
        <v>71</v>
      </c>
      <c r="W76" s="24">
        <f>IF(U76=0,MAX(W$5:W75)+1,0)</f>
        <v>0</v>
      </c>
      <c r="X76" s="24">
        <f t="shared" si="13"/>
        <v>3</v>
      </c>
      <c r="Y76" s="31" t="str">
        <f>IF(ROW()-$Y$5&lt;=$X$5,ROW()-$Y$5,"")</f>
        <v/>
      </c>
      <c r="Z76" s="31"/>
      <c r="AA76" s="31"/>
      <c r="AB76" s="31"/>
      <c r="AC76" s="31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25">
      <c r="A77" s="1"/>
      <c r="B77" s="30" t="s">
        <v>85</v>
      </c>
      <c r="C77" s="27">
        <v>34.401877669999998</v>
      </c>
      <c r="D77" s="8">
        <v>1</v>
      </c>
      <c r="E77" s="16" t="s">
        <v>63</v>
      </c>
      <c r="F77" s="3" t="s">
        <v>360</v>
      </c>
      <c r="G77" s="9">
        <f>P77+$G$4</f>
        <v>43739.5</v>
      </c>
      <c r="H77" s="9">
        <f t="shared" si="10"/>
        <v>639</v>
      </c>
      <c r="I77" s="34">
        <f t="shared" si="9"/>
        <v>43739.5</v>
      </c>
      <c r="J77" s="29">
        <f t="shared" si="11"/>
        <v>22</v>
      </c>
      <c r="K77" s="29">
        <f>IF(H77=1,MAX(K$5:K76)+1,K76)</f>
        <v>3</v>
      </c>
      <c r="L77" s="24" t="str">
        <f>IF(K77=N$5,ROW()-ROW(L$5),"")</f>
        <v/>
      </c>
      <c r="M77" s="24" t="str">
        <f>IF(K77=N$5,IF(J77=1,1,M76+1),"")</f>
        <v/>
      </c>
      <c r="N77" s="33" t="str">
        <f>IF(K77=1,INDEX($C$6:$C$330,MATCH(J77,$M$6:$M$330,0),1),"")</f>
        <v/>
      </c>
      <c r="O77" s="4"/>
      <c r="P77" s="25">
        <v>4291.5</v>
      </c>
      <c r="Q77" s="28" t="s">
        <v>64</v>
      </c>
      <c r="R77" s="27">
        <v>35.074196020000002</v>
      </c>
      <c r="S77" s="36">
        <f>ABS(R77-C77)</f>
        <v>0.67231835000000473</v>
      </c>
      <c r="T77" s="10"/>
      <c r="U77" s="29">
        <f>(P77-MIN($P$6:$P$330))/$U$5</f>
        <v>21.3</v>
      </c>
      <c r="V77" s="29">
        <f t="shared" si="12"/>
        <v>72</v>
      </c>
      <c r="W77" s="24">
        <f>IF(U77=0,MAX(W$5:W76)+1,0)</f>
        <v>0</v>
      </c>
      <c r="X77" s="24">
        <f t="shared" si="13"/>
        <v>3</v>
      </c>
      <c r="Y77" s="31" t="str">
        <f>IF(ROW()-$Y$5&lt;=$X$5,ROW()-$Y$5,"")</f>
        <v/>
      </c>
      <c r="Z77" s="31"/>
      <c r="AA77" s="31"/>
      <c r="AB77" s="31"/>
      <c r="AC77" s="31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25">
      <c r="A78" s="1"/>
      <c r="B78" s="30" t="s">
        <v>86</v>
      </c>
      <c r="C78" s="27">
        <v>34.311236700000002</v>
      </c>
      <c r="D78" s="8">
        <v>1</v>
      </c>
      <c r="E78" s="16" t="s">
        <v>63</v>
      </c>
      <c r="F78" s="3" t="s">
        <v>360</v>
      </c>
      <c r="G78" s="9">
        <f>P78+$G$4</f>
        <v>43770.5</v>
      </c>
      <c r="H78" s="9">
        <f t="shared" si="10"/>
        <v>670</v>
      </c>
      <c r="I78" s="34">
        <f t="shared" si="9"/>
        <v>43770.5</v>
      </c>
      <c r="J78" s="29">
        <f t="shared" si="11"/>
        <v>23</v>
      </c>
      <c r="K78" s="29">
        <f>IF(H78=1,MAX(K$5:K77)+1,K77)</f>
        <v>3</v>
      </c>
      <c r="L78" s="24" t="str">
        <f>IF(K78=N$5,ROW()-ROW(L$5),"")</f>
        <v/>
      </c>
      <c r="M78" s="24" t="str">
        <f>IF(K78=N$5,IF(J78=1,1,M77+1),"")</f>
        <v/>
      </c>
      <c r="N78" s="33" t="str">
        <f>IF(K78=1,INDEX($C$6:$C$330,MATCH(J78,$M$6:$M$330,0),1),"")</f>
        <v/>
      </c>
      <c r="O78" s="4"/>
      <c r="P78" s="25">
        <v>4322.5</v>
      </c>
      <c r="Q78" s="28" t="s">
        <v>64</v>
      </c>
      <c r="R78" s="27">
        <v>34.989999400000002</v>
      </c>
      <c r="S78" s="36">
        <f>ABS(R78-C78)</f>
        <v>0.67876270000000005</v>
      </c>
      <c r="T78" s="10"/>
      <c r="U78" s="29">
        <f>(P78-MIN($P$6:$P$330))/$U$5</f>
        <v>22.333333333333332</v>
      </c>
      <c r="V78" s="29">
        <f t="shared" si="12"/>
        <v>73</v>
      </c>
      <c r="W78" s="24">
        <f>IF(U78=0,MAX(W$5:W77)+1,0)</f>
        <v>0</v>
      </c>
      <c r="X78" s="24">
        <f t="shared" si="13"/>
        <v>3</v>
      </c>
      <c r="Y78" s="31" t="str">
        <f>IF(ROW()-$Y$5&lt;=$X$5,ROW()-$Y$5,"")</f>
        <v/>
      </c>
      <c r="Z78" s="31"/>
      <c r="AA78" s="31"/>
      <c r="AB78" s="31"/>
      <c r="AC78" s="31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25">
      <c r="A79" s="1"/>
      <c r="B79" s="30" t="s">
        <v>87</v>
      </c>
      <c r="C79" s="27">
        <v>34.268675850000001</v>
      </c>
      <c r="D79" s="8">
        <v>1</v>
      </c>
      <c r="E79" s="16" t="s">
        <v>63</v>
      </c>
      <c r="F79" s="3" t="s">
        <v>360</v>
      </c>
      <c r="G79" s="9">
        <f>P79+$G$4</f>
        <v>43800.5</v>
      </c>
      <c r="H79" s="9">
        <f t="shared" si="10"/>
        <v>700</v>
      </c>
      <c r="I79" s="34">
        <f t="shared" si="9"/>
        <v>43800.5</v>
      </c>
      <c r="J79" s="29">
        <f t="shared" si="11"/>
        <v>24</v>
      </c>
      <c r="K79" s="29">
        <f>IF(H79=1,MAX(K$5:K78)+1,K78)</f>
        <v>3</v>
      </c>
      <c r="L79" s="24" t="str">
        <f>IF(K79=N$5,ROW()-ROW(L$5),"")</f>
        <v/>
      </c>
      <c r="M79" s="24" t="str">
        <f>IF(K79=N$5,IF(J79=1,1,M78+1),"")</f>
        <v/>
      </c>
      <c r="N79" s="33" t="str">
        <f>IF(K79=1,INDEX($C$6:$C$330,MATCH(J79,$M$6:$M$330,0),1),"")</f>
        <v/>
      </c>
      <c r="O79" s="4"/>
      <c r="P79" s="25">
        <v>4352.5</v>
      </c>
      <c r="Q79" s="28" t="s">
        <v>64</v>
      </c>
      <c r="R79" s="27">
        <v>34.916993120000001</v>
      </c>
      <c r="S79" s="36">
        <f>ABS(R79-C79)</f>
        <v>0.64831726999999972</v>
      </c>
      <c r="T79" s="10"/>
      <c r="U79" s="29">
        <f>(P79-MIN($P$6:$P$330))/$U$5</f>
        <v>23.333333333333332</v>
      </c>
      <c r="V79" s="29">
        <f t="shared" si="12"/>
        <v>74</v>
      </c>
      <c r="W79" s="24">
        <f>IF(U79=0,MAX(W$5:W78)+1,0)</f>
        <v>0</v>
      </c>
      <c r="X79" s="24">
        <f t="shared" si="13"/>
        <v>3</v>
      </c>
      <c r="Y79" s="31" t="str">
        <f>IF(ROW()-$Y$5&lt;=$X$5,ROW()-$Y$5,"")</f>
        <v/>
      </c>
      <c r="Z79" s="31"/>
      <c r="AA79" s="31"/>
      <c r="AB79" s="31"/>
      <c r="AC79" s="31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25">
      <c r="A80" s="1"/>
      <c r="B80" s="30" t="s">
        <v>88</v>
      </c>
      <c r="C80" s="27">
        <v>34.307289910000001</v>
      </c>
      <c r="D80" s="8">
        <v>1</v>
      </c>
      <c r="E80" s="16" t="s">
        <v>63</v>
      </c>
      <c r="F80" s="3" t="s">
        <v>360</v>
      </c>
      <c r="G80" s="9">
        <f>P80+$G$4</f>
        <v>43831.5</v>
      </c>
      <c r="H80" s="9">
        <f t="shared" si="10"/>
        <v>731</v>
      </c>
      <c r="I80" s="34">
        <f t="shared" si="9"/>
        <v>43831.5</v>
      </c>
      <c r="J80" s="29">
        <f t="shared" si="11"/>
        <v>25</v>
      </c>
      <c r="K80" s="29">
        <f>IF(H80=1,MAX(K$5:K79)+1,K79)</f>
        <v>3</v>
      </c>
      <c r="L80" s="24" t="str">
        <f>IF(K80=N$5,ROW()-ROW(L$5),"")</f>
        <v/>
      </c>
      <c r="M80" s="24" t="str">
        <f>IF(K80=N$5,IF(J80=1,1,M79+1),"")</f>
        <v/>
      </c>
      <c r="N80" s="33" t="str">
        <f>IF(K80=1,INDEX($C$6:$C$330,MATCH(J80,$M$6:$M$330,0),1),"")</f>
        <v/>
      </c>
      <c r="O80" s="4"/>
      <c r="P80" s="25">
        <v>4383.5</v>
      </c>
      <c r="Q80" s="28" t="s">
        <v>64</v>
      </c>
      <c r="R80" s="27">
        <v>34.846870150000001</v>
      </c>
      <c r="S80" s="36">
        <f>ABS(R80-C80)</f>
        <v>0.53958023999999938</v>
      </c>
      <c r="T80" s="10"/>
      <c r="U80" s="29">
        <f>(P80-MIN($P$6:$P$330))/$U$5</f>
        <v>24.366666666666667</v>
      </c>
      <c r="V80" s="29">
        <f t="shared" si="12"/>
        <v>75</v>
      </c>
      <c r="W80" s="24">
        <f>IF(U80=0,MAX(W$5:W79)+1,0)</f>
        <v>0</v>
      </c>
      <c r="X80" s="24">
        <f t="shared" si="13"/>
        <v>3</v>
      </c>
      <c r="Y80" s="31" t="str">
        <f>IF(ROW()-$Y$5&lt;=$X$5,ROW()-$Y$5,"")</f>
        <v/>
      </c>
      <c r="Z80" s="31"/>
      <c r="AA80" s="31"/>
      <c r="AB80" s="31"/>
      <c r="AC80" s="31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25">
      <c r="A81" s="1"/>
      <c r="B81" s="30" t="s">
        <v>89</v>
      </c>
      <c r="C81" s="27">
        <v>35.594706870000003</v>
      </c>
      <c r="D81" s="8">
        <v>1</v>
      </c>
      <c r="E81" s="16" t="s">
        <v>90</v>
      </c>
      <c r="F81" s="3" t="s">
        <v>360</v>
      </c>
      <c r="G81" s="9">
        <f>P81+$G$4</f>
        <v>43100.5</v>
      </c>
      <c r="H81" s="9">
        <f t="shared" si="10"/>
        <v>1</v>
      </c>
      <c r="I81" s="34">
        <f t="shared" si="9"/>
        <v>43100.5</v>
      </c>
      <c r="J81" s="29">
        <f t="shared" si="11"/>
        <v>1</v>
      </c>
      <c r="K81" s="29">
        <f>IF(H81=1,MAX(K$5:K80)+1,K80)</f>
        <v>4</v>
      </c>
      <c r="L81" s="24" t="str">
        <f>IF(K81=N$5,ROW()-ROW(L$5),"")</f>
        <v/>
      </c>
      <c r="M81" s="24" t="str">
        <f>IF(K81=N$5,IF(J81=1,1,M80+1),"")</f>
        <v/>
      </c>
      <c r="N81" s="33" t="str">
        <f>IF(K81=1,INDEX($C$6:$C$330,MATCH(J81,$M$6:$M$330,0),1),"")</f>
        <v/>
      </c>
      <c r="O81" s="4"/>
      <c r="P81" s="25">
        <v>3652.5</v>
      </c>
      <c r="Q81" s="28" t="s">
        <v>91</v>
      </c>
      <c r="R81" s="27">
        <v>37.650650769999999</v>
      </c>
      <c r="S81" s="36">
        <f>ABS(R81-C81)</f>
        <v>2.0559438999999955</v>
      </c>
      <c r="T81" s="10"/>
      <c r="U81" s="29">
        <f>(P81-MIN($P$6:$P$330))/$U$5</f>
        <v>0</v>
      </c>
      <c r="V81" s="29">
        <f t="shared" si="12"/>
        <v>76</v>
      </c>
      <c r="W81" s="24">
        <f>IF(U81=0,MAX(W$5:W80)+1,0)</f>
        <v>4</v>
      </c>
      <c r="X81" s="24">
        <f t="shared" si="13"/>
        <v>4</v>
      </c>
      <c r="Y81" s="31" t="str">
        <f>IF(ROW()-$Y$5&lt;=$X$5,ROW()-$Y$5,"")</f>
        <v/>
      </c>
      <c r="Z81" s="31"/>
      <c r="AA81" s="31"/>
      <c r="AB81" s="31"/>
      <c r="AC81" s="31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25">
      <c r="A82" s="1"/>
      <c r="B82" s="30" t="s">
        <v>92</v>
      </c>
      <c r="C82" s="27">
        <v>35.608652650000003</v>
      </c>
      <c r="D82" s="8">
        <v>1</v>
      </c>
      <c r="E82" s="16" t="s">
        <v>90</v>
      </c>
      <c r="F82" s="3" t="s">
        <v>360</v>
      </c>
      <c r="G82" s="9">
        <f>P82+$G$4</f>
        <v>43131.5</v>
      </c>
      <c r="H82" s="9">
        <f t="shared" si="10"/>
        <v>31</v>
      </c>
      <c r="I82" s="34">
        <f t="shared" si="9"/>
        <v>43131.5</v>
      </c>
      <c r="J82" s="29">
        <f t="shared" si="11"/>
        <v>2</v>
      </c>
      <c r="K82" s="29">
        <f>IF(H82=1,MAX(K$5:K81)+1,K81)</f>
        <v>4</v>
      </c>
      <c r="L82" s="24" t="str">
        <f>IF(K82=N$5,ROW()-ROW(L$5),"")</f>
        <v/>
      </c>
      <c r="M82" s="24" t="str">
        <f>IF(K82=N$5,IF(J82=1,1,M81+1),"")</f>
        <v/>
      </c>
      <c r="N82" s="33" t="str">
        <f>IF(K82=1,INDEX($C$6:$C$330,MATCH(J82,$M$6:$M$330,0),1),"")</f>
        <v/>
      </c>
      <c r="O82" s="4"/>
      <c r="P82" s="25">
        <v>3683.5</v>
      </c>
      <c r="Q82" s="28" t="s">
        <v>91</v>
      </c>
      <c r="R82" s="27">
        <v>37.641068369999999</v>
      </c>
      <c r="S82" s="36">
        <f>ABS(R82-C82)</f>
        <v>2.0324157199999959</v>
      </c>
      <c r="T82" s="10"/>
      <c r="U82" s="29">
        <f>(P82-MIN($P$6:$P$330))/$U$5</f>
        <v>1.0333333333333334</v>
      </c>
      <c r="V82" s="29">
        <f t="shared" si="12"/>
        <v>77</v>
      </c>
      <c r="W82" s="24">
        <f>IF(U82=0,MAX(W$5:W81)+1,0)</f>
        <v>0</v>
      </c>
      <c r="X82" s="24">
        <f t="shared" si="13"/>
        <v>4</v>
      </c>
      <c r="Y82" s="31" t="str">
        <f>IF(ROW()-$Y$5&lt;=$X$5,ROW()-$Y$5,"")</f>
        <v/>
      </c>
      <c r="Z82" s="31"/>
      <c r="AA82" s="31"/>
      <c r="AB82" s="31"/>
      <c r="AC82" s="31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25">
      <c r="A83" s="1"/>
      <c r="B83" s="30" t="s">
        <v>93</v>
      </c>
      <c r="C83" s="27">
        <v>35.696182649999997</v>
      </c>
      <c r="D83" s="8">
        <v>1</v>
      </c>
      <c r="E83" s="16" t="s">
        <v>90</v>
      </c>
      <c r="F83" s="3" t="s">
        <v>360</v>
      </c>
      <c r="G83" s="9">
        <f>P83+$G$4</f>
        <v>43160.5</v>
      </c>
      <c r="H83" s="9">
        <f t="shared" si="10"/>
        <v>60</v>
      </c>
      <c r="I83" s="34">
        <f t="shared" si="9"/>
        <v>43160.5</v>
      </c>
      <c r="J83" s="29">
        <f t="shared" si="11"/>
        <v>3</v>
      </c>
      <c r="K83" s="29">
        <f>IF(H83=1,MAX(K$5:K82)+1,K82)</f>
        <v>4</v>
      </c>
      <c r="L83" s="24" t="str">
        <f>IF(K83=N$5,ROW()-ROW(L$5),"")</f>
        <v/>
      </c>
      <c r="M83" s="24" t="str">
        <f>IF(K83=N$5,IF(J83=1,1,M82+1),"")</f>
        <v/>
      </c>
      <c r="N83" s="33" t="str">
        <f>IF(K83=1,INDEX($C$6:$C$330,MATCH(J83,$M$6:$M$330,0),1),"")</f>
        <v/>
      </c>
      <c r="O83" s="4"/>
      <c r="P83" s="25">
        <v>3712.5</v>
      </c>
      <c r="Q83" s="28" t="s">
        <v>91</v>
      </c>
      <c r="R83" s="27">
        <v>37.664714600000003</v>
      </c>
      <c r="S83" s="36">
        <f>ABS(R83-C83)</f>
        <v>1.9685319500000062</v>
      </c>
      <c r="T83" s="10"/>
      <c r="U83" s="29">
        <f>(P83-MIN($P$6:$P$330))/$U$5</f>
        <v>2</v>
      </c>
      <c r="V83" s="29">
        <f t="shared" si="12"/>
        <v>78</v>
      </c>
      <c r="W83" s="24">
        <f>IF(U83=0,MAX(W$5:W82)+1,0)</f>
        <v>0</v>
      </c>
      <c r="X83" s="24">
        <f t="shared" si="13"/>
        <v>4</v>
      </c>
      <c r="Y83" s="31" t="str">
        <f>IF(ROW()-$Y$5&lt;=$X$5,ROW()-$Y$5,"")</f>
        <v/>
      </c>
      <c r="Z83" s="31"/>
      <c r="AA83" s="31"/>
      <c r="AB83" s="31"/>
      <c r="AC83" s="31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25">
      <c r="A84" s="1"/>
      <c r="B84" s="30" t="s">
        <v>94</v>
      </c>
      <c r="C84" s="27">
        <v>35.829616979999997</v>
      </c>
      <c r="D84" s="8">
        <v>1</v>
      </c>
      <c r="E84" s="16" t="s">
        <v>90</v>
      </c>
      <c r="F84" s="3" t="s">
        <v>360</v>
      </c>
      <c r="G84" s="9">
        <f>P84+$G$4</f>
        <v>43191.5</v>
      </c>
      <c r="H84" s="9">
        <f t="shared" si="10"/>
        <v>91</v>
      </c>
      <c r="I84" s="34">
        <f t="shared" si="9"/>
        <v>43191.5</v>
      </c>
      <c r="J84" s="29">
        <f t="shared" si="11"/>
        <v>4</v>
      </c>
      <c r="K84" s="29">
        <f>IF(H84=1,MAX(K$5:K83)+1,K83)</f>
        <v>4</v>
      </c>
      <c r="L84" s="24" t="str">
        <f>IF(K84=N$5,ROW()-ROW(L$5),"")</f>
        <v/>
      </c>
      <c r="M84" s="24" t="str">
        <f>IF(K84=N$5,IF(J84=1,1,M83+1),"")</f>
        <v/>
      </c>
      <c r="N84" s="33" t="str">
        <f>IF(K84=1,INDEX($C$6:$C$330,MATCH(J84,$M$6:$M$330,0),1),"")</f>
        <v/>
      </c>
      <c r="O84" s="4"/>
      <c r="P84" s="25">
        <v>3743.5</v>
      </c>
      <c r="Q84" s="28" t="s">
        <v>91</v>
      </c>
      <c r="R84" s="27">
        <v>37.730633589999997</v>
      </c>
      <c r="S84" s="36">
        <f>ABS(R84-C84)</f>
        <v>1.9010166099999992</v>
      </c>
      <c r="T84" s="10"/>
      <c r="U84" s="29">
        <f>(P84-MIN($P$6:$P$330))/$U$5</f>
        <v>3.0333333333333332</v>
      </c>
      <c r="V84" s="29">
        <f t="shared" si="12"/>
        <v>79</v>
      </c>
      <c r="W84" s="24">
        <f>IF(U84=0,MAX(W$5:W83)+1,0)</f>
        <v>0</v>
      </c>
      <c r="X84" s="24">
        <f t="shared" si="13"/>
        <v>4</v>
      </c>
      <c r="Y84" s="31" t="str">
        <f>IF(ROW()-$Y$5&lt;=$X$5,ROW()-$Y$5,"")</f>
        <v/>
      </c>
      <c r="Z84" s="31"/>
      <c r="AA84" s="31"/>
      <c r="AB84" s="31"/>
      <c r="AC84" s="31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25">
      <c r="A85" s="1"/>
      <c r="B85" s="30" t="s">
        <v>95</v>
      </c>
      <c r="C85" s="27">
        <v>35.948796979999997</v>
      </c>
      <c r="D85" s="8">
        <v>1</v>
      </c>
      <c r="E85" s="16" t="s">
        <v>90</v>
      </c>
      <c r="F85" s="3" t="s">
        <v>360</v>
      </c>
      <c r="G85" s="9">
        <f>P85+$G$4</f>
        <v>43221.5</v>
      </c>
      <c r="H85" s="9">
        <f t="shared" si="10"/>
        <v>121</v>
      </c>
      <c r="I85" s="34">
        <f t="shared" si="9"/>
        <v>43221.5</v>
      </c>
      <c r="J85" s="29">
        <f t="shared" si="11"/>
        <v>5</v>
      </c>
      <c r="K85" s="29">
        <f>IF(H85=1,MAX(K$5:K84)+1,K84)</f>
        <v>4</v>
      </c>
      <c r="L85" s="24" t="str">
        <f>IF(K85=N$5,ROW()-ROW(L$5),"")</f>
        <v/>
      </c>
      <c r="M85" s="24" t="str">
        <f>IF(K85=N$5,IF(J85=1,1,M84+1),"")</f>
        <v/>
      </c>
      <c r="N85" s="33" t="str">
        <f>IF(K85=1,INDEX($C$6:$C$330,MATCH(J85,$M$6:$M$330,0),1),"")</f>
        <v/>
      </c>
      <c r="O85" s="4"/>
      <c r="P85" s="25">
        <v>3773.5</v>
      </c>
      <c r="Q85" s="28" t="s">
        <v>91</v>
      </c>
      <c r="R85" s="27">
        <v>37.843116479999999</v>
      </c>
      <c r="S85" s="36">
        <f>ABS(R85-C85)</f>
        <v>1.8943195000000017</v>
      </c>
      <c r="T85" s="10"/>
      <c r="U85" s="29">
        <f>(P85-MIN($P$6:$P$330))/$U$5</f>
        <v>4.0333333333333332</v>
      </c>
      <c r="V85" s="29">
        <f t="shared" si="12"/>
        <v>80</v>
      </c>
      <c r="W85" s="24">
        <f>IF(U85=0,MAX(W$5:W84)+1,0)</f>
        <v>0</v>
      </c>
      <c r="X85" s="24">
        <f t="shared" si="13"/>
        <v>4</v>
      </c>
      <c r="Y85" s="31" t="str">
        <f>IF(ROW()-$Y$5&lt;=$X$5,ROW()-$Y$5,"")</f>
        <v/>
      </c>
      <c r="Z85" s="31"/>
      <c r="AA85" s="31"/>
      <c r="AB85" s="31"/>
      <c r="AC85" s="31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25">
      <c r="A86" s="1"/>
      <c r="B86" s="30" t="s">
        <v>96</v>
      </c>
      <c r="C86" s="27">
        <v>36.012429339999997</v>
      </c>
      <c r="D86" s="8">
        <v>1</v>
      </c>
      <c r="E86" s="16" t="s">
        <v>90</v>
      </c>
      <c r="F86" s="3" t="s">
        <v>360</v>
      </c>
      <c r="G86" s="9">
        <f>P86+$G$4</f>
        <v>43252.5</v>
      </c>
      <c r="H86" s="9">
        <f t="shared" si="10"/>
        <v>152</v>
      </c>
      <c r="I86" s="34">
        <f t="shared" si="9"/>
        <v>43252.5</v>
      </c>
      <c r="J86" s="29">
        <f t="shared" si="11"/>
        <v>6</v>
      </c>
      <c r="K86" s="29">
        <f>IF(H86=1,MAX(K$5:K85)+1,K85)</f>
        <v>4</v>
      </c>
      <c r="L86" s="24" t="str">
        <f>IF(K86=N$5,ROW()-ROW(L$5),"")</f>
        <v/>
      </c>
      <c r="M86" s="24" t="str">
        <f>IF(K86=N$5,IF(J86=1,1,M85+1),"")</f>
        <v/>
      </c>
      <c r="N86" s="33" t="str">
        <f>IF(K86=1,INDEX($C$6:$C$330,MATCH(J86,$M$6:$M$330,0),1),"")</f>
        <v/>
      </c>
      <c r="O86" s="4"/>
      <c r="P86" s="25">
        <v>3804.5</v>
      </c>
      <c r="Q86" s="28" t="s">
        <v>91</v>
      </c>
      <c r="R86" s="27">
        <v>37.948898499999999</v>
      </c>
      <c r="S86" s="36">
        <f>ABS(R86-C86)</f>
        <v>1.9364691600000015</v>
      </c>
      <c r="T86" s="10"/>
      <c r="U86" s="29">
        <f>(P86-MIN($P$6:$P$330))/$U$5</f>
        <v>5.0666666666666664</v>
      </c>
      <c r="V86" s="29">
        <f t="shared" si="12"/>
        <v>81</v>
      </c>
      <c r="W86" s="24">
        <f>IF(U86=0,MAX(W$5:W85)+1,0)</f>
        <v>0</v>
      </c>
      <c r="X86" s="24">
        <f t="shared" si="13"/>
        <v>4</v>
      </c>
      <c r="Y86" s="31" t="str">
        <f>IF(ROW()-$Y$5&lt;=$X$5,ROW()-$Y$5,"")</f>
        <v/>
      </c>
      <c r="Z86" s="31"/>
      <c r="AA86" s="31"/>
      <c r="AB86" s="31"/>
      <c r="AC86" s="31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25">
      <c r="A87" s="1"/>
      <c r="B87" s="38" t="s">
        <v>97</v>
      </c>
      <c r="C87" s="27">
        <v>35.986041159999999</v>
      </c>
      <c r="D87" s="8">
        <v>1</v>
      </c>
      <c r="E87" s="16" t="s">
        <v>90</v>
      </c>
      <c r="F87" s="3" t="s">
        <v>360</v>
      </c>
      <c r="G87" s="9">
        <f>P87+$G$4</f>
        <v>43282.5</v>
      </c>
      <c r="H87" s="9">
        <f t="shared" si="10"/>
        <v>182</v>
      </c>
      <c r="I87" s="34">
        <f t="shared" si="9"/>
        <v>43282.5</v>
      </c>
      <c r="J87" s="29">
        <f t="shared" si="11"/>
        <v>7</v>
      </c>
      <c r="K87" s="29">
        <f>IF(H87=1,MAX(K$5:K86)+1,K86)</f>
        <v>4</v>
      </c>
      <c r="L87" s="24" t="str">
        <f>IF(K87=N$5,ROW()-ROW(L$5),"")</f>
        <v/>
      </c>
      <c r="M87" s="24" t="str">
        <f>IF(K87=N$5,IF(J87=1,1,M86+1),"")</f>
        <v/>
      </c>
      <c r="N87" s="33" t="str">
        <f>IF(K87=1,INDEX($C$6:$C$330,MATCH(J87,$M$6:$M$330,0),1),"")</f>
        <v/>
      </c>
      <c r="O87" s="4"/>
      <c r="P87" s="25">
        <v>3834.5</v>
      </c>
      <c r="Q87" s="28" t="s">
        <v>91</v>
      </c>
      <c r="R87" s="27">
        <v>38.017990930000003</v>
      </c>
      <c r="S87" s="36">
        <f>ABS(R87-C87)</f>
        <v>2.0319497700000042</v>
      </c>
      <c r="T87" s="10"/>
      <c r="U87" s="29">
        <f>(P87-MIN($P$6:$P$330))/$U$5</f>
        <v>6.0666666666666664</v>
      </c>
      <c r="V87" s="29">
        <f t="shared" si="12"/>
        <v>82</v>
      </c>
      <c r="W87" s="24">
        <f>IF(U87=0,MAX(W$5:W86)+1,0)</f>
        <v>0</v>
      </c>
      <c r="X87" s="24">
        <f t="shared" si="13"/>
        <v>4</v>
      </c>
      <c r="Y87" s="31" t="str">
        <f>IF(ROW()-$Y$5&lt;=$X$5,ROW()-$Y$5,"")</f>
        <v/>
      </c>
      <c r="Z87" s="31"/>
      <c r="AA87" s="31"/>
      <c r="AB87" s="31"/>
      <c r="AC87" s="31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25">
      <c r="A88" s="1"/>
      <c r="B88" s="38" t="s">
        <v>98</v>
      </c>
      <c r="C88" s="27">
        <v>35.86173806</v>
      </c>
      <c r="D88" s="8">
        <v>1</v>
      </c>
      <c r="E88" s="16" t="s">
        <v>90</v>
      </c>
      <c r="F88" s="3" t="s">
        <v>360</v>
      </c>
      <c r="G88" s="9">
        <f>P88+$G$4</f>
        <v>43313.5</v>
      </c>
      <c r="H88" s="9">
        <f t="shared" si="10"/>
        <v>213</v>
      </c>
      <c r="I88" s="34">
        <f t="shared" si="9"/>
        <v>43313.5</v>
      </c>
      <c r="J88" s="29">
        <f t="shared" si="11"/>
        <v>8</v>
      </c>
      <c r="K88" s="29">
        <f>IF(H88=1,MAX(K$5:K87)+1,K87)</f>
        <v>4</v>
      </c>
      <c r="L88" s="24" t="str">
        <f>IF(K88=N$5,ROW()-ROW(L$5),"")</f>
        <v/>
      </c>
      <c r="M88" s="24" t="str">
        <f>IF(K88=N$5,IF(J88=1,1,M87+1),"")</f>
        <v/>
      </c>
      <c r="N88" s="33" t="str">
        <f>IF(K88=1,INDEX($C$6:$C$330,MATCH(J88,$M$6:$M$330,0),1),"")</f>
        <v/>
      </c>
      <c r="O88" s="4"/>
      <c r="P88" s="25">
        <v>3865.5</v>
      </c>
      <c r="Q88" s="28" t="s">
        <v>91</v>
      </c>
      <c r="R88" s="27">
        <v>38.012498069999999</v>
      </c>
      <c r="S88" s="36">
        <f>ABS(R88-C88)</f>
        <v>2.1507600099999991</v>
      </c>
      <c r="T88" s="10"/>
      <c r="U88" s="29">
        <f>(P88-MIN($P$6:$P$330))/$U$5</f>
        <v>7.1</v>
      </c>
      <c r="V88" s="29">
        <f t="shared" si="12"/>
        <v>83</v>
      </c>
      <c r="W88" s="24">
        <f>IF(U88=0,MAX(W$5:W87)+1,0)</f>
        <v>0</v>
      </c>
      <c r="X88" s="24">
        <f t="shared" si="13"/>
        <v>4</v>
      </c>
      <c r="Y88" s="31" t="str">
        <f>IF(ROW()-$Y$5&lt;=$X$5,ROW()-$Y$5,"")</f>
        <v/>
      </c>
      <c r="Z88" s="31"/>
      <c r="AA88" s="31"/>
      <c r="AB88" s="31"/>
      <c r="AC88" s="31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25">
      <c r="A89" s="1"/>
      <c r="B89" s="38" t="s">
        <v>99</v>
      </c>
      <c r="C89" s="27">
        <v>35.664809949999999</v>
      </c>
      <c r="D89" s="8">
        <v>1</v>
      </c>
      <c r="E89" s="16" t="s">
        <v>90</v>
      </c>
      <c r="F89" s="3" t="s">
        <v>360</v>
      </c>
      <c r="G89" s="9">
        <f>P89+$G$4</f>
        <v>43344.5</v>
      </c>
      <c r="H89" s="9">
        <f t="shared" si="10"/>
        <v>244</v>
      </c>
      <c r="I89" s="34">
        <f t="shared" si="9"/>
        <v>43344.5</v>
      </c>
      <c r="J89" s="29">
        <f t="shared" si="11"/>
        <v>9</v>
      </c>
      <c r="K89" s="29">
        <f>IF(H89=1,MAX(K$5:K88)+1,K88)</f>
        <v>4</v>
      </c>
      <c r="L89" s="24" t="str">
        <f>IF(K89=N$5,ROW()-ROW(L$5),"")</f>
        <v/>
      </c>
      <c r="M89" s="24" t="str">
        <f>IF(K89=N$5,IF(J89=1,1,M88+1),"")</f>
        <v/>
      </c>
      <c r="N89" s="33" t="str">
        <f>IF(K89=1,INDEX($C$6:$C$330,MATCH(J89,$M$6:$M$330,0),1),"")</f>
        <v/>
      </c>
      <c r="O89" s="4"/>
      <c r="P89" s="25">
        <v>3896.5</v>
      </c>
      <c r="Q89" s="28" t="s">
        <v>91</v>
      </c>
      <c r="R89" s="27">
        <v>37.942557399999998</v>
      </c>
      <c r="S89" s="36">
        <f>ABS(R89-C89)</f>
        <v>2.2777474499999997</v>
      </c>
      <c r="T89" s="10"/>
      <c r="U89" s="29">
        <f>(P89-MIN($P$6:$P$330))/$U$5</f>
        <v>8.1333333333333329</v>
      </c>
      <c r="V89" s="29">
        <f t="shared" si="12"/>
        <v>84</v>
      </c>
      <c r="W89" s="24">
        <f>IF(U89=0,MAX(W$5:W88)+1,0)</f>
        <v>0</v>
      </c>
      <c r="X89" s="24">
        <f t="shared" si="13"/>
        <v>4</v>
      </c>
      <c r="Y89" s="31" t="str">
        <f>IF(ROW()-$Y$5&lt;=$X$5,ROW()-$Y$5,"")</f>
        <v/>
      </c>
      <c r="Z89" s="31"/>
      <c r="AA89" s="31"/>
      <c r="AB89" s="31"/>
      <c r="AC89" s="31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25">
      <c r="A90" s="1"/>
      <c r="B90" s="38" t="s">
        <v>100</v>
      </c>
      <c r="C90" s="27">
        <v>35.445461379999998</v>
      </c>
      <c r="D90" s="8">
        <v>1</v>
      </c>
      <c r="E90" s="16" t="s">
        <v>90</v>
      </c>
      <c r="F90" s="3" t="s">
        <v>360</v>
      </c>
      <c r="G90" s="9">
        <f>P90+$G$4</f>
        <v>43374.5</v>
      </c>
      <c r="H90" s="9">
        <f t="shared" si="10"/>
        <v>274</v>
      </c>
      <c r="I90" s="34">
        <f t="shared" si="9"/>
        <v>43374.5</v>
      </c>
      <c r="J90" s="29">
        <f t="shared" si="11"/>
        <v>10</v>
      </c>
      <c r="K90" s="29">
        <f>IF(H90=1,MAX(K$5:K89)+1,K89)</f>
        <v>4</v>
      </c>
      <c r="L90" s="24" t="str">
        <f>IF(K90=N$5,ROW()-ROW(L$5),"")</f>
        <v/>
      </c>
      <c r="M90" s="24" t="str">
        <f>IF(K90=N$5,IF(J90=1,1,M89+1),"")</f>
        <v/>
      </c>
      <c r="N90" s="33" t="str">
        <f>IF(K90=1,INDEX($C$6:$C$330,MATCH(J90,$M$6:$M$330,0),1),"")</f>
        <v/>
      </c>
      <c r="O90" s="4"/>
      <c r="P90" s="25">
        <v>3926.5</v>
      </c>
      <c r="Q90" s="28" t="s">
        <v>91</v>
      </c>
      <c r="R90" s="27">
        <v>37.80575477</v>
      </c>
      <c r="S90" s="36">
        <f>ABS(R90-C90)</f>
        <v>2.3602933900000025</v>
      </c>
      <c r="T90" s="10"/>
      <c r="U90" s="29">
        <f>(P90-MIN($P$6:$P$330))/$U$5</f>
        <v>9.1333333333333329</v>
      </c>
      <c r="V90" s="29">
        <f t="shared" si="12"/>
        <v>85</v>
      </c>
      <c r="W90" s="24">
        <f>IF(U90=0,MAX(W$5:W89)+1,0)</f>
        <v>0</v>
      </c>
      <c r="X90" s="24">
        <f t="shared" si="13"/>
        <v>4</v>
      </c>
      <c r="Y90" s="31" t="str">
        <f>IF(ROW()-$Y$5&lt;=$X$5,ROW()-$Y$5,"")</f>
        <v/>
      </c>
      <c r="Z90" s="31"/>
      <c r="AA90" s="31"/>
      <c r="AB90" s="31"/>
      <c r="AC90" s="31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25">
      <c r="A91" s="1"/>
      <c r="B91" s="38" t="s">
        <v>101</v>
      </c>
      <c r="C91" s="27">
        <v>35.242763050000001</v>
      </c>
      <c r="D91" s="8">
        <v>1</v>
      </c>
      <c r="E91" s="16" t="s">
        <v>90</v>
      </c>
      <c r="F91" s="3" t="s">
        <v>360</v>
      </c>
      <c r="G91" s="9">
        <f>P91+$G$4</f>
        <v>43405.5</v>
      </c>
      <c r="H91" s="9">
        <f t="shared" si="10"/>
        <v>305</v>
      </c>
      <c r="I91" s="34">
        <f t="shared" si="9"/>
        <v>43405.5</v>
      </c>
      <c r="J91" s="29">
        <f t="shared" si="11"/>
        <v>11</v>
      </c>
      <c r="K91" s="29">
        <f>IF(H91=1,MAX(K$5:K90)+1,K90)</f>
        <v>4</v>
      </c>
      <c r="L91" s="24" t="str">
        <f>IF(K91=N$5,ROW()-ROW(L$5),"")</f>
        <v/>
      </c>
      <c r="M91" s="24" t="str">
        <f>IF(K91=N$5,IF(J91=1,1,M90+1),"")</f>
        <v/>
      </c>
      <c r="N91" s="33" t="str">
        <f>IF(K91=1,INDEX($C$6:$C$330,MATCH(J91,$M$6:$M$330,0),1),"")</f>
        <v/>
      </c>
      <c r="O91" s="4"/>
      <c r="P91" s="25">
        <v>3957.5</v>
      </c>
      <c r="Q91" s="28" t="s">
        <v>91</v>
      </c>
      <c r="R91" s="27">
        <v>37.635682549999999</v>
      </c>
      <c r="S91" s="36">
        <f>ABS(R91-C91)</f>
        <v>2.3929194999999979</v>
      </c>
      <c r="T91" s="10"/>
      <c r="U91" s="29">
        <f>(P91-MIN($P$6:$P$330))/$U$5</f>
        <v>10.166666666666666</v>
      </c>
      <c r="V91" s="29">
        <f t="shared" si="12"/>
        <v>86</v>
      </c>
      <c r="W91" s="24">
        <f>IF(U91=0,MAX(W$5:W90)+1,0)</f>
        <v>0</v>
      </c>
      <c r="X91" s="24">
        <f t="shared" si="13"/>
        <v>4</v>
      </c>
      <c r="Y91" s="31" t="str">
        <f>IF(ROW()-$Y$5&lt;=$X$5,ROW()-$Y$5,"")</f>
        <v/>
      </c>
      <c r="Z91" s="31"/>
      <c r="AA91" s="31"/>
      <c r="AB91" s="31"/>
      <c r="AC91" s="31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25">
      <c r="A92" s="1"/>
      <c r="B92" s="38" t="s">
        <v>102</v>
      </c>
      <c r="C92" s="27">
        <v>35.114928290000002</v>
      </c>
      <c r="D92" s="8">
        <v>1</v>
      </c>
      <c r="E92" s="16" t="s">
        <v>90</v>
      </c>
      <c r="F92" s="3" t="s">
        <v>360</v>
      </c>
      <c r="G92" s="9">
        <f>P92+$G$4</f>
        <v>43435.5</v>
      </c>
      <c r="H92" s="9">
        <f t="shared" si="10"/>
        <v>335</v>
      </c>
      <c r="I92" s="34">
        <f t="shared" si="9"/>
        <v>43435.5</v>
      </c>
      <c r="J92" s="29">
        <f t="shared" si="11"/>
        <v>12</v>
      </c>
      <c r="K92" s="29">
        <f>IF(H92=1,MAX(K$5:K91)+1,K91)</f>
        <v>4</v>
      </c>
      <c r="L92" s="24" t="str">
        <f>IF(K92=N$5,ROW()-ROW(L$5),"")</f>
        <v/>
      </c>
      <c r="M92" s="24" t="str">
        <f>IF(K92=N$5,IF(J92=1,1,M91+1),"")</f>
        <v/>
      </c>
      <c r="N92" s="33" t="str">
        <f>IF(K92=1,INDEX($C$6:$C$330,MATCH(J92,$M$6:$M$330,0),1),"")</f>
        <v/>
      </c>
      <c r="O92" s="4"/>
      <c r="P92" s="25">
        <v>3987.5</v>
      </c>
      <c r="Q92" s="28" t="s">
        <v>91</v>
      </c>
      <c r="R92" s="27">
        <v>37.466520750000001</v>
      </c>
      <c r="S92" s="36">
        <f>ABS(R92-C92)</f>
        <v>2.3515924599999991</v>
      </c>
      <c r="T92" s="10"/>
      <c r="U92" s="29">
        <f>(P92-MIN($P$6:$P$330))/$U$5</f>
        <v>11.166666666666666</v>
      </c>
      <c r="V92" s="29">
        <f t="shared" si="12"/>
        <v>87</v>
      </c>
      <c r="W92" s="24">
        <f>IF(U92=0,MAX(W$5:W91)+1,0)</f>
        <v>0</v>
      </c>
      <c r="X92" s="24">
        <f t="shared" si="13"/>
        <v>4</v>
      </c>
      <c r="Y92" s="31" t="str">
        <f>IF(ROW()-$Y$5&lt;=$X$5,ROW()-$Y$5,"")</f>
        <v/>
      </c>
      <c r="Z92" s="31"/>
      <c r="AA92" s="31"/>
      <c r="AB92" s="31"/>
      <c r="AC92" s="31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25">
      <c r="A93" s="1"/>
      <c r="B93" s="38" t="s">
        <v>103</v>
      </c>
      <c r="C93" s="27">
        <v>35.08402778</v>
      </c>
      <c r="D93" s="8">
        <v>1</v>
      </c>
      <c r="E93" s="16" t="s">
        <v>90</v>
      </c>
      <c r="F93" s="3" t="s">
        <v>360</v>
      </c>
      <c r="G93" s="9">
        <f>P93+$G$4</f>
        <v>43466.5</v>
      </c>
      <c r="H93" s="9">
        <f t="shared" si="10"/>
        <v>366</v>
      </c>
      <c r="I93" s="34">
        <f t="shared" si="9"/>
        <v>43466.5</v>
      </c>
      <c r="J93" s="29">
        <f t="shared" si="11"/>
        <v>13</v>
      </c>
      <c r="K93" s="29">
        <f>IF(H93=1,MAX(K$5:K92)+1,K92)</f>
        <v>4</v>
      </c>
      <c r="L93" s="24" t="str">
        <f>IF(K93=N$5,ROW()-ROW(L$5),"")</f>
        <v/>
      </c>
      <c r="M93" s="24" t="str">
        <f>IF(K93=N$5,IF(J93=1,1,M92+1),"")</f>
        <v/>
      </c>
      <c r="N93" s="33" t="str">
        <f>IF(K93=1,INDEX($C$6:$C$330,MATCH(J93,$M$6:$M$330,0),1),"")</f>
        <v/>
      </c>
      <c r="O93" s="4"/>
      <c r="P93" s="25">
        <v>4018.5</v>
      </c>
      <c r="Q93" s="28" t="s">
        <v>91</v>
      </c>
      <c r="R93" s="27">
        <v>37.311147609999999</v>
      </c>
      <c r="S93" s="36">
        <f>ABS(R93-C93)</f>
        <v>2.2271198299999995</v>
      </c>
      <c r="T93" s="10"/>
      <c r="U93" s="29">
        <f>(P93-MIN($P$6:$P$330))/$U$5</f>
        <v>12.2</v>
      </c>
      <c r="V93" s="29">
        <f t="shared" si="12"/>
        <v>88</v>
      </c>
      <c r="W93" s="24">
        <f>IF(U93=0,MAX(W$5:W92)+1,0)</f>
        <v>0</v>
      </c>
      <c r="X93" s="24">
        <f t="shared" si="13"/>
        <v>4</v>
      </c>
      <c r="Y93" s="31" t="str">
        <f>IF(ROW()-$Y$5&lt;=$X$5,ROW()-$Y$5,"")</f>
        <v/>
      </c>
      <c r="Z93" s="31"/>
      <c r="AA93" s="31"/>
      <c r="AB93" s="31"/>
      <c r="AC93" s="31"/>
      <c r="AD93" s="1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25">
      <c r="A94" s="1"/>
      <c r="B94" s="38" t="s">
        <v>104</v>
      </c>
      <c r="C94" s="27">
        <v>35.151062949999996</v>
      </c>
      <c r="D94" s="8">
        <v>1</v>
      </c>
      <c r="E94" s="16" t="s">
        <v>90</v>
      </c>
      <c r="F94" s="3" t="s">
        <v>360</v>
      </c>
      <c r="G94" s="9">
        <f>P94+$G$4</f>
        <v>43497.5</v>
      </c>
      <c r="H94" s="9">
        <f t="shared" si="10"/>
        <v>397</v>
      </c>
      <c r="I94" s="34">
        <f t="shared" ref="I94:I157" si="14">G94</f>
        <v>43497.5</v>
      </c>
      <c r="J94" s="29">
        <f t="shared" si="11"/>
        <v>14</v>
      </c>
      <c r="K94" s="29">
        <f>IF(H94=1,MAX(K$5:K93)+1,K93)</f>
        <v>4</v>
      </c>
      <c r="L94" s="24" t="str">
        <f>IF(K94=N$5,ROW()-ROW(L$5),"")</f>
        <v/>
      </c>
      <c r="M94" s="24" t="str">
        <f>IF(K94=N$5,IF(J94=1,1,M93+1),"")</f>
        <v/>
      </c>
      <c r="N94" s="33" t="str">
        <f>IF(K94=1,INDEX($C$6:$C$330,MATCH(J94,$M$6:$M$330,0),1),"")</f>
        <v/>
      </c>
      <c r="O94" s="4"/>
      <c r="P94" s="25">
        <v>4049.5</v>
      </c>
      <c r="Q94" s="28" t="s">
        <v>91</v>
      </c>
      <c r="R94" s="27">
        <v>37.233447200000001</v>
      </c>
      <c r="S94" s="36">
        <f>ABS(R94-C94)</f>
        <v>2.082384250000004</v>
      </c>
      <c r="T94" s="10"/>
      <c r="U94" s="29">
        <f>(P94-MIN($P$6:$P$330))/$U$5</f>
        <v>13.233333333333333</v>
      </c>
      <c r="V94" s="29">
        <f t="shared" si="12"/>
        <v>89</v>
      </c>
      <c r="W94" s="24">
        <f>IF(U94=0,MAX(W$5:W93)+1,0)</f>
        <v>0</v>
      </c>
      <c r="X94" s="24">
        <f t="shared" si="13"/>
        <v>4</v>
      </c>
      <c r="Y94" s="31" t="str">
        <f>IF(ROW()-$Y$5&lt;=$X$5,ROW()-$Y$5,"")</f>
        <v/>
      </c>
      <c r="Z94" s="31"/>
      <c r="AA94" s="31"/>
      <c r="AB94" s="31"/>
      <c r="AC94" s="31"/>
      <c r="AD94" s="1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25">
      <c r="A95" s="1"/>
      <c r="B95" s="38" t="s">
        <v>105</v>
      </c>
      <c r="C95" s="27">
        <v>35.281275399999998</v>
      </c>
      <c r="D95" s="8">
        <v>1</v>
      </c>
      <c r="E95" s="16" t="s">
        <v>90</v>
      </c>
      <c r="F95" s="3" t="s">
        <v>360</v>
      </c>
      <c r="G95" s="9">
        <f>P95+$G$4</f>
        <v>43525.5</v>
      </c>
      <c r="H95" s="9">
        <f t="shared" si="10"/>
        <v>425</v>
      </c>
      <c r="I95" s="34">
        <f t="shared" si="14"/>
        <v>43525.5</v>
      </c>
      <c r="J95" s="29">
        <f t="shared" si="11"/>
        <v>15</v>
      </c>
      <c r="K95" s="29">
        <f>IF(H95=1,MAX(K$5:K94)+1,K94)</f>
        <v>4</v>
      </c>
      <c r="L95" s="24" t="str">
        <f>IF(K95=N$5,ROW()-ROW(L$5),"")</f>
        <v/>
      </c>
      <c r="M95" s="24" t="str">
        <f>IF(K95=N$5,IF(J95=1,1,M94+1),"")</f>
        <v/>
      </c>
      <c r="N95" s="33" t="str">
        <f>IF(K95=1,INDEX($C$6:$C$330,MATCH(J95,$M$6:$M$330,0),1),"")</f>
        <v/>
      </c>
      <c r="O95" s="4"/>
      <c r="P95" s="25">
        <v>4077.5</v>
      </c>
      <c r="Q95" s="28" t="s">
        <v>91</v>
      </c>
      <c r="R95" s="27">
        <v>37.25689809</v>
      </c>
      <c r="S95" s="36">
        <f>ABS(R95-C95)</f>
        <v>1.9756226900000016</v>
      </c>
      <c r="T95" s="10"/>
      <c r="U95" s="29">
        <f>(P95-MIN($P$6:$P$330))/$U$5</f>
        <v>14.166666666666666</v>
      </c>
      <c r="V95" s="29">
        <f t="shared" si="12"/>
        <v>90</v>
      </c>
      <c r="W95" s="24">
        <f>IF(U95=0,MAX(W$5:W94)+1,0)</f>
        <v>0</v>
      </c>
      <c r="X95" s="24">
        <f t="shared" si="13"/>
        <v>4</v>
      </c>
      <c r="Y95" s="31" t="str">
        <f>IF(ROW()-$Y$5&lt;=$X$5,ROW()-$Y$5,"")</f>
        <v/>
      </c>
      <c r="Z95" s="31"/>
      <c r="AA95" s="31"/>
      <c r="AB95" s="31"/>
      <c r="AC95" s="31"/>
      <c r="AD95" s="1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25">
      <c r="A96" s="1"/>
      <c r="B96" s="38" t="s">
        <v>106</v>
      </c>
      <c r="C96" s="27">
        <v>35.45924162</v>
      </c>
      <c r="D96" s="8">
        <v>1</v>
      </c>
      <c r="E96" s="16" t="s">
        <v>90</v>
      </c>
      <c r="F96" s="3" t="s">
        <v>360</v>
      </c>
      <c r="G96" s="9">
        <f>P96+$G$4</f>
        <v>43556.5</v>
      </c>
      <c r="H96" s="9">
        <f t="shared" si="10"/>
        <v>456</v>
      </c>
      <c r="I96" s="34">
        <f t="shared" si="14"/>
        <v>43556.5</v>
      </c>
      <c r="J96" s="29">
        <f t="shared" si="11"/>
        <v>16</v>
      </c>
      <c r="K96" s="29">
        <f>IF(H96=1,MAX(K$5:K95)+1,K95)</f>
        <v>4</v>
      </c>
      <c r="L96" s="24" t="str">
        <f>IF(K96=N$5,ROW()-ROW(L$5),"")</f>
        <v/>
      </c>
      <c r="M96" s="24" t="str">
        <f>IF(K96=N$5,IF(J96=1,1,M95+1),"")</f>
        <v/>
      </c>
      <c r="N96" s="33" t="str">
        <f>IF(K96=1,INDEX($C$6:$C$330,MATCH(J96,$M$6:$M$330,0),1),"")</f>
        <v/>
      </c>
      <c r="O96" s="4"/>
      <c r="P96" s="25">
        <v>4108.5</v>
      </c>
      <c r="Q96" s="28" t="s">
        <v>91</v>
      </c>
      <c r="R96" s="27">
        <v>37.359342660000003</v>
      </c>
      <c r="S96" s="36">
        <f>ABS(R96-C96)</f>
        <v>1.9001010400000027</v>
      </c>
      <c r="T96" s="10"/>
      <c r="U96" s="29">
        <f>(P96-MIN($P$6:$P$330))/$U$5</f>
        <v>15.2</v>
      </c>
      <c r="V96" s="29">
        <f t="shared" si="12"/>
        <v>91</v>
      </c>
      <c r="W96" s="24">
        <f>IF(U96=0,MAX(W$5:W95)+1,0)</f>
        <v>0</v>
      </c>
      <c r="X96" s="24">
        <f t="shared" si="13"/>
        <v>4</v>
      </c>
      <c r="Y96" s="31" t="str">
        <f>IF(ROW()-$Y$5&lt;=$X$5,ROW()-$Y$5,"")</f>
        <v/>
      </c>
      <c r="Z96" s="31"/>
      <c r="AA96" s="31"/>
      <c r="AB96" s="31"/>
      <c r="AC96" s="31"/>
      <c r="AD96" s="1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25">
      <c r="A97" s="1"/>
      <c r="B97" s="38" t="s">
        <v>107</v>
      </c>
      <c r="C97" s="27">
        <v>35.6131247</v>
      </c>
      <c r="D97" s="8">
        <v>1</v>
      </c>
      <c r="E97" s="16" t="s">
        <v>90</v>
      </c>
      <c r="F97" s="3" t="s">
        <v>360</v>
      </c>
      <c r="G97" s="9">
        <f>P97+$G$4</f>
        <v>43586.5</v>
      </c>
      <c r="H97" s="9">
        <f t="shared" si="10"/>
        <v>486</v>
      </c>
      <c r="I97" s="34">
        <f t="shared" si="14"/>
        <v>43586.5</v>
      </c>
      <c r="J97" s="29">
        <f t="shared" si="11"/>
        <v>17</v>
      </c>
      <c r="K97" s="29">
        <f>IF(H97=1,MAX(K$5:K96)+1,K96)</f>
        <v>4</v>
      </c>
      <c r="L97" s="24" t="str">
        <f>IF(K97=N$5,ROW()-ROW(L$5),"")</f>
        <v/>
      </c>
      <c r="M97" s="24" t="str">
        <f>IF(K97=N$5,IF(J97=1,1,M96+1),"")</f>
        <v/>
      </c>
      <c r="N97" s="33" t="str">
        <f>IF(K97=1,INDEX($C$6:$C$330,MATCH(J97,$M$6:$M$330,0),1),"")</f>
        <v/>
      </c>
      <c r="O97" s="4"/>
      <c r="P97" s="25">
        <v>4138.5</v>
      </c>
      <c r="Q97" s="28" t="s">
        <v>91</v>
      </c>
      <c r="R97" s="27">
        <v>37.482040189999999</v>
      </c>
      <c r="S97" s="36">
        <f>ABS(R97-C97)</f>
        <v>1.8689154899999991</v>
      </c>
      <c r="T97" s="10"/>
      <c r="U97" s="29">
        <f>(P97-MIN($P$6:$P$330))/$U$5</f>
        <v>16.2</v>
      </c>
      <c r="V97" s="29">
        <f t="shared" si="12"/>
        <v>92</v>
      </c>
      <c r="W97" s="24">
        <f>IF(U97=0,MAX(W$5:W96)+1,0)</f>
        <v>0</v>
      </c>
      <c r="X97" s="24">
        <f t="shared" si="13"/>
        <v>4</v>
      </c>
      <c r="Y97" s="31" t="str">
        <f>IF(ROW()-$Y$5&lt;=$X$5,ROW()-$Y$5,"")</f>
        <v/>
      </c>
      <c r="Z97" s="31"/>
      <c r="AA97" s="31"/>
      <c r="AB97" s="31"/>
      <c r="AC97" s="31"/>
      <c r="AD97" s="1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25">
      <c r="A98" s="1"/>
      <c r="B98" s="38" t="s">
        <v>108</v>
      </c>
      <c r="C98" s="27">
        <v>35.704772630000001</v>
      </c>
      <c r="D98" s="8">
        <v>1</v>
      </c>
      <c r="E98" s="16" t="s">
        <v>90</v>
      </c>
      <c r="F98" s="3" t="s">
        <v>360</v>
      </c>
      <c r="G98" s="9">
        <f>P98+$G$4</f>
        <v>43617.5</v>
      </c>
      <c r="H98" s="9">
        <f t="shared" si="10"/>
        <v>517</v>
      </c>
      <c r="I98" s="34">
        <f t="shared" si="14"/>
        <v>43617.5</v>
      </c>
      <c r="J98" s="29">
        <f t="shared" si="11"/>
        <v>18</v>
      </c>
      <c r="K98" s="29">
        <f>IF(H98=1,MAX(K$5:K97)+1,K97)</f>
        <v>4</v>
      </c>
      <c r="L98" s="24" t="str">
        <f>IF(K98=N$5,ROW()-ROW(L$5),"")</f>
        <v/>
      </c>
      <c r="M98" s="24" t="str">
        <f>IF(K98=N$5,IF(J98=1,1,M97+1),"")</f>
        <v/>
      </c>
      <c r="N98" s="33" t="str">
        <f>IF(K98=1,INDEX($C$6:$C$330,MATCH(J98,$M$6:$M$330,0),1),"")</f>
        <v/>
      </c>
      <c r="O98" s="4"/>
      <c r="P98" s="25">
        <v>4169.5</v>
      </c>
      <c r="Q98" s="28" t="s">
        <v>91</v>
      </c>
      <c r="R98" s="27">
        <v>37.608145450000002</v>
      </c>
      <c r="S98" s="36">
        <f>ABS(R98-C98)</f>
        <v>1.9033728200000013</v>
      </c>
      <c r="T98" s="10"/>
      <c r="U98" s="29">
        <f>(P98-MIN($P$6:$P$330))/$U$5</f>
        <v>17.233333333333334</v>
      </c>
      <c r="V98" s="29">
        <f t="shared" si="12"/>
        <v>93</v>
      </c>
      <c r="W98" s="24">
        <f>IF(U98=0,MAX(W$5:W97)+1,0)</f>
        <v>0</v>
      </c>
      <c r="X98" s="24">
        <f t="shared" si="13"/>
        <v>4</v>
      </c>
      <c r="Y98" s="31" t="str">
        <f>IF(ROW()-$Y$5&lt;=$X$5,ROW()-$Y$5,"")</f>
        <v/>
      </c>
      <c r="Z98" s="31"/>
      <c r="AA98" s="31"/>
      <c r="AB98" s="31"/>
      <c r="AC98" s="31"/>
      <c r="AD98" s="1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25">
      <c r="A99" s="1"/>
      <c r="B99" s="38" t="s">
        <v>109</v>
      </c>
      <c r="C99" s="27">
        <v>35.699611609999998</v>
      </c>
      <c r="D99" s="8">
        <v>1</v>
      </c>
      <c r="E99" s="16" t="s">
        <v>90</v>
      </c>
      <c r="F99" s="3" t="s">
        <v>360</v>
      </c>
      <c r="G99" s="9">
        <f>P99+$G$4</f>
        <v>43647.5</v>
      </c>
      <c r="H99" s="9">
        <f t="shared" si="10"/>
        <v>547</v>
      </c>
      <c r="I99" s="34">
        <f t="shared" si="14"/>
        <v>43647.5</v>
      </c>
      <c r="J99" s="29">
        <f t="shared" si="11"/>
        <v>19</v>
      </c>
      <c r="K99" s="29">
        <f>IF(H99=1,MAX(K$5:K98)+1,K98)</f>
        <v>4</v>
      </c>
      <c r="L99" s="24" t="str">
        <f>IF(K99=N$5,ROW()-ROW(L$5),"")</f>
        <v/>
      </c>
      <c r="M99" s="24" t="str">
        <f>IF(K99=N$5,IF(J99=1,1,M98+1),"")</f>
        <v/>
      </c>
      <c r="N99" s="33" t="str">
        <f>IF(K99=1,INDEX($C$6:$C$330,MATCH(J99,$M$6:$M$330,0),1),"")</f>
        <v/>
      </c>
      <c r="O99" s="4"/>
      <c r="P99" s="25">
        <v>4199.5</v>
      </c>
      <c r="Q99" s="28" t="s">
        <v>91</v>
      </c>
      <c r="R99" s="27">
        <v>37.68641607</v>
      </c>
      <c r="S99" s="36">
        <f>ABS(R99-C99)</f>
        <v>1.9868044600000019</v>
      </c>
      <c r="T99" s="10"/>
      <c r="U99" s="29">
        <f>(P99-MIN($P$6:$P$330))/$U$5</f>
        <v>18.233333333333334</v>
      </c>
      <c r="V99" s="29">
        <f t="shared" si="12"/>
        <v>94</v>
      </c>
      <c r="W99" s="24">
        <f>IF(U99=0,MAX(W$5:W98)+1,0)</f>
        <v>0</v>
      </c>
      <c r="X99" s="24">
        <f t="shared" si="13"/>
        <v>4</v>
      </c>
      <c r="Y99" s="31" t="str">
        <f>IF(ROW()-$Y$5&lt;=$X$5,ROW()-$Y$5,"")</f>
        <v/>
      </c>
      <c r="Z99" s="31"/>
      <c r="AA99" s="31"/>
      <c r="AB99" s="31"/>
      <c r="AC99" s="31"/>
      <c r="AD99" s="1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25">
      <c r="A100" s="1"/>
      <c r="B100" s="38" t="s">
        <v>110</v>
      </c>
      <c r="C100" s="27">
        <v>35.592812270000003</v>
      </c>
      <c r="D100" s="8">
        <v>1</v>
      </c>
      <c r="E100" s="16" t="s">
        <v>90</v>
      </c>
      <c r="F100" s="3" t="s">
        <v>360</v>
      </c>
      <c r="G100" s="9">
        <f>P100+$G$4</f>
        <v>43678.5</v>
      </c>
      <c r="H100" s="9">
        <f t="shared" si="10"/>
        <v>578</v>
      </c>
      <c r="I100" s="34">
        <f t="shared" si="14"/>
        <v>43678.5</v>
      </c>
      <c r="J100" s="29">
        <f t="shared" si="11"/>
        <v>20</v>
      </c>
      <c r="K100" s="29">
        <f>IF(H100=1,MAX(K$5:K99)+1,K99)</f>
        <v>4</v>
      </c>
      <c r="L100" s="24" t="str">
        <f>IF(K100=N$5,ROW()-ROW(L$5),"")</f>
        <v/>
      </c>
      <c r="M100" s="24" t="str">
        <f>IF(K100=N$5,IF(J100=1,1,M99+1),"")</f>
        <v/>
      </c>
      <c r="N100" s="33" t="str">
        <f>IF(K100=1,INDEX($C$6:$C$330,MATCH(J100,$M$6:$M$330,0),1),"")</f>
        <v/>
      </c>
      <c r="O100" s="4"/>
      <c r="P100" s="25">
        <v>4230.5</v>
      </c>
      <c r="Q100" s="28" t="s">
        <v>91</v>
      </c>
      <c r="R100" s="27">
        <v>37.701858649999998</v>
      </c>
      <c r="S100" s="36">
        <f>ABS(R100-C100)</f>
        <v>2.1090463799999952</v>
      </c>
      <c r="T100" s="10"/>
      <c r="U100" s="29">
        <f>(P100-MIN($P$6:$P$330))/$U$5</f>
        <v>19.266666666666666</v>
      </c>
      <c r="V100" s="29">
        <f t="shared" si="12"/>
        <v>95</v>
      </c>
      <c r="W100" s="24">
        <f>IF(U100=0,MAX(W$5:W99)+1,0)</f>
        <v>0</v>
      </c>
      <c r="X100" s="24">
        <f t="shared" si="13"/>
        <v>4</v>
      </c>
      <c r="Y100" s="31" t="str">
        <f>IF(ROW()-$Y$5&lt;=$X$5,ROW()-$Y$5,"")</f>
        <v/>
      </c>
      <c r="Z100" s="31"/>
      <c r="AA100" s="31"/>
      <c r="AB100" s="31"/>
      <c r="AC100" s="31"/>
      <c r="AD100" s="1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25">
      <c r="A101" s="1"/>
      <c r="B101" s="38" t="s">
        <v>111</v>
      </c>
      <c r="C101" s="27">
        <v>35.410428770000003</v>
      </c>
      <c r="D101" s="8">
        <v>1</v>
      </c>
      <c r="E101" s="16" t="s">
        <v>90</v>
      </c>
      <c r="F101" s="3" t="s">
        <v>360</v>
      </c>
      <c r="G101" s="9">
        <f>P101+$G$4</f>
        <v>43709.5</v>
      </c>
      <c r="H101" s="9">
        <f t="shared" si="10"/>
        <v>609</v>
      </c>
      <c r="I101" s="34">
        <f t="shared" si="14"/>
        <v>43709.5</v>
      </c>
      <c r="J101" s="29">
        <f t="shared" si="11"/>
        <v>21</v>
      </c>
      <c r="K101" s="29">
        <f>IF(H101=1,MAX(K$5:K100)+1,K100)</f>
        <v>4</v>
      </c>
      <c r="L101" s="24" t="str">
        <f>IF(K101=N$5,ROW()-ROW(L$5),"")</f>
        <v/>
      </c>
      <c r="M101" s="24" t="str">
        <f>IF(K101=N$5,IF(J101=1,1,M100+1),"")</f>
        <v/>
      </c>
      <c r="N101" s="33" t="str">
        <f>IF(K101=1,INDEX($C$6:$C$330,MATCH(J101,$M$6:$M$330,0),1),"")</f>
        <v/>
      </c>
      <c r="O101" s="4"/>
      <c r="P101" s="25">
        <v>4261.5</v>
      </c>
      <c r="Q101" s="28" t="s">
        <v>91</v>
      </c>
      <c r="R101" s="27">
        <v>37.63363871</v>
      </c>
      <c r="S101" s="36">
        <f>ABS(R101-C101)</f>
        <v>2.2232099399999967</v>
      </c>
      <c r="T101" s="10"/>
      <c r="U101" s="29">
        <f>(P101-MIN($P$6:$P$330))/$U$5</f>
        <v>20.3</v>
      </c>
      <c r="V101" s="29">
        <f t="shared" si="12"/>
        <v>96</v>
      </c>
      <c r="W101" s="24">
        <f>IF(U101=0,MAX(W$5:W100)+1,0)</f>
        <v>0</v>
      </c>
      <c r="X101" s="24">
        <f t="shared" si="13"/>
        <v>4</v>
      </c>
      <c r="Y101" s="31" t="str">
        <f>IF(ROW()-$Y$5&lt;=$X$5,ROW()-$Y$5,"")</f>
        <v/>
      </c>
      <c r="Z101" s="31"/>
      <c r="AA101" s="31"/>
      <c r="AB101" s="31"/>
      <c r="AC101" s="31"/>
      <c r="AD101" s="1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25">
      <c r="A102" s="1"/>
      <c r="B102" s="38" t="s">
        <v>112</v>
      </c>
      <c r="C102" s="27">
        <v>35.203448330000001</v>
      </c>
      <c r="D102" s="8">
        <v>1</v>
      </c>
      <c r="E102" s="16" t="s">
        <v>90</v>
      </c>
      <c r="F102" s="3" t="s">
        <v>360</v>
      </c>
      <c r="G102" s="9">
        <f>P102+$G$4</f>
        <v>43739.5</v>
      </c>
      <c r="H102" s="9">
        <f t="shared" si="10"/>
        <v>639</v>
      </c>
      <c r="I102" s="34">
        <f t="shared" si="14"/>
        <v>43739.5</v>
      </c>
      <c r="J102" s="29">
        <f t="shared" si="11"/>
        <v>22</v>
      </c>
      <c r="K102" s="29">
        <f>IF(H102=1,MAX(K$5:K101)+1,K101)</f>
        <v>4</v>
      </c>
      <c r="L102" s="24" t="str">
        <f>IF(K102=N$5,ROW()-ROW(L$5),"")</f>
        <v/>
      </c>
      <c r="M102" s="24" t="str">
        <f>IF(K102=N$5,IF(J102=1,1,M101+1),"")</f>
        <v/>
      </c>
      <c r="N102" s="33" t="str">
        <f>IF(K102=1,INDEX($C$6:$C$330,MATCH(J102,$M$6:$M$330,0),1),"")</f>
        <v/>
      </c>
      <c r="O102" s="4"/>
      <c r="P102" s="25">
        <v>4291.5</v>
      </c>
      <c r="Q102" s="28" t="s">
        <v>91</v>
      </c>
      <c r="R102" s="27">
        <v>37.501037709999999</v>
      </c>
      <c r="S102" s="36">
        <f>ABS(R102-C102)</f>
        <v>2.297589379999998</v>
      </c>
      <c r="T102" s="10"/>
      <c r="U102" s="29">
        <f>(P102-MIN($P$6:$P$330))/$U$5</f>
        <v>21.3</v>
      </c>
      <c r="V102" s="29">
        <f t="shared" si="12"/>
        <v>97</v>
      </c>
      <c r="W102" s="24">
        <f>IF(U102=0,MAX(W$5:W101)+1,0)</f>
        <v>0</v>
      </c>
      <c r="X102" s="24">
        <f t="shared" si="13"/>
        <v>4</v>
      </c>
      <c r="Y102" s="31" t="str">
        <f>IF(ROW()-$Y$5&lt;=$X$5,ROW()-$Y$5,"")</f>
        <v/>
      </c>
      <c r="Z102" s="31"/>
      <c r="AA102" s="31"/>
      <c r="AB102" s="31"/>
      <c r="AC102" s="31"/>
      <c r="AD102" s="1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25">
      <c r="A103" s="1"/>
      <c r="B103" s="38" t="s">
        <v>113</v>
      </c>
      <c r="C103" s="27">
        <v>35.012285740000003</v>
      </c>
      <c r="D103" s="8">
        <v>1</v>
      </c>
      <c r="E103" s="16" t="s">
        <v>90</v>
      </c>
      <c r="F103" s="3" t="s">
        <v>360</v>
      </c>
      <c r="G103" s="9">
        <f>P103+$G$4</f>
        <v>43770.5</v>
      </c>
      <c r="H103" s="9">
        <f t="shared" si="10"/>
        <v>670</v>
      </c>
      <c r="I103" s="34">
        <f t="shared" si="14"/>
        <v>43770.5</v>
      </c>
      <c r="J103" s="29">
        <f t="shared" si="11"/>
        <v>23</v>
      </c>
      <c r="K103" s="29">
        <f>IF(H103=1,MAX(K$5:K102)+1,K102)</f>
        <v>4</v>
      </c>
      <c r="L103" s="24" t="str">
        <f>IF(K103=N$5,ROW()-ROW(L$5),"")</f>
        <v/>
      </c>
      <c r="M103" s="24" t="str">
        <f>IF(K103=N$5,IF(J103=1,1,M102+1),"")</f>
        <v/>
      </c>
      <c r="N103" s="33" t="str">
        <f>IF(K103=1,INDEX($C$6:$C$330,MATCH(J103,$M$6:$M$330,0),1),"")</f>
        <v/>
      </c>
      <c r="O103" s="4"/>
      <c r="P103" s="25">
        <v>4322.5</v>
      </c>
      <c r="Q103" s="28" t="s">
        <v>91</v>
      </c>
      <c r="R103" s="27">
        <v>37.332620409999997</v>
      </c>
      <c r="S103" s="36">
        <f>ABS(R103-C103)</f>
        <v>2.320334669999994</v>
      </c>
      <c r="T103" s="10"/>
      <c r="U103" s="29">
        <f>(P103-MIN($P$6:$P$330))/$U$5</f>
        <v>22.333333333333332</v>
      </c>
      <c r="V103" s="29">
        <f t="shared" si="12"/>
        <v>98</v>
      </c>
      <c r="W103" s="24">
        <f>IF(U103=0,MAX(W$5:W102)+1,0)</f>
        <v>0</v>
      </c>
      <c r="X103" s="24">
        <f t="shared" si="13"/>
        <v>4</v>
      </c>
      <c r="Y103" s="31" t="str">
        <f>IF(ROW()-$Y$5&lt;=$X$5,ROW()-$Y$5,"")</f>
        <v/>
      </c>
      <c r="Z103" s="31"/>
      <c r="AA103" s="31"/>
      <c r="AB103" s="31"/>
      <c r="AC103" s="31"/>
      <c r="AD103" s="1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25">
      <c r="A104" s="1"/>
      <c r="B104" s="38" t="s">
        <v>114</v>
      </c>
      <c r="C104" s="27">
        <v>34.895070359999998</v>
      </c>
      <c r="D104" s="8">
        <v>1</v>
      </c>
      <c r="E104" s="16" t="s">
        <v>90</v>
      </c>
      <c r="F104" s="3" t="s">
        <v>360</v>
      </c>
      <c r="G104" s="9">
        <f>P104+$G$4</f>
        <v>43800.5</v>
      </c>
      <c r="H104" s="9">
        <f t="shared" si="10"/>
        <v>700</v>
      </c>
      <c r="I104" s="34">
        <f t="shared" si="14"/>
        <v>43800.5</v>
      </c>
      <c r="J104" s="29">
        <f t="shared" si="11"/>
        <v>24</v>
      </c>
      <c r="K104" s="29">
        <f>IF(H104=1,MAX(K$5:K103)+1,K103)</f>
        <v>4</v>
      </c>
      <c r="L104" s="24" t="str">
        <f>IF(K104=N$5,ROW()-ROW(L$5),"")</f>
        <v/>
      </c>
      <c r="M104" s="24" t="str">
        <f>IF(K104=N$5,IF(J104=1,1,M103+1),"")</f>
        <v/>
      </c>
      <c r="N104" s="33" t="str">
        <f>IF(K104=1,INDEX($C$6:$C$330,MATCH(J104,$M$6:$M$330,0),1),"")</f>
        <v/>
      </c>
      <c r="O104" s="4"/>
      <c r="P104" s="25">
        <v>4352.5</v>
      </c>
      <c r="Q104" s="28" t="s">
        <v>91</v>
      </c>
      <c r="R104" s="27">
        <v>37.16338571</v>
      </c>
      <c r="S104" s="36">
        <f>ABS(R104-C104)</f>
        <v>2.2683153500000017</v>
      </c>
      <c r="T104" s="10"/>
      <c r="U104" s="29">
        <f>(P104-MIN($P$6:$P$330))/$U$5</f>
        <v>23.333333333333332</v>
      </c>
      <c r="V104" s="29">
        <f t="shared" si="12"/>
        <v>99</v>
      </c>
      <c r="W104" s="24">
        <f>IF(U104=0,MAX(W$5:W103)+1,0)</f>
        <v>0</v>
      </c>
      <c r="X104" s="24">
        <f t="shared" si="13"/>
        <v>4</v>
      </c>
      <c r="Y104" s="31" t="str">
        <f>IF(ROW()-$Y$5&lt;=$X$5,ROW()-$Y$5,"")</f>
        <v/>
      </c>
      <c r="Z104" s="31"/>
      <c r="AA104" s="31"/>
      <c r="AB104" s="31"/>
      <c r="AC104" s="31"/>
      <c r="AD104" s="1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25">
      <c r="A105" s="1"/>
      <c r="B105" s="38" t="s">
        <v>115</v>
      </c>
      <c r="C105" s="27">
        <v>34.914950529999999</v>
      </c>
      <c r="D105" s="8">
        <v>1</v>
      </c>
      <c r="E105" s="16" t="s">
        <v>90</v>
      </c>
      <c r="F105" s="3" t="s">
        <v>360</v>
      </c>
      <c r="G105" s="9">
        <f>P105+$G$4</f>
        <v>43831.5</v>
      </c>
      <c r="H105" s="9">
        <f t="shared" si="10"/>
        <v>731</v>
      </c>
      <c r="I105" s="34">
        <f t="shared" si="14"/>
        <v>43831.5</v>
      </c>
      <c r="J105" s="29">
        <f t="shared" si="11"/>
        <v>25</v>
      </c>
      <c r="K105" s="29">
        <f>IF(H105=1,MAX(K$5:K104)+1,K104)</f>
        <v>4</v>
      </c>
      <c r="L105" s="24" t="str">
        <f>IF(K105=N$5,ROW()-ROW(L$5),"")</f>
        <v/>
      </c>
      <c r="M105" s="24" t="str">
        <f>IF(K105=N$5,IF(J105=1,1,M104+1),"")</f>
        <v/>
      </c>
      <c r="N105" s="33" t="str">
        <f>IF(K105=1,INDEX($C$6:$C$330,MATCH(J105,$M$6:$M$330,0),1),"")</f>
        <v/>
      </c>
      <c r="O105" s="4"/>
      <c r="P105" s="25">
        <v>4383.5</v>
      </c>
      <c r="Q105" s="28" t="s">
        <v>91</v>
      </c>
      <c r="R105" s="27">
        <v>36.997819730000003</v>
      </c>
      <c r="S105" s="36">
        <f>ABS(R105-C105)</f>
        <v>2.0828692000000046</v>
      </c>
      <c r="T105" s="10"/>
      <c r="U105" s="29">
        <f>(P105-MIN($P$6:$P$330))/$U$5</f>
        <v>24.366666666666667</v>
      </c>
      <c r="V105" s="29">
        <f t="shared" si="12"/>
        <v>100</v>
      </c>
      <c r="W105" s="24">
        <f>IF(U105=0,MAX(W$5:W104)+1,0)</f>
        <v>0</v>
      </c>
      <c r="X105" s="24">
        <f t="shared" si="13"/>
        <v>4</v>
      </c>
      <c r="Y105" s="31" t="str">
        <f>IF(ROW()-$Y$5&lt;=$X$5,ROW()-$Y$5,"")</f>
        <v/>
      </c>
      <c r="Z105" s="31"/>
      <c r="AA105" s="31"/>
      <c r="AB105" s="31"/>
      <c r="AC105" s="31"/>
      <c r="AD105" s="1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25">
      <c r="A106" s="1"/>
      <c r="B106" s="38" t="s">
        <v>116</v>
      </c>
      <c r="C106" s="27">
        <v>34.713368180000003</v>
      </c>
      <c r="D106" s="8">
        <v>1</v>
      </c>
      <c r="E106" s="16" t="s">
        <v>117</v>
      </c>
      <c r="F106" s="3" t="s">
        <v>360</v>
      </c>
      <c r="G106" s="9">
        <f>P106+$G$4</f>
        <v>43100.5</v>
      </c>
      <c r="H106" s="9">
        <f t="shared" si="10"/>
        <v>1</v>
      </c>
      <c r="I106" s="34">
        <f t="shared" si="14"/>
        <v>43100.5</v>
      </c>
      <c r="J106" s="29">
        <f t="shared" si="11"/>
        <v>1</v>
      </c>
      <c r="K106" s="29">
        <f>IF(H106=1,MAX(K$5:K105)+1,K105)</f>
        <v>5</v>
      </c>
      <c r="L106" s="24" t="str">
        <f>IF(K106=N$5,ROW()-ROW(L$5),"")</f>
        <v/>
      </c>
      <c r="M106" s="24" t="str">
        <f>IF(K106=N$5,IF(J106=1,1,M105+1),"")</f>
        <v/>
      </c>
      <c r="N106" s="33" t="str">
        <f>IF(K106=1,INDEX($C$6:$C$330,MATCH(J106,$M$6:$M$330,0),1),"")</f>
        <v/>
      </c>
      <c r="O106" s="4"/>
      <c r="P106" s="25">
        <v>3652.5</v>
      </c>
      <c r="Q106" s="28" t="s">
        <v>118</v>
      </c>
      <c r="R106" s="27">
        <v>36.324245779999998</v>
      </c>
      <c r="S106" s="36">
        <f>ABS(R106-C106)</f>
        <v>1.6108775999999949</v>
      </c>
      <c r="T106" s="10"/>
      <c r="U106" s="29">
        <f>(P106-MIN($P$6:$P$330))/$U$5</f>
        <v>0</v>
      </c>
      <c r="V106" s="29">
        <f t="shared" si="12"/>
        <v>101</v>
      </c>
      <c r="W106" s="24">
        <f>IF(U106=0,MAX(W$5:W105)+1,0)</f>
        <v>5</v>
      </c>
      <c r="X106" s="24">
        <f t="shared" si="13"/>
        <v>5</v>
      </c>
      <c r="Y106" s="31" t="str">
        <f>IF(ROW()-$Y$5&lt;=$X$5,ROW()-$Y$5,"")</f>
        <v/>
      </c>
      <c r="Z106" s="31"/>
      <c r="AA106" s="31"/>
      <c r="AB106" s="31"/>
      <c r="AC106" s="31"/>
      <c r="AD106" s="1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25">
      <c r="A107" s="1"/>
      <c r="B107" s="38" t="s">
        <v>119</v>
      </c>
      <c r="C107" s="27">
        <v>34.679022889999999</v>
      </c>
      <c r="D107" s="8">
        <v>1</v>
      </c>
      <c r="E107" s="16" t="s">
        <v>117</v>
      </c>
      <c r="F107" s="3" t="s">
        <v>360</v>
      </c>
      <c r="G107" s="9">
        <f>P107+$G$4</f>
        <v>43131.5</v>
      </c>
      <c r="H107" s="9">
        <f t="shared" si="10"/>
        <v>31</v>
      </c>
      <c r="I107" s="34">
        <f t="shared" si="14"/>
        <v>43131.5</v>
      </c>
      <c r="J107" s="29">
        <f t="shared" si="11"/>
        <v>2</v>
      </c>
      <c r="K107" s="29">
        <f>IF(H107=1,MAX(K$5:K106)+1,K106)</f>
        <v>5</v>
      </c>
      <c r="L107" s="24" t="str">
        <f>IF(K107=N$5,ROW()-ROW(L$5),"")</f>
        <v/>
      </c>
      <c r="M107" s="24" t="str">
        <f>IF(K107=N$5,IF(J107=1,1,M106+1),"")</f>
        <v/>
      </c>
      <c r="N107" s="33" t="str">
        <f>IF(K107=1,INDEX($C$6:$C$330,MATCH(J107,$M$6:$M$330,0),1),"")</f>
        <v/>
      </c>
      <c r="O107" s="4"/>
      <c r="P107" s="25">
        <v>3683.5</v>
      </c>
      <c r="Q107" s="28" t="s">
        <v>118</v>
      </c>
      <c r="R107" s="27">
        <v>36.194822979999998</v>
      </c>
      <c r="S107" s="36">
        <f>ABS(R107-C107)</f>
        <v>1.515800089999999</v>
      </c>
      <c r="T107" s="10"/>
      <c r="U107" s="29">
        <f>(P107-MIN($P$6:$P$330))/$U$5</f>
        <v>1.0333333333333334</v>
      </c>
      <c r="V107" s="29">
        <f t="shared" si="12"/>
        <v>102</v>
      </c>
      <c r="W107" s="24">
        <f>IF(U107=0,MAX(W$5:W106)+1,0)</f>
        <v>0</v>
      </c>
      <c r="X107" s="24">
        <f t="shared" si="13"/>
        <v>5</v>
      </c>
      <c r="Y107" s="31" t="str">
        <f>IF(ROW()-$Y$5&lt;=$X$5,ROW()-$Y$5,"")</f>
        <v/>
      </c>
      <c r="Z107" s="31"/>
      <c r="AA107" s="31"/>
      <c r="AB107" s="31"/>
      <c r="AC107" s="31"/>
      <c r="AD107" s="1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25">
      <c r="A108" s="1"/>
      <c r="B108" s="38" t="s">
        <v>120</v>
      </c>
      <c r="C108" s="27">
        <v>34.726236309999997</v>
      </c>
      <c r="D108" s="8">
        <v>1</v>
      </c>
      <c r="E108" s="16" t="s">
        <v>117</v>
      </c>
      <c r="F108" s="3" t="s">
        <v>360</v>
      </c>
      <c r="G108" s="9">
        <f>P108+$G$4</f>
        <v>43160.5</v>
      </c>
      <c r="H108" s="9">
        <f t="shared" si="10"/>
        <v>60</v>
      </c>
      <c r="I108" s="34">
        <f t="shared" si="14"/>
        <v>43160.5</v>
      </c>
      <c r="J108" s="29">
        <f t="shared" si="11"/>
        <v>3</v>
      </c>
      <c r="K108" s="29">
        <f>IF(H108=1,MAX(K$5:K107)+1,K107)</f>
        <v>5</v>
      </c>
      <c r="L108" s="24" t="str">
        <f>IF(K108=N$5,ROW()-ROW(L$5),"")</f>
        <v/>
      </c>
      <c r="M108" s="24" t="str">
        <f>IF(K108=N$5,IF(J108=1,1,M107+1),"")</f>
        <v/>
      </c>
      <c r="N108" s="33" t="str">
        <f>IF(K108=1,INDEX($C$6:$C$330,MATCH(J108,$M$6:$M$330,0),1),"")</f>
        <v/>
      </c>
      <c r="O108" s="4"/>
      <c r="P108" s="25">
        <v>3712.5</v>
      </c>
      <c r="Q108" s="28" t="s">
        <v>118</v>
      </c>
      <c r="R108" s="27">
        <v>36.148751310000002</v>
      </c>
      <c r="S108" s="36">
        <f>ABS(R108-C108)</f>
        <v>1.4225150000000042</v>
      </c>
      <c r="T108" s="10"/>
      <c r="U108" s="29">
        <f>(P108-MIN($P$6:$P$330))/$U$5</f>
        <v>2</v>
      </c>
      <c r="V108" s="29">
        <f t="shared" si="12"/>
        <v>103</v>
      </c>
      <c r="W108" s="24">
        <f>IF(U108=0,MAX(W$5:W107)+1,0)</f>
        <v>0</v>
      </c>
      <c r="X108" s="24">
        <f t="shared" si="13"/>
        <v>5</v>
      </c>
      <c r="Y108" s="31" t="str">
        <f>IF(ROW()-$Y$5&lt;=$X$5,ROW()-$Y$5,"")</f>
        <v/>
      </c>
      <c r="Z108" s="31"/>
      <c r="AA108" s="31"/>
      <c r="AB108" s="31"/>
      <c r="AC108" s="31"/>
      <c r="AD108" s="1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25">
      <c r="A109" s="1"/>
      <c r="B109" s="38" t="s">
        <v>121</v>
      </c>
      <c r="C109" s="27">
        <v>34.822797870000002</v>
      </c>
      <c r="D109" s="8">
        <v>1</v>
      </c>
      <c r="E109" s="16" t="s">
        <v>117</v>
      </c>
      <c r="F109" s="3" t="s">
        <v>360</v>
      </c>
      <c r="G109" s="9">
        <f>P109+$G$4</f>
        <v>43191.5</v>
      </c>
      <c r="H109" s="9">
        <f t="shared" si="10"/>
        <v>91</v>
      </c>
      <c r="I109" s="34">
        <f t="shared" si="14"/>
        <v>43191.5</v>
      </c>
      <c r="J109" s="29">
        <f t="shared" si="11"/>
        <v>4</v>
      </c>
      <c r="K109" s="29">
        <f>IF(H109=1,MAX(K$5:K108)+1,K108)</f>
        <v>5</v>
      </c>
      <c r="L109" s="24" t="str">
        <f>IF(K109=N$5,ROW()-ROW(L$5),"")</f>
        <v/>
      </c>
      <c r="M109" s="24" t="str">
        <f>IF(K109=N$5,IF(J109=1,1,M108+1),"")</f>
        <v/>
      </c>
      <c r="N109" s="33" t="str">
        <f>IF(K109=1,INDEX($C$6:$C$330,MATCH(J109,$M$6:$M$330,0),1),"")</f>
        <v/>
      </c>
      <c r="O109" s="4"/>
      <c r="P109" s="25">
        <v>3743.5</v>
      </c>
      <c r="Q109" s="28" t="s">
        <v>118</v>
      </c>
      <c r="R109" s="27">
        <v>36.157538260000003</v>
      </c>
      <c r="S109" s="36">
        <f>ABS(R109-C109)</f>
        <v>1.3347403900000003</v>
      </c>
      <c r="T109" s="10"/>
      <c r="U109" s="29">
        <f>(P109-MIN($P$6:$P$330))/$U$5</f>
        <v>3.0333333333333332</v>
      </c>
      <c r="V109" s="29">
        <f t="shared" si="12"/>
        <v>104</v>
      </c>
      <c r="W109" s="24">
        <f>IF(U109=0,MAX(W$5:W108)+1,0)</f>
        <v>0</v>
      </c>
      <c r="X109" s="24">
        <f t="shared" si="13"/>
        <v>5</v>
      </c>
      <c r="Y109" s="31" t="str">
        <f>IF(ROW()-$Y$5&lt;=$X$5,ROW()-$Y$5,"")</f>
        <v/>
      </c>
      <c r="Z109" s="31"/>
      <c r="AA109" s="31"/>
      <c r="AB109" s="31"/>
      <c r="AC109" s="31"/>
      <c r="AD109" s="1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25">
      <c r="A110" s="1"/>
      <c r="B110" s="38" t="s">
        <v>122</v>
      </c>
      <c r="C110" s="27">
        <v>34.909527079999997</v>
      </c>
      <c r="D110" s="8">
        <v>1</v>
      </c>
      <c r="E110" s="16" t="s">
        <v>117</v>
      </c>
      <c r="F110" s="3" t="s">
        <v>360</v>
      </c>
      <c r="G110" s="9">
        <f>P110+$G$4</f>
        <v>43221.5</v>
      </c>
      <c r="H110" s="9">
        <f t="shared" si="10"/>
        <v>121</v>
      </c>
      <c r="I110" s="34">
        <f t="shared" si="14"/>
        <v>43221.5</v>
      </c>
      <c r="J110" s="29">
        <f t="shared" si="11"/>
        <v>5</v>
      </c>
      <c r="K110" s="29">
        <f>IF(H110=1,MAX(K$5:K109)+1,K109)</f>
        <v>5</v>
      </c>
      <c r="L110" s="24" t="str">
        <f>IF(K110=N$5,ROW()-ROW(L$5),"")</f>
        <v/>
      </c>
      <c r="M110" s="24" t="str">
        <f>IF(K110=N$5,IF(J110=1,1,M109+1),"")</f>
        <v/>
      </c>
      <c r="N110" s="33" t="str">
        <f>IF(K110=1,INDEX($C$6:$C$330,MATCH(J110,$M$6:$M$330,0),1),"")</f>
        <v/>
      </c>
      <c r="O110" s="4"/>
      <c r="P110" s="25">
        <v>3773.5</v>
      </c>
      <c r="Q110" s="28" t="s">
        <v>118</v>
      </c>
      <c r="R110" s="27">
        <v>36.222819549999997</v>
      </c>
      <c r="S110" s="36">
        <f>ABS(R110-C110)</f>
        <v>1.3132924700000004</v>
      </c>
      <c r="T110" s="10"/>
      <c r="U110" s="29">
        <f>(P110-MIN($P$6:$P$330))/$U$5</f>
        <v>4.0333333333333332</v>
      </c>
      <c r="V110" s="29">
        <f t="shared" si="12"/>
        <v>105</v>
      </c>
      <c r="W110" s="24">
        <f>IF(U110=0,MAX(W$5:W109)+1,0)</f>
        <v>0</v>
      </c>
      <c r="X110" s="24">
        <f t="shared" si="13"/>
        <v>5</v>
      </c>
      <c r="Y110" s="31" t="str">
        <f>IF(ROW()-$Y$5&lt;=$X$5,ROW()-$Y$5,"")</f>
        <v/>
      </c>
      <c r="Z110" s="31"/>
      <c r="AA110" s="31"/>
      <c r="AB110" s="31"/>
      <c r="AC110" s="31"/>
      <c r="AD110" s="1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25">
      <c r="A111" s="1"/>
      <c r="B111" s="38" t="s">
        <v>123</v>
      </c>
      <c r="C111" s="27">
        <v>34.943884160000003</v>
      </c>
      <c r="D111" s="8">
        <v>1</v>
      </c>
      <c r="E111" s="16" t="s">
        <v>117</v>
      </c>
      <c r="F111" s="3" t="s">
        <v>360</v>
      </c>
      <c r="G111" s="9">
        <f>P111+$G$4</f>
        <v>43252.5</v>
      </c>
      <c r="H111" s="9">
        <f t="shared" si="10"/>
        <v>152</v>
      </c>
      <c r="I111" s="34">
        <f t="shared" si="14"/>
        <v>43252.5</v>
      </c>
      <c r="J111" s="29">
        <f t="shared" si="11"/>
        <v>6</v>
      </c>
      <c r="K111" s="29">
        <f>IF(H111=1,MAX(K$5:K110)+1,K110)</f>
        <v>5</v>
      </c>
      <c r="L111" s="24" t="str">
        <f>IF(K111=N$5,ROW()-ROW(L$5),"")</f>
        <v/>
      </c>
      <c r="M111" s="24" t="str">
        <f>IF(K111=N$5,IF(J111=1,1,M110+1),"")</f>
        <v/>
      </c>
      <c r="N111" s="33" t="str">
        <f>IF(K111=1,INDEX($C$6:$C$330,MATCH(J111,$M$6:$M$330,0),1),"")</f>
        <v/>
      </c>
      <c r="O111" s="4"/>
      <c r="P111" s="25">
        <v>3804.5</v>
      </c>
      <c r="Q111" s="28" t="s">
        <v>118</v>
      </c>
      <c r="R111" s="27">
        <v>36.279812120000003</v>
      </c>
      <c r="S111" s="36">
        <f>ABS(R111-C111)</f>
        <v>1.3359279599999994</v>
      </c>
      <c r="T111" s="10"/>
      <c r="U111" s="29">
        <f>(P111-MIN($P$6:$P$330))/$U$5</f>
        <v>5.0666666666666664</v>
      </c>
      <c r="V111" s="29">
        <f t="shared" si="12"/>
        <v>106</v>
      </c>
      <c r="W111" s="24">
        <f>IF(U111=0,MAX(W$5:W110)+1,0)</f>
        <v>0</v>
      </c>
      <c r="X111" s="24">
        <f t="shared" si="13"/>
        <v>5</v>
      </c>
      <c r="Y111" s="31" t="str">
        <f>IF(ROW()-$Y$5&lt;=$X$5,ROW()-$Y$5,"")</f>
        <v/>
      </c>
      <c r="Z111" s="31"/>
      <c r="AA111" s="31"/>
      <c r="AB111" s="31"/>
      <c r="AC111" s="31"/>
      <c r="AD111" s="1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25">
      <c r="A112" s="1"/>
      <c r="B112" s="38" t="s">
        <v>124</v>
      </c>
      <c r="C112" s="27">
        <v>34.896112350000003</v>
      </c>
      <c r="D112" s="8">
        <v>1</v>
      </c>
      <c r="E112" s="16" t="s">
        <v>117</v>
      </c>
      <c r="F112" s="3" t="s">
        <v>360</v>
      </c>
      <c r="G112" s="9">
        <f>P112+$G$4</f>
        <v>43282.5</v>
      </c>
      <c r="H112" s="9">
        <f t="shared" si="10"/>
        <v>182</v>
      </c>
      <c r="I112" s="34">
        <f t="shared" si="14"/>
        <v>43282.5</v>
      </c>
      <c r="J112" s="29">
        <f t="shared" si="11"/>
        <v>7</v>
      </c>
      <c r="K112" s="29">
        <f>IF(H112=1,MAX(K$5:K111)+1,K111)</f>
        <v>5</v>
      </c>
      <c r="L112" s="24" t="str">
        <f>IF(K112=N$5,ROW()-ROW(L$5),"")</f>
        <v/>
      </c>
      <c r="M112" s="24" t="str">
        <f>IF(K112=N$5,IF(J112=1,1,M111+1),"")</f>
        <v/>
      </c>
      <c r="N112" s="33" t="str">
        <f>IF(K112=1,INDEX($C$6:$C$330,MATCH(J112,$M$6:$M$330,0),1),"")</f>
        <v/>
      </c>
      <c r="O112" s="4"/>
      <c r="P112" s="25">
        <v>3834.5</v>
      </c>
      <c r="Q112" s="28" t="s">
        <v>118</v>
      </c>
      <c r="R112" s="27">
        <v>36.27092476</v>
      </c>
      <c r="S112" s="36">
        <f>ABS(R112-C112)</f>
        <v>1.374812409999997</v>
      </c>
      <c r="T112" s="10"/>
      <c r="U112" s="29">
        <f>(P112-MIN($P$6:$P$330))/$U$5</f>
        <v>6.0666666666666664</v>
      </c>
      <c r="V112" s="29">
        <f t="shared" si="12"/>
        <v>107</v>
      </c>
      <c r="W112" s="24">
        <f>IF(U112=0,MAX(W$5:W111)+1,0)</f>
        <v>0</v>
      </c>
      <c r="X112" s="24">
        <f t="shared" si="13"/>
        <v>5</v>
      </c>
      <c r="Y112" s="31" t="str">
        <f>IF(ROW()-$Y$5&lt;=$X$5,ROW()-$Y$5,"")</f>
        <v/>
      </c>
      <c r="Z112" s="31"/>
      <c r="AA112" s="31"/>
      <c r="AB112" s="31"/>
      <c r="AC112" s="31"/>
      <c r="AD112" s="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25">
      <c r="A113" s="1"/>
      <c r="B113" s="38" t="s">
        <v>125</v>
      </c>
      <c r="C113" s="27">
        <v>34.760461120000002</v>
      </c>
      <c r="D113" s="8">
        <v>1</v>
      </c>
      <c r="E113" s="16" t="s">
        <v>117</v>
      </c>
      <c r="F113" s="3" t="s">
        <v>360</v>
      </c>
      <c r="G113" s="9">
        <f>P113+$G$4</f>
        <v>43313.5</v>
      </c>
      <c r="H113" s="9">
        <f t="shared" si="10"/>
        <v>213</v>
      </c>
      <c r="I113" s="34">
        <f t="shared" si="14"/>
        <v>43313.5</v>
      </c>
      <c r="J113" s="29">
        <f t="shared" si="11"/>
        <v>8</v>
      </c>
      <c r="K113" s="29">
        <f>IF(H113=1,MAX(K$5:K112)+1,K112)</f>
        <v>5</v>
      </c>
      <c r="L113" s="24" t="str">
        <f>IF(K113=N$5,ROW()-ROW(L$5),"")</f>
        <v/>
      </c>
      <c r="M113" s="24" t="str">
        <f>IF(K113=N$5,IF(J113=1,1,M112+1),"")</f>
        <v/>
      </c>
      <c r="N113" s="33" t="str">
        <f>IF(K113=1,INDEX($C$6:$C$330,MATCH(J113,$M$6:$M$330,0),1),"")</f>
        <v/>
      </c>
      <c r="O113" s="4"/>
      <c r="P113" s="25">
        <v>3865.5</v>
      </c>
      <c r="Q113" s="28" t="s">
        <v>118</v>
      </c>
      <c r="R113" s="27">
        <v>36.239033239999998</v>
      </c>
      <c r="S113" s="36">
        <f>ABS(R113-C113)</f>
        <v>1.4785721199999955</v>
      </c>
      <c r="T113" s="10"/>
      <c r="U113" s="29">
        <f>(P113-MIN($P$6:$P$330))/$U$5</f>
        <v>7.1</v>
      </c>
      <c r="V113" s="29">
        <f t="shared" si="12"/>
        <v>108</v>
      </c>
      <c r="W113" s="24">
        <f>IF(U113=0,MAX(W$5:W112)+1,0)</f>
        <v>0</v>
      </c>
      <c r="X113" s="24">
        <f t="shared" si="13"/>
        <v>5</v>
      </c>
      <c r="Y113" s="31" t="str">
        <f>IF(ROW()-$Y$5&lt;=$X$5,ROW()-$Y$5,"")</f>
        <v/>
      </c>
      <c r="Z113" s="31"/>
      <c r="AA113" s="31"/>
      <c r="AB113" s="31"/>
      <c r="AC113" s="31"/>
      <c r="AD113" s="1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25">
      <c r="A114" s="1"/>
      <c r="B114" s="30" t="s">
        <v>126</v>
      </c>
      <c r="C114" s="27">
        <v>34.564751809999997</v>
      </c>
      <c r="D114" s="8">
        <v>1</v>
      </c>
      <c r="E114" s="16" t="s">
        <v>117</v>
      </c>
      <c r="F114" s="3" t="s">
        <v>360</v>
      </c>
      <c r="G114" s="9">
        <f>P114+$G$4</f>
        <v>43344.5</v>
      </c>
      <c r="H114" s="9">
        <f t="shared" si="10"/>
        <v>244</v>
      </c>
      <c r="I114" s="34">
        <f t="shared" si="14"/>
        <v>43344.5</v>
      </c>
      <c r="J114" s="29">
        <f t="shared" si="11"/>
        <v>9</v>
      </c>
      <c r="K114" s="29">
        <f>IF(H114=1,MAX(K$5:K113)+1,K113)</f>
        <v>5</v>
      </c>
      <c r="L114" s="24" t="str">
        <f>IF(K114=N$5,ROW()-ROW(L$5),"")</f>
        <v/>
      </c>
      <c r="M114" s="24" t="str">
        <f>IF(K114=N$5,IF(J114=1,1,M113+1),"")</f>
        <v/>
      </c>
      <c r="N114" s="33" t="str">
        <f>IF(K114=1,INDEX($C$6:$C$330,MATCH(J114,$M$6:$M$330,0),1),"")</f>
        <v/>
      </c>
      <c r="O114" s="4"/>
      <c r="P114" s="25">
        <v>3896.5</v>
      </c>
      <c r="Q114" s="28" t="s">
        <v>118</v>
      </c>
      <c r="R114" s="27">
        <v>36.171181959999998</v>
      </c>
      <c r="S114" s="36">
        <f>ABS(R114-C114)</f>
        <v>1.6064301500000013</v>
      </c>
      <c r="T114" s="10"/>
      <c r="U114" s="29">
        <f>(P114-MIN($P$6:$P$330))/$U$5</f>
        <v>8.1333333333333329</v>
      </c>
      <c r="V114" s="29">
        <f t="shared" si="12"/>
        <v>109</v>
      </c>
      <c r="W114" s="24">
        <f>IF(U114=0,MAX(W$5:W113)+1,0)</f>
        <v>0</v>
      </c>
      <c r="X114" s="24">
        <f t="shared" si="13"/>
        <v>5</v>
      </c>
      <c r="Y114" s="31" t="str">
        <f>IF(ROW()-$Y$5&lt;=$X$5,ROW()-$Y$5,"")</f>
        <v/>
      </c>
      <c r="Z114" s="31"/>
      <c r="AA114" s="31"/>
      <c r="AB114" s="31"/>
      <c r="AC114" s="31"/>
      <c r="AD114" s="1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25">
      <c r="A115" s="1"/>
      <c r="B115" s="30" t="s">
        <v>127</v>
      </c>
      <c r="C115" s="27">
        <v>34.357864640000003</v>
      </c>
      <c r="D115" s="8">
        <v>1</v>
      </c>
      <c r="E115" s="16" t="s">
        <v>117</v>
      </c>
      <c r="F115" s="3" t="s">
        <v>360</v>
      </c>
      <c r="G115" s="9">
        <f>P115+$G$4</f>
        <v>43374.5</v>
      </c>
      <c r="H115" s="9">
        <f t="shared" si="10"/>
        <v>274</v>
      </c>
      <c r="I115" s="34">
        <f t="shared" si="14"/>
        <v>43374.5</v>
      </c>
      <c r="J115" s="29">
        <f t="shared" si="11"/>
        <v>10</v>
      </c>
      <c r="K115" s="29">
        <f>IF(H115=1,MAX(K$5:K114)+1,K114)</f>
        <v>5</v>
      </c>
      <c r="L115" s="24" t="str">
        <f>IF(K115=N$5,ROW()-ROW(L$5),"")</f>
        <v/>
      </c>
      <c r="M115" s="24" t="str">
        <f>IF(K115=N$5,IF(J115=1,1,M114+1),"")</f>
        <v/>
      </c>
      <c r="N115" s="33" t="str">
        <f>IF(K115=1,INDEX($C$6:$C$330,MATCH(J115,$M$6:$M$330,0),1),"")</f>
        <v/>
      </c>
      <c r="O115" s="4"/>
      <c r="P115" s="25">
        <v>3926.5</v>
      </c>
      <c r="Q115" s="28" t="s">
        <v>118</v>
      </c>
      <c r="R115" s="27">
        <v>35.98153696</v>
      </c>
      <c r="S115" s="36">
        <f>ABS(R115-C115)</f>
        <v>1.6236723199999972</v>
      </c>
      <c r="T115" s="10"/>
      <c r="U115" s="29">
        <f>(P115-MIN($P$6:$P$330))/$U$5</f>
        <v>9.1333333333333329</v>
      </c>
      <c r="V115" s="29">
        <f t="shared" si="12"/>
        <v>110</v>
      </c>
      <c r="W115" s="24">
        <f>IF(U115=0,MAX(W$5:W114)+1,0)</f>
        <v>0</v>
      </c>
      <c r="X115" s="24">
        <f t="shared" si="13"/>
        <v>5</v>
      </c>
      <c r="Y115" s="31" t="str">
        <f>IF(ROW()-$Y$5&lt;=$X$5,ROW()-$Y$5,"")</f>
        <v/>
      </c>
      <c r="Z115" s="31"/>
      <c r="AA115" s="31"/>
      <c r="AB115" s="31"/>
      <c r="AC115" s="31"/>
      <c r="AD115" s="1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25">
      <c r="A116" s="1"/>
      <c r="B116" s="30" t="s">
        <v>128</v>
      </c>
      <c r="C116" s="27">
        <v>34.176889879999997</v>
      </c>
      <c r="D116" s="8">
        <v>1</v>
      </c>
      <c r="E116" s="16" t="s">
        <v>117</v>
      </c>
      <c r="F116" s="3" t="s">
        <v>360</v>
      </c>
      <c r="G116" s="9">
        <f>P116+$G$4</f>
        <v>43405.5</v>
      </c>
      <c r="H116" s="9">
        <f t="shared" si="10"/>
        <v>305</v>
      </c>
      <c r="I116" s="34">
        <f t="shared" si="14"/>
        <v>43405.5</v>
      </c>
      <c r="J116" s="29">
        <f t="shared" si="11"/>
        <v>11</v>
      </c>
      <c r="K116" s="29">
        <f>IF(H116=1,MAX(K$5:K115)+1,K115)</f>
        <v>5</v>
      </c>
      <c r="L116" s="24" t="str">
        <f>IF(K116=N$5,ROW()-ROW(L$5),"")</f>
        <v/>
      </c>
      <c r="M116" s="24" t="str">
        <f>IF(K116=N$5,IF(J116=1,1,M115+1),"")</f>
        <v/>
      </c>
      <c r="N116" s="33" t="str">
        <f>IF(K116=1,INDEX($C$6:$C$330,MATCH(J116,$M$6:$M$330,0),1),"")</f>
        <v/>
      </c>
      <c r="O116" s="4"/>
      <c r="P116" s="25">
        <v>3957.5</v>
      </c>
      <c r="Q116" s="28" t="s">
        <v>118</v>
      </c>
      <c r="R116" s="27">
        <v>35.756695000000001</v>
      </c>
      <c r="S116" s="36">
        <f>ABS(R116-C116)</f>
        <v>1.5798051200000032</v>
      </c>
      <c r="T116" s="10"/>
      <c r="U116" s="29">
        <f>(P116-MIN($P$6:$P$330))/$U$5</f>
        <v>10.166666666666666</v>
      </c>
      <c r="V116" s="29">
        <f t="shared" si="12"/>
        <v>111</v>
      </c>
      <c r="W116" s="24">
        <f>IF(U116=0,MAX(W$5:W115)+1,0)</f>
        <v>0</v>
      </c>
      <c r="X116" s="24">
        <f t="shared" si="13"/>
        <v>5</v>
      </c>
      <c r="Y116" s="31" t="str">
        <f>IF(ROW()-$Y$5&lt;=$X$5,ROW()-$Y$5,"")</f>
        <v/>
      </c>
      <c r="Z116" s="31"/>
      <c r="AA116" s="31"/>
      <c r="AB116" s="31"/>
      <c r="AC116" s="31"/>
      <c r="AD116" s="1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25">
      <c r="A117" s="1"/>
      <c r="B117" s="30" t="s">
        <v>129</v>
      </c>
      <c r="C117" s="27">
        <v>34.028370510000002</v>
      </c>
      <c r="D117" s="8">
        <v>1</v>
      </c>
      <c r="E117" s="16" t="s">
        <v>117</v>
      </c>
      <c r="F117" s="3" t="s">
        <v>360</v>
      </c>
      <c r="G117" s="9">
        <f>P117+$G$4</f>
        <v>43435.5</v>
      </c>
      <c r="H117" s="9">
        <f t="shared" si="10"/>
        <v>335</v>
      </c>
      <c r="I117" s="34">
        <f t="shared" si="14"/>
        <v>43435.5</v>
      </c>
      <c r="J117" s="29">
        <f t="shared" si="11"/>
        <v>12</v>
      </c>
      <c r="K117" s="29">
        <f>IF(H117=1,MAX(K$5:K116)+1,K116)</f>
        <v>5</v>
      </c>
      <c r="L117" s="24" t="str">
        <f>IF(K117=N$5,ROW()-ROW(L$5),"")</f>
        <v/>
      </c>
      <c r="M117" s="24" t="str">
        <f>IF(K117=N$5,IF(J117=1,1,M116+1),"")</f>
        <v/>
      </c>
      <c r="N117" s="33" t="str">
        <f>IF(K117=1,INDEX($C$6:$C$330,MATCH(J117,$M$6:$M$330,0),1),"")</f>
        <v/>
      </c>
      <c r="O117" s="4"/>
      <c r="P117" s="25">
        <v>3987.5</v>
      </c>
      <c r="Q117" s="28" t="s">
        <v>118</v>
      </c>
      <c r="R117" s="27">
        <v>35.549724920000003</v>
      </c>
      <c r="S117" s="36">
        <f>ABS(R117-C117)</f>
        <v>1.5213544100000007</v>
      </c>
      <c r="T117" s="10"/>
      <c r="U117" s="29">
        <f>(P117-MIN($P$6:$P$330))/$U$5</f>
        <v>11.166666666666666</v>
      </c>
      <c r="V117" s="29">
        <f t="shared" si="12"/>
        <v>112</v>
      </c>
      <c r="W117" s="24">
        <f>IF(U117=0,MAX(W$5:W116)+1,0)</f>
        <v>0</v>
      </c>
      <c r="X117" s="24">
        <f t="shared" si="13"/>
        <v>5</v>
      </c>
      <c r="Y117" s="31" t="str">
        <f>IF(ROW()-$Y$5&lt;=$X$5,ROW()-$Y$5,"")</f>
        <v/>
      </c>
      <c r="Z117" s="31"/>
      <c r="AA117" s="31"/>
      <c r="AB117" s="31"/>
      <c r="AC117" s="31"/>
      <c r="AD117" s="1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25">
      <c r="A118" s="1"/>
      <c r="B118" s="30" t="s">
        <v>130</v>
      </c>
      <c r="C118" s="27">
        <v>33.969933990000001</v>
      </c>
      <c r="D118" s="8">
        <v>1</v>
      </c>
      <c r="E118" s="16" t="s">
        <v>117</v>
      </c>
      <c r="F118" s="3" t="s">
        <v>360</v>
      </c>
      <c r="G118" s="9">
        <f>P118+$G$4</f>
        <v>43466.5</v>
      </c>
      <c r="H118" s="9">
        <f t="shared" si="10"/>
        <v>366</v>
      </c>
      <c r="I118" s="34">
        <f t="shared" si="14"/>
        <v>43466.5</v>
      </c>
      <c r="J118" s="29">
        <f t="shared" si="11"/>
        <v>13</v>
      </c>
      <c r="K118" s="29">
        <f>IF(H118=1,MAX(K$5:K117)+1,K117)</f>
        <v>5</v>
      </c>
      <c r="L118" s="24" t="str">
        <f>IF(K118=N$5,ROW()-ROW(L$5),"")</f>
        <v/>
      </c>
      <c r="M118" s="24" t="str">
        <f>IF(K118=N$5,IF(J118=1,1,M117+1),"")</f>
        <v/>
      </c>
      <c r="N118" s="33" t="str">
        <f>IF(K118=1,INDEX($C$6:$C$330,MATCH(J118,$M$6:$M$330,0),1),"")</f>
        <v/>
      </c>
      <c r="O118" s="4"/>
      <c r="P118" s="25">
        <v>4018.5</v>
      </c>
      <c r="Q118" s="28" t="s">
        <v>118</v>
      </c>
      <c r="R118" s="27">
        <v>35.408284049999999</v>
      </c>
      <c r="S118" s="36">
        <f>ABS(R118-C118)</f>
        <v>1.4383500599999977</v>
      </c>
      <c r="T118" s="10"/>
      <c r="U118" s="29">
        <f>(P118-MIN($P$6:$P$330))/$U$5</f>
        <v>12.2</v>
      </c>
      <c r="V118" s="29">
        <f t="shared" si="12"/>
        <v>113</v>
      </c>
      <c r="W118" s="24">
        <f>IF(U118=0,MAX(W$5:W117)+1,0)</f>
        <v>0</v>
      </c>
      <c r="X118" s="24">
        <f t="shared" si="13"/>
        <v>5</v>
      </c>
      <c r="Y118" s="31" t="str">
        <f>IF(ROW()-$Y$5&lt;=$X$5,ROW()-$Y$5,"")</f>
        <v/>
      </c>
      <c r="Z118" s="31"/>
      <c r="AA118" s="31"/>
      <c r="AB118" s="31"/>
      <c r="AC118" s="31"/>
      <c r="AD118" s="1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25">
      <c r="A119" s="1"/>
      <c r="B119" s="30" t="s">
        <v>131</v>
      </c>
      <c r="C119" s="27">
        <v>34.011485800000003</v>
      </c>
      <c r="D119" s="8">
        <v>1</v>
      </c>
      <c r="E119" s="16" t="s">
        <v>117</v>
      </c>
      <c r="F119" s="3" t="s">
        <v>360</v>
      </c>
      <c r="G119" s="9">
        <f>P119+$G$4</f>
        <v>43497.5</v>
      </c>
      <c r="H119" s="9">
        <f t="shared" si="10"/>
        <v>397</v>
      </c>
      <c r="I119" s="34">
        <f t="shared" si="14"/>
        <v>43497.5</v>
      </c>
      <c r="J119" s="29">
        <f t="shared" si="11"/>
        <v>14</v>
      </c>
      <c r="K119" s="29">
        <f>IF(H119=1,MAX(K$5:K118)+1,K118)</f>
        <v>5</v>
      </c>
      <c r="L119" s="24" t="str">
        <f>IF(K119=N$5,ROW()-ROW(L$5),"")</f>
        <v/>
      </c>
      <c r="M119" s="24" t="str">
        <f>IF(K119=N$5,IF(J119=1,1,M118+1),"")</f>
        <v/>
      </c>
      <c r="N119" s="33" t="str">
        <f>IF(K119=1,INDEX($C$6:$C$330,MATCH(J119,$M$6:$M$330,0),1),"")</f>
        <v/>
      </c>
      <c r="O119" s="4"/>
      <c r="P119" s="25">
        <v>4049.5</v>
      </c>
      <c r="Q119" s="28" t="s">
        <v>118</v>
      </c>
      <c r="R119" s="27">
        <v>35.352680380000002</v>
      </c>
      <c r="S119" s="36">
        <f>ABS(R119-C119)</f>
        <v>1.3411945799999998</v>
      </c>
      <c r="T119" s="10"/>
      <c r="U119" s="29">
        <f>(P119-MIN($P$6:$P$330))/$U$5</f>
        <v>13.233333333333333</v>
      </c>
      <c r="V119" s="29">
        <f t="shared" si="12"/>
        <v>114</v>
      </c>
      <c r="W119" s="24">
        <f>IF(U119=0,MAX(W$5:W118)+1,0)</f>
        <v>0</v>
      </c>
      <c r="X119" s="24">
        <f t="shared" si="13"/>
        <v>5</v>
      </c>
      <c r="Y119" s="31" t="str">
        <f>IF(ROW()-$Y$5&lt;=$X$5,ROW()-$Y$5,"")</f>
        <v/>
      </c>
      <c r="Z119" s="31"/>
      <c r="AA119" s="31"/>
      <c r="AB119" s="31"/>
      <c r="AC119" s="31"/>
      <c r="AD119" s="1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25">
      <c r="A120" s="1"/>
      <c r="B120" s="30" t="s">
        <v>132</v>
      </c>
      <c r="C120" s="27">
        <v>34.118195229999998</v>
      </c>
      <c r="D120" s="8">
        <v>1</v>
      </c>
      <c r="E120" s="16" t="s">
        <v>117</v>
      </c>
      <c r="F120" s="3" t="s">
        <v>360</v>
      </c>
      <c r="G120" s="9">
        <f>P120+$G$4</f>
        <v>43525.5</v>
      </c>
      <c r="H120" s="9">
        <f t="shared" si="10"/>
        <v>425</v>
      </c>
      <c r="I120" s="34">
        <f t="shared" si="14"/>
        <v>43525.5</v>
      </c>
      <c r="J120" s="29">
        <f t="shared" si="11"/>
        <v>15</v>
      </c>
      <c r="K120" s="29">
        <f>IF(H120=1,MAX(K$5:K119)+1,K119)</f>
        <v>5</v>
      </c>
      <c r="L120" s="24" t="str">
        <f>IF(K120=N$5,ROW()-ROW(L$5),"")</f>
        <v/>
      </c>
      <c r="M120" s="24" t="str">
        <f>IF(K120=N$5,IF(J120=1,1,M119+1),"")</f>
        <v/>
      </c>
      <c r="N120" s="33" t="str">
        <f>IF(K120=1,INDEX($C$6:$C$330,MATCH(J120,$M$6:$M$330,0),1),"")</f>
        <v/>
      </c>
      <c r="O120" s="4"/>
      <c r="P120" s="25">
        <v>4077.5</v>
      </c>
      <c r="Q120" s="28" t="s">
        <v>118</v>
      </c>
      <c r="R120" s="27">
        <v>35.396572229999997</v>
      </c>
      <c r="S120" s="36">
        <f>ABS(R120-C120)</f>
        <v>1.278376999999999</v>
      </c>
      <c r="T120" s="10"/>
      <c r="U120" s="29">
        <f>(P120-MIN($P$6:$P$330))/$U$5</f>
        <v>14.166666666666666</v>
      </c>
      <c r="V120" s="29">
        <f t="shared" si="12"/>
        <v>115</v>
      </c>
      <c r="W120" s="24">
        <f>IF(U120=0,MAX(W$5:W119)+1,0)</f>
        <v>0</v>
      </c>
      <c r="X120" s="24">
        <f t="shared" si="13"/>
        <v>5</v>
      </c>
      <c r="Y120" s="31" t="str">
        <f>IF(ROW()-$Y$5&lt;=$X$5,ROW()-$Y$5,"")</f>
        <v/>
      </c>
      <c r="Z120" s="31"/>
      <c r="AA120" s="31"/>
      <c r="AB120" s="31"/>
      <c r="AC120" s="31"/>
      <c r="AD120" s="1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25">
      <c r="A121" s="1"/>
      <c r="B121" s="30" t="s">
        <v>133</v>
      </c>
      <c r="C121" s="27">
        <v>34.267409790000002</v>
      </c>
      <c r="D121" s="8">
        <v>1</v>
      </c>
      <c r="E121" s="16" t="s">
        <v>117</v>
      </c>
      <c r="F121" s="3" t="s">
        <v>360</v>
      </c>
      <c r="G121" s="9">
        <f>P121+$G$4</f>
        <v>43556.5</v>
      </c>
      <c r="H121" s="9">
        <f t="shared" si="10"/>
        <v>456</v>
      </c>
      <c r="I121" s="34">
        <f t="shared" si="14"/>
        <v>43556.5</v>
      </c>
      <c r="J121" s="29">
        <f t="shared" si="11"/>
        <v>16</v>
      </c>
      <c r="K121" s="29">
        <f>IF(H121=1,MAX(K$5:K120)+1,K120)</f>
        <v>5</v>
      </c>
      <c r="L121" s="24" t="str">
        <f>IF(K121=N$5,ROW()-ROW(L$5),"")</f>
        <v/>
      </c>
      <c r="M121" s="24" t="str">
        <f>IF(K121=N$5,IF(J121=1,1,M120+1),"")</f>
        <v/>
      </c>
      <c r="N121" s="33" t="str">
        <f>IF(K121=1,INDEX($C$6:$C$330,MATCH(J121,$M$6:$M$330,0),1),"")</f>
        <v/>
      </c>
      <c r="O121" s="4"/>
      <c r="P121" s="25">
        <v>4108.5</v>
      </c>
      <c r="Q121" s="28" t="s">
        <v>118</v>
      </c>
      <c r="R121" s="27">
        <v>35.473167160000003</v>
      </c>
      <c r="S121" s="36">
        <f>ABS(R121-C121)</f>
        <v>1.2057573700000006</v>
      </c>
      <c r="T121" s="10"/>
      <c r="U121" s="29">
        <f>(P121-MIN($P$6:$P$330))/$U$5</f>
        <v>15.2</v>
      </c>
      <c r="V121" s="29">
        <f t="shared" si="12"/>
        <v>116</v>
      </c>
      <c r="W121" s="24">
        <f>IF(U121=0,MAX(W$5:W120)+1,0)</f>
        <v>0</v>
      </c>
      <c r="X121" s="24">
        <f t="shared" si="13"/>
        <v>5</v>
      </c>
      <c r="Y121" s="31" t="str">
        <f>IF(ROW()-$Y$5&lt;=$X$5,ROW()-$Y$5,"")</f>
        <v/>
      </c>
      <c r="Z121" s="31"/>
      <c r="AA121" s="31"/>
      <c r="AB121" s="31"/>
      <c r="AC121" s="31"/>
      <c r="AD121" s="1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25">
      <c r="A122" s="1"/>
      <c r="B122" s="30" t="s">
        <v>134</v>
      </c>
      <c r="C122" s="27">
        <v>34.391602280000001</v>
      </c>
      <c r="D122" s="8">
        <v>1</v>
      </c>
      <c r="E122" s="16" t="s">
        <v>117</v>
      </c>
      <c r="F122" s="3" t="s">
        <v>360</v>
      </c>
      <c r="G122" s="9">
        <f>P122+$G$4</f>
        <v>43586.5</v>
      </c>
      <c r="H122" s="9">
        <f t="shared" si="10"/>
        <v>486</v>
      </c>
      <c r="I122" s="34">
        <f t="shared" si="14"/>
        <v>43586.5</v>
      </c>
      <c r="J122" s="29">
        <f t="shared" si="11"/>
        <v>17</v>
      </c>
      <c r="K122" s="29">
        <f>IF(H122=1,MAX(K$5:K121)+1,K121)</f>
        <v>5</v>
      </c>
      <c r="L122" s="24" t="str">
        <f>IF(K122=N$5,ROW()-ROW(L$5),"")</f>
        <v/>
      </c>
      <c r="M122" s="24" t="str">
        <f>IF(K122=N$5,IF(J122=1,1,M121+1),"")</f>
        <v/>
      </c>
      <c r="N122" s="33" t="str">
        <f>IF(K122=1,INDEX($C$6:$C$330,MATCH(J122,$M$6:$M$330,0),1),"")</f>
        <v/>
      </c>
      <c r="O122" s="4"/>
      <c r="P122" s="25">
        <v>4138.5</v>
      </c>
      <c r="Q122" s="28" t="s">
        <v>118</v>
      </c>
      <c r="R122" s="27">
        <v>35.571321189999999</v>
      </c>
      <c r="S122" s="36">
        <f>ABS(R122-C122)</f>
        <v>1.1797189099999983</v>
      </c>
      <c r="T122" s="10"/>
      <c r="U122" s="29">
        <f>(P122-MIN($P$6:$P$330))/$U$5</f>
        <v>16.2</v>
      </c>
      <c r="V122" s="29">
        <f t="shared" si="12"/>
        <v>117</v>
      </c>
      <c r="W122" s="24">
        <f>IF(U122=0,MAX(W$5:W121)+1,0)</f>
        <v>0</v>
      </c>
      <c r="X122" s="24">
        <f t="shared" si="13"/>
        <v>5</v>
      </c>
      <c r="Y122" s="31" t="str">
        <f>IF(ROW()-$Y$5&lt;=$X$5,ROW()-$Y$5,"")</f>
        <v/>
      </c>
      <c r="Z122" s="31"/>
      <c r="AA122" s="31"/>
      <c r="AB122" s="31"/>
      <c r="AC122" s="31"/>
      <c r="AD122" s="1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25">
      <c r="A123" s="1"/>
      <c r="B123" s="30" t="s">
        <v>135</v>
      </c>
      <c r="C123" s="27">
        <v>34.453823329999999</v>
      </c>
      <c r="D123" s="8">
        <v>1</v>
      </c>
      <c r="E123" s="16" t="s">
        <v>117</v>
      </c>
      <c r="F123" s="3" t="s">
        <v>360</v>
      </c>
      <c r="G123" s="9">
        <f>P123+$G$4</f>
        <v>43617.5</v>
      </c>
      <c r="H123" s="9">
        <f t="shared" si="10"/>
        <v>517</v>
      </c>
      <c r="I123" s="34">
        <f t="shared" si="14"/>
        <v>43617.5</v>
      </c>
      <c r="J123" s="29">
        <f t="shared" si="11"/>
        <v>18</v>
      </c>
      <c r="K123" s="29">
        <f>IF(H123=1,MAX(K$5:K122)+1,K122)</f>
        <v>5</v>
      </c>
      <c r="L123" s="24" t="str">
        <f>IF(K123=N$5,ROW()-ROW(L$5),"")</f>
        <v/>
      </c>
      <c r="M123" s="24" t="str">
        <f>IF(K123=N$5,IF(J123=1,1,M122+1),"")</f>
        <v/>
      </c>
      <c r="N123" s="33" t="str">
        <f>IF(K123=1,INDEX($C$6:$C$330,MATCH(J123,$M$6:$M$330,0),1),"")</f>
        <v/>
      </c>
      <c r="O123" s="4"/>
      <c r="P123" s="25">
        <v>4169.5</v>
      </c>
      <c r="Q123" s="28" t="s">
        <v>118</v>
      </c>
      <c r="R123" s="27">
        <v>35.678129679999998</v>
      </c>
      <c r="S123" s="36">
        <f>ABS(R123-C123)</f>
        <v>1.2243063499999991</v>
      </c>
      <c r="T123" s="10"/>
      <c r="U123" s="29">
        <f>(P123-MIN($P$6:$P$330))/$U$5</f>
        <v>17.233333333333334</v>
      </c>
      <c r="V123" s="29">
        <f t="shared" si="12"/>
        <v>118</v>
      </c>
      <c r="W123" s="24">
        <f>IF(U123=0,MAX(W$5:W122)+1,0)</f>
        <v>0</v>
      </c>
      <c r="X123" s="24">
        <f t="shared" si="13"/>
        <v>5</v>
      </c>
      <c r="Y123" s="31" t="str">
        <f>IF(ROW()-$Y$5&lt;=$X$5,ROW()-$Y$5,"")</f>
        <v/>
      </c>
      <c r="Z123" s="31"/>
      <c r="AA123" s="31"/>
      <c r="AB123" s="31"/>
      <c r="AC123" s="31"/>
      <c r="AD123" s="1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25">
      <c r="A124" s="1"/>
      <c r="B124" s="30" t="s">
        <v>136</v>
      </c>
      <c r="C124" s="27">
        <v>34.425488870000002</v>
      </c>
      <c r="D124" s="8">
        <v>1</v>
      </c>
      <c r="E124" s="16" t="s">
        <v>117</v>
      </c>
      <c r="F124" s="3" t="s">
        <v>360</v>
      </c>
      <c r="G124" s="9">
        <f>P124+$G$4</f>
        <v>43647.5</v>
      </c>
      <c r="H124" s="9">
        <f t="shared" si="10"/>
        <v>547</v>
      </c>
      <c r="I124" s="34">
        <f t="shared" si="14"/>
        <v>43647.5</v>
      </c>
      <c r="J124" s="29">
        <f t="shared" si="11"/>
        <v>19</v>
      </c>
      <c r="K124" s="29">
        <f>IF(H124=1,MAX(K$5:K123)+1,K123)</f>
        <v>5</v>
      </c>
      <c r="L124" s="24" t="str">
        <f>IF(K124=N$5,ROW()-ROW(L$5),"")</f>
        <v/>
      </c>
      <c r="M124" s="24" t="str">
        <f>IF(K124=N$5,IF(J124=1,1,M123+1),"")</f>
        <v/>
      </c>
      <c r="N124" s="33" t="str">
        <f>IF(K124=1,INDEX($C$6:$C$330,MATCH(J124,$M$6:$M$330,0),1),"")</f>
        <v/>
      </c>
      <c r="O124" s="4"/>
      <c r="P124" s="25">
        <v>4199.5</v>
      </c>
      <c r="Q124" s="28" t="s">
        <v>118</v>
      </c>
      <c r="R124" s="27">
        <v>35.754206430000004</v>
      </c>
      <c r="S124" s="36">
        <f>ABS(R124-C124)</f>
        <v>1.3287175600000012</v>
      </c>
      <c r="T124" s="10"/>
      <c r="U124" s="29">
        <f>(P124-MIN($P$6:$P$330))/$U$5</f>
        <v>18.233333333333334</v>
      </c>
      <c r="V124" s="29">
        <f t="shared" si="12"/>
        <v>119</v>
      </c>
      <c r="W124" s="24">
        <f>IF(U124=0,MAX(W$5:W123)+1,0)</f>
        <v>0</v>
      </c>
      <c r="X124" s="24">
        <f t="shared" si="13"/>
        <v>5</v>
      </c>
      <c r="Y124" s="31" t="str">
        <f>IF(ROW()-$Y$5&lt;=$X$5,ROW()-$Y$5,"")</f>
        <v/>
      </c>
      <c r="Z124" s="31"/>
      <c r="AA124" s="31"/>
      <c r="AB124" s="31"/>
      <c r="AC124" s="31"/>
      <c r="AD124" s="1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25">
      <c r="A125" s="1"/>
      <c r="B125" s="30" t="s">
        <v>137</v>
      </c>
      <c r="C125" s="27">
        <v>34.304792749999997</v>
      </c>
      <c r="D125" s="8">
        <v>1</v>
      </c>
      <c r="E125" s="16" t="s">
        <v>117</v>
      </c>
      <c r="F125" s="3" t="s">
        <v>360</v>
      </c>
      <c r="G125" s="9">
        <f>P125+$G$4</f>
        <v>43678.5</v>
      </c>
      <c r="H125" s="9">
        <f t="shared" si="10"/>
        <v>578</v>
      </c>
      <c r="I125" s="34">
        <f t="shared" si="14"/>
        <v>43678.5</v>
      </c>
      <c r="J125" s="29">
        <f t="shared" si="11"/>
        <v>20</v>
      </c>
      <c r="K125" s="29">
        <f>IF(H125=1,MAX(K$5:K124)+1,K124)</f>
        <v>5</v>
      </c>
      <c r="L125" s="24" t="str">
        <f>IF(K125=N$5,ROW()-ROW(L$5),"")</f>
        <v/>
      </c>
      <c r="M125" s="24" t="str">
        <f>IF(K125=N$5,IF(J125=1,1,M124+1),"")</f>
        <v/>
      </c>
      <c r="N125" s="33" t="str">
        <f>IF(K125=1,INDEX($C$6:$C$330,MATCH(J125,$M$6:$M$330,0),1),"")</f>
        <v/>
      </c>
      <c r="O125" s="4"/>
      <c r="P125" s="25">
        <v>4230.5</v>
      </c>
      <c r="Q125" s="28" t="s">
        <v>118</v>
      </c>
      <c r="R125" s="27">
        <v>35.791154570000003</v>
      </c>
      <c r="S125" s="36">
        <f>ABS(R125-C125)</f>
        <v>1.4863618200000062</v>
      </c>
      <c r="T125" s="10"/>
      <c r="U125" s="29">
        <f>(P125-MIN($P$6:$P$330))/$U$5</f>
        <v>19.266666666666666</v>
      </c>
      <c r="V125" s="29">
        <f t="shared" si="12"/>
        <v>120</v>
      </c>
      <c r="W125" s="24">
        <f>IF(U125=0,MAX(W$5:W124)+1,0)</f>
        <v>0</v>
      </c>
      <c r="X125" s="24">
        <f t="shared" si="13"/>
        <v>5</v>
      </c>
      <c r="Y125" s="31" t="str">
        <f>IF(ROW()-$Y$5&lt;=$X$5,ROW()-$Y$5,"")</f>
        <v/>
      </c>
      <c r="Z125" s="31"/>
      <c r="AA125" s="31"/>
      <c r="AB125" s="31"/>
      <c r="AC125" s="31"/>
      <c r="AD125" s="1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25">
      <c r="A126" s="1"/>
      <c r="B126" s="30" t="s">
        <v>138</v>
      </c>
      <c r="C126" s="27">
        <v>34.120481920000003</v>
      </c>
      <c r="D126" s="8">
        <v>1</v>
      </c>
      <c r="E126" s="16" t="s">
        <v>117</v>
      </c>
      <c r="F126" s="3" t="s">
        <v>360</v>
      </c>
      <c r="G126" s="9">
        <f>P126+$G$4</f>
        <v>43709.5</v>
      </c>
      <c r="H126" s="9">
        <f t="shared" si="10"/>
        <v>609</v>
      </c>
      <c r="I126" s="34">
        <f t="shared" si="14"/>
        <v>43709.5</v>
      </c>
      <c r="J126" s="29">
        <f t="shared" si="11"/>
        <v>21</v>
      </c>
      <c r="K126" s="29">
        <f>IF(H126=1,MAX(K$5:K125)+1,K125)</f>
        <v>5</v>
      </c>
      <c r="L126" s="24" t="str">
        <f>IF(K126=N$5,ROW()-ROW(L$5),"")</f>
        <v/>
      </c>
      <c r="M126" s="24" t="str">
        <f>IF(K126=N$5,IF(J126=1,1,M125+1),"")</f>
        <v/>
      </c>
      <c r="N126" s="33" t="str">
        <f>IF(K126=1,INDEX($C$6:$C$330,MATCH(J126,$M$6:$M$330,0),1),"")</f>
        <v/>
      </c>
      <c r="O126" s="4"/>
      <c r="P126" s="25">
        <v>4261.5</v>
      </c>
      <c r="Q126" s="28" t="s">
        <v>118</v>
      </c>
      <c r="R126" s="27">
        <v>35.672891849999999</v>
      </c>
      <c r="S126" s="36">
        <f>ABS(R126-C126)</f>
        <v>1.5524099299999961</v>
      </c>
      <c r="T126" s="10"/>
      <c r="U126" s="29">
        <f>(P126-MIN($P$6:$P$330))/$U$5</f>
        <v>20.3</v>
      </c>
      <c r="V126" s="29">
        <f t="shared" si="12"/>
        <v>121</v>
      </c>
      <c r="W126" s="24">
        <f>IF(U126=0,MAX(W$5:W125)+1,0)</f>
        <v>0</v>
      </c>
      <c r="X126" s="24">
        <f t="shared" si="13"/>
        <v>5</v>
      </c>
      <c r="Y126" s="31" t="str">
        <f>IF(ROW()-$Y$5&lt;=$X$5,ROW()-$Y$5,"")</f>
        <v/>
      </c>
      <c r="Z126" s="31"/>
      <c r="AA126" s="31"/>
      <c r="AB126" s="31"/>
      <c r="AC126" s="31"/>
      <c r="AD126" s="1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25">
      <c r="A127" s="1"/>
      <c r="B127" s="30" t="s">
        <v>139</v>
      </c>
      <c r="C127" s="27">
        <v>33.922541199999998</v>
      </c>
      <c r="D127" s="8">
        <v>1</v>
      </c>
      <c r="E127" s="16" t="s">
        <v>117</v>
      </c>
      <c r="F127" s="3" t="s">
        <v>360</v>
      </c>
      <c r="G127" s="9">
        <f>P127+$G$4</f>
        <v>43739.5</v>
      </c>
      <c r="H127" s="9">
        <f t="shared" si="10"/>
        <v>639</v>
      </c>
      <c r="I127" s="34">
        <f t="shared" si="14"/>
        <v>43739.5</v>
      </c>
      <c r="J127" s="29">
        <f t="shared" si="11"/>
        <v>22</v>
      </c>
      <c r="K127" s="29">
        <f>IF(H127=1,MAX(K$5:K126)+1,K126)</f>
        <v>5</v>
      </c>
      <c r="L127" s="24" t="str">
        <f>IF(K127=N$5,ROW()-ROW(L$5),"")</f>
        <v/>
      </c>
      <c r="M127" s="24" t="str">
        <f>IF(K127=N$5,IF(J127=1,1,M126+1),"")</f>
        <v/>
      </c>
      <c r="N127" s="33" t="str">
        <f>IF(K127=1,INDEX($C$6:$C$330,MATCH(J127,$M$6:$M$330,0),1),"")</f>
        <v/>
      </c>
      <c r="O127" s="4"/>
      <c r="P127" s="25">
        <v>4291.5</v>
      </c>
      <c r="Q127" s="28" t="s">
        <v>118</v>
      </c>
      <c r="R127" s="27">
        <v>35.448580419999999</v>
      </c>
      <c r="S127" s="36">
        <f>ABS(R127-C127)</f>
        <v>1.5260392200000013</v>
      </c>
      <c r="T127" s="10"/>
      <c r="U127" s="29">
        <f>(P127-MIN($P$6:$P$330))/$U$5</f>
        <v>21.3</v>
      </c>
      <c r="V127" s="29">
        <f t="shared" si="12"/>
        <v>122</v>
      </c>
      <c r="W127" s="24">
        <f>IF(U127=0,MAX(W$5:W126)+1,0)</f>
        <v>0</v>
      </c>
      <c r="X127" s="24">
        <f t="shared" si="13"/>
        <v>5</v>
      </c>
      <c r="Y127" s="31" t="str">
        <f>IF(ROW()-$Y$5&lt;=$X$5,ROW()-$Y$5,"")</f>
        <v/>
      </c>
      <c r="Z127" s="31"/>
      <c r="AA127" s="31"/>
      <c r="AB127" s="31"/>
      <c r="AC127" s="31"/>
      <c r="AD127" s="1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25">
      <c r="A128" s="1"/>
      <c r="B128" s="30" t="s">
        <v>140</v>
      </c>
      <c r="C128" s="27">
        <v>33.749295940000003</v>
      </c>
      <c r="D128" s="8">
        <v>1</v>
      </c>
      <c r="E128" s="16" t="s">
        <v>117</v>
      </c>
      <c r="F128" s="3" t="s">
        <v>360</v>
      </c>
      <c r="G128" s="9">
        <f>P128+$G$4</f>
        <v>43770.5</v>
      </c>
      <c r="H128" s="9">
        <f t="shared" si="10"/>
        <v>670</v>
      </c>
      <c r="I128" s="34">
        <f t="shared" si="14"/>
        <v>43770.5</v>
      </c>
      <c r="J128" s="29">
        <f t="shared" si="11"/>
        <v>23</v>
      </c>
      <c r="K128" s="29">
        <f>IF(H128=1,MAX(K$5:K127)+1,K127)</f>
        <v>5</v>
      </c>
      <c r="L128" s="24" t="str">
        <f>IF(K128=N$5,ROW()-ROW(L$5),"")</f>
        <v/>
      </c>
      <c r="M128" s="24" t="str">
        <f>IF(K128=N$5,IF(J128=1,1,M127+1),"")</f>
        <v/>
      </c>
      <c r="N128" s="33" t="str">
        <f>IF(K128=1,INDEX($C$6:$C$330,MATCH(J128,$M$6:$M$330,0),1),"")</f>
        <v/>
      </c>
      <c r="O128" s="4"/>
      <c r="P128" s="25">
        <v>4322.5</v>
      </c>
      <c r="Q128" s="28" t="s">
        <v>118</v>
      </c>
      <c r="R128" s="27">
        <v>35.17577601</v>
      </c>
      <c r="S128" s="36">
        <f>ABS(R128-C128)</f>
        <v>1.4264800699999967</v>
      </c>
      <c r="T128" s="10"/>
      <c r="U128" s="29">
        <f>(P128-MIN($P$6:$P$330))/$U$5</f>
        <v>22.333333333333332</v>
      </c>
      <c r="V128" s="29">
        <f t="shared" si="12"/>
        <v>123</v>
      </c>
      <c r="W128" s="24">
        <f>IF(U128=0,MAX(W$5:W127)+1,0)</f>
        <v>0</v>
      </c>
      <c r="X128" s="24">
        <f t="shared" si="13"/>
        <v>5</v>
      </c>
      <c r="Y128" s="31" t="str">
        <f>IF(ROW()-$Y$5&lt;=$X$5,ROW()-$Y$5,"")</f>
        <v/>
      </c>
      <c r="Z128" s="31"/>
      <c r="AA128" s="31"/>
      <c r="AB128" s="31"/>
      <c r="AC128" s="31"/>
      <c r="AD128" s="1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25">
      <c r="A129" s="1"/>
      <c r="B129" s="30" t="s">
        <v>141</v>
      </c>
      <c r="C129" s="27">
        <v>33.65284862</v>
      </c>
      <c r="D129" s="8">
        <v>1</v>
      </c>
      <c r="E129" s="16" t="s">
        <v>117</v>
      </c>
      <c r="F129" s="3" t="s">
        <v>360</v>
      </c>
      <c r="G129" s="9">
        <f>P129+$G$4</f>
        <v>43800.5</v>
      </c>
      <c r="H129" s="9">
        <f t="shared" si="10"/>
        <v>700</v>
      </c>
      <c r="I129" s="34">
        <f t="shared" si="14"/>
        <v>43800.5</v>
      </c>
      <c r="J129" s="29">
        <f t="shared" si="11"/>
        <v>24</v>
      </c>
      <c r="K129" s="29">
        <f>IF(H129=1,MAX(K$5:K128)+1,K128)</f>
        <v>5</v>
      </c>
      <c r="L129" s="24" t="str">
        <f>IF(K129=N$5,ROW()-ROW(L$5),"")</f>
        <v/>
      </c>
      <c r="M129" s="24" t="str">
        <f>IF(K129=N$5,IF(J129=1,1,M128+1),"")</f>
        <v/>
      </c>
      <c r="N129" s="33" t="str">
        <f>IF(K129=1,INDEX($C$6:$C$330,MATCH(J129,$M$6:$M$330,0),1),"")</f>
        <v/>
      </c>
      <c r="O129" s="4"/>
      <c r="P129" s="25">
        <v>4352.5</v>
      </c>
      <c r="Q129" s="28" t="s">
        <v>118</v>
      </c>
      <c r="R129" s="27">
        <v>34.951211559999997</v>
      </c>
      <c r="S129" s="36">
        <f>ABS(R129-C129)</f>
        <v>1.298362939999997</v>
      </c>
      <c r="T129" s="10"/>
      <c r="U129" s="29">
        <f>(P129-MIN($P$6:$P$330))/$U$5</f>
        <v>23.333333333333332</v>
      </c>
      <c r="V129" s="29">
        <f t="shared" si="12"/>
        <v>124</v>
      </c>
      <c r="W129" s="24">
        <f>IF(U129=0,MAX(W$5:W128)+1,0)</f>
        <v>0</v>
      </c>
      <c r="X129" s="24">
        <f t="shared" si="13"/>
        <v>5</v>
      </c>
      <c r="Y129" s="31" t="str">
        <f>IF(ROW()-$Y$5&lt;=$X$5,ROW()-$Y$5,"")</f>
        <v/>
      </c>
      <c r="Z129" s="31"/>
      <c r="AA129" s="31"/>
      <c r="AB129" s="31"/>
      <c r="AC129" s="31"/>
      <c r="AD129" s="1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25">
      <c r="A130" s="1"/>
      <c r="B130" s="30" t="s">
        <v>142</v>
      </c>
      <c r="C130" s="27">
        <v>33.690121089999998</v>
      </c>
      <c r="D130" s="8">
        <v>1</v>
      </c>
      <c r="E130" s="16" t="s">
        <v>117</v>
      </c>
      <c r="F130" s="3" t="s">
        <v>360</v>
      </c>
      <c r="G130" s="9">
        <f>P130+$G$4</f>
        <v>43831.5</v>
      </c>
      <c r="H130" s="9">
        <f t="shared" si="10"/>
        <v>731</v>
      </c>
      <c r="I130" s="34">
        <f t="shared" si="14"/>
        <v>43831.5</v>
      </c>
      <c r="J130" s="29">
        <f t="shared" si="11"/>
        <v>25</v>
      </c>
      <c r="K130" s="29">
        <f>IF(H130=1,MAX(K$5:K129)+1,K129)</f>
        <v>5</v>
      </c>
      <c r="L130" s="24" t="str">
        <f>IF(K130=N$5,ROW()-ROW(L$5),"")</f>
        <v/>
      </c>
      <c r="M130" s="24" t="str">
        <f>IF(K130=N$5,IF(J130=1,1,M129+1),"")</f>
        <v/>
      </c>
      <c r="N130" s="33" t="str">
        <f>IF(K130=1,INDEX($C$6:$C$330,MATCH(J130,$M$6:$M$330,0),1),"")</f>
        <v/>
      </c>
      <c r="O130" s="4"/>
      <c r="P130" s="25">
        <v>4383.5</v>
      </c>
      <c r="Q130" s="28" t="s">
        <v>118</v>
      </c>
      <c r="R130" s="27">
        <v>34.741976639999997</v>
      </c>
      <c r="S130" s="36">
        <f>ABS(R130-C130)</f>
        <v>1.0518555499999991</v>
      </c>
      <c r="T130" s="10"/>
      <c r="U130" s="29">
        <f>(P130-MIN($P$6:$P$330))/$U$5</f>
        <v>24.366666666666667</v>
      </c>
      <c r="V130" s="29">
        <f t="shared" si="12"/>
        <v>125</v>
      </c>
      <c r="W130" s="24">
        <f>IF(U130=0,MAX(W$5:W129)+1,0)</f>
        <v>0</v>
      </c>
      <c r="X130" s="24">
        <f t="shared" si="13"/>
        <v>5</v>
      </c>
      <c r="Y130" s="31" t="str">
        <f>IF(ROW()-$Y$5&lt;=$X$5,ROW()-$Y$5,"")</f>
        <v/>
      </c>
      <c r="Z130" s="31"/>
      <c r="AA130" s="31"/>
      <c r="AB130" s="31"/>
      <c r="AC130" s="31"/>
      <c r="AD130" s="1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25">
      <c r="A131" s="1"/>
      <c r="B131" s="30" t="s">
        <v>143</v>
      </c>
      <c r="C131" s="27">
        <v>34.239559319999998</v>
      </c>
      <c r="D131" s="8">
        <v>1</v>
      </c>
      <c r="E131" s="16" t="s">
        <v>144</v>
      </c>
      <c r="F131" s="3" t="s">
        <v>360</v>
      </c>
      <c r="G131" s="9">
        <f>P131+$G$4</f>
        <v>43100.5</v>
      </c>
      <c r="H131" s="9">
        <f t="shared" si="10"/>
        <v>1</v>
      </c>
      <c r="I131" s="34">
        <f t="shared" si="14"/>
        <v>43100.5</v>
      </c>
      <c r="J131" s="29">
        <f t="shared" si="11"/>
        <v>1</v>
      </c>
      <c r="K131" s="29">
        <f>IF(H131=1,MAX(K$5:K130)+1,K130)</f>
        <v>6</v>
      </c>
      <c r="L131" s="24" t="str">
        <f>IF(K131=N$5,ROW()-ROW(L$5),"")</f>
        <v/>
      </c>
      <c r="M131" s="24" t="str">
        <f>IF(K131=N$5,IF(J131=1,1,M130+1),"")</f>
        <v/>
      </c>
      <c r="N131" s="33" t="str">
        <f>IF(K131=1,INDEX($C$6:$C$330,MATCH(J131,$M$6:$M$330,0),1),"")</f>
        <v/>
      </c>
      <c r="O131" s="4"/>
      <c r="P131" s="25">
        <v>3652.5</v>
      </c>
      <c r="Q131" s="28" t="s">
        <v>145</v>
      </c>
      <c r="R131" s="27">
        <v>35.197115889999999</v>
      </c>
      <c r="S131" s="36">
        <f>ABS(R131-C131)</f>
        <v>0.95755657000000127</v>
      </c>
      <c r="T131" s="10"/>
      <c r="U131" s="29">
        <f>(P131-MIN($P$6:$P$330))/$U$5</f>
        <v>0</v>
      </c>
      <c r="V131" s="29">
        <f t="shared" si="12"/>
        <v>126</v>
      </c>
      <c r="W131" s="24">
        <f>IF(U131=0,MAX(W$5:W130)+1,0)</f>
        <v>6</v>
      </c>
      <c r="X131" s="24">
        <f t="shared" si="13"/>
        <v>6</v>
      </c>
      <c r="Y131" s="31" t="str">
        <f>IF(ROW()-$Y$5&lt;=$X$5,ROW()-$Y$5,"")</f>
        <v/>
      </c>
      <c r="Z131" s="31"/>
      <c r="AA131" s="31"/>
      <c r="AB131" s="31"/>
      <c r="AC131" s="31"/>
      <c r="AD131" s="1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25">
      <c r="A132" s="1"/>
      <c r="B132" s="30" t="s">
        <v>146</v>
      </c>
      <c r="C132" s="27">
        <v>34.205825109999999</v>
      </c>
      <c r="D132" s="8">
        <v>1</v>
      </c>
      <c r="E132" s="16" t="s">
        <v>144</v>
      </c>
      <c r="F132" s="3" t="s">
        <v>360</v>
      </c>
      <c r="G132" s="9">
        <f>P132+$G$4</f>
        <v>43131.5</v>
      </c>
      <c r="H132" s="9">
        <f t="shared" si="10"/>
        <v>31</v>
      </c>
      <c r="I132" s="34">
        <f t="shared" si="14"/>
        <v>43131.5</v>
      </c>
      <c r="J132" s="29">
        <f t="shared" si="11"/>
        <v>2</v>
      </c>
      <c r="K132" s="29">
        <f>IF(H132=1,MAX(K$5:K131)+1,K131)</f>
        <v>6</v>
      </c>
      <c r="L132" s="24" t="str">
        <f>IF(K132=N$5,ROW()-ROW(L$5),"")</f>
        <v/>
      </c>
      <c r="M132" s="24" t="str">
        <f>IF(K132=N$5,IF(J132=1,1,M131+1),"")</f>
        <v/>
      </c>
      <c r="N132" s="33" t="str">
        <f>IF(K132=1,INDEX($C$6:$C$330,MATCH(J132,$M$6:$M$330,0),1),"")</f>
        <v/>
      </c>
      <c r="O132" s="4"/>
      <c r="P132" s="25">
        <v>3683.5</v>
      </c>
      <c r="Q132" s="28" t="s">
        <v>145</v>
      </c>
      <c r="R132" s="27">
        <v>35.091972499999997</v>
      </c>
      <c r="S132" s="36">
        <f>ABS(R132-C132)</f>
        <v>0.88614738999999787</v>
      </c>
      <c r="T132" s="10"/>
      <c r="U132" s="29">
        <f>(P132-MIN($P$6:$P$330))/$U$5</f>
        <v>1.0333333333333334</v>
      </c>
      <c r="V132" s="29">
        <f t="shared" si="12"/>
        <v>127</v>
      </c>
      <c r="W132" s="24">
        <f>IF(U132=0,MAX(W$5:W131)+1,0)</f>
        <v>0</v>
      </c>
      <c r="X132" s="24">
        <f t="shared" si="13"/>
        <v>6</v>
      </c>
      <c r="Y132" s="31" t="str">
        <f>IF(ROW()-$Y$5&lt;=$X$5,ROW()-$Y$5,"")</f>
        <v/>
      </c>
      <c r="Z132" s="31"/>
      <c r="AA132" s="31"/>
      <c r="AB132" s="31"/>
      <c r="AC132" s="31"/>
      <c r="AD132" s="1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25">
      <c r="A133" s="1"/>
      <c r="B133" s="30" t="s">
        <v>147</v>
      </c>
      <c r="C133" s="27">
        <v>34.240510919999998</v>
      </c>
      <c r="D133" s="8">
        <v>1</v>
      </c>
      <c r="E133" s="16" t="s">
        <v>144</v>
      </c>
      <c r="F133" s="3" t="s">
        <v>360</v>
      </c>
      <c r="G133" s="9">
        <f>P133+$G$4</f>
        <v>43160.5</v>
      </c>
      <c r="H133" s="9">
        <f t="shared" si="10"/>
        <v>60</v>
      </c>
      <c r="I133" s="34">
        <f t="shared" si="14"/>
        <v>43160.5</v>
      </c>
      <c r="J133" s="29">
        <f t="shared" si="11"/>
        <v>3</v>
      </c>
      <c r="K133" s="29">
        <f>IF(H133=1,MAX(K$5:K132)+1,K132)</f>
        <v>6</v>
      </c>
      <c r="L133" s="24" t="str">
        <f>IF(K133=N$5,ROW()-ROW(L$5),"")</f>
        <v/>
      </c>
      <c r="M133" s="24" t="str">
        <f>IF(K133=N$5,IF(J133=1,1,M132+1),"")</f>
        <v/>
      </c>
      <c r="N133" s="33" t="str">
        <f>IF(K133=1,INDEX($C$6:$C$330,MATCH(J133,$M$6:$M$330,0),1),"")</f>
        <v/>
      </c>
      <c r="O133" s="4"/>
      <c r="P133" s="25">
        <v>3712.5</v>
      </c>
      <c r="Q133" s="28" t="s">
        <v>145</v>
      </c>
      <c r="R133" s="27">
        <v>35.069084779999997</v>
      </c>
      <c r="S133" s="36">
        <f>ABS(R133-C133)</f>
        <v>0.82857385999999877</v>
      </c>
      <c r="T133" s="10"/>
      <c r="U133" s="29">
        <f>(P133-MIN($P$6:$P$330))/$U$5</f>
        <v>2</v>
      </c>
      <c r="V133" s="29">
        <f t="shared" si="12"/>
        <v>128</v>
      </c>
      <c r="W133" s="24">
        <f>IF(U133=0,MAX(W$5:W132)+1,0)</f>
        <v>0</v>
      </c>
      <c r="X133" s="24">
        <f t="shared" si="13"/>
        <v>6</v>
      </c>
      <c r="Y133" s="31" t="str">
        <f>IF(ROW()-$Y$5&lt;=$X$5,ROW()-$Y$5,"")</f>
        <v/>
      </c>
      <c r="Z133" s="31"/>
      <c r="AA133" s="31"/>
      <c r="AB133" s="31"/>
      <c r="AC133" s="31"/>
      <c r="AD133" s="1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25">
      <c r="A134" s="1"/>
      <c r="B134" s="30" t="s">
        <v>148</v>
      </c>
      <c r="C134" s="27">
        <v>34.303633920000003</v>
      </c>
      <c r="D134" s="8">
        <v>1</v>
      </c>
      <c r="E134" s="16" t="s">
        <v>144</v>
      </c>
      <c r="F134" s="3" t="s">
        <v>360</v>
      </c>
      <c r="G134" s="9">
        <f>P134+$G$4</f>
        <v>43191.5</v>
      </c>
      <c r="H134" s="9">
        <f t="shared" si="10"/>
        <v>91</v>
      </c>
      <c r="I134" s="34">
        <f t="shared" si="14"/>
        <v>43191.5</v>
      </c>
      <c r="J134" s="29">
        <f t="shared" si="11"/>
        <v>4</v>
      </c>
      <c r="K134" s="29">
        <f>IF(H134=1,MAX(K$5:K133)+1,K133)</f>
        <v>6</v>
      </c>
      <c r="L134" s="24" t="str">
        <f>IF(K134=N$5,ROW()-ROW(L$5),"")</f>
        <v/>
      </c>
      <c r="M134" s="24" t="str">
        <f>IF(K134=N$5,IF(J134=1,1,M133+1),"")</f>
        <v/>
      </c>
      <c r="N134" s="33" t="str">
        <f>IF(K134=1,INDEX($C$6:$C$330,MATCH(J134,$M$6:$M$330,0),1),"")</f>
        <v/>
      </c>
      <c r="O134" s="4"/>
      <c r="P134" s="25">
        <v>3743.5</v>
      </c>
      <c r="Q134" s="28" t="s">
        <v>145</v>
      </c>
      <c r="R134" s="27">
        <v>35.083822859999998</v>
      </c>
      <c r="S134" s="36">
        <f>ABS(R134-C134)</f>
        <v>0.78018893999999506</v>
      </c>
      <c r="T134" s="10"/>
      <c r="U134" s="29">
        <f>(P134-MIN($P$6:$P$330))/$U$5</f>
        <v>3.0333333333333332</v>
      </c>
      <c r="V134" s="29">
        <f t="shared" si="12"/>
        <v>129</v>
      </c>
      <c r="W134" s="24">
        <f>IF(U134=0,MAX(W$5:W133)+1,0)</f>
        <v>0</v>
      </c>
      <c r="X134" s="24">
        <f t="shared" si="13"/>
        <v>6</v>
      </c>
      <c r="Y134" s="31" t="str">
        <f>IF(ROW()-$Y$5&lt;=$X$5,ROW()-$Y$5,"")</f>
        <v/>
      </c>
      <c r="Z134" s="31"/>
      <c r="AA134" s="31"/>
      <c r="AB134" s="31"/>
      <c r="AC134" s="31"/>
      <c r="AD134" s="1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25">
      <c r="A135" s="1"/>
      <c r="B135" s="30" t="s">
        <v>149</v>
      </c>
      <c r="C135" s="27">
        <v>34.354764400000001</v>
      </c>
      <c r="D135" s="8">
        <v>1</v>
      </c>
      <c r="E135" s="16" t="s">
        <v>144</v>
      </c>
      <c r="F135" s="3" t="s">
        <v>360</v>
      </c>
      <c r="G135" s="9">
        <f>P135+$G$4</f>
        <v>43221.5</v>
      </c>
      <c r="H135" s="9">
        <f t="shared" ref="H135:H198" si="15">IF(P135-MIN($P$6:$P$330)=0,1,P135-MIN($P$6:$P$330))</f>
        <v>121</v>
      </c>
      <c r="I135" s="34">
        <f t="shared" si="14"/>
        <v>43221.5</v>
      </c>
      <c r="J135" s="29">
        <f t="shared" ref="J135:J198" si="16">IF(H135=1,1,J134+1)</f>
        <v>5</v>
      </c>
      <c r="K135" s="29">
        <f>IF(H135=1,MAX(K$5:K134)+1,K134)</f>
        <v>6</v>
      </c>
      <c r="L135" s="24" t="str">
        <f>IF(K135=N$5,ROW()-ROW(L$5),"")</f>
        <v/>
      </c>
      <c r="M135" s="24" t="str">
        <f>IF(K135=N$5,IF(J135=1,1,M134+1),"")</f>
        <v/>
      </c>
      <c r="N135" s="33" t="str">
        <f>IF(K135=1,INDEX($C$6:$C$330,MATCH(J135,$M$6:$M$330,0),1),"")</f>
        <v/>
      </c>
      <c r="O135" s="4"/>
      <c r="P135" s="25">
        <v>3773.5</v>
      </c>
      <c r="Q135" s="28" t="s">
        <v>145</v>
      </c>
      <c r="R135" s="27">
        <v>35.140756959999997</v>
      </c>
      <c r="S135" s="36">
        <f>ABS(R135-C135)</f>
        <v>0.78599255999999684</v>
      </c>
      <c r="T135" s="10"/>
      <c r="U135" s="29">
        <f>(P135-MIN($P$6:$P$330))/$U$5</f>
        <v>4.0333333333333332</v>
      </c>
      <c r="V135" s="29">
        <f t="shared" si="12"/>
        <v>130</v>
      </c>
      <c r="W135" s="24">
        <f>IF(U135=0,MAX(W$5:W134)+1,0)</f>
        <v>0</v>
      </c>
      <c r="X135" s="24">
        <f t="shared" si="13"/>
        <v>6</v>
      </c>
      <c r="Y135" s="31" t="str">
        <f>IF(ROW()-$Y$5&lt;=$X$5,ROW()-$Y$5,"")</f>
        <v/>
      </c>
      <c r="Z135" s="31"/>
      <c r="AA135" s="31"/>
      <c r="AB135" s="31"/>
      <c r="AC135" s="31"/>
      <c r="AD135" s="1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25">
      <c r="A136" s="1"/>
      <c r="B136" s="30" t="s">
        <v>150</v>
      </c>
      <c r="C136" s="27">
        <v>34.368288110000002</v>
      </c>
      <c r="D136" s="8">
        <v>1</v>
      </c>
      <c r="E136" s="16" t="s">
        <v>144</v>
      </c>
      <c r="F136" s="3" t="s">
        <v>360</v>
      </c>
      <c r="G136" s="9">
        <f>P136+$G$4</f>
        <v>43252.5</v>
      </c>
      <c r="H136" s="9">
        <f t="shared" si="15"/>
        <v>152</v>
      </c>
      <c r="I136" s="34">
        <f t="shared" si="14"/>
        <v>43252.5</v>
      </c>
      <c r="J136" s="29">
        <f t="shared" si="16"/>
        <v>6</v>
      </c>
      <c r="K136" s="29">
        <f>IF(H136=1,MAX(K$5:K135)+1,K135)</f>
        <v>6</v>
      </c>
      <c r="L136" s="24" t="str">
        <f>IF(K136=N$5,ROW()-ROW(L$5),"")</f>
        <v/>
      </c>
      <c r="M136" s="24" t="str">
        <f>IF(K136=N$5,IF(J136=1,1,M135+1),"")</f>
        <v/>
      </c>
      <c r="N136" s="33" t="str">
        <f>IF(K136=1,INDEX($C$6:$C$330,MATCH(J136,$M$6:$M$330,0),1),"")</f>
        <v/>
      </c>
      <c r="O136" s="4"/>
      <c r="P136" s="25">
        <v>3804.5</v>
      </c>
      <c r="Q136" s="28" t="s">
        <v>145</v>
      </c>
      <c r="R136" s="27">
        <v>35.183333040000001</v>
      </c>
      <c r="S136" s="36">
        <f>ABS(R136-C136)</f>
        <v>0.81504492999999911</v>
      </c>
      <c r="T136" s="10"/>
      <c r="U136" s="29">
        <f>(P136-MIN($P$6:$P$330))/$U$5</f>
        <v>5.0666666666666664</v>
      </c>
      <c r="V136" s="29">
        <f t="shared" ref="V136:V199" si="17">V135+1</f>
        <v>131</v>
      </c>
      <c r="W136" s="24">
        <f>IF(U136=0,MAX(W$5:W135)+1,0)</f>
        <v>0</v>
      </c>
      <c r="X136" s="24">
        <f t="shared" ref="X136:X199" si="18">IF(W136=0,X135,W136)</f>
        <v>6</v>
      </c>
      <c r="Y136" s="31" t="str">
        <f>IF(ROW()-$Y$5&lt;=$X$5,ROW()-$Y$5,"")</f>
        <v/>
      </c>
      <c r="Z136" s="31"/>
      <c r="AA136" s="31"/>
      <c r="AB136" s="31"/>
      <c r="AC136" s="31"/>
      <c r="AD136" s="1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25">
      <c r="A137" s="1"/>
      <c r="B137" s="30" t="s">
        <v>151</v>
      </c>
      <c r="C137" s="27">
        <v>34.330070429999999</v>
      </c>
      <c r="D137" s="8">
        <v>1</v>
      </c>
      <c r="E137" s="16" t="s">
        <v>144</v>
      </c>
      <c r="F137" s="3" t="s">
        <v>360</v>
      </c>
      <c r="G137" s="9">
        <f>P137+$G$4</f>
        <v>43282.5</v>
      </c>
      <c r="H137" s="9">
        <f t="shared" si="15"/>
        <v>182</v>
      </c>
      <c r="I137" s="34">
        <f t="shared" si="14"/>
        <v>43282.5</v>
      </c>
      <c r="J137" s="29">
        <f t="shared" si="16"/>
        <v>7</v>
      </c>
      <c r="K137" s="29">
        <f>IF(H137=1,MAX(K$5:K136)+1,K136)</f>
        <v>6</v>
      </c>
      <c r="L137" s="24" t="str">
        <f>IF(K137=N$5,ROW()-ROW(L$5),"")</f>
        <v/>
      </c>
      <c r="M137" s="24" t="str">
        <f>IF(K137=N$5,IF(J137=1,1,M136+1),"")</f>
        <v/>
      </c>
      <c r="N137" s="33" t="str">
        <f>IF(K137=1,INDEX($C$6:$C$330,MATCH(J137,$M$6:$M$330,0),1),"")</f>
        <v/>
      </c>
      <c r="O137" s="4"/>
      <c r="P137" s="25">
        <v>3834.5</v>
      </c>
      <c r="Q137" s="28" t="s">
        <v>145</v>
      </c>
      <c r="R137" s="27">
        <v>35.169986799999997</v>
      </c>
      <c r="S137" s="36">
        <f>ABS(R137-C137)</f>
        <v>0.83991636999999741</v>
      </c>
      <c r="T137" s="10"/>
      <c r="U137" s="29">
        <f>(P137-MIN($P$6:$P$330))/$U$5</f>
        <v>6.0666666666666664</v>
      </c>
      <c r="V137" s="29">
        <f t="shared" si="17"/>
        <v>132</v>
      </c>
      <c r="W137" s="24">
        <f>IF(U137=0,MAX(W$5:W136)+1,0)</f>
        <v>0</v>
      </c>
      <c r="X137" s="24">
        <f t="shared" si="18"/>
        <v>6</v>
      </c>
      <c r="Y137" s="31" t="str">
        <f>IF(ROW()-$Y$5&lt;=$X$5,ROW()-$Y$5,"")</f>
        <v/>
      </c>
      <c r="Z137" s="31"/>
      <c r="AA137" s="31"/>
      <c r="AB137" s="31"/>
      <c r="AC137" s="31"/>
      <c r="AD137" s="1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25">
      <c r="A138" s="1"/>
      <c r="B138" s="30" t="s">
        <v>152</v>
      </c>
      <c r="C138" s="27">
        <v>34.237273459999997</v>
      </c>
      <c r="D138" s="8">
        <v>1</v>
      </c>
      <c r="E138" s="16" t="s">
        <v>144</v>
      </c>
      <c r="F138" s="3" t="s">
        <v>360</v>
      </c>
      <c r="G138" s="9">
        <f>P138+$G$4</f>
        <v>43313.5</v>
      </c>
      <c r="H138" s="9">
        <f t="shared" si="15"/>
        <v>213</v>
      </c>
      <c r="I138" s="34">
        <f t="shared" si="14"/>
        <v>43313.5</v>
      </c>
      <c r="J138" s="29">
        <f t="shared" si="16"/>
        <v>8</v>
      </c>
      <c r="K138" s="29">
        <f>IF(H138=1,MAX(K$5:K137)+1,K137)</f>
        <v>6</v>
      </c>
      <c r="L138" s="24" t="str">
        <f>IF(K138=N$5,ROW()-ROW(L$5),"")</f>
        <v/>
      </c>
      <c r="M138" s="24" t="str">
        <f>IF(K138=N$5,IF(J138=1,1,M137+1),"")</f>
        <v/>
      </c>
      <c r="N138" s="33" t="str">
        <f>IF(K138=1,INDEX($C$6:$C$330,MATCH(J138,$M$6:$M$330,0),1),"")</f>
        <v/>
      </c>
      <c r="O138" s="4"/>
      <c r="P138" s="25">
        <v>3865.5</v>
      </c>
      <c r="Q138" s="28" t="s">
        <v>145</v>
      </c>
      <c r="R138" s="27">
        <v>35.138772330000002</v>
      </c>
      <c r="S138" s="36">
        <f>ABS(R138-C138)</f>
        <v>0.90149887000000462</v>
      </c>
      <c r="T138" s="10"/>
      <c r="U138" s="29">
        <f>(P138-MIN($P$6:$P$330))/$U$5</f>
        <v>7.1</v>
      </c>
      <c r="V138" s="29">
        <f t="shared" si="17"/>
        <v>133</v>
      </c>
      <c r="W138" s="24">
        <f>IF(U138=0,MAX(W$5:W137)+1,0)</f>
        <v>0</v>
      </c>
      <c r="X138" s="24">
        <f t="shared" si="18"/>
        <v>6</v>
      </c>
      <c r="Y138" s="31" t="str">
        <f>IF(ROW()-$Y$5&lt;=$X$5,ROW()-$Y$5,"")</f>
        <v/>
      </c>
      <c r="Z138" s="31"/>
      <c r="AA138" s="31"/>
      <c r="AB138" s="31"/>
      <c r="AC138" s="31"/>
      <c r="AD138" s="1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25">
      <c r="A139" s="1"/>
      <c r="B139" s="30" t="s">
        <v>153</v>
      </c>
      <c r="C139" s="27">
        <v>34.113286389999999</v>
      </c>
      <c r="D139" s="8">
        <v>1</v>
      </c>
      <c r="E139" s="16" t="s">
        <v>144</v>
      </c>
      <c r="F139" s="3" t="s">
        <v>360</v>
      </c>
      <c r="G139" s="9">
        <f>P139+$G$4</f>
        <v>43344.5</v>
      </c>
      <c r="H139" s="9">
        <f t="shared" si="15"/>
        <v>244</v>
      </c>
      <c r="I139" s="34">
        <f t="shared" si="14"/>
        <v>43344.5</v>
      </c>
      <c r="J139" s="29">
        <f t="shared" si="16"/>
        <v>9</v>
      </c>
      <c r="K139" s="29">
        <f>IF(H139=1,MAX(K$5:K138)+1,K138)</f>
        <v>6</v>
      </c>
      <c r="L139" s="24" t="str">
        <f>IF(K139=N$5,ROW()-ROW(L$5),"")</f>
        <v/>
      </c>
      <c r="M139" s="24" t="str">
        <f>IF(K139=N$5,IF(J139=1,1,M138+1),"")</f>
        <v/>
      </c>
      <c r="N139" s="33" t="str">
        <f>IF(K139=1,INDEX($C$6:$C$330,MATCH(J139,$M$6:$M$330,0),1),"")</f>
        <v/>
      </c>
      <c r="O139" s="4"/>
      <c r="P139" s="25">
        <v>3896.5</v>
      </c>
      <c r="Q139" s="28" t="s">
        <v>145</v>
      </c>
      <c r="R139" s="27">
        <v>35.084503720000001</v>
      </c>
      <c r="S139" s="36">
        <f>ABS(R139-C139)</f>
        <v>0.97121733000000177</v>
      </c>
      <c r="T139" s="10"/>
      <c r="U139" s="29">
        <f>(P139-MIN($P$6:$P$330))/$U$5</f>
        <v>8.1333333333333329</v>
      </c>
      <c r="V139" s="29">
        <f t="shared" si="17"/>
        <v>134</v>
      </c>
      <c r="W139" s="24">
        <f>IF(U139=0,MAX(W$5:W138)+1,0)</f>
        <v>0</v>
      </c>
      <c r="X139" s="24">
        <f t="shared" si="18"/>
        <v>6</v>
      </c>
      <c r="Y139" s="31" t="str">
        <f>IF(ROW()-$Y$5&lt;=$X$5,ROW()-$Y$5,"")</f>
        <v/>
      </c>
      <c r="Z139" s="31"/>
      <c r="AA139" s="31"/>
      <c r="AB139" s="31"/>
      <c r="AC139" s="31"/>
      <c r="AD139" s="1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25">
      <c r="A140" s="1"/>
      <c r="B140" s="30" t="s">
        <v>154</v>
      </c>
      <c r="C140" s="27">
        <v>33.989117749999998</v>
      </c>
      <c r="D140" s="8">
        <v>1</v>
      </c>
      <c r="E140" s="16" t="s">
        <v>144</v>
      </c>
      <c r="F140" s="3" t="s">
        <v>360</v>
      </c>
      <c r="G140" s="9">
        <f>P140+$G$4</f>
        <v>43374.5</v>
      </c>
      <c r="H140" s="9">
        <f t="shared" si="15"/>
        <v>274</v>
      </c>
      <c r="I140" s="34">
        <f t="shared" si="14"/>
        <v>43374.5</v>
      </c>
      <c r="J140" s="29">
        <f t="shared" si="16"/>
        <v>10</v>
      </c>
      <c r="K140" s="29">
        <f>IF(H140=1,MAX(K$5:K139)+1,K139)</f>
        <v>6</v>
      </c>
      <c r="L140" s="24" t="str">
        <f>IF(K140=N$5,ROW()-ROW(L$5),"")</f>
        <v/>
      </c>
      <c r="M140" s="24" t="str">
        <f>IF(K140=N$5,IF(J140=1,1,M139+1),"")</f>
        <v/>
      </c>
      <c r="N140" s="33" t="str">
        <f>IF(K140=1,INDEX($C$6:$C$330,MATCH(J140,$M$6:$M$330,0),1),"")</f>
        <v/>
      </c>
      <c r="O140" s="4"/>
      <c r="P140" s="25">
        <v>3926.5</v>
      </c>
      <c r="Q140" s="28" t="s">
        <v>145</v>
      </c>
      <c r="R140" s="27">
        <v>34.961697119999997</v>
      </c>
      <c r="S140" s="36">
        <f>ABS(R140-C140)</f>
        <v>0.97257936999999828</v>
      </c>
      <c r="T140" s="10"/>
      <c r="U140" s="29">
        <f>(P140-MIN($P$6:$P$330))/$U$5</f>
        <v>9.1333333333333329</v>
      </c>
      <c r="V140" s="29">
        <f t="shared" si="17"/>
        <v>135</v>
      </c>
      <c r="W140" s="24">
        <f>IF(U140=0,MAX(W$5:W139)+1,0)</f>
        <v>0</v>
      </c>
      <c r="X140" s="24">
        <f t="shared" si="18"/>
        <v>6</v>
      </c>
      <c r="Y140" s="31" t="str">
        <f>IF(ROW()-$Y$5&lt;=$X$5,ROW()-$Y$5,"")</f>
        <v/>
      </c>
      <c r="Z140" s="31"/>
      <c r="AA140" s="31"/>
      <c r="AB140" s="31"/>
      <c r="AC140" s="31"/>
      <c r="AD140" s="1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25">
      <c r="A141" s="1"/>
      <c r="B141" s="30" t="s">
        <v>155</v>
      </c>
      <c r="C141" s="27">
        <v>33.888053499999998</v>
      </c>
      <c r="D141" s="8">
        <v>1</v>
      </c>
      <c r="E141" s="16" t="s">
        <v>144</v>
      </c>
      <c r="F141" s="3" t="s">
        <v>360</v>
      </c>
      <c r="G141" s="9">
        <f>P141+$G$4</f>
        <v>43405.5</v>
      </c>
      <c r="H141" s="9">
        <f t="shared" si="15"/>
        <v>305</v>
      </c>
      <c r="I141" s="34">
        <f t="shared" si="14"/>
        <v>43405.5</v>
      </c>
      <c r="J141" s="29">
        <f t="shared" si="16"/>
        <v>11</v>
      </c>
      <c r="K141" s="29">
        <f>IF(H141=1,MAX(K$5:K140)+1,K140)</f>
        <v>6</v>
      </c>
      <c r="L141" s="24" t="str">
        <f>IF(K141=N$5,ROW()-ROW(L$5),"")</f>
        <v/>
      </c>
      <c r="M141" s="24" t="str">
        <f>IF(K141=N$5,IF(J141=1,1,M140+1),"")</f>
        <v/>
      </c>
      <c r="N141" s="33" t="str">
        <f>IF(K141=1,INDEX($C$6:$C$330,MATCH(J141,$M$6:$M$330,0),1),"")</f>
        <v/>
      </c>
      <c r="O141" s="4"/>
      <c r="P141" s="25">
        <v>3957.5</v>
      </c>
      <c r="Q141" s="28" t="s">
        <v>145</v>
      </c>
      <c r="R141" s="27">
        <v>34.838711310000001</v>
      </c>
      <c r="S141" s="36">
        <f>ABS(R141-C141)</f>
        <v>0.95065781000000271</v>
      </c>
      <c r="T141" s="10"/>
      <c r="U141" s="29">
        <f>(P141-MIN($P$6:$P$330))/$U$5</f>
        <v>10.166666666666666</v>
      </c>
      <c r="V141" s="29">
        <f t="shared" si="17"/>
        <v>136</v>
      </c>
      <c r="W141" s="24">
        <f>IF(U141=0,MAX(W$5:W140)+1,0)</f>
        <v>0</v>
      </c>
      <c r="X141" s="24">
        <f t="shared" si="18"/>
        <v>6</v>
      </c>
      <c r="Y141" s="31" t="str">
        <f>IF(ROW()-$Y$5&lt;=$X$5,ROW()-$Y$5,"")</f>
        <v/>
      </c>
      <c r="Z141" s="31"/>
      <c r="AA141" s="31"/>
      <c r="AB141" s="31"/>
      <c r="AC141" s="31"/>
      <c r="AD141" s="1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25">
      <c r="A142" s="1"/>
      <c r="B142" s="30" t="s">
        <v>156</v>
      </c>
      <c r="C142" s="27">
        <v>33.83112071</v>
      </c>
      <c r="D142" s="8">
        <v>1</v>
      </c>
      <c r="E142" s="16" t="s">
        <v>144</v>
      </c>
      <c r="F142" s="3" t="s">
        <v>360</v>
      </c>
      <c r="G142" s="9">
        <f>P142+$G$4</f>
        <v>43435.5</v>
      </c>
      <c r="H142" s="9">
        <f t="shared" si="15"/>
        <v>335</v>
      </c>
      <c r="I142" s="34">
        <f t="shared" si="14"/>
        <v>43435.5</v>
      </c>
      <c r="J142" s="29">
        <f t="shared" si="16"/>
        <v>12</v>
      </c>
      <c r="K142" s="29">
        <f>IF(H142=1,MAX(K$5:K141)+1,K141)</f>
        <v>6</v>
      </c>
      <c r="L142" s="24" t="str">
        <f>IF(K142=N$5,ROW()-ROW(L$5),"")</f>
        <v/>
      </c>
      <c r="M142" s="24" t="str">
        <f>IF(K142=N$5,IF(J142=1,1,M141+1),"")</f>
        <v/>
      </c>
      <c r="N142" s="33" t="str">
        <f>IF(K142=1,INDEX($C$6:$C$330,MATCH(J142,$M$6:$M$330,0),1),"")</f>
        <v/>
      </c>
      <c r="O142" s="4"/>
      <c r="P142" s="25">
        <v>3987.5</v>
      </c>
      <c r="Q142" s="28" t="s">
        <v>145</v>
      </c>
      <c r="R142" s="27">
        <v>34.719630199999997</v>
      </c>
      <c r="S142" s="36">
        <f>ABS(R142-C142)</f>
        <v>0.88850948999999702</v>
      </c>
      <c r="T142" s="10"/>
      <c r="U142" s="29">
        <f>(P142-MIN($P$6:$P$330))/$U$5</f>
        <v>11.166666666666666</v>
      </c>
      <c r="V142" s="29">
        <f t="shared" si="17"/>
        <v>137</v>
      </c>
      <c r="W142" s="24">
        <f>IF(U142=0,MAX(W$5:W141)+1,0)</f>
        <v>0</v>
      </c>
      <c r="X142" s="24">
        <f t="shared" si="18"/>
        <v>6</v>
      </c>
      <c r="Y142" s="31" t="str">
        <f>IF(ROW()-$Y$5&lt;=$X$5,ROW()-$Y$5,"")</f>
        <v/>
      </c>
      <c r="Z142" s="31"/>
      <c r="AA142" s="31"/>
      <c r="AB142" s="31"/>
      <c r="AC142" s="31"/>
      <c r="AD142" s="1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25">
      <c r="A143" s="1"/>
      <c r="B143" s="30" t="s">
        <v>157</v>
      </c>
      <c r="C143" s="27">
        <v>33.830545479999998</v>
      </c>
      <c r="D143" s="8">
        <v>1</v>
      </c>
      <c r="E143" s="16" t="s">
        <v>144</v>
      </c>
      <c r="F143" s="3" t="s">
        <v>360</v>
      </c>
      <c r="G143" s="9">
        <f>P143+$G$4</f>
        <v>43466.5</v>
      </c>
      <c r="H143" s="9">
        <f t="shared" si="15"/>
        <v>366</v>
      </c>
      <c r="I143" s="34">
        <f t="shared" si="14"/>
        <v>43466.5</v>
      </c>
      <c r="J143" s="29">
        <f t="shared" si="16"/>
        <v>13</v>
      </c>
      <c r="K143" s="29">
        <f>IF(H143=1,MAX(K$5:K142)+1,K142)</f>
        <v>6</v>
      </c>
      <c r="L143" s="24" t="str">
        <f>IF(K143=N$5,ROW()-ROW(L$5),"")</f>
        <v/>
      </c>
      <c r="M143" s="24" t="str">
        <f>IF(K143=N$5,IF(J143=1,1,M142+1),"")</f>
        <v/>
      </c>
      <c r="N143" s="33" t="str">
        <f>IF(K143=1,INDEX($C$6:$C$330,MATCH(J143,$M$6:$M$330,0),1),"")</f>
        <v/>
      </c>
      <c r="O143" s="4"/>
      <c r="P143" s="25">
        <v>4018.5</v>
      </c>
      <c r="Q143" s="28" t="s">
        <v>145</v>
      </c>
      <c r="R143" s="27">
        <v>34.629309239999998</v>
      </c>
      <c r="S143" s="36">
        <f>ABS(R143-C143)</f>
        <v>0.79876375999999993</v>
      </c>
      <c r="T143" s="10"/>
      <c r="U143" s="29">
        <f>(P143-MIN($P$6:$P$330))/$U$5</f>
        <v>12.2</v>
      </c>
      <c r="V143" s="29">
        <f t="shared" si="17"/>
        <v>138</v>
      </c>
      <c r="W143" s="24">
        <f>IF(U143=0,MAX(W$5:W142)+1,0)</f>
        <v>0</v>
      </c>
      <c r="X143" s="24">
        <f t="shared" si="18"/>
        <v>6</v>
      </c>
      <c r="Y143" s="31" t="str">
        <f>IF(ROW()-$Y$5&lt;=$X$5,ROW()-$Y$5,"")</f>
        <v/>
      </c>
      <c r="Z143" s="31"/>
      <c r="AA143" s="31"/>
      <c r="AB143" s="31"/>
      <c r="AC143" s="31"/>
      <c r="AD143" s="1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25">
      <c r="A144" s="1"/>
      <c r="B144" s="30" t="s">
        <v>158</v>
      </c>
      <c r="C144" s="27">
        <v>33.883325120000002</v>
      </c>
      <c r="D144" s="8">
        <v>1</v>
      </c>
      <c r="E144" s="16" t="s">
        <v>144</v>
      </c>
      <c r="F144" s="3" t="s">
        <v>360</v>
      </c>
      <c r="G144" s="9">
        <f>P144+$G$4</f>
        <v>43497.5</v>
      </c>
      <c r="H144" s="9">
        <f t="shared" si="15"/>
        <v>397</v>
      </c>
      <c r="I144" s="34">
        <f t="shared" si="14"/>
        <v>43497.5</v>
      </c>
      <c r="J144" s="29">
        <f t="shared" si="16"/>
        <v>14</v>
      </c>
      <c r="K144" s="29">
        <f>IF(H144=1,MAX(K$5:K143)+1,K143)</f>
        <v>6</v>
      </c>
      <c r="L144" s="24" t="str">
        <f>IF(K144=N$5,ROW()-ROW(L$5),"")</f>
        <v/>
      </c>
      <c r="M144" s="24" t="str">
        <f>IF(K144=N$5,IF(J144=1,1,M143+1),"")</f>
        <v/>
      </c>
      <c r="N144" s="33" t="str">
        <f>IF(K144=1,INDEX($C$6:$C$330,MATCH(J144,$M$6:$M$330,0),1),"")</f>
        <v/>
      </c>
      <c r="O144" s="4"/>
      <c r="P144" s="25">
        <v>4049.5</v>
      </c>
      <c r="Q144" s="28" t="s">
        <v>145</v>
      </c>
      <c r="R144" s="27">
        <v>34.605185419999998</v>
      </c>
      <c r="S144" s="36">
        <f>ABS(R144-C144)</f>
        <v>0.7218602999999959</v>
      </c>
      <c r="T144" s="10"/>
      <c r="U144" s="29">
        <f>(P144-MIN($P$6:$P$330))/$U$5</f>
        <v>13.233333333333333</v>
      </c>
      <c r="V144" s="29">
        <f t="shared" si="17"/>
        <v>139</v>
      </c>
      <c r="W144" s="24">
        <f>IF(U144=0,MAX(W$5:W143)+1,0)</f>
        <v>0</v>
      </c>
      <c r="X144" s="24">
        <f t="shared" si="18"/>
        <v>6</v>
      </c>
      <c r="Y144" s="31" t="str">
        <f>IF(ROW()-$Y$5&lt;=$X$5,ROW()-$Y$5,"")</f>
        <v/>
      </c>
      <c r="Z144" s="31"/>
      <c r="AA144" s="31"/>
      <c r="AB144" s="31"/>
      <c r="AC144" s="31"/>
      <c r="AD144" s="1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25">
      <c r="A145" s="1"/>
      <c r="B145" s="30" t="s">
        <v>159</v>
      </c>
      <c r="C145" s="27">
        <v>33.966004150000003</v>
      </c>
      <c r="D145" s="8">
        <v>1</v>
      </c>
      <c r="E145" s="16" t="s">
        <v>144</v>
      </c>
      <c r="F145" s="3" t="s">
        <v>360</v>
      </c>
      <c r="G145" s="9">
        <f>P145+$G$4</f>
        <v>43525.5</v>
      </c>
      <c r="H145" s="9">
        <f t="shared" si="15"/>
        <v>425</v>
      </c>
      <c r="I145" s="34">
        <f t="shared" si="14"/>
        <v>43525.5</v>
      </c>
      <c r="J145" s="29">
        <f t="shared" si="16"/>
        <v>15</v>
      </c>
      <c r="K145" s="29">
        <f>IF(H145=1,MAX(K$5:K144)+1,K144)</f>
        <v>6</v>
      </c>
      <c r="L145" s="24" t="str">
        <f>IF(K145=N$5,ROW()-ROW(L$5),"")</f>
        <v/>
      </c>
      <c r="M145" s="24" t="str">
        <f>IF(K145=N$5,IF(J145=1,1,M144+1),"")</f>
        <v/>
      </c>
      <c r="N145" s="33" t="str">
        <f>IF(K145=1,INDEX($C$6:$C$330,MATCH(J145,$M$6:$M$330,0),1),"")</f>
        <v/>
      </c>
      <c r="O145" s="4"/>
      <c r="P145" s="25">
        <v>4077.5</v>
      </c>
      <c r="Q145" s="28" t="s">
        <v>145</v>
      </c>
      <c r="R145" s="27">
        <v>34.650212410000002</v>
      </c>
      <c r="S145" s="36">
        <f>ABS(R145-C145)</f>
        <v>0.68420825999999835</v>
      </c>
      <c r="T145" s="10"/>
      <c r="U145" s="29">
        <f>(P145-MIN($P$6:$P$330))/$U$5</f>
        <v>14.166666666666666</v>
      </c>
      <c r="V145" s="29">
        <f t="shared" si="17"/>
        <v>140</v>
      </c>
      <c r="W145" s="24">
        <f>IF(U145=0,MAX(W$5:W144)+1,0)</f>
        <v>0</v>
      </c>
      <c r="X145" s="24">
        <f t="shared" si="18"/>
        <v>6</v>
      </c>
      <c r="Y145" s="31" t="str">
        <f>IF(ROW()-$Y$5&lt;=$X$5,ROW()-$Y$5,"")</f>
        <v/>
      </c>
      <c r="Z145" s="31"/>
      <c r="AA145" s="31"/>
      <c r="AB145" s="31"/>
      <c r="AC145" s="31"/>
      <c r="AD145" s="1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25">
      <c r="A146" s="1"/>
      <c r="B146" s="30" t="s">
        <v>160</v>
      </c>
      <c r="C146" s="27">
        <v>34.065968439999999</v>
      </c>
      <c r="D146" s="8">
        <v>1</v>
      </c>
      <c r="E146" s="16" t="s">
        <v>144</v>
      </c>
      <c r="F146" s="3" t="s">
        <v>360</v>
      </c>
      <c r="G146" s="9">
        <f>P146+$G$4</f>
        <v>43556.5</v>
      </c>
      <c r="H146" s="9">
        <f t="shared" si="15"/>
        <v>456</v>
      </c>
      <c r="I146" s="34">
        <f t="shared" si="14"/>
        <v>43556.5</v>
      </c>
      <c r="J146" s="29">
        <f t="shared" si="16"/>
        <v>16</v>
      </c>
      <c r="K146" s="29">
        <f>IF(H146=1,MAX(K$5:K145)+1,K145)</f>
        <v>6</v>
      </c>
      <c r="L146" s="24" t="str">
        <f>IF(K146=N$5,ROW()-ROW(L$5),"")</f>
        <v/>
      </c>
      <c r="M146" s="24" t="str">
        <f>IF(K146=N$5,IF(J146=1,1,M145+1),"")</f>
        <v/>
      </c>
      <c r="N146" s="33" t="str">
        <f>IF(K146=1,INDEX($C$6:$C$330,MATCH(J146,$M$6:$M$330,0),1),"")</f>
        <v/>
      </c>
      <c r="O146" s="4"/>
      <c r="P146" s="25">
        <v>4108.5</v>
      </c>
      <c r="Q146" s="28" t="s">
        <v>145</v>
      </c>
      <c r="R146" s="27">
        <v>34.73116461</v>
      </c>
      <c r="S146" s="36">
        <f>ABS(R146-C146)</f>
        <v>0.66519617000000153</v>
      </c>
      <c r="T146" s="10"/>
      <c r="U146" s="29">
        <f>(P146-MIN($P$6:$P$330))/$U$5</f>
        <v>15.2</v>
      </c>
      <c r="V146" s="29">
        <f t="shared" si="17"/>
        <v>141</v>
      </c>
      <c r="W146" s="24">
        <f>IF(U146=0,MAX(W$5:W145)+1,0)</f>
        <v>0</v>
      </c>
      <c r="X146" s="24">
        <f t="shared" si="18"/>
        <v>6</v>
      </c>
      <c r="Y146" s="31" t="str">
        <f>IF(ROW()-$Y$5&lt;=$X$5,ROW()-$Y$5,"")</f>
        <v/>
      </c>
      <c r="Z146" s="31"/>
      <c r="AA146" s="31"/>
      <c r="AB146" s="31"/>
      <c r="AC146" s="31"/>
      <c r="AD146" s="1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25">
      <c r="A147" s="1"/>
      <c r="B147" s="30" t="s">
        <v>161</v>
      </c>
      <c r="C147" s="27">
        <v>34.14144031</v>
      </c>
      <c r="D147" s="8">
        <v>1</v>
      </c>
      <c r="E147" s="16" t="s">
        <v>144</v>
      </c>
      <c r="F147" s="3" t="s">
        <v>360</v>
      </c>
      <c r="G147" s="9">
        <f>P147+$G$4</f>
        <v>43586.5</v>
      </c>
      <c r="H147" s="9">
        <f t="shared" si="15"/>
        <v>486</v>
      </c>
      <c r="I147" s="34">
        <f t="shared" si="14"/>
        <v>43586.5</v>
      </c>
      <c r="J147" s="29">
        <f t="shared" si="16"/>
        <v>17</v>
      </c>
      <c r="K147" s="29">
        <f>IF(H147=1,MAX(K$5:K146)+1,K146)</f>
        <v>6</v>
      </c>
      <c r="L147" s="24" t="str">
        <f>IF(K147=N$5,ROW()-ROW(L$5),"")</f>
        <v/>
      </c>
      <c r="M147" s="24" t="str">
        <f>IF(K147=N$5,IF(J147=1,1,M146+1),"")</f>
        <v/>
      </c>
      <c r="N147" s="33" t="str">
        <f>IF(K147=1,INDEX($C$6:$C$330,MATCH(J147,$M$6:$M$330,0),1),"")</f>
        <v/>
      </c>
      <c r="O147" s="4"/>
      <c r="P147" s="25">
        <v>4138.5</v>
      </c>
      <c r="Q147" s="28" t="s">
        <v>145</v>
      </c>
      <c r="R147" s="27">
        <v>34.824961020000003</v>
      </c>
      <c r="S147" s="36">
        <f>ABS(R147-C147)</f>
        <v>0.68352071000000336</v>
      </c>
      <c r="T147" s="10"/>
      <c r="U147" s="29">
        <f>(P147-MIN($P$6:$P$330))/$U$5</f>
        <v>16.2</v>
      </c>
      <c r="V147" s="29">
        <f t="shared" si="17"/>
        <v>142</v>
      </c>
      <c r="W147" s="24">
        <f>IF(U147=0,MAX(W$5:W146)+1,0)</f>
        <v>0</v>
      </c>
      <c r="X147" s="24">
        <f t="shared" si="18"/>
        <v>6</v>
      </c>
      <c r="Y147" s="31" t="str">
        <f>IF(ROW()-$Y$5&lt;=$X$5,ROW()-$Y$5,"")</f>
        <v/>
      </c>
      <c r="Z147" s="31"/>
      <c r="AA147" s="31"/>
      <c r="AB147" s="31"/>
      <c r="AC147" s="31"/>
      <c r="AD147" s="1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25">
      <c r="A148" s="1"/>
      <c r="B148" s="30" t="s">
        <v>162</v>
      </c>
      <c r="C148" s="27">
        <v>34.172174759999997</v>
      </c>
      <c r="D148" s="8">
        <v>1</v>
      </c>
      <c r="E148" s="16" t="s">
        <v>144</v>
      </c>
      <c r="F148" s="3" t="s">
        <v>360</v>
      </c>
      <c r="G148" s="9">
        <f>P148+$G$4</f>
        <v>43617.5</v>
      </c>
      <c r="H148" s="9">
        <f t="shared" si="15"/>
        <v>517</v>
      </c>
      <c r="I148" s="34">
        <f t="shared" si="14"/>
        <v>43617.5</v>
      </c>
      <c r="J148" s="29">
        <f t="shared" si="16"/>
        <v>18</v>
      </c>
      <c r="K148" s="29">
        <f>IF(H148=1,MAX(K$5:K147)+1,K147)</f>
        <v>6</v>
      </c>
      <c r="L148" s="24" t="str">
        <f>IF(K148=N$5,ROW()-ROW(L$5),"")</f>
        <v/>
      </c>
      <c r="M148" s="24" t="str">
        <f>IF(K148=N$5,IF(J148=1,1,M147+1),"")</f>
        <v/>
      </c>
      <c r="N148" s="33" t="str">
        <f>IF(K148=1,INDEX($C$6:$C$330,MATCH(J148,$M$6:$M$330,0),1),"")</f>
        <v/>
      </c>
      <c r="O148" s="4"/>
      <c r="P148" s="25">
        <v>4169.5</v>
      </c>
      <c r="Q148" s="28" t="s">
        <v>145</v>
      </c>
      <c r="R148" s="27">
        <v>34.915898310000003</v>
      </c>
      <c r="S148" s="36">
        <f>ABS(R148-C148)</f>
        <v>0.74372355000000567</v>
      </c>
      <c r="T148" s="10"/>
      <c r="U148" s="29">
        <f>(P148-MIN($P$6:$P$330))/$U$5</f>
        <v>17.233333333333334</v>
      </c>
      <c r="V148" s="29">
        <f t="shared" si="17"/>
        <v>143</v>
      </c>
      <c r="W148" s="24">
        <f>IF(U148=0,MAX(W$5:W147)+1,0)</f>
        <v>0</v>
      </c>
      <c r="X148" s="24">
        <f t="shared" si="18"/>
        <v>6</v>
      </c>
      <c r="Y148" s="31" t="str">
        <f>IF(ROW()-$Y$5&lt;=$X$5,ROW()-$Y$5,"")</f>
        <v/>
      </c>
      <c r="Z148" s="31"/>
      <c r="AA148" s="31"/>
      <c r="AB148" s="31"/>
      <c r="AC148" s="31"/>
      <c r="AD148" s="1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25">
      <c r="A149" s="1"/>
      <c r="B149" s="30" t="s">
        <v>163</v>
      </c>
      <c r="C149" s="27">
        <v>34.145371339999997</v>
      </c>
      <c r="D149" s="8">
        <v>1</v>
      </c>
      <c r="E149" s="16" t="s">
        <v>144</v>
      </c>
      <c r="F149" s="3" t="s">
        <v>360</v>
      </c>
      <c r="G149" s="9">
        <f>P149+$G$4</f>
        <v>43647.5</v>
      </c>
      <c r="H149" s="9">
        <f t="shared" si="15"/>
        <v>547</v>
      </c>
      <c r="I149" s="34">
        <f t="shared" si="14"/>
        <v>43647.5</v>
      </c>
      <c r="J149" s="29">
        <f t="shared" si="16"/>
        <v>19</v>
      </c>
      <c r="K149" s="29">
        <f>IF(H149=1,MAX(K$5:K148)+1,K148)</f>
        <v>6</v>
      </c>
      <c r="L149" s="24" t="str">
        <f>IF(K149=N$5,ROW()-ROW(L$5),"")</f>
        <v/>
      </c>
      <c r="M149" s="24" t="str">
        <f>IF(K149=N$5,IF(J149=1,1,M148+1),"")</f>
        <v/>
      </c>
      <c r="N149" s="33" t="str">
        <f>IF(K149=1,INDEX($C$6:$C$330,MATCH(J149,$M$6:$M$330,0),1),"")</f>
        <v/>
      </c>
      <c r="O149" s="4"/>
      <c r="P149" s="25">
        <v>4199.5</v>
      </c>
      <c r="Q149" s="28" t="s">
        <v>145</v>
      </c>
      <c r="R149" s="27">
        <v>34.97254452</v>
      </c>
      <c r="S149" s="36">
        <f>ABS(R149-C149)</f>
        <v>0.82717318000000262</v>
      </c>
      <c r="T149" s="10"/>
      <c r="U149" s="29">
        <f>(P149-MIN($P$6:$P$330))/$U$5</f>
        <v>18.233333333333334</v>
      </c>
      <c r="V149" s="29">
        <f t="shared" si="17"/>
        <v>144</v>
      </c>
      <c r="W149" s="24">
        <f>IF(U149=0,MAX(W$5:W148)+1,0)</f>
        <v>0</v>
      </c>
      <c r="X149" s="24">
        <f t="shared" si="18"/>
        <v>6</v>
      </c>
      <c r="Y149" s="31" t="str">
        <f>IF(ROW()-$Y$5&lt;=$X$5,ROW()-$Y$5,"")</f>
        <v/>
      </c>
      <c r="Z149" s="31"/>
      <c r="AA149" s="31"/>
      <c r="AB149" s="31"/>
      <c r="AC149" s="31"/>
      <c r="AD149" s="1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25">
      <c r="A150" s="1"/>
      <c r="B150" s="30" t="s">
        <v>164</v>
      </c>
      <c r="C150" s="27">
        <v>34.061698300000003</v>
      </c>
      <c r="D150" s="8">
        <v>1</v>
      </c>
      <c r="E150" s="16" t="s">
        <v>144</v>
      </c>
      <c r="F150" s="3" t="s">
        <v>360</v>
      </c>
      <c r="G150" s="9">
        <f>P150+$G$4</f>
        <v>43678.5</v>
      </c>
      <c r="H150" s="9">
        <f t="shared" si="15"/>
        <v>578</v>
      </c>
      <c r="I150" s="34">
        <f t="shared" si="14"/>
        <v>43678.5</v>
      </c>
      <c r="J150" s="29">
        <f t="shared" si="16"/>
        <v>20</v>
      </c>
      <c r="K150" s="29">
        <f>IF(H150=1,MAX(K$5:K149)+1,K149)</f>
        <v>6</v>
      </c>
      <c r="L150" s="24" t="str">
        <f>IF(K150=N$5,ROW()-ROW(L$5),"")</f>
        <v/>
      </c>
      <c r="M150" s="24" t="str">
        <f>IF(K150=N$5,IF(J150=1,1,M149+1),"")</f>
        <v/>
      </c>
      <c r="N150" s="33" t="str">
        <f>IF(K150=1,INDEX($C$6:$C$330,MATCH(J150,$M$6:$M$330,0),1),"")</f>
        <v/>
      </c>
      <c r="O150" s="4"/>
      <c r="P150" s="25">
        <v>4230.5</v>
      </c>
      <c r="Q150" s="28" t="s">
        <v>145</v>
      </c>
      <c r="R150" s="27">
        <v>34.974236189999999</v>
      </c>
      <c r="S150" s="36">
        <f>ABS(R150-C150)</f>
        <v>0.91253788999999585</v>
      </c>
      <c r="T150" s="10"/>
      <c r="U150" s="29">
        <f>(P150-MIN($P$6:$P$330))/$U$5</f>
        <v>19.266666666666666</v>
      </c>
      <c r="V150" s="29">
        <f t="shared" si="17"/>
        <v>145</v>
      </c>
      <c r="W150" s="24">
        <f>IF(U150=0,MAX(W$5:W149)+1,0)</f>
        <v>0</v>
      </c>
      <c r="X150" s="24">
        <f t="shared" si="18"/>
        <v>6</v>
      </c>
      <c r="Y150" s="31" t="str">
        <f>IF(ROW()-$Y$5&lt;=$X$5,ROW()-$Y$5,"")</f>
        <v/>
      </c>
      <c r="Z150" s="31"/>
      <c r="AA150" s="31"/>
      <c r="AB150" s="31"/>
      <c r="AC150" s="31"/>
      <c r="AD150" s="1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25">
      <c r="A151" s="1"/>
      <c r="B151" s="30" t="s">
        <v>165</v>
      </c>
      <c r="C151" s="27">
        <v>33.944578040000003</v>
      </c>
      <c r="D151" s="8">
        <v>1</v>
      </c>
      <c r="E151" s="16" t="s">
        <v>144</v>
      </c>
      <c r="F151" s="3" t="s">
        <v>360</v>
      </c>
      <c r="G151" s="9">
        <f>P151+$G$4</f>
        <v>43709.5</v>
      </c>
      <c r="H151" s="9">
        <f t="shared" si="15"/>
        <v>609</v>
      </c>
      <c r="I151" s="34">
        <f t="shared" si="14"/>
        <v>43709.5</v>
      </c>
      <c r="J151" s="29">
        <f t="shared" si="16"/>
        <v>21</v>
      </c>
      <c r="K151" s="29">
        <f>IF(H151=1,MAX(K$5:K150)+1,K150)</f>
        <v>6</v>
      </c>
      <c r="L151" s="24" t="str">
        <f>IF(K151=N$5,ROW()-ROW(L$5),"")</f>
        <v/>
      </c>
      <c r="M151" s="24" t="str">
        <f>IF(K151=N$5,IF(J151=1,1,M150+1),"")</f>
        <v/>
      </c>
      <c r="N151" s="33" t="str">
        <f>IF(K151=1,INDEX($C$6:$C$330,MATCH(J151,$M$6:$M$330,0),1),"")</f>
        <v/>
      </c>
      <c r="O151" s="4"/>
      <c r="P151" s="25">
        <v>4261.5</v>
      </c>
      <c r="Q151" s="28" t="s">
        <v>145</v>
      </c>
      <c r="R151" s="27">
        <v>34.884064909999999</v>
      </c>
      <c r="S151" s="36">
        <f>ABS(R151-C151)</f>
        <v>0.93948686999999609</v>
      </c>
      <c r="T151" s="10"/>
      <c r="U151" s="29">
        <f>(P151-MIN($P$6:$P$330))/$U$5</f>
        <v>20.3</v>
      </c>
      <c r="V151" s="29">
        <f t="shared" si="17"/>
        <v>146</v>
      </c>
      <c r="W151" s="24">
        <f>IF(U151=0,MAX(W$5:W150)+1,0)</f>
        <v>0</v>
      </c>
      <c r="X151" s="24">
        <f t="shared" si="18"/>
        <v>6</v>
      </c>
      <c r="Y151" s="31" t="str">
        <f>IF(ROW()-$Y$5&lt;=$X$5,ROW()-$Y$5,"")</f>
        <v/>
      </c>
      <c r="Z151" s="31"/>
      <c r="AA151" s="31"/>
      <c r="AB151" s="31"/>
      <c r="AC151" s="31"/>
      <c r="AD151" s="1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25">
      <c r="A152" s="1"/>
      <c r="B152" s="30" t="s">
        <v>166</v>
      </c>
      <c r="C152" s="27">
        <v>33.825795280000001</v>
      </c>
      <c r="D152" s="8">
        <v>1</v>
      </c>
      <c r="E152" s="16" t="s">
        <v>144</v>
      </c>
      <c r="F152" s="3" t="s">
        <v>360</v>
      </c>
      <c r="G152" s="9">
        <f>P152+$G$4</f>
        <v>43739.5</v>
      </c>
      <c r="H152" s="9">
        <f t="shared" si="15"/>
        <v>639</v>
      </c>
      <c r="I152" s="34">
        <f t="shared" si="14"/>
        <v>43739.5</v>
      </c>
      <c r="J152" s="29">
        <f t="shared" si="16"/>
        <v>22</v>
      </c>
      <c r="K152" s="29">
        <f>IF(H152=1,MAX(K$5:K151)+1,K151)</f>
        <v>6</v>
      </c>
      <c r="L152" s="24" t="str">
        <f>IF(K152=N$5,ROW()-ROW(L$5),"")</f>
        <v/>
      </c>
      <c r="M152" s="24" t="str">
        <f>IF(K152=N$5,IF(J152=1,1,M151+1),"")</f>
        <v/>
      </c>
      <c r="N152" s="33" t="str">
        <f>IF(K152=1,INDEX($C$6:$C$330,MATCH(J152,$M$6:$M$330,0),1),"")</f>
        <v/>
      </c>
      <c r="O152" s="4"/>
      <c r="P152" s="25">
        <v>4291.5</v>
      </c>
      <c r="Q152" s="28" t="s">
        <v>145</v>
      </c>
      <c r="R152" s="27">
        <v>34.745677620000002</v>
      </c>
      <c r="S152" s="36">
        <f>ABS(R152-C152)</f>
        <v>0.91988234000000091</v>
      </c>
      <c r="T152" s="10"/>
      <c r="U152" s="29">
        <f>(P152-MIN($P$6:$P$330))/$U$5</f>
        <v>21.3</v>
      </c>
      <c r="V152" s="29">
        <f t="shared" si="17"/>
        <v>147</v>
      </c>
      <c r="W152" s="24">
        <f>IF(U152=0,MAX(W$5:W151)+1,0)</f>
        <v>0</v>
      </c>
      <c r="X152" s="24">
        <f t="shared" si="18"/>
        <v>6</v>
      </c>
      <c r="Y152" s="31" t="str">
        <f>IF(ROW()-$Y$5&lt;=$X$5,ROW()-$Y$5,"")</f>
        <v/>
      </c>
      <c r="Z152" s="31"/>
      <c r="AA152" s="31"/>
      <c r="AB152" s="31"/>
      <c r="AC152" s="31"/>
      <c r="AD152" s="1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25">
      <c r="A153" s="1"/>
      <c r="B153" s="30" t="s">
        <v>167</v>
      </c>
      <c r="C153" s="27">
        <v>33.729284149999998</v>
      </c>
      <c r="D153" s="8">
        <v>1</v>
      </c>
      <c r="E153" s="16" t="s">
        <v>144</v>
      </c>
      <c r="F153" s="3" t="s">
        <v>360</v>
      </c>
      <c r="G153" s="9">
        <f>P153+$G$4</f>
        <v>43770.5</v>
      </c>
      <c r="H153" s="9">
        <f t="shared" si="15"/>
        <v>670</v>
      </c>
      <c r="I153" s="34">
        <f t="shared" si="14"/>
        <v>43770.5</v>
      </c>
      <c r="J153" s="29">
        <f t="shared" si="16"/>
        <v>23</v>
      </c>
      <c r="K153" s="29">
        <f>IF(H153=1,MAX(K$5:K152)+1,K152)</f>
        <v>6</v>
      </c>
      <c r="L153" s="24" t="str">
        <f>IF(K153=N$5,ROW()-ROW(L$5),"")</f>
        <v/>
      </c>
      <c r="M153" s="24" t="str">
        <f>IF(K153=N$5,IF(J153=1,1,M152+1),"")</f>
        <v/>
      </c>
      <c r="N153" s="33" t="str">
        <f>IF(K153=1,INDEX($C$6:$C$330,MATCH(J153,$M$6:$M$330,0),1),"")</f>
        <v/>
      </c>
      <c r="O153" s="4"/>
      <c r="P153" s="25">
        <v>4322.5</v>
      </c>
      <c r="Q153" s="28" t="s">
        <v>145</v>
      </c>
      <c r="R153" s="27">
        <v>34.599554570000002</v>
      </c>
      <c r="S153" s="36">
        <f>ABS(R153-C153)</f>
        <v>0.87027042000000421</v>
      </c>
      <c r="T153" s="10"/>
      <c r="U153" s="29">
        <f>(P153-MIN($P$6:$P$330))/$U$5</f>
        <v>22.333333333333332</v>
      </c>
      <c r="V153" s="29">
        <f t="shared" si="17"/>
        <v>148</v>
      </c>
      <c r="W153" s="24">
        <f>IF(U153=0,MAX(W$5:W152)+1,0)</f>
        <v>0</v>
      </c>
      <c r="X153" s="24">
        <f t="shared" si="18"/>
        <v>6</v>
      </c>
      <c r="Y153" s="31" t="str">
        <f>IF(ROW()-$Y$5&lt;=$X$5,ROW()-$Y$5,"")</f>
        <v/>
      </c>
      <c r="Z153" s="31"/>
      <c r="AA153" s="31"/>
      <c r="AB153" s="31"/>
      <c r="AC153" s="31"/>
      <c r="AD153" s="1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25">
      <c r="A154" s="1"/>
      <c r="B154" s="30" t="s">
        <v>168</v>
      </c>
      <c r="C154" s="27">
        <v>33.684557030000001</v>
      </c>
      <c r="D154" s="8">
        <v>1</v>
      </c>
      <c r="E154" s="16" t="s">
        <v>144</v>
      </c>
      <c r="F154" s="3" t="s">
        <v>360</v>
      </c>
      <c r="G154" s="9">
        <f>P154+$G$4</f>
        <v>43800.5</v>
      </c>
      <c r="H154" s="9">
        <f t="shared" si="15"/>
        <v>700</v>
      </c>
      <c r="I154" s="34">
        <f t="shared" si="14"/>
        <v>43800.5</v>
      </c>
      <c r="J154" s="29">
        <f t="shared" si="16"/>
        <v>24</v>
      </c>
      <c r="K154" s="29">
        <f>IF(H154=1,MAX(K$5:K153)+1,K153)</f>
        <v>6</v>
      </c>
      <c r="L154" s="24" t="str">
        <f>IF(K154=N$5,ROW()-ROW(L$5),"")</f>
        <v/>
      </c>
      <c r="M154" s="24" t="str">
        <f>IF(K154=N$5,IF(J154=1,1,M153+1),"")</f>
        <v/>
      </c>
      <c r="N154" s="33" t="str">
        <f>IF(K154=1,INDEX($C$6:$C$330,MATCH(J154,$M$6:$M$330,0),1),"")</f>
        <v/>
      </c>
      <c r="O154" s="4"/>
      <c r="P154" s="25">
        <v>4352.5</v>
      </c>
      <c r="Q154" s="28" t="s">
        <v>145</v>
      </c>
      <c r="R154" s="27">
        <v>34.466359160000003</v>
      </c>
      <c r="S154" s="36">
        <f>ABS(R154-C154)</f>
        <v>0.78180213000000265</v>
      </c>
      <c r="T154" s="10"/>
      <c r="U154" s="29">
        <f>(P154-MIN($P$6:$P$330))/$U$5</f>
        <v>23.333333333333332</v>
      </c>
      <c r="V154" s="29">
        <f t="shared" si="17"/>
        <v>149</v>
      </c>
      <c r="W154" s="24">
        <f>IF(U154=0,MAX(W$5:W153)+1,0)</f>
        <v>0</v>
      </c>
      <c r="X154" s="24">
        <f t="shared" si="18"/>
        <v>6</v>
      </c>
      <c r="Y154" s="31" t="str">
        <f>IF(ROW()-$Y$5&lt;=$X$5,ROW()-$Y$5,"")</f>
        <v/>
      </c>
      <c r="Z154" s="31"/>
      <c r="AA154" s="31"/>
      <c r="AB154" s="31"/>
      <c r="AC154" s="31"/>
      <c r="AD154" s="1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25">
      <c r="A155" s="1"/>
      <c r="B155" s="30" t="s">
        <v>169</v>
      </c>
      <c r="C155" s="27">
        <v>33.724906990000001</v>
      </c>
      <c r="D155" s="8">
        <v>1</v>
      </c>
      <c r="E155" s="16" t="s">
        <v>144</v>
      </c>
      <c r="F155" s="3" t="s">
        <v>360</v>
      </c>
      <c r="G155" s="9">
        <f>P155+$G$4</f>
        <v>43831.5</v>
      </c>
      <c r="H155" s="9">
        <f t="shared" si="15"/>
        <v>731</v>
      </c>
      <c r="I155" s="34">
        <f t="shared" si="14"/>
        <v>43831.5</v>
      </c>
      <c r="J155" s="29">
        <f t="shared" si="16"/>
        <v>25</v>
      </c>
      <c r="K155" s="29">
        <f>IF(H155=1,MAX(K$5:K154)+1,K154)</f>
        <v>6</v>
      </c>
      <c r="L155" s="24" t="str">
        <f>IF(K155=N$5,ROW()-ROW(L$5),"")</f>
        <v/>
      </c>
      <c r="M155" s="24" t="str">
        <f>IF(K155=N$5,IF(J155=1,1,M154+1),"")</f>
        <v/>
      </c>
      <c r="N155" s="33" t="str">
        <f>IF(K155=1,INDEX($C$6:$C$330,MATCH(J155,$M$6:$M$330,0),1),"")</f>
        <v/>
      </c>
      <c r="O155" s="4"/>
      <c r="P155" s="25">
        <v>4383.5</v>
      </c>
      <c r="Q155" s="28" t="s">
        <v>145</v>
      </c>
      <c r="R155" s="27">
        <v>34.334677300000003</v>
      </c>
      <c r="S155" s="36">
        <f>ABS(R155-C155)</f>
        <v>0.60977031000000181</v>
      </c>
      <c r="T155" s="10"/>
      <c r="U155" s="29">
        <f>(P155-MIN($P$6:$P$330))/$U$5</f>
        <v>24.366666666666667</v>
      </c>
      <c r="V155" s="29">
        <f t="shared" si="17"/>
        <v>150</v>
      </c>
      <c r="W155" s="24">
        <f>IF(U155=0,MAX(W$5:W154)+1,0)</f>
        <v>0</v>
      </c>
      <c r="X155" s="24">
        <f t="shared" si="18"/>
        <v>6</v>
      </c>
      <c r="Y155" s="31" t="str">
        <f>IF(ROW()-$Y$5&lt;=$X$5,ROW()-$Y$5,"")</f>
        <v/>
      </c>
      <c r="Z155" s="31"/>
      <c r="AA155" s="31"/>
      <c r="AB155" s="31"/>
      <c r="AC155" s="31"/>
      <c r="AD155" s="1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25">
      <c r="A156" s="1"/>
      <c r="B156" s="30" t="s">
        <v>170</v>
      </c>
      <c r="C156" s="27">
        <v>35.452833800000001</v>
      </c>
      <c r="D156" s="8">
        <v>1</v>
      </c>
      <c r="E156" s="16" t="s">
        <v>171</v>
      </c>
      <c r="F156" s="3" t="s">
        <v>360</v>
      </c>
      <c r="G156" s="9">
        <f>P156+$G$4</f>
        <v>43100.5</v>
      </c>
      <c r="H156" s="9">
        <f t="shared" si="15"/>
        <v>1</v>
      </c>
      <c r="I156" s="34">
        <f t="shared" si="14"/>
        <v>43100.5</v>
      </c>
      <c r="J156" s="29">
        <f t="shared" si="16"/>
        <v>1</v>
      </c>
      <c r="K156" s="29">
        <f>IF(H156=1,MAX(K$5:K155)+1,K155)</f>
        <v>7</v>
      </c>
      <c r="L156" s="24">
        <f>IF(K156=N$5,ROW()-ROW(L$5),"")</f>
        <v>151</v>
      </c>
      <c r="M156" s="24">
        <f>IF(K156=N$5,IF(J156=1,1,M155+1),"")</f>
        <v>1</v>
      </c>
      <c r="N156" s="33" t="str">
        <f>IF(K156=1,INDEX($C$6:$C$330,MATCH(J156,$M$6:$M$330,0),1),"")</f>
        <v/>
      </c>
      <c r="O156" s="4"/>
      <c r="P156" s="25">
        <v>3652.5</v>
      </c>
      <c r="Q156" s="28" t="s">
        <v>172</v>
      </c>
      <c r="R156" s="27">
        <v>38.316808369999997</v>
      </c>
      <c r="S156" s="36">
        <f>ABS(R156-C156)</f>
        <v>2.8639745699999963</v>
      </c>
      <c r="T156" s="10"/>
      <c r="U156" s="29">
        <f>(P156-MIN($P$6:$P$330))/$U$5</f>
        <v>0</v>
      </c>
      <c r="V156" s="29">
        <f t="shared" si="17"/>
        <v>151</v>
      </c>
      <c r="W156" s="24">
        <f>IF(U156=0,MAX(W$5:W155)+1,0)</f>
        <v>7</v>
      </c>
      <c r="X156" s="24">
        <f t="shared" si="18"/>
        <v>7</v>
      </c>
      <c r="Y156" s="31" t="str">
        <f>IF(ROW()-$Y$5&lt;=$X$5,ROW()-$Y$5,"")</f>
        <v/>
      </c>
      <c r="Z156" s="31"/>
      <c r="AA156" s="31"/>
      <c r="AB156" s="31"/>
      <c r="AC156" s="31"/>
      <c r="AD156" s="1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25">
      <c r="A157" s="1"/>
      <c r="B157" s="30" t="s">
        <v>173</v>
      </c>
      <c r="C157" s="27">
        <v>35.436126719999997</v>
      </c>
      <c r="D157" s="8">
        <v>1</v>
      </c>
      <c r="E157" s="16" t="s">
        <v>171</v>
      </c>
      <c r="F157" s="3" t="s">
        <v>360</v>
      </c>
      <c r="G157" s="9">
        <f>P157+$G$4</f>
        <v>43131.5</v>
      </c>
      <c r="H157" s="9">
        <f t="shared" si="15"/>
        <v>31</v>
      </c>
      <c r="I157" s="34">
        <f t="shared" si="14"/>
        <v>43131.5</v>
      </c>
      <c r="J157" s="29">
        <f t="shared" si="16"/>
        <v>2</v>
      </c>
      <c r="K157" s="29">
        <f>IF(H157=1,MAX(K$5:K156)+1,K156)</f>
        <v>7</v>
      </c>
      <c r="L157" s="24">
        <f>IF(K157=N$5,ROW()-ROW(L$5),"")</f>
        <v>152</v>
      </c>
      <c r="M157" s="24">
        <f>IF(K157=N$5,IF(J157=1,1,M156+1),"")</f>
        <v>2</v>
      </c>
      <c r="N157" s="33" t="str">
        <f>IF(K157=1,INDEX($C$6:$C$330,MATCH(J157,$M$6:$M$330,0),1),"")</f>
        <v/>
      </c>
      <c r="O157" s="4"/>
      <c r="P157" s="25">
        <v>3683.5</v>
      </c>
      <c r="Q157" s="28" t="s">
        <v>172</v>
      </c>
      <c r="R157" s="27">
        <v>38.256579199999997</v>
      </c>
      <c r="S157" s="36">
        <f>ABS(R157-C157)</f>
        <v>2.8204524800000002</v>
      </c>
      <c r="T157" s="10"/>
      <c r="U157" s="29">
        <f>(P157-MIN($P$6:$P$330))/$U$5</f>
        <v>1.0333333333333334</v>
      </c>
      <c r="V157" s="29">
        <f t="shared" si="17"/>
        <v>152</v>
      </c>
      <c r="W157" s="24">
        <f>IF(U157=0,MAX(W$5:W156)+1,0)</f>
        <v>0</v>
      </c>
      <c r="X157" s="24">
        <f t="shared" si="18"/>
        <v>7</v>
      </c>
      <c r="Y157" s="31" t="str">
        <f>IF(ROW()-$Y$5&lt;=$X$5,ROW()-$Y$5,"")</f>
        <v/>
      </c>
      <c r="Z157" s="31"/>
      <c r="AA157" s="31"/>
      <c r="AB157" s="31"/>
      <c r="AC157" s="31"/>
      <c r="AD157" s="1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25">
      <c r="A158" s="1"/>
      <c r="B158" s="30" t="s">
        <v>174</v>
      </c>
      <c r="C158" s="27">
        <v>35.50067833</v>
      </c>
      <c r="D158" s="8">
        <v>1</v>
      </c>
      <c r="E158" s="16" t="s">
        <v>171</v>
      </c>
      <c r="F158" s="3" t="s">
        <v>360</v>
      </c>
      <c r="G158" s="9">
        <f>P158+$G$4</f>
        <v>43160.5</v>
      </c>
      <c r="H158" s="9">
        <f t="shared" si="15"/>
        <v>60</v>
      </c>
      <c r="I158" s="34">
        <f t="shared" ref="I158:I221" si="19">G158</f>
        <v>43160.5</v>
      </c>
      <c r="J158" s="29">
        <f t="shared" si="16"/>
        <v>3</v>
      </c>
      <c r="K158" s="29">
        <f>IF(H158=1,MAX(K$5:K157)+1,K157)</f>
        <v>7</v>
      </c>
      <c r="L158" s="24">
        <f>IF(K158=N$5,ROW()-ROW(L$5),"")</f>
        <v>153</v>
      </c>
      <c r="M158" s="24">
        <f>IF(K158=N$5,IF(J158=1,1,M157+1),"")</f>
        <v>3</v>
      </c>
      <c r="N158" s="33" t="str">
        <f>IF(K158=1,INDEX($C$6:$C$330,MATCH(J158,$M$6:$M$330,0),1),"")</f>
        <v/>
      </c>
      <c r="O158" s="4"/>
      <c r="P158" s="25">
        <v>3712.5</v>
      </c>
      <c r="Q158" s="28" t="s">
        <v>172</v>
      </c>
      <c r="R158" s="27">
        <v>38.235639720000002</v>
      </c>
      <c r="S158" s="36">
        <f>ABS(R158-C158)</f>
        <v>2.7349613900000023</v>
      </c>
      <c r="T158" s="10"/>
      <c r="U158" s="29">
        <f>(P158-MIN($P$6:$P$330))/$U$5</f>
        <v>2</v>
      </c>
      <c r="V158" s="29">
        <f t="shared" si="17"/>
        <v>153</v>
      </c>
      <c r="W158" s="24">
        <f>IF(U158=0,MAX(W$5:W157)+1,0)</f>
        <v>0</v>
      </c>
      <c r="X158" s="24">
        <f t="shared" si="18"/>
        <v>7</v>
      </c>
      <c r="Y158" s="31" t="str">
        <f>IF(ROW()-$Y$5&lt;=$X$5,ROW()-$Y$5,"")</f>
        <v/>
      </c>
      <c r="Z158" s="31"/>
      <c r="AA158" s="31"/>
      <c r="AB158" s="31"/>
      <c r="AC158" s="31"/>
      <c r="AD158" s="1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25">
      <c r="A159" s="1"/>
      <c r="B159" s="30" t="s">
        <v>175</v>
      </c>
      <c r="C159" s="27">
        <v>35.624531419999997</v>
      </c>
      <c r="D159" s="8">
        <v>1</v>
      </c>
      <c r="E159" s="16" t="s">
        <v>171</v>
      </c>
      <c r="F159" s="3" t="s">
        <v>360</v>
      </c>
      <c r="G159" s="9">
        <f>P159+$G$4</f>
        <v>43191.5</v>
      </c>
      <c r="H159" s="9">
        <f t="shared" si="15"/>
        <v>91</v>
      </c>
      <c r="I159" s="34">
        <f t="shared" si="19"/>
        <v>43191.5</v>
      </c>
      <c r="J159" s="29">
        <f t="shared" si="16"/>
        <v>4</v>
      </c>
      <c r="K159" s="29">
        <f>IF(H159=1,MAX(K$5:K158)+1,K158)</f>
        <v>7</v>
      </c>
      <c r="L159" s="24">
        <f>IF(K159=N$5,ROW()-ROW(L$5),"")</f>
        <v>154</v>
      </c>
      <c r="M159" s="24">
        <f>IF(K159=N$5,IF(J159=1,1,M158+1),"")</f>
        <v>4</v>
      </c>
      <c r="N159" s="33" t="str">
        <f>IF(K159=1,INDEX($C$6:$C$330,MATCH(J159,$M$6:$M$330,0),1),"")</f>
        <v/>
      </c>
      <c r="O159" s="4"/>
      <c r="P159" s="25">
        <v>3743.5</v>
      </c>
      <c r="Q159" s="28" t="s">
        <v>172</v>
      </c>
      <c r="R159" s="27">
        <v>38.26405372</v>
      </c>
      <c r="S159" s="36">
        <f>ABS(R159-C159)</f>
        <v>2.639522300000003</v>
      </c>
      <c r="T159" s="10"/>
      <c r="U159" s="29">
        <f>(P159-MIN($P$6:$P$330))/$U$5</f>
        <v>3.0333333333333332</v>
      </c>
      <c r="V159" s="29">
        <f t="shared" si="17"/>
        <v>154</v>
      </c>
      <c r="W159" s="24">
        <f>IF(U159=0,MAX(W$5:W158)+1,0)</f>
        <v>0</v>
      </c>
      <c r="X159" s="24">
        <f t="shared" si="18"/>
        <v>7</v>
      </c>
      <c r="Y159" s="31" t="str">
        <f>IF(ROW()-$Y$5&lt;=$X$5,ROW()-$Y$5,"")</f>
        <v/>
      </c>
      <c r="Z159" s="31"/>
      <c r="AA159" s="31"/>
      <c r="AB159" s="31"/>
      <c r="AC159" s="31"/>
      <c r="AD159" s="1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25">
      <c r="A160" s="1"/>
      <c r="B160" s="30" t="s">
        <v>176</v>
      </c>
      <c r="C160" s="27">
        <v>35.744618899999999</v>
      </c>
      <c r="D160" s="8">
        <v>1</v>
      </c>
      <c r="E160" s="16" t="s">
        <v>171</v>
      </c>
      <c r="F160" s="3" t="s">
        <v>360</v>
      </c>
      <c r="G160" s="9">
        <f>P160+$G$4</f>
        <v>43221.5</v>
      </c>
      <c r="H160" s="9">
        <f t="shared" si="15"/>
        <v>121</v>
      </c>
      <c r="I160" s="34">
        <f t="shared" si="19"/>
        <v>43221.5</v>
      </c>
      <c r="J160" s="29">
        <f t="shared" si="16"/>
        <v>5</v>
      </c>
      <c r="K160" s="29">
        <f>IF(H160=1,MAX(K$5:K159)+1,K159)</f>
        <v>7</v>
      </c>
      <c r="L160" s="24">
        <f>IF(K160=N$5,ROW()-ROW(L$5),"")</f>
        <v>155</v>
      </c>
      <c r="M160" s="24">
        <f>IF(K160=N$5,IF(J160=1,1,M159+1),"")</f>
        <v>5</v>
      </c>
      <c r="N160" s="33" t="str">
        <f>IF(K160=1,INDEX($C$6:$C$330,MATCH(J160,$M$6:$M$330,0),1),"")</f>
        <v/>
      </c>
      <c r="O160" s="4"/>
      <c r="P160" s="25">
        <v>3773.5</v>
      </c>
      <c r="Q160" s="28" t="s">
        <v>172</v>
      </c>
      <c r="R160" s="27">
        <v>38.336182340000001</v>
      </c>
      <c r="S160" s="36">
        <f>ABS(R160-C160)</f>
        <v>2.5915634400000016</v>
      </c>
      <c r="T160" s="10"/>
      <c r="U160" s="29">
        <f>(P160-MIN($P$6:$P$330))/$U$5</f>
        <v>4.0333333333333332</v>
      </c>
      <c r="V160" s="29">
        <f t="shared" si="17"/>
        <v>155</v>
      </c>
      <c r="W160" s="24">
        <f>IF(U160=0,MAX(W$5:W159)+1,0)</f>
        <v>0</v>
      </c>
      <c r="X160" s="24">
        <f t="shared" si="18"/>
        <v>7</v>
      </c>
      <c r="Y160" s="31" t="str">
        <f>IF(ROW()-$Y$5&lt;=$X$5,ROW()-$Y$5,"")</f>
        <v/>
      </c>
      <c r="Z160" s="31"/>
      <c r="AA160" s="31"/>
      <c r="AB160" s="31"/>
      <c r="AC160" s="31"/>
      <c r="AD160" s="1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25">
      <c r="A161" s="1"/>
      <c r="B161" s="30" t="s">
        <v>177</v>
      </c>
      <c r="C161" s="27">
        <v>35.811765170000001</v>
      </c>
      <c r="D161" s="8">
        <v>1</v>
      </c>
      <c r="E161" s="16" t="s">
        <v>171</v>
      </c>
      <c r="F161" s="3" t="s">
        <v>360</v>
      </c>
      <c r="G161" s="9">
        <f>P161+$G$4</f>
        <v>43252.5</v>
      </c>
      <c r="H161" s="9">
        <f t="shared" si="15"/>
        <v>152</v>
      </c>
      <c r="I161" s="34">
        <f t="shared" si="19"/>
        <v>43252.5</v>
      </c>
      <c r="J161" s="29">
        <f t="shared" si="16"/>
        <v>6</v>
      </c>
      <c r="K161" s="29">
        <f>IF(H161=1,MAX(K$5:K160)+1,K160)</f>
        <v>7</v>
      </c>
      <c r="L161" s="24">
        <f>IF(K161=N$5,ROW()-ROW(L$5),"")</f>
        <v>156</v>
      </c>
      <c r="M161" s="24">
        <f>IF(K161=N$5,IF(J161=1,1,M160+1),"")</f>
        <v>6</v>
      </c>
      <c r="N161" s="33" t="str">
        <f>IF(K161=1,INDEX($C$6:$C$330,MATCH(J161,$M$6:$M$330,0),1),"")</f>
        <v/>
      </c>
      <c r="O161" s="4"/>
      <c r="P161" s="25">
        <v>3804.5</v>
      </c>
      <c r="Q161" s="28" t="s">
        <v>172</v>
      </c>
      <c r="R161" s="27">
        <v>38.443476390000001</v>
      </c>
      <c r="S161" s="36">
        <f>ABS(R161-C161)</f>
        <v>2.6317112199999997</v>
      </c>
      <c r="T161" s="10"/>
      <c r="U161" s="29">
        <f>(P161-MIN($P$6:$P$330))/$U$5</f>
        <v>5.0666666666666664</v>
      </c>
      <c r="V161" s="29">
        <f t="shared" si="17"/>
        <v>156</v>
      </c>
      <c r="W161" s="24">
        <f>IF(U161=0,MAX(W$5:W160)+1,0)</f>
        <v>0</v>
      </c>
      <c r="X161" s="24">
        <f t="shared" si="18"/>
        <v>7</v>
      </c>
      <c r="Y161" s="31" t="str">
        <f>IF(ROW()-$Y$5&lt;=$X$5,ROW()-$Y$5,"")</f>
        <v/>
      </c>
      <c r="Z161" s="31"/>
      <c r="AA161" s="31"/>
      <c r="AB161" s="31"/>
      <c r="AC161" s="31"/>
      <c r="AD161" s="1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25">
      <c r="A162" s="1"/>
      <c r="B162" s="30" t="s">
        <v>178</v>
      </c>
      <c r="C162" s="27">
        <v>35.782972280000003</v>
      </c>
      <c r="D162" s="8">
        <v>1</v>
      </c>
      <c r="E162" s="16" t="s">
        <v>171</v>
      </c>
      <c r="F162" s="3" t="s">
        <v>360</v>
      </c>
      <c r="G162" s="9">
        <f>P162+$G$4</f>
        <v>43282.5</v>
      </c>
      <c r="H162" s="9">
        <f t="shared" si="15"/>
        <v>182</v>
      </c>
      <c r="I162" s="34">
        <f t="shared" si="19"/>
        <v>43282.5</v>
      </c>
      <c r="J162" s="29">
        <f t="shared" si="16"/>
        <v>7</v>
      </c>
      <c r="K162" s="29">
        <f>IF(H162=1,MAX(K$5:K161)+1,K161)</f>
        <v>7</v>
      </c>
      <c r="L162" s="24">
        <f>IF(K162=N$5,ROW()-ROW(L$5),"")</f>
        <v>157</v>
      </c>
      <c r="M162" s="24">
        <f>IF(K162=N$5,IF(J162=1,1,M161+1),"")</f>
        <v>7</v>
      </c>
      <c r="N162" s="33" t="str">
        <f>IF(K162=1,INDEX($C$6:$C$330,MATCH(J162,$M$6:$M$330,0),1),"")</f>
        <v/>
      </c>
      <c r="O162" s="4"/>
      <c r="P162" s="25">
        <v>3834.5</v>
      </c>
      <c r="Q162" s="28" t="s">
        <v>172</v>
      </c>
      <c r="R162" s="27">
        <v>38.490119129999997</v>
      </c>
      <c r="S162" s="36">
        <f>ABS(R162-C162)</f>
        <v>2.7071468499999938</v>
      </c>
      <c r="T162" s="10"/>
      <c r="U162" s="29">
        <f>(P162-MIN($P$6:$P$330))/$U$5</f>
        <v>6.0666666666666664</v>
      </c>
      <c r="V162" s="29">
        <f t="shared" si="17"/>
        <v>157</v>
      </c>
      <c r="W162" s="24">
        <f>IF(U162=0,MAX(W$5:W161)+1,0)</f>
        <v>0</v>
      </c>
      <c r="X162" s="24">
        <f t="shared" si="18"/>
        <v>7</v>
      </c>
      <c r="Y162" s="31" t="str">
        <f>IF(ROW()-$Y$5&lt;=$X$5,ROW()-$Y$5,"")</f>
        <v/>
      </c>
      <c r="Z162" s="31"/>
      <c r="AA162" s="31"/>
      <c r="AB162" s="31"/>
      <c r="AC162" s="31"/>
      <c r="AD162" s="1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25">
      <c r="A163" s="1"/>
      <c r="B163" s="30" t="s">
        <v>179</v>
      </c>
      <c r="C163" s="27">
        <v>35.643605819999998</v>
      </c>
      <c r="D163" s="8">
        <v>1</v>
      </c>
      <c r="E163" s="16" t="s">
        <v>171</v>
      </c>
      <c r="F163" s="3" t="s">
        <v>360</v>
      </c>
      <c r="G163" s="9">
        <f>P163+$G$4</f>
        <v>43313.5</v>
      </c>
      <c r="H163" s="9">
        <f t="shared" si="15"/>
        <v>213</v>
      </c>
      <c r="I163" s="34">
        <f t="shared" si="19"/>
        <v>43313.5</v>
      </c>
      <c r="J163" s="29">
        <f t="shared" si="16"/>
        <v>8</v>
      </c>
      <c r="K163" s="29">
        <f>IF(H163=1,MAX(K$5:K162)+1,K162)</f>
        <v>7</v>
      </c>
      <c r="L163" s="24">
        <f>IF(K163=N$5,ROW()-ROW(L$5),"")</f>
        <v>158</v>
      </c>
      <c r="M163" s="24">
        <f>IF(K163=N$5,IF(J163=1,1,M162+1),"")</f>
        <v>8</v>
      </c>
      <c r="N163" s="33" t="str">
        <f>IF(K163=1,INDEX($C$6:$C$330,MATCH(J163,$M$6:$M$330,0),1),"")</f>
        <v/>
      </c>
      <c r="O163" s="4"/>
      <c r="P163" s="25">
        <v>3865.5</v>
      </c>
      <c r="Q163" s="28" t="s">
        <v>172</v>
      </c>
      <c r="R163" s="27">
        <v>38.456951779999997</v>
      </c>
      <c r="S163" s="36">
        <f>ABS(R163-C163)</f>
        <v>2.8133459599999995</v>
      </c>
      <c r="T163" s="10"/>
      <c r="U163" s="29">
        <f>(P163-MIN($P$6:$P$330))/$U$5</f>
        <v>7.1</v>
      </c>
      <c r="V163" s="29">
        <f t="shared" si="17"/>
        <v>158</v>
      </c>
      <c r="W163" s="24">
        <f>IF(U163=0,MAX(W$5:W162)+1,0)</f>
        <v>0</v>
      </c>
      <c r="X163" s="24">
        <f t="shared" si="18"/>
        <v>7</v>
      </c>
      <c r="Y163" s="31" t="str">
        <f>IF(ROW()-$Y$5&lt;=$X$5,ROW()-$Y$5,"")</f>
        <v/>
      </c>
      <c r="Z163" s="31"/>
      <c r="AA163" s="31"/>
      <c r="AB163" s="31"/>
      <c r="AC163" s="31"/>
      <c r="AD163" s="1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25">
      <c r="A164" s="1"/>
      <c r="B164" s="30" t="s">
        <v>180</v>
      </c>
      <c r="C164" s="27">
        <v>35.417115389999999</v>
      </c>
      <c r="D164" s="8">
        <v>1</v>
      </c>
      <c r="E164" s="16" t="s">
        <v>171</v>
      </c>
      <c r="F164" s="3" t="s">
        <v>360</v>
      </c>
      <c r="G164" s="9">
        <f>P164+$G$4</f>
        <v>43344.5</v>
      </c>
      <c r="H164" s="9">
        <f t="shared" si="15"/>
        <v>244</v>
      </c>
      <c r="I164" s="34">
        <f t="shared" si="19"/>
        <v>43344.5</v>
      </c>
      <c r="J164" s="29">
        <f t="shared" si="16"/>
        <v>9</v>
      </c>
      <c r="K164" s="29">
        <f>IF(H164=1,MAX(K$5:K163)+1,K163)</f>
        <v>7</v>
      </c>
      <c r="L164" s="24">
        <f>IF(K164=N$5,ROW()-ROW(L$5),"")</f>
        <v>159</v>
      </c>
      <c r="M164" s="24">
        <f>IF(K164=N$5,IF(J164=1,1,M163+1),"")</f>
        <v>9</v>
      </c>
      <c r="N164" s="33" t="str">
        <f>IF(K164=1,INDEX($C$6:$C$330,MATCH(J164,$M$6:$M$330,0),1),"")</f>
        <v/>
      </c>
      <c r="O164" s="4"/>
      <c r="P164" s="25">
        <v>3896.5</v>
      </c>
      <c r="Q164" s="28" t="s">
        <v>172</v>
      </c>
      <c r="R164" s="27">
        <v>38.347767810000001</v>
      </c>
      <c r="S164" s="36">
        <f>ABS(R164-C164)</f>
        <v>2.9306524200000013</v>
      </c>
      <c r="T164" s="10"/>
      <c r="U164" s="29">
        <f>(P164-MIN($P$6:$P$330))/$U$5</f>
        <v>8.1333333333333329</v>
      </c>
      <c r="V164" s="29">
        <f t="shared" si="17"/>
        <v>159</v>
      </c>
      <c r="W164" s="24">
        <f>IF(U164=0,MAX(W$5:W163)+1,0)</f>
        <v>0</v>
      </c>
      <c r="X164" s="24">
        <f t="shared" si="18"/>
        <v>7</v>
      </c>
      <c r="Y164" s="31" t="str">
        <f>IF(ROW()-$Y$5&lt;=$X$5,ROW()-$Y$5,"")</f>
        <v/>
      </c>
      <c r="Z164" s="31"/>
      <c r="AA164" s="31"/>
      <c r="AB164" s="31"/>
      <c r="AC164" s="31"/>
      <c r="AD164" s="1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25">
      <c r="A165" s="1"/>
      <c r="B165" s="30" t="s">
        <v>181</v>
      </c>
      <c r="C165" s="27">
        <v>35.15784</v>
      </c>
      <c r="D165" s="8">
        <v>1</v>
      </c>
      <c r="E165" s="16" t="s">
        <v>171</v>
      </c>
      <c r="F165" s="3" t="s">
        <v>360</v>
      </c>
      <c r="G165" s="9">
        <f>P165+$G$4</f>
        <v>43374.5</v>
      </c>
      <c r="H165" s="9">
        <f t="shared" si="15"/>
        <v>274</v>
      </c>
      <c r="I165" s="34">
        <f t="shared" si="19"/>
        <v>43374.5</v>
      </c>
      <c r="J165" s="29">
        <f t="shared" si="16"/>
        <v>10</v>
      </c>
      <c r="K165" s="29">
        <f>IF(H165=1,MAX(K$5:K164)+1,K164)</f>
        <v>7</v>
      </c>
      <c r="L165" s="24">
        <f>IF(K165=N$5,ROW()-ROW(L$5),"")</f>
        <v>160</v>
      </c>
      <c r="M165" s="24">
        <f>IF(K165=N$5,IF(J165=1,1,M164+1),"")</f>
        <v>10</v>
      </c>
      <c r="N165" s="33" t="str">
        <f>IF(K165=1,INDEX($C$6:$C$330,MATCH(J165,$M$6:$M$330,0),1),"")</f>
        <v/>
      </c>
      <c r="O165" s="4"/>
      <c r="P165" s="25">
        <v>3926.5</v>
      </c>
      <c r="Q165" s="28" t="s">
        <v>172</v>
      </c>
      <c r="R165" s="27">
        <v>38.077635540000003</v>
      </c>
      <c r="S165" s="36">
        <f>ABS(R165-C165)</f>
        <v>2.9197955400000026</v>
      </c>
      <c r="T165" s="10"/>
      <c r="U165" s="29">
        <f>(P165-MIN($P$6:$P$330))/$U$5</f>
        <v>9.1333333333333329</v>
      </c>
      <c r="V165" s="29">
        <f t="shared" si="17"/>
        <v>160</v>
      </c>
      <c r="W165" s="24">
        <f>IF(U165=0,MAX(W$5:W164)+1,0)</f>
        <v>0</v>
      </c>
      <c r="X165" s="24">
        <f t="shared" si="18"/>
        <v>7</v>
      </c>
      <c r="Y165" s="31" t="str">
        <f>IF(ROW()-$Y$5&lt;=$X$5,ROW()-$Y$5,"")</f>
        <v/>
      </c>
      <c r="Z165" s="31"/>
      <c r="AA165" s="31"/>
      <c r="AB165" s="31"/>
      <c r="AC165" s="31"/>
      <c r="AD165" s="1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25">
      <c r="A166" s="1"/>
      <c r="B166" s="30" t="s">
        <v>182</v>
      </c>
      <c r="C166" s="27">
        <v>34.908181919999997</v>
      </c>
      <c r="D166" s="8">
        <v>1</v>
      </c>
      <c r="E166" s="16" t="s">
        <v>171</v>
      </c>
      <c r="F166" s="3" t="s">
        <v>360</v>
      </c>
      <c r="G166" s="9">
        <f>P166+$G$4</f>
        <v>43405.5</v>
      </c>
      <c r="H166" s="9">
        <f t="shared" si="15"/>
        <v>305</v>
      </c>
      <c r="I166" s="34">
        <f t="shared" si="19"/>
        <v>43405.5</v>
      </c>
      <c r="J166" s="29">
        <f t="shared" si="16"/>
        <v>11</v>
      </c>
      <c r="K166" s="29">
        <f>IF(H166=1,MAX(K$5:K165)+1,K165)</f>
        <v>7</v>
      </c>
      <c r="L166" s="24">
        <f>IF(K166=N$5,ROW()-ROW(L$5),"")</f>
        <v>161</v>
      </c>
      <c r="M166" s="24">
        <f>IF(K166=N$5,IF(J166=1,1,M165+1),"")</f>
        <v>11</v>
      </c>
      <c r="N166" s="33" t="str">
        <f>IF(K166=1,INDEX($C$6:$C$330,MATCH(J166,$M$6:$M$330,0),1),"")</f>
        <v/>
      </c>
      <c r="O166" s="4"/>
      <c r="P166" s="25">
        <v>3957.5</v>
      </c>
      <c r="Q166" s="28" t="s">
        <v>172</v>
      </c>
      <c r="R166" s="27">
        <v>37.752936120000001</v>
      </c>
      <c r="S166" s="36">
        <f>ABS(R166-C166)</f>
        <v>2.8447542000000041</v>
      </c>
      <c r="T166" s="10"/>
      <c r="U166" s="29">
        <f>(P166-MIN($P$6:$P$330))/$U$5</f>
        <v>10.166666666666666</v>
      </c>
      <c r="V166" s="29">
        <f t="shared" si="17"/>
        <v>161</v>
      </c>
      <c r="W166" s="24">
        <f>IF(U166=0,MAX(W$5:W165)+1,0)</f>
        <v>0</v>
      </c>
      <c r="X166" s="24">
        <f t="shared" si="18"/>
        <v>7</v>
      </c>
      <c r="Y166" s="31" t="str">
        <f>IF(ROW()-$Y$5&lt;=$X$5,ROW()-$Y$5,"")</f>
        <v/>
      </c>
      <c r="Z166" s="31"/>
      <c r="AA166" s="31"/>
      <c r="AB166" s="31"/>
      <c r="AC166" s="31"/>
      <c r="AD166" s="1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25">
      <c r="A167" s="1"/>
      <c r="B167" s="30" t="s">
        <v>183</v>
      </c>
      <c r="C167" s="27">
        <v>33.806381330000001</v>
      </c>
      <c r="D167" s="8">
        <v>1</v>
      </c>
      <c r="E167" s="16" t="s">
        <v>171</v>
      </c>
      <c r="F167" s="3" t="s">
        <v>360</v>
      </c>
      <c r="G167" s="9">
        <f>P167+$G$4</f>
        <v>43435.5</v>
      </c>
      <c r="H167" s="9">
        <f t="shared" si="15"/>
        <v>335</v>
      </c>
      <c r="I167" s="34">
        <f t="shared" si="19"/>
        <v>43435.5</v>
      </c>
      <c r="J167" s="29">
        <f t="shared" si="16"/>
        <v>12</v>
      </c>
      <c r="K167" s="29">
        <f>IF(H167=1,MAX(K$5:K166)+1,K166)</f>
        <v>7</v>
      </c>
      <c r="L167" s="24">
        <f>IF(K167=N$5,ROW()-ROW(L$5),"")</f>
        <v>162</v>
      </c>
      <c r="M167" s="24">
        <f>IF(K167=N$5,IF(J167=1,1,M166+1),"")</f>
        <v>12</v>
      </c>
      <c r="N167" s="33" t="str">
        <f>IF(K167=1,INDEX($C$6:$C$330,MATCH(J167,$M$6:$M$330,0),1),"")</f>
        <v/>
      </c>
      <c r="O167" s="4"/>
      <c r="P167" s="25">
        <v>3987.5</v>
      </c>
      <c r="Q167" s="28" t="s">
        <v>172</v>
      </c>
      <c r="R167" s="27">
        <v>37.47679677</v>
      </c>
      <c r="S167" s="36">
        <f>ABS(R167-C167)</f>
        <v>3.6704154399999993</v>
      </c>
      <c r="T167" s="10"/>
      <c r="U167" s="29">
        <f>(P167-MIN($P$6:$P$330))/$U$5</f>
        <v>11.166666666666666</v>
      </c>
      <c r="V167" s="29">
        <f t="shared" si="17"/>
        <v>162</v>
      </c>
      <c r="W167" s="24">
        <f>IF(U167=0,MAX(W$5:W166)+1,0)</f>
        <v>0</v>
      </c>
      <c r="X167" s="24">
        <f t="shared" si="18"/>
        <v>7</v>
      </c>
      <c r="Y167" s="31" t="str">
        <f>IF(ROW()-$Y$5&lt;=$X$5,ROW()-$Y$5,"")</f>
        <v/>
      </c>
      <c r="Z167" s="31"/>
      <c r="AA167" s="31"/>
      <c r="AB167" s="31"/>
      <c r="AC167" s="31"/>
      <c r="AD167" s="1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25">
      <c r="A168" s="1"/>
      <c r="B168" s="30" t="s">
        <v>184</v>
      </c>
      <c r="C168" s="27">
        <v>33.526387389999996</v>
      </c>
      <c r="D168" s="8">
        <v>1</v>
      </c>
      <c r="E168" s="16" t="s">
        <v>171</v>
      </c>
      <c r="F168" s="3" t="s">
        <v>360</v>
      </c>
      <c r="G168" s="9">
        <f>P168+$G$4</f>
        <v>43466.5</v>
      </c>
      <c r="H168" s="9">
        <f t="shared" si="15"/>
        <v>366</v>
      </c>
      <c r="I168" s="34">
        <f t="shared" si="19"/>
        <v>43466.5</v>
      </c>
      <c r="J168" s="29">
        <f t="shared" si="16"/>
        <v>13</v>
      </c>
      <c r="K168" s="29">
        <f>IF(H168=1,MAX(K$5:K167)+1,K167)</f>
        <v>7</v>
      </c>
      <c r="L168" s="24">
        <f>IF(K168=N$5,ROW()-ROW(L$5),"")</f>
        <v>163</v>
      </c>
      <c r="M168" s="24">
        <f>IF(K168=N$5,IF(J168=1,1,M167+1),"")</f>
        <v>13</v>
      </c>
      <c r="N168" s="33" t="str">
        <f>IF(K168=1,INDEX($C$6:$C$330,MATCH(J168,$M$6:$M$330,0),1),"")</f>
        <v/>
      </c>
      <c r="O168" s="4"/>
      <c r="P168" s="25">
        <v>4018.5</v>
      </c>
      <c r="Q168" s="28" t="s">
        <v>172</v>
      </c>
      <c r="R168" s="27">
        <v>33.347231350000001</v>
      </c>
      <c r="S168" s="36">
        <f>ABS(R168-C168)</f>
        <v>0.17915603999999519</v>
      </c>
      <c r="T168" s="10"/>
      <c r="U168" s="29">
        <f>(P168-MIN($P$6:$P$330))/$U$5</f>
        <v>12.2</v>
      </c>
      <c r="V168" s="29">
        <f t="shared" si="17"/>
        <v>163</v>
      </c>
      <c r="W168" s="24">
        <f>IF(U168=0,MAX(W$5:W167)+1,0)</f>
        <v>0</v>
      </c>
      <c r="X168" s="24">
        <f t="shared" si="18"/>
        <v>7</v>
      </c>
      <c r="Y168" s="31" t="str">
        <f>IF(ROW()-$Y$5&lt;=$X$5,ROW()-$Y$5,"")</f>
        <v/>
      </c>
      <c r="Z168" s="31"/>
      <c r="AA168" s="31"/>
      <c r="AB168" s="31"/>
      <c r="AC168" s="31"/>
      <c r="AD168" s="1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25">
      <c r="A169" s="1"/>
      <c r="B169" s="30" t="s">
        <v>185</v>
      </c>
      <c r="C169" s="27">
        <v>33.454121659999998</v>
      </c>
      <c r="D169" s="8">
        <v>1</v>
      </c>
      <c r="E169" s="16" t="s">
        <v>171</v>
      </c>
      <c r="F169" s="3" t="s">
        <v>360</v>
      </c>
      <c r="G169" s="9">
        <f>P169+$G$4</f>
        <v>43497.5</v>
      </c>
      <c r="H169" s="9">
        <f t="shared" si="15"/>
        <v>397</v>
      </c>
      <c r="I169" s="34">
        <f t="shared" si="19"/>
        <v>43497.5</v>
      </c>
      <c r="J169" s="29">
        <f t="shared" si="16"/>
        <v>14</v>
      </c>
      <c r="K169" s="29">
        <f>IF(H169=1,MAX(K$5:K168)+1,K168)</f>
        <v>7</v>
      </c>
      <c r="L169" s="24">
        <f>IF(K169=N$5,ROW()-ROW(L$5),"")</f>
        <v>164</v>
      </c>
      <c r="M169" s="24">
        <f>IF(K169=N$5,IF(J169=1,1,M168+1),"")</f>
        <v>14</v>
      </c>
      <c r="N169" s="33" t="str">
        <f>IF(K169=1,INDEX($C$6:$C$330,MATCH(J169,$M$6:$M$330,0),1),"")</f>
        <v/>
      </c>
      <c r="O169" s="4"/>
      <c r="P169" s="25">
        <v>4049.5</v>
      </c>
      <c r="Q169" s="28" t="s">
        <v>172</v>
      </c>
      <c r="R169" s="27">
        <v>32.408017860000001</v>
      </c>
      <c r="S169" s="36">
        <f>ABS(R169-C169)</f>
        <v>1.0461037999999974</v>
      </c>
      <c r="T169" s="10"/>
      <c r="U169" s="29">
        <f>(P169-MIN($P$6:$P$330))/$U$5</f>
        <v>13.233333333333333</v>
      </c>
      <c r="V169" s="29">
        <f t="shared" si="17"/>
        <v>164</v>
      </c>
      <c r="W169" s="24">
        <f>IF(U169=0,MAX(W$5:W168)+1,0)</f>
        <v>0</v>
      </c>
      <c r="X169" s="24">
        <f t="shared" si="18"/>
        <v>7</v>
      </c>
      <c r="Y169" s="31" t="str">
        <f>IF(ROW()-$Y$5&lt;=$X$5,ROW()-$Y$5,"")</f>
        <v/>
      </c>
      <c r="Z169" s="31"/>
      <c r="AA169" s="31"/>
      <c r="AB169" s="31"/>
      <c r="AC169" s="31"/>
      <c r="AD169" s="1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25">
      <c r="A170" s="1"/>
      <c r="B170" s="30" t="s">
        <v>186</v>
      </c>
      <c r="C170" s="27">
        <v>33.507655100000001</v>
      </c>
      <c r="D170" s="8">
        <v>1</v>
      </c>
      <c r="E170" s="16" t="s">
        <v>171</v>
      </c>
      <c r="F170" s="3" t="s">
        <v>360</v>
      </c>
      <c r="G170" s="9">
        <f>P170+$G$4</f>
        <v>43525.5</v>
      </c>
      <c r="H170" s="9">
        <f t="shared" si="15"/>
        <v>425</v>
      </c>
      <c r="I170" s="34">
        <f t="shared" si="19"/>
        <v>43525.5</v>
      </c>
      <c r="J170" s="29">
        <f t="shared" si="16"/>
        <v>15</v>
      </c>
      <c r="K170" s="29">
        <f>IF(H170=1,MAX(K$5:K169)+1,K169)</f>
        <v>7</v>
      </c>
      <c r="L170" s="24">
        <f>IF(K170=N$5,ROW()-ROW(L$5),"")</f>
        <v>165</v>
      </c>
      <c r="M170" s="24">
        <f>IF(K170=N$5,IF(J170=1,1,M169+1),"")</f>
        <v>15</v>
      </c>
      <c r="N170" s="33" t="str">
        <f>IF(K170=1,INDEX($C$6:$C$330,MATCH(J170,$M$6:$M$330,0),1),"")</f>
        <v/>
      </c>
      <c r="O170" s="4"/>
      <c r="P170" s="25">
        <v>4077.5</v>
      </c>
      <c r="Q170" s="28" t="s">
        <v>172</v>
      </c>
      <c r="R170" s="27">
        <v>29.768996260000002</v>
      </c>
      <c r="S170" s="36">
        <f>ABS(R170-C170)</f>
        <v>3.7386588399999994</v>
      </c>
      <c r="T170" s="10"/>
      <c r="U170" s="29">
        <f>(P170-MIN($P$6:$P$330))/$U$5</f>
        <v>14.166666666666666</v>
      </c>
      <c r="V170" s="29">
        <f t="shared" si="17"/>
        <v>165</v>
      </c>
      <c r="W170" s="24">
        <f>IF(U170=0,MAX(W$5:W169)+1,0)</f>
        <v>0</v>
      </c>
      <c r="X170" s="24">
        <f t="shared" si="18"/>
        <v>7</v>
      </c>
      <c r="Y170" s="31" t="str">
        <f>IF(ROW()-$Y$5&lt;=$X$5,ROW()-$Y$5,"")</f>
        <v/>
      </c>
      <c r="Z170" s="31"/>
      <c r="AA170" s="31"/>
      <c r="AB170" s="31"/>
      <c r="AC170" s="31"/>
      <c r="AD170" s="1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25">
      <c r="A171" s="1"/>
      <c r="B171" s="30" t="s">
        <v>187</v>
      </c>
      <c r="C171" s="27">
        <v>33.642072759999998</v>
      </c>
      <c r="D171" s="8">
        <v>1</v>
      </c>
      <c r="E171" s="16" t="s">
        <v>171</v>
      </c>
      <c r="F171" s="3" t="s">
        <v>360</v>
      </c>
      <c r="G171" s="9">
        <f>P171+$G$4</f>
        <v>43556.5</v>
      </c>
      <c r="H171" s="9">
        <f t="shared" si="15"/>
        <v>456</v>
      </c>
      <c r="I171" s="34">
        <f t="shared" si="19"/>
        <v>43556.5</v>
      </c>
      <c r="J171" s="29">
        <f t="shared" si="16"/>
        <v>16</v>
      </c>
      <c r="K171" s="29">
        <f>IF(H171=1,MAX(K$5:K170)+1,K170)</f>
        <v>7</v>
      </c>
      <c r="L171" s="24">
        <f>IF(K171=N$5,ROW()-ROW(L$5),"")</f>
        <v>166</v>
      </c>
      <c r="M171" s="24">
        <f>IF(K171=N$5,IF(J171=1,1,M170+1),"")</f>
        <v>16</v>
      </c>
      <c r="N171" s="33" t="str">
        <f>IF(K171=1,INDEX($C$6:$C$330,MATCH(J171,$M$6:$M$330,0),1),"")</f>
        <v/>
      </c>
      <c r="O171" s="4"/>
      <c r="P171" s="25">
        <v>4108.5</v>
      </c>
      <c r="Q171" s="28" t="s">
        <v>172</v>
      </c>
      <c r="R171" s="27">
        <v>31.329253470000001</v>
      </c>
      <c r="S171" s="36">
        <f>ABS(R171-C171)</f>
        <v>2.3128192899999966</v>
      </c>
      <c r="T171" s="10"/>
      <c r="U171" s="29">
        <f>(P171-MIN($P$6:$P$330))/$U$5</f>
        <v>15.2</v>
      </c>
      <c r="V171" s="29">
        <f t="shared" si="17"/>
        <v>166</v>
      </c>
      <c r="W171" s="24">
        <f>IF(U171=0,MAX(W$5:W170)+1,0)</f>
        <v>0</v>
      </c>
      <c r="X171" s="24">
        <f t="shared" si="18"/>
        <v>7</v>
      </c>
      <c r="Y171" s="31" t="str">
        <f>IF(ROW()-$Y$5&lt;=$X$5,ROW()-$Y$5,"")</f>
        <v/>
      </c>
      <c r="Z171" s="31"/>
      <c r="AA171" s="31"/>
      <c r="AB171" s="31"/>
      <c r="AC171" s="31"/>
      <c r="AD171" s="1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25">
      <c r="A172" s="1"/>
      <c r="B172" s="30" t="s">
        <v>188</v>
      </c>
      <c r="C172" s="27">
        <v>33.777924849999998</v>
      </c>
      <c r="D172" s="8">
        <v>1</v>
      </c>
      <c r="E172" s="16" t="s">
        <v>171</v>
      </c>
      <c r="F172" s="3" t="s">
        <v>360</v>
      </c>
      <c r="G172" s="9">
        <f>P172+$G$4</f>
        <v>43586.5</v>
      </c>
      <c r="H172" s="9">
        <f t="shared" si="15"/>
        <v>486</v>
      </c>
      <c r="I172" s="34">
        <f t="shared" si="19"/>
        <v>43586.5</v>
      </c>
      <c r="J172" s="29">
        <f t="shared" si="16"/>
        <v>17</v>
      </c>
      <c r="K172" s="29">
        <f>IF(H172=1,MAX(K$5:K171)+1,K171)</f>
        <v>7</v>
      </c>
      <c r="L172" s="24">
        <f>IF(K172=N$5,ROW()-ROW(L$5),"")</f>
        <v>167</v>
      </c>
      <c r="M172" s="24">
        <f>IF(K172=N$5,IF(J172=1,1,M171+1),"")</f>
        <v>17</v>
      </c>
      <c r="N172" s="33" t="str">
        <f>IF(K172=1,INDEX($C$6:$C$330,MATCH(J172,$M$6:$M$330,0),1),"")</f>
        <v/>
      </c>
      <c r="O172" s="4"/>
      <c r="P172" s="25">
        <v>4138.5</v>
      </c>
      <c r="Q172" s="28" t="s">
        <v>172</v>
      </c>
      <c r="R172" s="27">
        <v>31.053426099999999</v>
      </c>
      <c r="S172" s="36">
        <f>ABS(R172-C172)</f>
        <v>2.7244987499999986</v>
      </c>
      <c r="T172" s="10"/>
      <c r="U172" s="29">
        <f>(P172-MIN($P$6:$P$330))/$U$5</f>
        <v>16.2</v>
      </c>
      <c r="V172" s="29">
        <f t="shared" si="17"/>
        <v>167</v>
      </c>
      <c r="W172" s="24">
        <f>IF(U172=0,MAX(W$5:W171)+1,0)</f>
        <v>0</v>
      </c>
      <c r="X172" s="24">
        <f t="shared" si="18"/>
        <v>7</v>
      </c>
      <c r="Y172" s="31" t="str">
        <f>IF(ROW()-$Y$5&lt;=$X$5,ROW()-$Y$5,"")</f>
        <v/>
      </c>
      <c r="Z172" s="31"/>
      <c r="AA172" s="31"/>
      <c r="AB172" s="31"/>
      <c r="AC172" s="31"/>
      <c r="AD172" s="1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25">
      <c r="A173" s="1"/>
      <c r="B173" s="30" t="s">
        <v>189</v>
      </c>
      <c r="C173" s="27">
        <v>33.860947109999998</v>
      </c>
      <c r="D173" s="8">
        <v>1</v>
      </c>
      <c r="E173" s="16" t="s">
        <v>171</v>
      </c>
      <c r="F173" s="3" t="s">
        <v>360</v>
      </c>
      <c r="G173" s="9">
        <f>P173+$G$4</f>
        <v>43617.5</v>
      </c>
      <c r="H173" s="9">
        <f t="shared" si="15"/>
        <v>517</v>
      </c>
      <c r="I173" s="34">
        <f t="shared" si="19"/>
        <v>43617.5</v>
      </c>
      <c r="J173" s="29">
        <f t="shared" si="16"/>
        <v>18</v>
      </c>
      <c r="K173" s="29">
        <f>IF(H173=1,MAX(K$5:K172)+1,K172)</f>
        <v>7</v>
      </c>
      <c r="L173" s="24">
        <f>IF(K173=N$5,ROW()-ROW(L$5),"")</f>
        <v>168</v>
      </c>
      <c r="M173" s="24">
        <f>IF(K173=N$5,IF(J173=1,1,M172+1),"")</f>
        <v>18</v>
      </c>
      <c r="N173" s="33" t="str">
        <f>IF(K173=1,INDEX($C$6:$C$330,MATCH(J173,$M$6:$M$330,0),1),"")</f>
        <v/>
      </c>
      <c r="O173" s="4"/>
      <c r="P173" s="25">
        <v>4169.5</v>
      </c>
      <c r="Q173" s="28" t="s">
        <v>172</v>
      </c>
      <c r="R173" s="27">
        <v>31.976953779999999</v>
      </c>
      <c r="S173" s="36">
        <f>ABS(R173-C173)</f>
        <v>1.8839933299999991</v>
      </c>
      <c r="T173" s="10"/>
      <c r="U173" s="29">
        <f>(P173-MIN($P$6:$P$330))/$U$5</f>
        <v>17.233333333333334</v>
      </c>
      <c r="V173" s="29">
        <f t="shared" si="17"/>
        <v>168</v>
      </c>
      <c r="W173" s="24">
        <f>IF(U173=0,MAX(W$5:W172)+1,0)</f>
        <v>0</v>
      </c>
      <c r="X173" s="24">
        <f t="shared" si="18"/>
        <v>7</v>
      </c>
      <c r="Y173" s="31" t="str">
        <f>IF(ROW()-$Y$5&lt;=$X$5,ROW()-$Y$5,"")</f>
        <v/>
      </c>
      <c r="Z173" s="31"/>
      <c r="AA173" s="31"/>
      <c r="AB173" s="31"/>
      <c r="AC173" s="31"/>
      <c r="AD173" s="1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25">
      <c r="A174" s="1"/>
      <c r="B174" s="30" t="s">
        <v>190</v>
      </c>
      <c r="C174" s="27">
        <v>33.843810859999998</v>
      </c>
      <c r="D174" s="8">
        <v>1</v>
      </c>
      <c r="E174" s="16" t="s">
        <v>171</v>
      </c>
      <c r="F174" s="3" t="s">
        <v>360</v>
      </c>
      <c r="G174" s="9">
        <f>P174+$G$4</f>
        <v>43647.5</v>
      </c>
      <c r="H174" s="9">
        <f t="shared" si="15"/>
        <v>547</v>
      </c>
      <c r="I174" s="34">
        <f t="shared" si="19"/>
        <v>43647.5</v>
      </c>
      <c r="J174" s="29">
        <f t="shared" si="16"/>
        <v>19</v>
      </c>
      <c r="K174" s="29">
        <f>IF(H174=1,MAX(K$5:K173)+1,K173)</f>
        <v>7</v>
      </c>
      <c r="L174" s="24">
        <f>IF(K174=N$5,ROW()-ROW(L$5),"")</f>
        <v>169</v>
      </c>
      <c r="M174" s="24">
        <f>IF(K174=N$5,IF(J174=1,1,M173+1),"")</f>
        <v>19</v>
      </c>
      <c r="N174" s="33" t="str">
        <f>IF(K174=1,INDEX($C$6:$C$330,MATCH(J174,$M$6:$M$330,0),1),"")</f>
        <v/>
      </c>
      <c r="O174" s="4"/>
      <c r="P174" s="25">
        <v>4199.5</v>
      </c>
      <c r="Q174" s="28" t="s">
        <v>172</v>
      </c>
      <c r="R174" s="27">
        <v>32.93289506</v>
      </c>
      <c r="S174" s="36">
        <f>ABS(R174-C174)</f>
        <v>0.91091579999999794</v>
      </c>
      <c r="T174" s="10"/>
      <c r="U174" s="29">
        <f>(P174-MIN($P$6:$P$330))/$U$5</f>
        <v>18.233333333333334</v>
      </c>
      <c r="V174" s="29">
        <f t="shared" si="17"/>
        <v>169</v>
      </c>
      <c r="W174" s="24">
        <f>IF(U174=0,MAX(W$5:W173)+1,0)</f>
        <v>0</v>
      </c>
      <c r="X174" s="24">
        <f t="shared" si="18"/>
        <v>7</v>
      </c>
      <c r="Y174" s="31" t="str">
        <f>IF(ROW()-$Y$5&lt;=$X$5,ROW()-$Y$5,"")</f>
        <v/>
      </c>
      <c r="Z174" s="31"/>
      <c r="AA174" s="31"/>
      <c r="AB174" s="31"/>
      <c r="AC174" s="31"/>
      <c r="AD174" s="1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25">
      <c r="A175" s="1"/>
      <c r="B175" s="30" t="s">
        <v>191</v>
      </c>
      <c r="C175" s="27">
        <v>33.711650599999999</v>
      </c>
      <c r="D175" s="8">
        <v>1</v>
      </c>
      <c r="E175" s="16" t="s">
        <v>171</v>
      </c>
      <c r="F175" s="3" t="s">
        <v>360</v>
      </c>
      <c r="G175" s="9">
        <f>P175+$G$4</f>
        <v>43678.5</v>
      </c>
      <c r="H175" s="9">
        <f t="shared" si="15"/>
        <v>578</v>
      </c>
      <c r="I175" s="34">
        <f t="shared" si="19"/>
        <v>43678.5</v>
      </c>
      <c r="J175" s="29">
        <f t="shared" si="16"/>
        <v>20</v>
      </c>
      <c r="K175" s="29">
        <f>IF(H175=1,MAX(K$5:K174)+1,K174)</f>
        <v>7</v>
      </c>
      <c r="L175" s="24">
        <f>IF(K175=N$5,ROW()-ROW(L$5),"")</f>
        <v>170</v>
      </c>
      <c r="M175" s="24">
        <f>IF(K175=N$5,IF(J175=1,1,M174+1),"")</f>
        <v>20</v>
      </c>
      <c r="N175" s="33" t="str">
        <f>IF(K175=1,INDEX($C$6:$C$330,MATCH(J175,$M$6:$M$330,0),1),"")</f>
        <v/>
      </c>
      <c r="O175" s="4"/>
      <c r="P175" s="25">
        <v>4230.5</v>
      </c>
      <c r="Q175" s="28" t="s">
        <v>172</v>
      </c>
      <c r="R175" s="27">
        <v>31.637500190000001</v>
      </c>
      <c r="S175" s="36">
        <f>ABS(R175-C175)</f>
        <v>2.0741504099999979</v>
      </c>
      <c r="T175" s="10"/>
      <c r="U175" s="29">
        <f>(P175-MIN($P$6:$P$330))/$U$5</f>
        <v>19.266666666666666</v>
      </c>
      <c r="V175" s="29">
        <f t="shared" si="17"/>
        <v>170</v>
      </c>
      <c r="W175" s="24">
        <f>IF(U175=0,MAX(W$5:W174)+1,0)</f>
        <v>0</v>
      </c>
      <c r="X175" s="24">
        <f t="shared" si="18"/>
        <v>7</v>
      </c>
      <c r="Y175" s="31" t="str">
        <f>IF(ROW()-$Y$5&lt;=$X$5,ROW()-$Y$5,"")</f>
        <v/>
      </c>
      <c r="Z175" s="31"/>
      <c r="AA175" s="31"/>
      <c r="AB175" s="31"/>
      <c r="AC175" s="31"/>
      <c r="AD175" s="1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25">
      <c r="A176" s="1"/>
      <c r="B176" s="30" t="s">
        <v>192</v>
      </c>
      <c r="C176" s="27">
        <v>33.487632959999999</v>
      </c>
      <c r="D176" s="8">
        <v>1</v>
      </c>
      <c r="E176" s="16" t="s">
        <v>171</v>
      </c>
      <c r="F176" s="3" t="s">
        <v>360</v>
      </c>
      <c r="G176" s="9">
        <f>P176+$G$4</f>
        <v>43709.5</v>
      </c>
      <c r="H176" s="9">
        <f t="shared" si="15"/>
        <v>609</v>
      </c>
      <c r="I176" s="34">
        <f t="shared" si="19"/>
        <v>43709.5</v>
      </c>
      <c r="J176" s="29">
        <f t="shared" si="16"/>
        <v>21</v>
      </c>
      <c r="K176" s="29">
        <f>IF(H176=1,MAX(K$5:K175)+1,K175)</f>
        <v>7</v>
      </c>
      <c r="L176" s="24">
        <f>IF(K176=N$5,ROW()-ROW(L$5),"")</f>
        <v>171</v>
      </c>
      <c r="M176" s="24">
        <f>IF(K176=N$5,IF(J176=1,1,M175+1),"")</f>
        <v>21</v>
      </c>
      <c r="N176" s="33" t="str">
        <f>IF(K176=1,INDEX($C$6:$C$330,MATCH(J176,$M$6:$M$330,0),1),"")</f>
        <v/>
      </c>
      <c r="O176" s="4"/>
      <c r="P176" s="25">
        <v>4261.5</v>
      </c>
      <c r="Q176" s="28" t="s">
        <v>172</v>
      </c>
      <c r="R176" s="27">
        <v>33.09244194</v>
      </c>
      <c r="S176" s="36">
        <f>ABS(R176-C176)</f>
        <v>0.39519101999999862</v>
      </c>
      <c r="T176" s="10"/>
      <c r="U176" s="29">
        <f>(P176-MIN($P$6:$P$330))/$U$5</f>
        <v>20.3</v>
      </c>
      <c r="V176" s="29">
        <f t="shared" si="17"/>
        <v>171</v>
      </c>
      <c r="W176" s="24">
        <f>IF(U176=0,MAX(W$5:W175)+1,0)</f>
        <v>0</v>
      </c>
      <c r="X176" s="24">
        <f t="shared" si="18"/>
        <v>7</v>
      </c>
      <c r="Y176" s="31" t="str">
        <f>IF(ROW()-$Y$5&lt;=$X$5,ROW()-$Y$5,"")</f>
        <v/>
      </c>
      <c r="Z176" s="31"/>
      <c r="AA176" s="31"/>
      <c r="AB176" s="31"/>
      <c r="AC176" s="31"/>
      <c r="AD176" s="1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25">
      <c r="A177" s="1"/>
      <c r="B177" s="30" t="s">
        <v>193</v>
      </c>
      <c r="C177" s="27">
        <v>33.227693690000002</v>
      </c>
      <c r="D177" s="8">
        <v>1</v>
      </c>
      <c r="E177" s="16" t="s">
        <v>171</v>
      </c>
      <c r="F177" s="3" t="s">
        <v>360</v>
      </c>
      <c r="G177" s="9">
        <f>P177+$G$4</f>
        <v>43739.5</v>
      </c>
      <c r="H177" s="9">
        <f t="shared" si="15"/>
        <v>639</v>
      </c>
      <c r="I177" s="34">
        <f t="shared" si="19"/>
        <v>43739.5</v>
      </c>
      <c r="J177" s="29">
        <f t="shared" si="16"/>
        <v>22</v>
      </c>
      <c r="K177" s="29">
        <f>IF(H177=1,MAX(K$5:K176)+1,K176)</f>
        <v>7</v>
      </c>
      <c r="L177" s="24">
        <f>IF(K177=N$5,ROW()-ROW(L$5),"")</f>
        <v>172</v>
      </c>
      <c r="M177" s="24">
        <f>IF(K177=N$5,IF(J177=1,1,M176+1),"")</f>
        <v>22</v>
      </c>
      <c r="N177" s="33" t="str">
        <f>IF(K177=1,INDEX($C$6:$C$330,MATCH(J177,$M$6:$M$330,0),1),"")</f>
        <v/>
      </c>
      <c r="O177" s="4"/>
      <c r="P177" s="25">
        <v>4291.5</v>
      </c>
      <c r="Q177" s="28" t="s">
        <v>172</v>
      </c>
      <c r="R177" s="27">
        <v>31.308822339999999</v>
      </c>
      <c r="S177" s="36">
        <f>ABS(R177-C177)</f>
        <v>1.9188713500000034</v>
      </c>
      <c r="T177" s="10"/>
      <c r="U177" s="29">
        <f>(P177-MIN($P$6:$P$330))/$U$5</f>
        <v>21.3</v>
      </c>
      <c r="V177" s="29">
        <f t="shared" si="17"/>
        <v>172</v>
      </c>
      <c r="W177" s="24">
        <f>IF(U177=0,MAX(W$5:W176)+1,0)</f>
        <v>0</v>
      </c>
      <c r="X177" s="24">
        <f t="shared" si="18"/>
        <v>7</v>
      </c>
      <c r="Y177" s="31" t="str">
        <f>IF(ROW()-$Y$5&lt;=$X$5,ROW()-$Y$5,"")</f>
        <v/>
      </c>
      <c r="Z177" s="31"/>
      <c r="AA177" s="31"/>
      <c r="AB177" s="31"/>
      <c r="AC177" s="31"/>
      <c r="AD177" s="1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25">
      <c r="A178" s="1"/>
      <c r="B178" s="30" t="s">
        <v>194</v>
      </c>
      <c r="C178" s="27">
        <v>32.976452289999997</v>
      </c>
      <c r="D178" s="8">
        <v>1</v>
      </c>
      <c r="E178" s="16" t="s">
        <v>171</v>
      </c>
      <c r="F178" s="3" t="s">
        <v>360</v>
      </c>
      <c r="G178" s="9">
        <f>P178+$G$4</f>
        <v>43770.5</v>
      </c>
      <c r="H178" s="9">
        <f t="shared" si="15"/>
        <v>670</v>
      </c>
      <c r="I178" s="34">
        <f t="shared" si="19"/>
        <v>43770.5</v>
      </c>
      <c r="J178" s="29">
        <f t="shared" si="16"/>
        <v>23</v>
      </c>
      <c r="K178" s="29">
        <f>IF(H178=1,MAX(K$5:K177)+1,K177)</f>
        <v>7</v>
      </c>
      <c r="L178" s="24">
        <f>IF(K178=N$5,ROW()-ROW(L$5),"")</f>
        <v>173</v>
      </c>
      <c r="M178" s="24">
        <f>IF(K178=N$5,IF(J178=1,1,M177+1),"")</f>
        <v>23</v>
      </c>
      <c r="N178" s="33" t="str">
        <f>IF(K178=1,INDEX($C$6:$C$330,MATCH(J178,$M$6:$M$330,0),1),"")</f>
        <v/>
      </c>
      <c r="O178" s="4"/>
      <c r="P178" s="25">
        <v>4322.5</v>
      </c>
      <c r="Q178" s="28" t="s">
        <v>172</v>
      </c>
      <c r="R178" s="27">
        <v>29.278113730000001</v>
      </c>
      <c r="S178" s="36">
        <f>ABS(R178-C178)</f>
        <v>3.6983385599999963</v>
      </c>
      <c r="T178" s="10"/>
      <c r="U178" s="29">
        <f>(P178-MIN($P$6:$P$330))/$U$5</f>
        <v>22.333333333333332</v>
      </c>
      <c r="V178" s="29">
        <f t="shared" si="17"/>
        <v>173</v>
      </c>
      <c r="W178" s="24">
        <f>IF(U178=0,MAX(W$5:W177)+1,0)</f>
        <v>0</v>
      </c>
      <c r="X178" s="24">
        <f t="shared" si="18"/>
        <v>7</v>
      </c>
      <c r="Y178" s="31" t="str">
        <f>IF(ROW()-$Y$5&lt;=$X$5,ROW()-$Y$5,"")</f>
        <v/>
      </c>
      <c r="Z178" s="31"/>
      <c r="AA178" s="31"/>
      <c r="AB178" s="31"/>
      <c r="AC178" s="31"/>
      <c r="AD178" s="1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25">
      <c r="A179" s="1"/>
      <c r="B179" s="30" t="s">
        <v>195</v>
      </c>
      <c r="C179" s="27">
        <v>32.806265160000002</v>
      </c>
      <c r="D179" s="8">
        <v>1</v>
      </c>
      <c r="E179" s="16" t="s">
        <v>171</v>
      </c>
      <c r="F179" s="3" t="s">
        <v>360</v>
      </c>
      <c r="G179" s="9">
        <f>P179+$G$4</f>
        <v>43800.5</v>
      </c>
      <c r="H179" s="9">
        <f t="shared" si="15"/>
        <v>700</v>
      </c>
      <c r="I179" s="34">
        <f t="shared" si="19"/>
        <v>43800.5</v>
      </c>
      <c r="J179" s="29">
        <f t="shared" si="16"/>
        <v>24</v>
      </c>
      <c r="K179" s="29">
        <f>IF(H179=1,MAX(K$5:K178)+1,K178)</f>
        <v>7</v>
      </c>
      <c r="L179" s="24">
        <f>IF(K179=N$5,ROW()-ROW(L$5),"")</f>
        <v>174</v>
      </c>
      <c r="M179" s="24">
        <f>IF(K179=N$5,IF(J179=1,1,M178+1),"")</f>
        <v>24</v>
      </c>
      <c r="N179" s="33" t="str">
        <f>IF(K179=1,INDEX($C$6:$C$330,MATCH(J179,$M$6:$M$330,0),1),"")</f>
        <v/>
      </c>
      <c r="O179" s="4"/>
      <c r="P179" s="25">
        <v>4352.5</v>
      </c>
      <c r="Q179" s="28" t="s">
        <v>172</v>
      </c>
      <c r="R179" s="27">
        <v>28.485253790000002</v>
      </c>
      <c r="S179" s="36">
        <f>ABS(R179-C179)</f>
        <v>4.3210113700000008</v>
      </c>
      <c r="T179" s="10"/>
      <c r="U179" s="29">
        <f>(P179-MIN($P$6:$P$330))/$U$5</f>
        <v>23.333333333333332</v>
      </c>
      <c r="V179" s="29">
        <f t="shared" si="17"/>
        <v>174</v>
      </c>
      <c r="W179" s="24">
        <f>IF(U179=0,MAX(W$5:W178)+1,0)</f>
        <v>0</v>
      </c>
      <c r="X179" s="24">
        <f t="shared" si="18"/>
        <v>7</v>
      </c>
      <c r="Y179" s="31" t="str">
        <f>IF(ROW()-$Y$5&lt;=$X$5,ROW()-$Y$5,"")</f>
        <v/>
      </c>
      <c r="Z179" s="31"/>
      <c r="AA179" s="31"/>
      <c r="AB179" s="31"/>
      <c r="AC179" s="31"/>
      <c r="AD179" s="1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25">
      <c r="A180" s="1"/>
      <c r="B180" s="30" t="s">
        <v>196</v>
      </c>
      <c r="C180" s="27">
        <v>32.792129580000001</v>
      </c>
      <c r="D180" s="8">
        <v>1</v>
      </c>
      <c r="E180" s="16" t="s">
        <v>171</v>
      </c>
      <c r="F180" s="3" t="s">
        <v>360</v>
      </c>
      <c r="G180" s="9">
        <f>P180+$G$4</f>
        <v>43831.5</v>
      </c>
      <c r="H180" s="9">
        <f t="shared" si="15"/>
        <v>731</v>
      </c>
      <c r="I180" s="34">
        <f t="shared" si="19"/>
        <v>43831.5</v>
      </c>
      <c r="J180" s="29">
        <f t="shared" si="16"/>
        <v>25</v>
      </c>
      <c r="K180" s="29">
        <f>IF(H180=1,MAX(K$5:K179)+1,K179)</f>
        <v>7</v>
      </c>
      <c r="L180" s="24">
        <f>IF(K180=N$5,ROW()-ROW(L$5),"")</f>
        <v>175</v>
      </c>
      <c r="M180" s="24">
        <f>IF(K180=N$5,IF(J180=1,1,M179+1),"")</f>
        <v>25</v>
      </c>
      <c r="N180" s="33" t="str">
        <f>IF(K180=1,INDEX($C$6:$C$330,MATCH(J180,$M$6:$M$330,0),1),"")</f>
        <v/>
      </c>
      <c r="O180" s="4"/>
      <c r="P180" s="25">
        <v>4383.5</v>
      </c>
      <c r="Q180" s="28" t="s">
        <v>172</v>
      </c>
      <c r="R180" s="27">
        <v>28.106581420000001</v>
      </c>
      <c r="S180" s="36">
        <f>ABS(R180-C180)</f>
        <v>4.6855481599999997</v>
      </c>
      <c r="T180" s="10"/>
      <c r="U180" s="29">
        <f>(P180-MIN($P$6:$P$330))/$U$5</f>
        <v>24.366666666666667</v>
      </c>
      <c r="V180" s="29">
        <f t="shared" si="17"/>
        <v>175</v>
      </c>
      <c r="W180" s="24">
        <f>IF(U180=0,MAX(W$5:W179)+1,0)</f>
        <v>0</v>
      </c>
      <c r="X180" s="24">
        <f t="shared" si="18"/>
        <v>7</v>
      </c>
      <c r="Y180" s="31" t="str">
        <f>IF(ROW()-$Y$5&lt;=$X$5,ROW()-$Y$5,"")</f>
        <v/>
      </c>
      <c r="Z180" s="31"/>
      <c r="AA180" s="31"/>
      <c r="AB180" s="31"/>
      <c r="AC180" s="31"/>
      <c r="AD180" s="1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25">
      <c r="A181" s="1"/>
      <c r="B181" s="30" t="s">
        <v>197</v>
      </c>
      <c r="C181" s="27">
        <v>35.066278259999997</v>
      </c>
      <c r="D181" s="8">
        <v>1</v>
      </c>
      <c r="E181" s="16" t="s">
        <v>198</v>
      </c>
      <c r="F181" s="3" t="s">
        <v>360</v>
      </c>
      <c r="G181" s="9">
        <f>P181+$G$4</f>
        <v>43100.5</v>
      </c>
      <c r="H181" s="9">
        <f t="shared" si="15"/>
        <v>1</v>
      </c>
      <c r="I181" s="34">
        <f t="shared" si="19"/>
        <v>43100.5</v>
      </c>
      <c r="J181" s="29">
        <f t="shared" si="16"/>
        <v>1</v>
      </c>
      <c r="K181" s="29">
        <f>IF(H181=1,MAX(K$5:K180)+1,K180)</f>
        <v>8</v>
      </c>
      <c r="L181" s="24" t="str">
        <f>IF(K181=N$5,ROW()-ROW(L$5),"")</f>
        <v/>
      </c>
      <c r="M181" s="24" t="str">
        <f>IF(K181=N$5,IF(J181=1,1,M180+1),"")</f>
        <v/>
      </c>
      <c r="N181" s="33" t="str">
        <f>IF(K181=1,INDEX($C$6:$C$330,MATCH(J181,$M$6:$M$330,0),1),"")</f>
        <v/>
      </c>
      <c r="O181" s="4"/>
      <c r="P181" s="25">
        <v>3652.5</v>
      </c>
      <c r="Q181" s="28" t="s">
        <v>199</v>
      </c>
      <c r="R181" s="27">
        <v>37.373712150000003</v>
      </c>
      <c r="S181" s="36">
        <f>ABS(R181-C181)</f>
        <v>2.3074338900000058</v>
      </c>
      <c r="T181" s="10"/>
      <c r="U181" s="29">
        <f>(P181-MIN($P$6:$P$330))/$U$5</f>
        <v>0</v>
      </c>
      <c r="V181" s="29">
        <f t="shared" si="17"/>
        <v>176</v>
      </c>
      <c r="W181" s="24">
        <f>IF(U181=0,MAX(W$5:W180)+1,0)</f>
        <v>8</v>
      </c>
      <c r="X181" s="24">
        <f t="shared" si="18"/>
        <v>8</v>
      </c>
      <c r="Y181" s="31" t="str">
        <f>IF(ROW()-$Y$5&lt;=$X$5,ROW()-$Y$5,"")</f>
        <v/>
      </c>
      <c r="Z181" s="31"/>
      <c r="AA181" s="31"/>
      <c r="AB181" s="31"/>
      <c r="AC181" s="31"/>
      <c r="AD181" s="1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25">
      <c r="A182" s="1"/>
      <c r="B182" s="30" t="s">
        <v>200</v>
      </c>
      <c r="C182" s="27">
        <v>35.008395550000003</v>
      </c>
      <c r="D182" s="8">
        <v>1</v>
      </c>
      <c r="E182" s="16" t="s">
        <v>198</v>
      </c>
      <c r="F182" s="3" t="s">
        <v>360</v>
      </c>
      <c r="G182" s="9">
        <f>P182+$G$4</f>
        <v>43131.5</v>
      </c>
      <c r="H182" s="9">
        <f t="shared" si="15"/>
        <v>31</v>
      </c>
      <c r="I182" s="34">
        <f t="shared" si="19"/>
        <v>43131.5</v>
      </c>
      <c r="J182" s="29">
        <f t="shared" si="16"/>
        <v>2</v>
      </c>
      <c r="K182" s="29">
        <f>IF(H182=1,MAX(K$5:K181)+1,K181)</f>
        <v>8</v>
      </c>
      <c r="L182" s="24" t="str">
        <f>IF(K182=N$5,ROW()-ROW(L$5),"")</f>
        <v/>
      </c>
      <c r="M182" s="24" t="str">
        <f>IF(K182=N$5,IF(J182=1,1,M181+1),"")</f>
        <v/>
      </c>
      <c r="N182" s="33" t="str">
        <f>IF(K182=1,INDEX($C$6:$C$330,MATCH(J182,$M$6:$M$330,0),1),"")</f>
        <v/>
      </c>
      <c r="O182" s="4"/>
      <c r="P182" s="25">
        <v>3683.5</v>
      </c>
      <c r="Q182" s="28" t="s">
        <v>199</v>
      </c>
      <c r="R182" s="27">
        <v>37.204047459999998</v>
      </c>
      <c r="S182" s="36">
        <f>ABS(R182-C182)</f>
        <v>2.1956519099999952</v>
      </c>
      <c r="T182" s="10"/>
      <c r="U182" s="29">
        <f>(P182-MIN($P$6:$P$330))/$U$5</f>
        <v>1.0333333333333334</v>
      </c>
      <c r="V182" s="29">
        <f t="shared" si="17"/>
        <v>177</v>
      </c>
      <c r="W182" s="24">
        <f>IF(U182=0,MAX(W$5:W181)+1,0)</f>
        <v>0</v>
      </c>
      <c r="X182" s="24">
        <f t="shared" si="18"/>
        <v>8</v>
      </c>
      <c r="Y182" s="31" t="str">
        <f>IF(ROW()-$Y$5&lt;=$X$5,ROW()-$Y$5,"")</f>
        <v/>
      </c>
      <c r="Z182" s="31"/>
      <c r="AA182" s="31"/>
      <c r="AB182" s="31"/>
      <c r="AC182" s="31"/>
      <c r="AD182" s="1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25">
      <c r="A183" s="1"/>
      <c r="B183" s="30" t="s">
        <v>201</v>
      </c>
      <c r="C183" s="27">
        <v>35.055096089999999</v>
      </c>
      <c r="D183" s="8">
        <v>1</v>
      </c>
      <c r="E183" s="16" t="s">
        <v>198</v>
      </c>
      <c r="F183" s="3" t="s">
        <v>360</v>
      </c>
      <c r="G183" s="9">
        <f>P183+$G$4</f>
        <v>43160.5</v>
      </c>
      <c r="H183" s="9">
        <f t="shared" si="15"/>
        <v>60</v>
      </c>
      <c r="I183" s="34">
        <f t="shared" si="19"/>
        <v>43160.5</v>
      </c>
      <c r="J183" s="29">
        <f t="shared" si="16"/>
        <v>3</v>
      </c>
      <c r="K183" s="29">
        <f>IF(H183=1,MAX(K$5:K182)+1,K182)</f>
        <v>8</v>
      </c>
      <c r="L183" s="24" t="str">
        <f>IF(K183=N$5,ROW()-ROW(L$5),"")</f>
        <v/>
      </c>
      <c r="M183" s="24" t="str">
        <f>IF(K183=N$5,IF(J183=1,1,M182+1),"")</f>
        <v/>
      </c>
      <c r="N183" s="33" t="str">
        <f>IF(K183=1,INDEX($C$6:$C$330,MATCH(J183,$M$6:$M$330,0),1),"")</f>
        <v/>
      </c>
      <c r="O183" s="4"/>
      <c r="P183" s="25">
        <v>3712.5</v>
      </c>
      <c r="Q183" s="28" t="s">
        <v>199</v>
      </c>
      <c r="R183" s="27">
        <v>37.17793906</v>
      </c>
      <c r="S183" s="36">
        <f>ABS(R183-C183)</f>
        <v>2.1228429700000007</v>
      </c>
      <c r="T183" s="10"/>
      <c r="U183" s="29">
        <f>(P183-MIN($P$6:$P$330))/$U$5</f>
        <v>2</v>
      </c>
      <c r="V183" s="29">
        <f t="shared" si="17"/>
        <v>178</v>
      </c>
      <c r="W183" s="24">
        <f>IF(U183=0,MAX(W$5:W182)+1,0)</f>
        <v>0</v>
      </c>
      <c r="X183" s="24">
        <f t="shared" si="18"/>
        <v>8</v>
      </c>
      <c r="Y183" s="31" t="str">
        <f>IF(ROW()-$Y$5&lt;=$X$5,ROW()-$Y$5,"")</f>
        <v/>
      </c>
      <c r="Z183" s="31"/>
      <c r="AA183" s="31"/>
      <c r="AB183" s="31"/>
      <c r="AC183" s="31"/>
      <c r="AD183" s="1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25">
      <c r="A184" s="1"/>
      <c r="B184" s="30" t="s">
        <v>202</v>
      </c>
      <c r="C184" s="27">
        <v>35.16628575</v>
      </c>
      <c r="D184" s="8">
        <v>1</v>
      </c>
      <c r="E184" s="16" t="s">
        <v>198</v>
      </c>
      <c r="F184" s="3" t="s">
        <v>360</v>
      </c>
      <c r="G184" s="9">
        <f>P184+$G$4</f>
        <v>43191.5</v>
      </c>
      <c r="H184" s="9">
        <f t="shared" si="15"/>
        <v>91</v>
      </c>
      <c r="I184" s="34">
        <f t="shared" si="19"/>
        <v>43191.5</v>
      </c>
      <c r="J184" s="29">
        <f t="shared" si="16"/>
        <v>4</v>
      </c>
      <c r="K184" s="29">
        <f>IF(H184=1,MAX(K$5:K183)+1,K183)</f>
        <v>8</v>
      </c>
      <c r="L184" s="24" t="str">
        <f>IF(K184=N$5,ROW()-ROW(L$5),"")</f>
        <v/>
      </c>
      <c r="M184" s="24" t="str">
        <f>IF(K184=N$5,IF(J184=1,1,M183+1),"")</f>
        <v/>
      </c>
      <c r="N184" s="33" t="str">
        <f>IF(K184=1,INDEX($C$6:$C$330,MATCH(J184,$M$6:$M$330,0),1),"")</f>
        <v/>
      </c>
      <c r="O184" s="4"/>
      <c r="P184" s="25">
        <v>3743.5</v>
      </c>
      <c r="Q184" s="28" t="s">
        <v>199</v>
      </c>
      <c r="R184" s="27">
        <v>37.176183199999997</v>
      </c>
      <c r="S184" s="36">
        <f>ABS(R184-C184)</f>
        <v>2.0098974499999969</v>
      </c>
      <c r="T184" s="10"/>
      <c r="U184" s="29">
        <f>(P184-MIN($P$6:$P$330))/$U$5</f>
        <v>3.0333333333333332</v>
      </c>
      <c r="V184" s="29">
        <f t="shared" si="17"/>
        <v>179</v>
      </c>
      <c r="W184" s="24">
        <f>IF(U184=0,MAX(W$5:W183)+1,0)</f>
        <v>0</v>
      </c>
      <c r="X184" s="24">
        <f t="shared" si="18"/>
        <v>8</v>
      </c>
      <c r="Y184" s="31" t="str">
        <f>IF(ROW()-$Y$5&lt;=$X$5,ROW()-$Y$5,"")</f>
        <v/>
      </c>
      <c r="Z184" s="31"/>
      <c r="AA184" s="31"/>
      <c r="AB184" s="31"/>
      <c r="AC184" s="31"/>
      <c r="AD184" s="1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25">
      <c r="A185" s="1"/>
      <c r="B185" s="30" t="s">
        <v>203</v>
      </c>
      <c r="C185" s="27">
        <v>35.27416513</v>
      </c>
      <c r="D185" s="8">
        <v>1</v>
      </c>
      <c r="E185" s="16" t="s">
        <v>198</v>
      </c>
      <c r="F185" s="3" t="s">
        <v>360</v>
      </c>
      <c r="G185" s="9">
        <f>P185+$G$4</f>
        <v>43221.5</v>
      </c>
      <c r="H185" s="9">
        <f t="shared" si="15"/>
        <v>121</v>
      </c>
      <c r="I185" s="34">
        <f t="shared" si="19"/>
        <v>43221.5</v>
      </c>
      <c r="J185" s="29">
        <f t="shared" si="16"/>
        <v>5</v>
      </c>
      <c r="K185" s="29">
        <f>IF(H185=1,MAX(K$5:K184)+1,K184)</f>
        <v>8</v>
      </c>
      <c r="L185" s="24" t="str">
        <f>IF(K185=N$5,ROW()-ROW(L$5),"")</f>
        <v/>
      </c>
      <c r="M185" s="24" t="str">
        <f>IF(K185=N$5,IF(J185=1,1,M184+1),"")</f>
        <v/>
      </c>
      <c r="N185" s="33" t="str">
        <f>IF(K185=1,INDEX($C$6:$C$330,MATCH(J185,$M$6:$M$330,0),1),"")</f>
        <v/>
      </c>
      <c r="O185" s="4"/>
      <c r="P185" s="25">
        <v>3773.5</v>
      </c>
      <c r="Q185" s="28" t="s">
        <v>199</v>
      </c>
      <c r="R185" s="27">
        <v>37.253648599999998</v>
      </c>
      <c r="S185" s="36">
        <f>ABS(R185-C185)</f>
        <v>1.9794834699999981</v>
      </c>
      <c r="T185" s="10"/>
      <c r="U185" s="29">
        <f>(P185-MIN($P$6:$P$330))/$U$5</f>
        <v>4.0333333333333332</v>
      </c>
      <c r="V185" s="29">
        <f t="shared" si="17"/>
        <v>180</v>
      </c>
      <c r="W185" s="24">
        <f>IF(U185=0,MAX(W$5:W184)+1,0)</f>
        <v>0</v>
      </c>
      <c r="X185" s="24">
        <f t="shared" si="18"/>
        <v>8</v>
      </c>
      <c r="Y185" s="31" t="str">
        <f>IF(ROW()-$Y$5&lt;=$X$5,ROW()-$Y$5,"")</f>
        <v/>
      </c>
      <c r="Z185" s="31"/>
      <c r="AA185" s="31"/>
      <c r="AB185" s="31"/>
      <c r="AC185" s="31"/>
      <c r="AD185" s="1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25">
      <c r="A186" s="1"/>
      <c r="B186" s="30" t="s">
        <v>204</v>
      </c>
      <c r="C186" s="27">
        <v>35.328822119999998</v>
      </c>
      <c r="D186" s="8">
        <v>1</v>
      </c>
      <c r="E186" s="16" t="s">
        <v>198</v>
      </c>
      <c r="F186" s="3" t="s">
        <v>360</v>
      </c>
      <c r="G186" s="9">
        <f>P186+$G$4</f>
        <v>43252.5</v>
      </c>
      <c r="H186" s="9">
        <f t="shared" si="15"/>
        <v>152</v>
      </c>
      <c r="I186" s="34">
        <f t="shared" si="19"/>
        <v>43252.5</v>
      </c>
      <c r="J186" s="29">
        <f t="shared" si="16"/>
        <v>6</v>
      </c>
      <c r="K186" s="29">
        <f>IF(H186=1,MAX(K$5:K185)+1,K185)</f>
        <v>8</v>
      </c>
      <c r="L186" s="24" t="str">
        <f>IF(K186=N$5,ROW()-ROW(L$5),"")</f>
        <v/>
      </c>
      <c r="M186" s="24" t="str">
        <f>IF(K186=N$5,IF(J186=1,1,M185+1),"")</f>
        <v/>
      </c>
      <c r="N186" s="33" t="str">
        <f>IF(K186=1,INDEX($C$6:$C$330,MATCH(J186,$M$6:$M$330,0),1),"")</f>
        <v/>
      </c>
      <c r="O186" s="4"/>
      <c r="P186" s="25">
        <v>3804.5</v>
      </c>
      <c r="Q186" s="28" t="s">
        <v>199</v>
      </c>
      <c r="R186" s="27">
        <v>37.309076640000001</v>
      </c>
      <c r="S186" s="36">
        <f>ABS(R186-C186)</f>
        <v>1.9802545200000026</v>
      </c>
      <c r="T186" s="10"/>
      <c r="U186" s="29">
        <f>(P186-MIN($P$6:$P$330))/$U$5</f>
        <v>5.0666666666666664</v>
      </c>
      <c r="V186" s="29">
        <f t="shared" si="17"/>
        <v>181</v>
      </c>
      <c r="W186" s="24">
        <f>IF(U186=0,MAX(W$5:W185)+1,0)</f>
        <v>0</v>
      </c>
      <c r="X186" s="24">
        <f t="shared" si="18"/>
        <v>8</v>
      </c>
      <c r="Y186" s="31" t="str">
        <f>IF(ROW()-$Y$5&lt;=$X$5,ROW()-$Y$5,"")</f>
        <v/>
      </c>
      <c r="Z186" s="31"/>
      <c r="AA186" s="31"/>
      <c r="AB186" s="31"/>
      <c r="AC186" s="31"/>
      <c r="AD186" s="1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25">
      <c r="A187" s="1"/>
      <c r="B187" s="30" t="s">
        <v>205</v>
      </c>
      <c r="C187" s="27">
        <v>35.290573129999999</v>
      </c>
      <c r="D187" s="8">
        <v>1</v>
      </c>
      <c r="E187" s="16" t="s">
        <v>198</v>
      </c>
      <c r="F187" s="3" t="s">
        <v>360</v>
      </c>
      <c r="G187" s="9">
        <f>P187+$G$4</f>
        <v>43282.5</v>
      </c>
      <c r="H187" s="9">
        <f t="shared" si="15"/>
        <v>182</v>
      </c>
      <c r="I187" s="34">
        <f t="shared" si="19"/>
        <v>43282.5</v>
      </c>
      <c r="J187" s="29">
        <f t="shared" si="16"/>
        <v>7</v>
      </c>
      <c r="K187" s="29">
        <f>IF(H187=1,MAX(K$5:K186)+1,K186)</f>
        <v>8</v>
      </c>
      <c r="L187" s="24" t="str">
        <f>IF(K187=N$5,ROW()-ROW(L$5),"")</f>
        <v/>
      </c>
      <c r="M187" s="24" t="str">
        <f>IF(K187=N$5,IF(J187=1,1,M186+1),"")</f>
        <v/>
      </c>
      <c r="N187" s="33" t="str">
        <f>IF(K187=1,INDEX($C$6:$C$330,MATCH(J187,$M$6:$M$330,0),1),"")</f>
        <v/>
      </c>
      <c r="O187" s="4"/>
      <c r="P187" s="25">
        <v>3834.5</v>
      </c>
      <c r="Q187" s="28" t="s">
        <v>199</v>
      </c>
      <c r="R187" s="27">
        <v>37.301237759999999</v>
      </c>
      <c r="S187" s="36">
        <f>ABS(R187-C187)</f>
        <v>2.0106646300000008</v>
      </c>
      <c r="T187" s="10"/>
      <c r="U187" s="29">
        <f>(P187-MIN($P$6:$P$330))/$U$5</f>
        <v>6.0666666666666664</v>
      </c>
      <c r="V187" s="29">
        <f t="shared" si="17"/>
        <v>182</v>
      </c>
      <c r="W187" s="24">
        <f>IF(U187=0,MAX(W$5:W186)+1,0)</f>
        <v>0</v>
      </c>
      <c r="X187" s="24">
        <f t="shared" si="18"/>
        <v>8</v>
      </c>
      <c r="Y187" s="31" t="str">
        <f>IF(ROW()-$Y$5&lt;=$X$5,ROW()-$Y$5,"")</f>
        <v/>
      </c>
      <c r="Z187" s="31"/>
      <c r="AA187" s="31"/>
      <c r="AB187" s="31"/>
      <c r="AC187" s="31"/>
      <c r="AD187" s="1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25">
      <c r="A188" s="1"/>
      <c r="B188" s="30" t="s">
        <v>206</v>
      </c>
      <c r="C188" s="27">
        <v>35.147570139999999</v>
      </c>
      <c r="D188" s="8">
        <v>1</v>
      </c>
      <c r="E188" s="16" t="s">
        <v>198</v>
      </c>
      <c r="F188" s="3" t="s">
        <v>360</v>
      </c>
      <c r="G188" s="9">
        <f>P188+$G$4</f>
        <v>43313.5</v>
      </c>
      <c r="H188" s="9">
        <f t="shared" si="15"/>
        <v>213</v>
      </c>
      <c r="I188" s="34">
        <f t="shared" si="19"/>
        <v>43313.5</v>
      </c>
      <c r="J188" s="29">
        <f t="shared" si="16"/>
        <v>8</v>
      </c>
      <c r="K188" s="29">
        <f>IF(H188=1,MAX(K$5:K187)+1,K187)</f>
        <v>8</v>
      </c>
      <c r="L188" s="24" t="str">
        <f>IF(K188=N$5,ROW()-ROW(L$5),"")</f>
        <v/>
      </c>
      <c r="M188" s="24" t="str">
        <f>IF(K188=N$5,IF(J188=1,1,M187+1),"")</f>
        <v/>
      </c>
      <c r="N188" s="33" t="str">
        <f>IF(K188=1,INDEX($C$6:$C$330,MATCH(J188,$M$6:$M$330,0),1),"")</f>
        <v/>
      </c>
      <c r="O188" s="4"/>
      <c r="P188" s="25">
        <v>3865.5</v>
      </c>
      <c r="Q188" s="28" t="s">
        <v>199</v>
      </c>
      <c r="R188" s="27">
        <v>37.302000640000003</v>
      </c>
      <c r="S188" s="36">
        <f>ABS(R188-C188)</f>
        <v>2.1544305000000037</v>
      </c>
      <c r="T188" s="10"/>
      <c r="U188" s="29">
        <f>(P188-MIN($P$6:$P$330))/$U$5</f>
        <v>7.1</v>
      </c>
      <c r="V188" s="29">
        <f t="shared" si="17"/>
        <v>183</v>
      </c>
      <c r="W188" s="24">
        <f>IF(U188=0,MAX(W$5:W187)+1,0)</f>
        <v>0</v>
      </c>
      <c r="X188" s="24">
        <f t="shared" si="18"/>
        <v>8</v>
      </c>
      <c r="Y188" s="31" t="str">
        <f>IF(ROW()-$Y$5&lt;=$X$5,ROW()-$Y$5,"")</f>
        <v/>
      </c>
      <c r="Z188" s="31"/>
      <c r="AA188" s="31"/>
      <c r="AB188" s="31"/>
      <c r="AC188" s="31"/>
      <c r="AD188" s="1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25">
      <c r="A189" s="1"/>
      <c r="B189" s="30" t="s">
        <v>207</v>
      </c>
      <c r="C189" s="27">
        <v>34.92553667</v>
      </c>
      <c r="D189" s="8">
        <v>1</v>
      </c>
      <c r="E189" s="16" t="s">
        <v>198</v>
      </c>
      <c r="F189" s="3" t="s">
        <v>360</v>
      </c>
      <c r="G189" s="9">
        <f>P189+$G$4</f>
        <v>43344.5</v>
      </c>
      <c r="H189" s="9">
        <f t="shared" si="15"/>
        <v>244</v>
      </c>
      <c r="I189" s="34">
        <f t="shared" si="19"/>
        <v>43344.5</v>
      </c>
      <c r="J189" s="29">
        <f t="shared" si="16"/>
        <v>9</v>
      </c>
      <c r="K189" s="29">
        <f>IF(H189=1,MAX(K$5:K188)+1,K188)</f>
        <v>8</v>
      </c>
      <c r="L189" s="24" t="str">
        <f>IF(K189=N$5,ROW()-ROW(L$5),"")</f>
        <v/>
      </c>
      <c r="M189" s="24" t="str">
        <f>IF(K189=N$5,IF(J189=1,1,M188+1),"")</f>
        <v/>
      </c>
      <c r="N189" s="33" t="str">
        <f>IF(K189=1,INDEX($C$6:$C$330,MATCH(J189,$M$6:$M$330,0),1),"")</f>
        <v/>
      </c>
      <c r="O189" s="4"/>
      <c r="P189" s="25">
        <v>3896.5</v>
      </c>
      <c r="Q189" s="28" t="s">
        <v>199</v>
      </c>
      <c r="R189" s="27">
        <v>37.23100101</v>
      </c>
      <c r="S189" s="36">
        <f>ABS(R189-C189)</f>
        <v>2.3054643400000003</v>
      </c>
      <c r="T189" s="10"/>
      <c r="U189" s="29">
        <f>(P189-MIN($P$6:$P$330))/$U$5</f>
        <v>8.1333333333333329</v>
      </c>
      <c r="V189" s="29">
        <f t="shared" si="17"/>
        <v>184</v>
      </c>
      <c r="W189" s="24">
        <f>IF(U189=0,MAX(W$5:W188)+1,0)</f>
        <v>0</v>
      </c>
      <c r="X189" s="24">
        <f t="shared" si="18"/>
        <v>8</v>
      </c>
      <c r="Y189" s="31" t="str">
        <f>IF(ROW()-$Y$5&lt;=$X$5,ROW()-$Y$5,"")</f>
        <v/>
      </c>
      <c r="Z189" s="31"/>
      <c r="AA189" s="31"/>
      <c r="AB189" s="31"/>
      <c r="AC189" s="31"/>
      <c r="AD189" s="1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25">
      <c r="A190" s="1"/>
      <c r="B190" s="30" t="s">
        <v>208</v>
      </c>
      <c r="C190" s="27">
        <v>34.678331780000001</v>
      </c>
      <c r="D190" s="8">
        <v>1</v>
      </c>
      <c r="E190" s="16" t="s">
        <v>198</v>
      </c>
      <c r="F190" s="3" t="s">
        <v>360</v>
      </c>
      <c r="G190" s="9">
        <f>P190+$G$4</f>
        <v>43374.5</v>
      </c>
      <c r="H190" s="9">
        <f t="shared" si="15"/>
        <v>274</v>
      </c>
      <c r="I190" s="34">
        <f t="shared" si="19"/>
        <v>43374.5</v>
      </c>
      <c r="J190" s="29">
        <f t="shared" si="16"/>
        <v>10</v>
      </c>
      <c r="K190" s="29">
        <f>IF(H190=1,MAX(K$5:K189)+1,K189)</f>
        <v>8</v>
      </c>
      <c r="L190" s="24" t="str">
        <f>IF(K190=N$5,ROW()-ROW(L$5),"")</f>
        <v/>
      </c>
      <c r="M190" s="24" t="str">
        <f>IF(K190=N$5,IF(J190=1,1,M189+1),"")</f>
        <v/>
      </c>
      <c r="N190" s="33" t="str">
        <f>IF(K190=1,INDEX($C$6:$C$330,MATCH(J190,$M$6:$M$330,0),1),"")</f>
        <v/>
      </c>
      <c r="O190" s="4"/>
      <c r="P190" s="25">
        <v>3926.5</v>
      </c>
      <c r="Q190" s="28" t="s">
        <v>199</v>
      </c>
      <c r="R190" s="27">
        <v>36.94555965</v>
      </c>
      <c r="S190" s="36">
        <f>ABS(R190-C190)</f>
        <v>2.2672278699999993</v>
      </c>
      <c r="T190" s="10"/>
      <c r="U190" s="29">
        <f>(P190-MIN($P$6:$P$330))/$U$5</f>
        <v>9.1333333333333329</v>
      </c>
      <c r="V190" s="29">
        <f t="shared" si="17"/>
        <v>185</v>
      </c>
      <c r="W190" s="24">
        <f>IF(U190=0,MAX(W$5:W189)+1,0)</f>
        <v>0</v>
      </c>
      <c r="X190" s="24">
        <f t="shared" si="18"/>
        <v>8</v>
      </c>
      <c r="Y190" s="31" t="str">
        <f>IF(ROW()-$Y$5&lt;=$X$5,ROW()-$Y$5,"")</f>
        <v/>
      </c>
      <c r="Z190" s="31"/>
      <c r="AA190" s="31"/>
      <c r="AB190" s="31"/>
      <c r="AC190" s="31"/>
      <c r="AD190" s="1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25">
      <c r="A191" s="1"/>
      <c r="B191" s="30" t="s">
        <v>209</v>
      </c>
      <c r="C191" s="27">
        <v>34.447482739999998</v>
      </c>
      <c r="D191" s="8">
        <v>1</v>
      </c>
      <c r="E191" s="16" t="s">
        <v>198</v>
      </c>
      <c r="F191" s="3" t="s">
        <v>360</v>
      </c>
      <c r="G191" s="9">
        <f>P191+$G$4</f>
        <v>43405.5</v>
      </c>
      <c r="H191" s="9">
        <f t="shared" si="15"/>
        <v>305</v>
      </c>
      <c r="I191" s="34">
        <f t="shared" si="19"/>
        <v>43405.5</v>
      </c>
      <c r="J191" s="29">
        <f t="shared" si="16"/>
        <v>11</v>
      </c>
      <c r="K191" s="29">
        <f>IF(H191=1,MAX(K$5:K190)+1,K190)</f>
        <v>8</v>
      </c>
      <c r="L191" s="24" t="str">
        <f>IF(K191=N$5,ROW()-ROW(L$5),"")</f>
        <v/>
      </c>
      <c r="M191" s="24" t="str">
        <f>IF(K191=N$5,IF(J191=1,1,M190+1),"")</f>
        <v/>
      </c>
      <c r="N191" s="33" t="str">
        <f>IF(K191=1,INDEX($C$6:$C$330,MATCH(J191,$M$6:$M$330,0),1),"")</f>
        <v/>
      </c>
      <c r="O191" s="4"/>
      <c r="P191" s="25">
        <v>3957.5</v>
      </c>
      <c r="Q191" s="28" t="s">
        <v>199</v>
      </c>
      <c r="R191" s="27">
        <v>36.628365250000002</v>
      </c>
      <c r="S191" s="36">
        <f>ABS(R191-C191)</f>
        <v>2.1808825100000035</v>
      </c>
      <c r="T191" s="10"/>
      <c r="U191" s="29">
        <f>(P191-MIN($P$6:$P$330))/$U$5</f>
        <v>10.166666666666666</v>
      </c>
      <c r="V191" s="29">
        <f t="shared" si="17"/>
        <v>186</v>
      </c>
      <c r="W191" s="24">
        <f>IF(U191=0,MAX(W$5:W190)+1,0)</f>
        <v>0</v>
      </c>
      <c r="X191" s="24">
        <f t="shared" si="18"/>
        <v>8</v>
      </c>
      <c r="Y191" s="31" t="str">
        <f>IF(ROW()-$Y$5&lt;=$X$5,ROW()-$Y$5,"")</f>
        <v/>
      </c>
      <c r="Z191" s="31"/>
      <c r="AA191" s="31"/>
      <c r="AB191" s="31"/>
      <c r="AC191" s="31"/>
      <c r="AD191" s="1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25">
      <c r="A192" s="1"/>
      <c r="B192" s="30" t="s">
        <v>210</v>
      </c>
      <c r="C192" s="27">
        <v>34.098181189999998</v>
      </c>
      <c r="D192" s="8">
        <v>1</v>
      </c>
      <c r="E192" s="16" t="s">
        <v>198</v>
      </c>
      <c r="F192" s="3" t="s">
        <v>360</v>
      </c>
      <c r="G192" s="9">
        <f>P192+$G$4</f>
        <v>43435.5</v>
      </c>
      <c r="H192" s="9">
        <f t="shared" si="15"/>
        <v>335</v>
      </c>
      <c r="I192" s="34">
        <f t="shared" si="19"/>
        <v>43435.5</v>
      </c>
      <c r="J192" s="29">
        <f t="shared" si="16"/>
        <v>12</v>
      </c>
      <c r="K192" s="29">
        <f>IF(H192=1,MAX(K$5:K191)+1,K191)</f>
        <v>8</v>
      </c>
      <c r="L192" s="24" t="str">
        <f>IF(K192=N$5,ROW()-ROW(L$5),"")</f>
        <v/>
      </c>
      <c r="M192" s="24" t="str">
        <f>IF(K192=N$5,IF(J192=1,1,M191+1),"")</f>
        <v/>
      </c>
      <c r="N192" s="33" t="str">
        <f>IF(K192=1,INDEX($C$6:$C$330,MATCH(J192,$M$6:$M$330,0),1),"")</f>
        <v/>
      </c>
      <c r="O192" s="4"/>
      <c r="P192" s="25">
        <v>3987.5</v>
      </c>
      <c r="Q192" s="28" t="s">
        <v>199</v>
      </c>
      <c r="R192" s="27">
        <v>36.363150109999999</v>
      </c>
      <c r="S192" s="36">
        <f>ABS(R192-C192)</f>
        <v>2.2649689200000012</v>
      </c>
      <c r="T192" s="10"/>
      <c r="U192" s="29">
        <f>(P192-MIN($P$6:$P$330))/$U$5</f>
        <v>11.166666666666666</v>
      </c>
      <c r="V192" s="29">
        <f t="shared" si="17"/>
        <v>187</v>
      </c>
      <c r="W192" s="24">
        <f>IF(U192=0,MAX(W$5:W191)+1,0)</f>
        <v>0</v>
      </c>
      <c r="X192" s="24">
        <f t="shared" si="18"/>
        <v>8</v>
      </c>
      <c r="Y192" s="31" t="str">
        <f>IF(ROW()-$Y$5&lt;=$X$5,ROW()-$Y$5,"")</f>
        <v/>
      </c>
      <c r="Z192" s="31"/>
      <c r="AA192" s="31"/>
      <c r="AB192" s="31"/>
      <c r="AC192" s="31"/>
      <c r="AD192" s="1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25">
      <c r="A193" s="1"/>
      <c r="B193" s="30" t="s">
        <v>211</v>
      </c>
      <c r="C193" s="27">
        <v>33.917675580000001</v>
      </c>
      <c r="D193" s="8">
        <v>1</v>
      </c>
      <c r="E193" s="16" t="s">
        <v>198</v>
      </c>
      <c r="F193" s="3" t="s">
        <v>360</v>
      </c>
      <c r="G193" s="9">
        <f>P193+$G$4</f>
        <v>43466.5</v>
      </c>
      <c r="H193" s="9">
        <f t="shared" si="15"/>
        <v>366</v>
      </c>
      <c r="I193" s="34">
        <f t="shared" si="19"/>
        <v>43466.5</v>
      </c>
      <c r="J193" s="29">
        <f t="shared" si="16"/>
        <v>13</v>
      </c>
      <c r="K193" s="29">
        <f>IF(H193=1,MAX(K$5:K192)+1,K192)</f>
        <v>8</v>
      </c>
      <c r="L193" s="24" t="str">
        <f>IF(K193=N$5,ROW()-ROW(L$5),"")</f>
        <v/>
      </c>
      <c r="M193" s="24" t="str">
        <f>IF(K193=N$5,IF(J193=1,1,M192+1),"")</f>
        <v/>
      </c>
      <c r="N193" s="33" t="str">
        <f>IF(K193=1,INDEX($C$6:$C$330,MATCH(J193,$M$6:$M$330,0),1),"")</f>
        <v/>
      </c>
      <c r="O193" s="4"/>
      <c r="P193" s="25">
        <v>4018.5</v>
      </c>
      <c r="Q193" s="28" t="s">
        <v>199</v>
      </c>
      <c r="R193" s="27">
        <v>36.180296730000002</v>
      </c>
      <c r="S193" s="36">
        <f>ABS(R193-C193)</f>
        <v>2.2626211500000011</v>
      </c>
      <c r="T193" s="10"/>
      <c r="U193" s="29">
        <f>(P193-MIN($P$6:$P$330))/$U$5</f>
        <v>12.2</v>
      </c>
      <c r="V193" s="29">
        <f t="shared" si="17"/>
        <v>188</v>
      </c>
      <c r="W193" s="24">
        <f>IF(U193=0,MAX(W$5:W192)+1,0)</f>
        <v>0</v>
      </c>
      <c r="X193" s="24">
        <f t="shared" si="18"/>
        <v>8</v>
      </c>
      <c r="Y193" s="31" t="str">
        <f>IF(ROW()-$Y$5&lt;=$X$5,ROW()-$Y$5,"")</f>
        <v/>
      </c>
      <c r="Z193" s="31"/>
      <c r="AA193" s="31"/>
      <c r="AB193" s="31"/>
      <c r="AC193" s="31"/>
      <c r="AD193" s="1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25">
      <c r="A194" s="1"/>
      <c r="B194" s="30" t="s">
        <v>212</v>
      </c>
      <c r="C194" s="27">
        <v>33.889537240000003</v>
      </c>
      <c r="D194" s="8">
        <v>1</v>
      </c>
      <c r="E194" s="16" t="s">
        <v>198</v>
      </c>
      <c r="F194" s="3" t="s">
        <v>360</v>
      </c>
      <c r="G194" s="9">
        <f>P194+$G$4</f>
        <v>43497.5</v>
      </c>
      <c r="H194" s="9">
        <f t="shared" si="15"/>
        <v>397</v>
      </c>
      <c r="I194" s="34">
        <f t="shared" si="19"/>
        <v>43497.5</v>
      </c>
      <c r="J194" s="29">
        <f t="shared" si="16"/>
        <v>14</v>
      </c>
      <c r="K194" s="29">
        <f>IF(H194=1,MAX(K$5:K193)+1,K193)</f>
        <v>8</v>
      </c>
      <c r="L194" s="24" t="str">
        <f>IF(K194=N$5,ROW()-ROW(L$5),"")</f>
        <v/>
      </c>
      <c r="M194" s="24" t="str">
        <f>IF(K194=N$5,IF(J194=1,1,M193+1),"")</f>
        <v/>
      </c>
      <c r="N194" s="33" t="str">
        <f>IF(K194=1,INDEX($C$6:$C$330,MATCH(J194,$M$6:$M$330,0),1),"")</f>
        <v/>
      </c>
      <c r="O194" s="4"/>
      <c r="P194" s="25">
        <v>4049.5</v>
      </c>
      <c r="Q194" s="28" t="s">
        <v>199</v>
      </c>
      <c r="R194" s="27">
        <v>36.010315570000003</v>
      </c>
      <c r="S194" s="36">
        <f>ABS(R194-C194)</f>
        <v>2.1207783300000003</v>
      </c>
      <c r="T194" s="10"/>
      <c r="U194" s="29">
        <f>(P194-MIN($P$6:$P$330))/$U$5</f>
        <v>13.233333333333333</v>
      </c>
      <c r="V194" s="29">
        <f t="shared" si="17"/>
        <v>189</v>
      </c>
      <c r="W194" s="24">
        <f>IF(U194=0,MAX(W$5:W193)+1,0)</f>
        <v>0</v>
      </c>
      <c r="X194" s="24">
        <f t="shared" si="18"/>
        <v>8</v>
      </c>
      <c r="Y194" s="31" t="str">
        <f>IF(ROW()-$Y$5&lt;=$X$5,ROW()-$Y$5,"")</f>
        <v/>
      </c>
      <c r="Z194" s="31"/>
      <c r="AA194" s="31"/>
      <c r="AB194" s="31"/>
      <c r="AC194" s="31"/>
      <c r="AD194" s="1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25">
      <c r="A195" s="1"/>
      <c r="B195" s="30" t="s">
        <v>213</v>
      </c>
      <c r="C195" s="27">
        <v>33.964279390000002</v>
      </c>
      <c r="D195" s="8">
        <v>1</v>
      </c>
      <c r="E195" s="16" t="s">
        <v>198</v>
      </c>
      <c r="F195" s="3" t="s">
        <v>360</v>
      </c>
      <c r="G195" s="9">
        <f>P195+$G$4</f>
        <v>43525.5</v>
      </c>
      <c r="H195" s="9">
        <f t="shared" si="15"/>
        <v>425</v>
      </c>
      <c r="I195" s="34">
        <f t="shared" si="19"/>
        <v>43525.5</v>
      </c>
      <c r="J195" s="29">
        <f t="shared" si="16"/>
        <v>15</v>
      </c>
      <c r="K195" s="29">
        <f>IF(H195=1,MAX(K$5:K194)+1,K194)</f>
        <v>8</v>
      </c>
      <c r="L195" s="24" t="str">
        <f>IF(K195=N$5,ROW()-ROW(L$5),"")</f>
        <v/>
      </c>
      <c r="M195" s="24" t="str">
        <f>IF(K195=N$5,IF(J195=1,1,M194+1),"")</f>
        <v/>
      </c>
      <c r="N195" s="33" t="str">
        <f>IF(K195=1,INDEX($C$6:$C$330,MATCH(J195,$M$6:$M$330,0),1),"")</f>
        <v/>
      </c>
      <c r="O195" s="4"/>
      <c r="P195" s="25">
        <v>4077.5</v>
      </c>
      <c r="Q195" s="28" t="s">
        <v>199</v>
      </c>
      <c r="R195" s="27">
        <v>35.976287640000002</v>
      </c>
      <c r="S195" s="36">
        <f>ABS(R195-C195)</f>
        <v>2.0120082500000009</v>
      </c>
      <c r="T195" s="10"/>
      <c r="U195" s="29">
        <f>(P195-MIN($P$6:$P$330))/$U$5</f>
        <v>14.166666666666666</v>
      </c>
      <c r="V195" s="29">
        <f t="shared" si="17"/>
        <v>190</v>
      </c>
      <c r="W195" s="24">
        <f>IF(U195=0,MAX(W$5:W194)+1,0)</f>
        <v>0</v>
      </c>
      <c r="X195" s="24">
        <f t="shared" si="18"/>
        <v>8</v>
      </c>
      <c r="Y195" s="31" t="str">
        <f>IF(ROW()-$Y$5&lt;=$X$5,ROW()-$Y$5,"")</f>
        <v/>
      </c>
      <c r="Z195" s="31"/>
      <c r="AA195" s="31"/>
      <c r="AB195" s="31"/>
      <c r="AC195" s="31"/>
      <c r="AD195" s="1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25">
      <c r="A196" s="1"/>
      <c r="B196" s="30" t="s">
        <v>214</v>
      </c>
      <c r="C196" s="27">
        <v>34.106192149999998</v>
      </c>
      <c r="D196" s="8">
        <v>1</v>
      </c>
      <c r="E196" s="16" t="s">
        <v>198</v>
      </c>
      <c r="F196" s="3" t="s">
        <v>360</v>
      </c>
      <c r="G196" s="9">
        <f>P196+$G$4</f>
        <v>43556.5</v>
      </c>
      <c r="H196" s="9">
        <f t="shared" si="15"/>
        <v>456</v>
      </c>
      <c r="I196" s="34">
        <f t="shared" si="19"/>
        <v>43556.5</v>
      </c>
      <c r="J196" s="29">
        <f t="shared" si="16"/>
        <v>16</v>
      </c>
      <c r="K196" s="29">
        <f>IF(H196=1,MAX(K$5:K195)+1,K195)</f>
        <v>8</v>
      </c>
      <c r="L196" s="24" t="str">
        <f>IF(K196=N$5,ROW()-ROW(L$5),"")</f>
        <v/>
      </c>
      <c r="M196" s="24" t="str">
        <f>IF(K196=N$5,IF(J196=1,1,M195+1),"")</f>
        <v/>
      </c>
      <c r="N196" s="33" t="str">
        <f>IF(K196=1,INDEX($C$6:$C$330,MATCH(J196,$M$6:$M$330,0),1),"")</f>
        <v/>
      </c>
      <c r="O196" s="4"/>
      <c r="P196" s="25">
        <v>4108.5</v>
      </c>
      <c r="Q196" s="28" t="s">
        <v>199</v>
      </c>
      <c r="R196" s="27">
        <v>35.94376046</v>
      </c>
      <c r="S196" s="36">
        <f>ABS(R196-C196)</f>
        <v>1.8375683100000018</v>
      </c>
      <c r="T196" s="10"/>
      <c r="U196" s="29">
        <f>(P196-MIN($P$6:$P$330))/$U$5</f>
        <v>15.2</v>
      </c>
      <c r="V196" s="29">
        <f t="shared" si="17"/>
        <v>191</v>
      </c>
      <c r="W196" s="24">
        <f>IF(U196=0,MAX(W$5:W195)+1,0)</f>
        <v>0</v>
      </c>
      <c r="X196" s="24">
        <f t="shared" si="18"/>
        <v>8</v>
      </c>
      <c r="Y196" s="31" t="str">
        <f>IF(ROW()-$Y$5&lt;=$X$5,ROW()-$Y$5,"")</f>
        <v/>
      </c>
      <c r="Z196" s="31"/>
      <c r="AA196" s="31"/>
      <c r="AB196" s="31"/>
      <c r="AC196" s="31"/>
      <c r="AD196" s="1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25">
      <c r="A197" s="1"/>
      <c r="B197" s="30" t="s">
        <v>215</v>
      </c>
      <c r="C197" s="27">
        <v>34.239426969999997</v>
      </c>
      <c r="D197" s="8">
        <v>1</v>
      </c>
      <c r="E197" s="16" t="s">
        <v>198</v>
      </c>
      <c r="F197" s="3" t="s">
        <v>360</v>
      </c>
      <c r="G197" s="9">
        <f>P197+$G$4</f>
        <v>43586.5</v>
      </c>
      <c r="H197" s="9">
        <f t="shared" si="15"/>
        <v>486</v>
      </c>
      <c r="I197" s="34">
        <f t="shared" si="19"/>
        <v>43586.5</v>
      </c>
      <c r="J197" s="29">
        <f t="shared" si="16"/>
        <v>17</v>
      </c>
      <c r="K197" s="29">
        <f>IF(H197=1,MAX(K$5:K196)+1,K196)</f>
        <v>8</v>
      </c>
      <c r="L197" s="24" t="str">
        <f>IF(K197=N$5,ROW()-ROW(L$5),"")</f>
        <v/>
      </c>
      <c r="M197" s="24" t="str">
        <f>IF(K197=N$5,IF(J197=1,1,M196+1),"")</f>
        <v/>
      </c>
      <c r="N197" s="33" t="str">
        <f>IF(K197=1,INDEX($C$6:$C$330,MATCH(J197,$M$6:$M$330,0),1),"")</f>
        <v/>
      </c>
      <c r="O197" s="4"/>
      <c r="P197" s="25">
        <v>4138.5</v>
      </c>
      <c r="Q197" s="28" t="s">
        <v>199</v>
      </c>
      <c r="R197" s="27">
        <v>36.000881339999999</v>
      </c>
      <c r="S197" s="36">
        <f>ABS(R197-C197)</f>
        <v>1.7614543700000027</v>
      </c>
      <c r="T197" s="10"/>
      <c r="U197" s="29">
        <f>(P197-MIN($P$6:$P$330))/$U$5</f>
        <v>16.2</v>
      </c>
      <c r="V197" s="29">
        <f t="shared" si="17"/>
        <v>192</v>
      </c>
      <c r="W197" s="24">
        <f>IF(U197=0,MAX(W$5:W196)+1,0)</f>
        <v>0</v>
      </c>
      <c r="X197" s="24">
        <f t="shared" si="18"/>
        <v>8</v>
      </c>
      <c r="Y197" s="31" t="str">
        <f>IF(ROW()-$Y$5&lt;=$X$5,ROW()-$Y$5,"")</f>
        <v/>
      </c>
      <c r="Z197" s="31"/>
      <c r="AA197" s="31"/>
      <c r="AB197" s="31"/>
      <c r="AC197" s="31"/>
      <c r="AD197" s="1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25">
      <c r="A198" s="1"/>
      <c r="B198" s="30" t="s">
        <v>216</v>
      </c>
      <c r="C198" s="27">
        <v>34.315509489999997</v>
      </c>
      <c r="D198" s="8">
        <v>1</v>
      </c>
      <c r="E198" s="16" t="s">
        <v>198</v>
      </c>
      <c r="F198" s="3" t="s">
        <v>360</v>
      </c>
      <c r="G198" s="9">
        <f>P198+$G$4</f>
        <v>43617.5</v>
      </c>
      <c r="H198" s="9">
        <f t="shared" si="15"/>
        <v>517</v>
      </c>
      <c r="I198" s="34">
        <f t="shared" si="19"/>
        <v>43617.5</v>
      </c>
      <c r="J198" s="29">
        <f t="shared" si="16"/>
        <v>18</v>
      </c>
      <c r="K198" s="29">
        <f>IF(H198=1,MAX(K$5:K197)+1,K197)</f>
        <v>8</v>
      </c>
      <c r="L198" s="24" t="str">
        <f>IF(K198=N$5,ROW()-ROW(L$5),"")</f>
        <v/>
      </c>
      <c r="M198" s="24" t="str">
        <f>IF(K198=N$5,IF(J198=1,1,M197+1),"")</f>
        <v/>
      </c>
      <c r="N198" s="33" t="str">
        <f>IF(K198=1,INDEX($C$6:$C$330,MATCH(J198,$M$6:$M$330,0),1),"")</f>
        <v/>
      </c>
      <c r="O198" s="4"/>
      <c r="P198" s="25">
        <v>4169.5</v>
      </c>
      <c r="Q198" s="28" t="s">
        <v>199</v>
      </c>
      <c r="R198" s="27">
        <v>36.100185719999999</v>
      </c>
      <c r="S198" s="36">
        <f>ABS(R198-C198)</f>
        <v>1.7846762300000023</v>
      </c>
      <c r="T198" s="10"/>
      <c r="U198" s="29">
        <f>(P198-MIN($P$6:$P$330))/$U$5</f>
        <v>17.233333333333334</v>
      </c>
      <c r="V198" s="29">
        <f t="shared" si="17"/>
        <v>193</v>
      </c>
      <c r="W198" s="24">
        <f>IF(U198=0,MAX(W$5:W197)+1,0)</f>
        <v>0</v>
      </c>
      <c r="X198" s="24">
        <f t="shared" si="18"/>
        <v>8</v>
      </c>
      <c r="Y198" s="31" t="str">
        <f>IF(ROW()-$Y$5&lt;=$X$5,ROW()-$Y$5,"")</f>
        <v/>
      </c>
      <c r="Z198" s="31"/>
      <c r="AA198" s="31"/>
      <c r="AB198" s="31"/>
      <c r="AC198" s="31"/>
      <c r="AD198" s="1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25">
      <c r="A199" s="1"/>
      <c r="B199" s="30" t="s">
        <v>217</v>
      </c>
      <c r="C199" s="27">
        <v>34.293564699999997</v>
      </c>
      <c r="D199" s="8">
        <v>1</v>
      </c>
      <c r="E199" s="16" t="s">
        <v>198</v>
      </c>
      <c r="F199" s="3" t="s">
        <v>360</v>
      </c>
      <c r="G199" s="9">
        <f>P199+$G$4</f>
        <v>43647.5</v>
      </c>
      <c r="H199" s="9">
        <f t="shared" ref="H199:H262" si="20">IF(P199-MIN($P$6:$P$330)=0,1,P199-MIN($P$6:$P$330))</f>
        <v>547</v>
      </c>
      <c r="I199" s="34">
        <f t="shared" si="19"/>
        <v>43647.5</v>
      </c>
      <c r="J199" s="29">
        <f t="shared" ref="J199:J262" si="21">IF(H199=1,1,J198+1)</f>
        <v>19</v>
      </c>
      <c r="K199" s="29">
        <f>IF(H199=1,MAX(K$5:K198)+1,K198)</f>
        <v>8</v>
      </c>
      <c r="L199" s="24" t="str">
        <f>IF(K199=N$5,ROW()-ROW(L$5),"")</f>
        <v/>
      </c>
      <c r="M199" s="24" t="str">
        <f>IF(K199=N$5,IF(J199=1,1,M198+1),"")</f>
        <v/>
      </c>
      <c r="N199" s="33" t="str">
        <f>IF(K199=1,INDEX($C$6:$C$330,MATCH(J199,$M$6:$M$330,0),1),"")</f>
        <v/>
      </c>
      <c r="O199" s="4"/>
      <c r="P199" s="25">
        <v>4199.5</v>
      </c>
      <c r="Q199" s="28" t="s">
        <v>199</v>
      </c>
      <c r="R199" s="27">
        <v>36.20745153</v>
      </c>
      <c r="S199" s="36">
        <f>ABS(R199-C199)</f>
        <v>1.9138868300000027</v>
      </c>
      <c r="T199" s="10"/>
      <c r="U199" s="29">
        <f>(P199-MIN($P$6:$P$330))/$U$5</f>
        <v>18.233333333333334</v>
      </c>
      <c r="V199" s="29">
        <f t="shared" si="17"/>
        <v>194</v>
      </c>
      <c r="W199" s="24">
        <f>IF(U199=0,MAX(W$5:W198)+1,0)</f>
        <v>0</v>
      </c>
      <c r="X199" s="24">
        <f t="shared" si="18"/>
        <v>8</v>
      </c>
      <c r="Y199" s="31" t="str">
        <f>IF(ROW()-$Y$5&lt;=$X$5,ROW()-$Y$5,"")</f>
        <v/>
      </c>
      <c r="Z199" s="31"/>
      <c r="AA199" s="31"/>
      <c r="AB199" s="31"/>
      <c r="AC199" s="31"/>
      <c r="AD199" s="1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25">
      <c r="A200" s="1"/>
      <c r="B200" s="30" t="s">
        <v>218</v>
      </c>
      <c r="C200" s="27">
        <v>34.163748380000001</v>
      </c>
      <c r="D200" s="8">
        <v>1</v>
      </c>
      <c r="E200" s="16" t="s">
        <v>198</v>
      </c>
      <c r="F200" s="3" t="s">
        <v>360</v>
      </c>
      <c r="G200" s="9">
        <f>P200+$G$4</f>
        <v>43678.5</v>
      </c>
      <c r="H200" s="9">
        <f t="shared" si="20"/>
        <v>578</v>
      </c>
      <c r="I200" s="34">
        <f t="shared" si="19"/>
        <v>43678.5</v>
      </c>
      <c r="J200" s="29">
        <f t="shared" si="21"/>
        <v>20</v>
      </c>
      <c r="K200" s="29">
        <f>IF(H200=1,MAX(K$5:K199)+1,K199)</f>
        <v>8</v>
      </c>
      <c r="L200" s="24" t="str">
        <f>IF(K200=N$5,ROW()-ROW(L$5),"")</f>
        <v/>
      </c>
      <c r="M200" s="24" t="str">
        <f>IF(K200=N$5,IF(J200=1,1,M199+1),"")</f>
        <v/>
      </c>
      <c r="N200" s="33" t="str">
        <f>IF(K200=1,INDEX($C$6:$C$330,MATCH(J200,$M$6:$M$330,0),1),"")</f>
        <v/>
      </c>
      <c r="O200" s="4"/>
      <c r="P200" s="25">
        <v>4230.5</v>
      </c>
      <c r="Q200" s="28" t="s">
        <v>199</v>
      </c>
      <c r="R200" s="27">
        <v>36.29895715</v>
      </c>
      <c r="S200" s="36">
        <f>ABS(R200-C200)</f>
        <v>2.1352087699999984</v>
      </c>
      <c r="T200" s="10"/>
      <c r="U200" s="29">
        <f>(P200-MIN($P$6:$P$330))/$U$5</f>
        <v>19.266666666666666</v>
      </c>
      <c r="V200" s="29">
        <f t="shared" ref="V200:V263" si="22">V199+1</f>
        <v>195</v>
      </c>
      <c r="W200" s="24">
        <f>IF(U200=0,MAX(W$5:W199)+1,0)</f>
        <v>0</v>
      </c>
      <c r="X200" s="24">
        <f t="shared" ref="X200:X263" si="23">IF(W200=0,X199,W200)</f>
        <v>8</v>
      </c>
      <c r="Y200" s="31" t="str">
        <f>IF(ROW()-$Y$5&lt;=$X$5,ROW()-$Y$5,"")</f>
        <v/>
      </c>
      <c r="Z200" s="31"/>
      <c r="AA200" s="31"/>
      <c r="AB200" s="31"/>
      <c r="AC200" s="31"/>
      <c r="AD200" s="1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25">
      <c r="A201" s="1"/>
      <c r="B201" s="30" t="s">
        <v>219</v>
      </c>
      <c r="C201" s="27">
        <v>33.951626939999997</v>
      </c>
      <c r="D201" s="8">
        <v>1</v>
      </c>
      <c r="E201" s="16" t="s">
        <v>198</v>
      </c>
      <c r="F201" s="3" t="s">
        <v>360</v>
      </c>
      <c r="G201" s="9">
        <f>P201+$G$4</f>
        <v>43709.5</v>
      </c>
      <c r="H201" s="9">
        <f t="shared" si="20"/>
        <v>609</v>
      </c>
      <c r="I201" s="34">
        <f t="shared" si="19"/>
        <v>43709.5</v>
      </c>
      <c r="J201" s="29">
        <f t="shared" si="21"/>
        <v>21</v>
      </c>
      <c r="K201" s="29">
        <f>IF(H201=1,MAX(K$5:K200)+1,K200)</f>
        <v>8</v>
      </c>
      <c r="L201" s="24" t="str">
        <f>IF(K201=N$5,ROW()-ROW(L$5),"")</f>
        <v/>
      </c>
      <c r="M201" s="24" t="str">
        <f>IF(K201=N$5,IF(J201=1,1,M200+1),"")</f>
        <v/>
      </c>
      <c r="N201" s="33" t="str">
        <f>IF(K201=1,INDEX($C$6:$C$330,MATCH(J201,$M$6:$M$330,0),1),"")</f>
        <v/>
      </c>
      <c r="O201" s="4"/>
      <c r="P201" s="25">
        <v>4261.5</v>
      </c>
      <c r="Q201" s="28" t="s">
        <v>199</v>
      </c>
      <c r="R201" s="27">
        <v>36.110625820000003</v>
      </c>
      <c r="S201" s="36">
        <f>ABS(R201-C201)</f>
        <v>2.1589988800000057</v>
      </c>
      <c r="T201" s="10"/>
      <c r="U201" s="29">
        <f>(P201-MIN($P$6:$P$330))/$U$5</f>
        <v>20.3</v>
      </c>
      <c r="V201" s="29">
        <f t="shared" si="22"/>
        <v>196</v>
      </c>
      <c r="W201" s="24">
        <f>IF(U201=0,MAX(W$5:W200)+1,0)</f>
        <v>0</v>
      </c>
      <c r="X201" s="24">
        <f t="shared" si="23"/>
        <v>8</v>
      </c>
      <c r="Y201" s="31" t="str">
        <f>IF(ROW()-$Y$5&lt;=$X$5,ROW()-$Y$5,"")</f>
        <v/>
      </c>
      <c r="Z201" s="31"/>
      <c r="AA201" s="31"/>
      <c r="AB201" s="31"/>
      <c r="AC201" s="31"/>
      <c r="AD201" s="1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25">
      <c r="A202" s="1"/>
      <c r="B202" s="30" t="s">
        <v>220</v>
      </c>
      <c r="C202" s="27">
        <v>33.711786979999999</v>
      </c>
      <c r="D202" s="8">
        <v>1</v>
      </c>
      <c r="E202" s="16" t="s">
        <v>198</v>
      </c>
      <c r="F202" s="3" t="s">
        <v>360</v>
      </c>
      <c r="G202" s="9">
        <f>P202+$G$4</f>
        <v>43739.5</v>
      </c>
      <c r="H202" s="9">
        <f t="shared" si="20"/>
        <v>639</v>
      </c>
      <c r="I202" s="34">
        <f t="shared" si="19"/>
        <v>43739.5</v>
      </c>
      <c r="J202" s="29">
        <f t="shared" si="21"/>
        <v>22</v>
      </c>
      <c r="K202" s="29">
        <f>IF(H202=1,MAX(K$5:K201)+1,K201)</f>
        <v>8</v>
      </c>
      <c r="L202" s="24" t="str">
        <f>IF(K202=N$5,ROW()-ROW(L$5),"")</f>
        <v/>
      </c>
      <c r="M202" s="24" t="str">
        <f>IF(K202=N$5,IF(J202=1,1,M201+1),"")</f>
        <v/>
      </c>
      <c r="N202" s="33" t="str">
        <f>IF(K202=1,INDEX($C$6:$C$330,MATCH(J202,$M$6:$M$330,0),1),"")</f>
        <v/>
      </c>
      <c r="O202" s="4"/>
      <c r="P202" s="25">
        <v>4291.5</v>
      </c>
      <c r="Q202" s="28" t="s">
        <v>199</v>
      </c>
      <c r="R202" s="27">
        <v>35.745516569999999</v>
      </c>
      <c r="S202" s="36">
        <f>ABS(R202-C202)</f>
        <v>2.0337295900000001</v>
      </c>
      <c r="T202" s="10"/>
      <c r="U202" s="29">
        <f>(P202-MIN($P$6:$P$330))/$U$5</f>
        <v>21.3</v>
      </c>
      <c r="V202" s="29">
        <f t="shared" si="22"/>
        <v>197</v>
      </c>
      <c r="W202" s="24">
        <f>IF(U202=0,MAX(W$5:W201)+1,0)</f>
        <v>0</v>
      </c>
      <c r="X202" s="24">
        <f t="shared" si="23"/>
        <v>8</v>
      </c>
      <c r="Y202" s="31" t="str">
        <f>IF(ROW()-$Y$5&lt;=$X$5,ROW()-$Y$5,"")</f>
        <v/>
      </c>
      <c r="Z202" s="31"/>
      <c r="AA202" s="31"/>
      <c r="AB202" s="31"/>
      <c r="AC202" s="31"/>
      <c r="AD202" s="1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25">
      <c r="A203" s="1"/>
      <c r="B203" s="30" t="s">
        <v>221</v>
      </c>
      <c r="C203" s="27">
        <v>33.487177389999999</v>
      </c>
      <c r="D203" s="8">
        <v>1</v>
      </c>
      <c r="E203" s="16" t="s">
        <v>198</v>
      </c>
      <c r="F203" s="3" t="s">
        <v>360</v>
      </c>
      <c r="G203" s="9">
        <f>P203+$G$4</f>
        <v>43770.5</v>
      </c>
      <c r="H203" s="9">
        <f t="shared" si="20"/>
        <v>670</v>
      </c>
      <c r="I203" s="34">
        <f t="shared" si="19"/>
        <v>43770.5</v>
      </c>
      <c r="J203" s="29">
        <f t="shared" si="21"/>
        <v>23</v>
      </c>
      <c r="K203" s="29">
        <f>IF(H203=1,MAX(K$5:K202)+1,K202)</f>
        <v>8</v>
      </c>
      <c r="L203" s="24" t="str">
        <f>IF(K203=N$5,ROW()-ROW(L$5),"")</f>
        <v/>
      </c>
      <c r="M203" s="24" t="str">
        <f>IF(K203=N$5,IF(J203=1,1,M202+1),"")</f>
        <v/>
      </c>
      <c r="N203" s="33" t="str">
        <f>IF(K203=1,INDEX($C$6:$C$330,MATCH(J203,$M$6:$M$330,0),1),"")</f>
        <v/>
      </c>
      <c r="O203" s="4"/>
      <c r="P203" s="25">
        <v>4322.5</v>
      </c>
      <c r="Q203" s="28" t="s">
        <v>199</v>
      </c>
      <c r="R203" s="27">
        <v>35.372398439999998</v>
      </c>
      <c r="S203" s="36">
        <f>ABS(R203-C203)</f>
        <v>1.8852210499999984</v>
      </c>
      <c r="T203" s="10"/>
      <c r="U203" s="29">
        <f>(P203-MIN($P$6:$P$330))/$U$5</f>
        <v>22.333333333333332</v>
      </c>
      <c r="V203" s="29">
        <f t="shared" si="22"/>
        <v>198</v>
      </c>
      <c r="W203" s="24">
        <f>IF(U203=0,MAX(W$5:W202)+1,0)</f>
        <v>0</v>
      </c>
      <c r="X203" s="24">
        <f t="shared" si="23"/>
        <v>8</v>
      </c>
      <c r="Y203" s="31" t="str">
        <f>IF(ROW()-$Y$5&lt;=$X$5,ROW()-$Y$5,"")</f>
        <v/>
      </c>
      <c r="Z203" s="31"/>
      <c r="AA203" s="31"/>
      <c r="AB203" s="31"/>
      <c r="AC203" s="31"/>
      <c r="AD203" s="1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25">
      <c r="A204" s="1"/>
      <c r="B204" s="30" t="s">
        <v>222</v>
      </c>
      <c r="C204" s="27">
        <v>33.343362069999998</v>
      </c>
      <c r="D204" s="8">
        <v>1</v>
      </c>
      <c r="E204" s="16" t="s">
        <v>198</v>
      </c>
      <c r="F204" s="3" t="s">
        <v>360</v>
      </c>
      <c r="G204" s="9">
        <f>P204+$G$4</f>
        <v>43800.5</v>
      </c>
      <c r="H204" s="9">
        <f t="shared" si="20"/>
        <v>700</v>
      </c>
      <c r="I204" s="34">
        <f t="shared" si="19"/>
        <v>43800.5</v>
      </c>
      <c r="J204" s="29">
        <f t="shared" si="21"/>
        <v>24</v>
      </c>
      <c r="K204" s="29">
        <f>IF(H204=1,MAX(K$5:K203)+1,K203)</f>
        <v>8</v>
      </c>
      <c r="L204" s="24" t="str">
        <f>IF(K204=N$5,ROW()-ROW(L$5),"")</f>
        <v/>
      </c>
      <c r="M204" s="24" t="str">
        <f>IF(K204=N$5,IF(J204=1,1,M203+1),"")</f>
        <v/>
      </c>
      <c r="N204" s="33" t="str">
        <f>IF(K204=1,INDEX($C$6:$C$330,MATCH(J204,$M$6:$M$330,0),1),"")</f>
        <v/>
      </c>
      <c r="O204" s="4"/>
      <c r="P204" s="25">
        <v>4352.5</v>
      </c>
      <c r="Q204" s="28" t="s">
        <v>199</v>
      </c>
      <c r="R204" s="27">
        <v>35.095704009999999</v>
      </c>
      <c r="S204" s="36">
        <f>ABS(R204-C204)</f>
        <v>1.7523419400000009</v>
      </c>
      <c r="T204" s="10"/>
      <c r="U204" s="29">
        <f>(P204-MIN($P$6:$P$330))/$U$5</f>
        <v>23.333333333333332</v>
      </c>
      <c r="V204" s="29">
        <f t="shared" si="22"/>
        <v>199</v>
      </c>
      <c r="W204" s="24">
        <f>IF(U204=0,MAX(W$5:W203)+1,0)</f>
        <v>0</v>
      </c>
      <c r="X204" s="24">
        <f t="shared" si="23"/>
        <v>8</v>
      </c>
      <c r="Y204" s="31" t="str">
        <f>IF(ROW()-$Y$5&lt;=$X$5,ROW()-$Y$5,"")</f>
        <v/>
      </c>
      <c r="Z204" s="31"/>
      <c r="AA204" s="31"/>
      <c r="AB204" s="31"/>
      <c r="AC204" s="31"/>
      <c r="AD204" s="1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25">
      <c r="A205" s="1"/>
      <c r="B205" s="30" t="s">
        <v>223</v>
      </c>
      <c r="C205" s="27">
        <v>33.349041409999998</v>
      </c>
      <c r="D205" s="8">
        <v>1</v>
      </c>
      <c r="E205" s="16" t="s">
        <v>198</v>
      </c>
      <c r="F205" s="3" t="s">
        <v>360</v>
      </c>
      <c r="G205" s="9">
        <f>P205+$G$4</f>
        <v>43831.5</v>
      </c>
      <c r="H205" s="9">
        <f t="shared" si="20"/>
        <v>731</v>
      </c>
      <c r="I205" s="34">
        <f t="shared" si="19"/>
        <v>43831.5</v>
      </c>
      <c r="J205" s="29">
        <f t="shared" si="21"/>
        <v>25</v>
      </c>
      <c r="K205" s="29">
        <f>IF(H205=1,MAX(K$5:K204)+1,K204)</f>
        <v>8</v>
      </c>
      <c r="L205" s="24" t="str">
        <f>IF(K205=N$5,ROW()-ROW(L$5),"")</f>
        <v/>
      </c>
      <c r="M205" s="24" t="str">
        <f>IF(K205=N$5,IF(J205=1,1,M204+1),"")</f>
        <v/>
      </c>
      <c r="N205" s="33" t="str">
        <f>IF(K205=1,INDEX($C$6:$C$330,MATCH(J205,$M$6:$M$330,0),1),"")</f>
        <v/>
      </c>
      <c r="O205" s="4"/>
      <c r="P205" s="25">
        <v>4383.5</v>
      </c>
      <c r="Q205" s="28" t="s">
        <v>199</v>
      </c>
      <c r="R205" s="27">
        <v>34.812465860000003</v>
      </c>
      <c r="S205" s="36">
        <f>ABS(R205-C205)</f>
        <v>1.4634244500000051</v>
      </c>
      <c r="T205" s="10"/>
      <c r="U205" s="29">
        <f>(P205-MIN($P$6:$P$330))/$U$5</f>
        <v>24.366666666666667</v>
      </c>
      <c r="V205" s="29">
        <f t="shared" si="22"/>
        <v>200</v>
      </c>
      <c r="W205" s="24">
        <f>IF(U205=0,MAX(W$5:W204)+1,0)</f>
        <v>0</v>
      </c>
      <c r="X205" s="24">
        <f t="shared" si="23"/>
        <v>8</v>
      </c>
      <c r="Y205" s="31" t="str">
        <f>IF(ROW()-$Y$5&lt;=$X$5,ROW()-$Y$5,"")</f>
        <v/>
      </c>
      <c r="Z205" s="31"/>
      <c r="AA205" s="31"/>
      <c r="AB205" s="31"/>
      <c r="AC205" s="31"/>
      <c r="AD205" s="1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25">
      <c r="A206" s="1"/>
      <c r="B206" s="30" t="s">
        <v>224</v>
      </c>
      <c r="C206" s="27">
        <v>34.166172930000002</v>
      </c>
      <c r="D206" s="8">
        <v>1</v>
      </c>
      <c r="E206" s="16" t="s">
        <v>225</v>
      </c>
      <c r="F206" s="3" t="s">
        <v>360</v>
      </c>
      <c r="G206" s="9">
        <f>P206+$G$4</f>
        <v>43100.5</v>
      </c>
      <c r="H206" s="9">
        <f t="shared" si="20"/>
        <v>1</v>
      </c>
      <c r="I206" s="34">
        <f t="shared" si="19"/>
        <v>43100.5</v>
      </c>
      <c r="J206" s="29">
        <f t="shared" si="21"/>
        <v>1</v>
      </c>
      <c r="K206" s="29">
        <f>IF(H206=1,MAX(K$5:K205)+1,K205)</f>
        <v>9</v>
      </c>
      <c r="L206" s="24" t="str">
        <f>IF(K206=N$5,ROW()-ROW(L$5),"")</f>
        <v/>
      </c>
      <c r="M206" s="24" t="str">
        <f>IF(K206=N$5,IF(J206=1,1,M205+1),"")</f>
        <v/>
      </c>
      <c r="N206" s="33" t="str">
        <f>IF(K206=1,INDEX($C$6:$C$330,MATCH(J206,$M$6:$M$330,0),1),"")</f>
        <v/>
      </c>
      <c r="O206" s="4"/>
      <c r="P206" s="25">
        <v>3652.5</v>
      </c>
      <c r="Q206" s="28" t="s">
        <v>226</v>
      </c>
      <c r="R206" s="27">
        <v>34.914576609999997</v>
      </c>
      <c r="S206" s="36">
        <f>ABS(R206-C206)</f>
        <v>0.74840367999999557</v>
      </c>
      <c r="T206" s="10"/>
      <c r="U206" s="29">
        <f>(P206-MIN($P$6:$P$330))/$U$5</f>
        <v>0</v>
      </c>
      <c r="V206" s="29">
        <f t="shared" si="22"/>
        <v>201</v>
      </c>
      <c r="W206" s="24">
        <f>IF(U206=0,MAX(W$5:W205)+1,0)</f>
        <v>9</v>
      </c>
      <c r="X206" s="24">
        <f t="shared" si="23"/>
        <v>9</v>
      </c>
      <c r="Y206" s="31" t="str">
        <f>IF(ROW()-$Y$5&lt;=$X$5,ROW()-$Y$5,"")</f>
        <v/>
      </c>
      <c r="Z206" s="31"/>
      <c r="AA206" s="31"/>
      <c r="AB206" s="31"/>
      <c r="AC206" s="31"/>
      <c r="AD206" s="1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25">
      <c r="A207" s="1"/>
      <c r="B207" s="30" t="s">
        <v>227</v>
      </c>
      <c r="C207" s="27">
        <v>34.156127400000003</v>
      </c>
      <c r="D207" s="8">
        <v>1</v>
      </c>
      <c r="E207" s="16" t="s">
        <v>225</v>
      </c>
      <c r="F207" s="3" t="s">
        <v>360</v>
      </c>
      <c r="G207" s="9">
        <f>P207+$G$4</f>
        <v>43131.5</v>
      </c>
      <c r="H207" s="9">
        <f t="shared" si="20"/>
        <v>31</v>
      </c>
      <c r="I207" s="34">
        <f t="shared" si="19"/>
        <v>43131.5</v>
      </c>
      <c r="J207" s="29">
        <f t="shared" si="21"/>
        <v>2</v>
      </c>
      <c r="K207" s="29">
        <f>IF(H207=1,MAX(K$5:K206)+1,K206)</f>
        <v>9</v>
      </c>
      <c r="L207" s="24" t="str">
        <f>IF(K207=N$5,ROW()-ROW(L$5),"")</f>
        <v/>
      </c>
      <c r="M207" s="24" t="str">
        <f>IF(K207=N$5,IF(J207=1,1,M206+1),"")</f>
        <v/>
      </c>
      <c r="N207" s="33" t="str">
        <f>IF(K207=1,INDEX($C$6:$C$330,MATCH(J207,$M$6:$M$330,0),1),"")</f>
        <v/>
      </c>
      <c r="O207" s="4"/>
      <c r="P207" s="25">
        <v>3683.5</v>
      </c>
      <c r="Q207" s="28" t="s">
        <v>226</v>
      </c>
      <c r="R207" s="27">
        <v>34.869263369999999</v>
      </c>
      <c r="S207" s="36">
        <f>ABS(R207-C207)</f>
        <v>0.71313596999999618</v>
      </c>
      <c r="T207" s="10"/>
      <c r="U207" s="29">
        <f>(P207-MIN($P$6:$P$330))/$U$5</f>
        <v>1.0333333333333334</v>
      </c>
      <c r="V207" s="29">
        <f t="shared" si="22"/>
        <v>202</v>
      </c>
      <c r="W207" s="24">
        <f>IF(U207=0,MAX(W$5:W206)+1,0)</f>
        <v>0</v>
      </c>
      <c r="X207" s="24">
        <f t="shared" si="23"/>
        <v>9</v>
      </c>
      <c r="Y207" s="31" t="str">
        <f>IF(ROW()-$Y$5&lt;=$X$5,ROW()-$Y$5,"")</f>
        <v/>
      </c>
      <c r="Z207" s="31"/>
      <c r="AA207" s="31"/>
      <c r="AB207" s="31"/>
      <c r="AC207" s="31"/>
      <c r="AD207" s="1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25">
      <c r="A208" s="1"/>
      <c r="B208" s="30" t="s">
        <v>228</v>
      </c>
      <c r="C208" s="27">
        <v>34.195098180000002</v>
      </c>
      <c r="D208" s="8">
        <v>1</v>
      </c>
      <c r="E208" s="16" t="s">
        <v>225</v>
      </c>
      <c r="F208" s="3" t="s">
        <v>360</v>
      </c>
      <c r="G208" s="9">
        <f>P208+$G$4</f>
        <v>43160.5</v>
      </c>
      <c r="H208" s="9">
        <f t="shared" si="20"/>
        <v>60</v>
      </c>
      <c r="I208" s="34">
        <f t="shared" si="19"/>
        <v>43160.5</v>
      </c>
      <c r="J208" s="29">
        <f t="shared" si="21"/>
        <v>3</v>
      </c>
      <c r="K208" s="29">
        <f>IF(H208=1,MAX(K$5:K207)+1,K207)</f>
        <v>9</v>
      </c>
      <c r="L208" s="24" t="str">
        <f>IF(K208=N$5,ROW()-ROW(L$5),"")</f>
        <v/>
      </c>
      <c r="M208" s="24" t="str">
        <f>IF(K208=N$5,IF(J208=1,1,M207+1),"")</f>
        <v/>
      </c>
      <c r="N208" s="33" t="str">
        <f>IF(K208=1,INDEX($C$6:$C$330,MATCH(J208,$M$6:$M$330,0),1),"")</f>
        <v/>
      </c>
      <c r="O208" s="4"/>
      <c r="P208" s="25">
        <v>3712.5</v>
      </c>
      <c r="Q208" s="28" t="s">
        <v>226</v>
      </c>
      <c r="R208" s="27">
        <v>34.850131159999997</v>
      </c>
      <c r="S208" s="36">
        <f>ABS(R208-C208)</f>
        <v>0.65503297999999432</v>
      </c>
      <c r="T208" s="10"/>
      <c r="U208" s="29">
        <f>(P208-MIN($P$6:$P$330))/$U$5</f>
        <v>2</v>
      </c>
      <c r="V208" s="29">
        <f t="shared" si="22"/>
        <v>203</v>
      </c>
      <c r="W208" s="24">
        <f>IF(U208=0,MAX(W$5:W207)+1,0)</f>
        <v>0</v>
      </c>
      <c r="X208" s="24">
        <f t="shared" si="23"/>
        <v>9</v>
      </c>
      <c r="Y208" s="31" t="str">
        <f>IF(ROW()-$Y$5&lt;=$X$5,ROW()-$Y$5,"")</f>
        <v/>
      </c>
      <c r="Z208" s="31"/>
      <c r="AA208" s="31"/>
      <c r="AB208" s="31"/>
      <c r="AC208" s="31"/>
      <c r="AD208" s="1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25">
      <c r="A209" s="1"/>
      <c r="B209" s="30" t="s">
        <v>229</v>
      </c>
      <c r="C209" s="27">
        <v>34.25847898</v>
      </c>
      <c r="D209" s="8">
        <v>1</v>
      </c>
      <c r="E209" s="16" t="s">
        <v>225</v>
      </c>
      <c r="F209" s="3" t="s">
        <v>360</v>
      </c>
      <c r="G209" s="9">
        <f>P209+$G$4</f>
        <v>43191.5</v>
      </c>
      <c r="H209" s="9">
        <f t="shared" si="20"/>
        <v>91</v>
      </c>
      <c r="I209" s="34">
        <f t="shared" si="19"/>
        <v>43191.5</v>
      </c>
      <c r="J209" s="29">
        <f t="shared" si="21"/>
        <v>4</v>
      </c>
      <c r="K209" s="29">
        <f>IF(H209=1,MAX(K$5:K208)+1,K208)</f>
        <v>9</v>
      </c>
      <c r="L209" s="24" t="str">
        <f>IF(K209=N$5,ROW()-ROW(L$5),"")</f>
        <v/>
      </c>
      <c r="M209" s="24" t="str">
        <f>IF(K209=N$5,IF(J209=1,1,M208+1),"")</f>
        <v/>
      </c>
      <c r="N209" s="33" t="str">
        <f>IF(K209=1,INDEX($C$6:$C$330,MATCH(J209,$M$6:$M$330,0),1),"")</f>
        <v/>
      </c>
      <c r="O209" s="4"/>
      <c r="P209" s="25">
        <v>3743.5</v>
      </c>
      <c r="Q209" s="28" t="s">
        <v>226</v>
      </c>
      <c r="R209" s="27">
        <v>34.868409100000001</v>
      </c>
      <c r="S209" s="36">
        <f>ABS(R209-C209)</f>
        <v>0.60993012000000135</v>
      </c>
      <c r="T209" s="10"/>
      <c r="U209" s="29">
        <f>(P209-MIN($P$6:$P$330))/$U$5</f>
        <v>3.0333333333333332</v>
      </c>
      <c r="V209" s="29">
        <f t="shared" si="22"/>
        <v>204</v>
      </c>
      <c r="W209" s="24">
        <f>IF(U209=0,MAX(W$5:W208)+1,0)</f>
        <v>0</v>
      </c>
      <c r="X209" s="24">
        <f t="shared" si="23"/>
        <v>9</v>
      </c>
      <c r="Y209" s="31" t="str">
        <f>IF(ROW()-$Y$5&lt;=$X$5,ROW()-$Y$5,"")</f>
        <v/>
      </c>
      <c r="Z209" s="31"/>
      <c r="AA209" s="31"/>
      <c r="AB209" s="31"/>
      <c r="AC209" s="31"/>
      <c r="AD209" s="1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25">
      <c r="A210" s="1"/>
      <c r="B210" s="30" t="s">
        <v>230</v>
      </c>
      <c r="C210" s="27">
        <v>34.308607309999999</v>
      </c>
      <c r="D210" s="8">
        <v>1</v>
      </c>
      <c r="E210" s="16" t="s">
        <v>225</v>
      </c>
      <c r="F210" s="3" t="s">
        <v>360</v>
      </c>
      <c r="G210" s="9">
        <f>P210+$G$4</f>
        <v>43221.5</v>
      </c>
      <c r="H210" s="9">
        <f t="shared" si="20"/>
        <v>121</v>
      </c>
      <c r="I210" s="34">
        <f t="shared" si="19"/>
        <v>43221.5</v>
      </c>
      <c r="J210" s="29">
        <f t="shared" si="21"/>
        <v>5</v>
      </c>
      <c r="K210" s="29">
        <f>IF(H210=1,MAX(K$5:K209)+1,K209)</f>
        <v>9</v>
      </c>
      <c r="L210" s="24" t="str">
        <f>IF(K210=N$5,ROW()-ROW(L$5),"")</f>
        <v/>
      </c>
      <c r="M210" s="24" t="str">
        <f>IF(K210=N$5,IF(J210=1,1,M209+1),"")</f>
        <v/>
      </c>
      <c r="N210" s="33" t="str">
        <f>IF(K210=1,INDEX($C$6:$C$330,MATCH(J210,$M$6:$M$330,0),1),"")</f>
        <v/>
      </c>
      <c r="O210" s="4"/>
      <c r="P210" s="25">
        <v>3773.5</v>
      </c>
      <c r="Q210" s="28" t="s">
        <v>226</v>
      </c>
      <c r="R210" s="27">
        <v>34.92309341</v>
      </c>
      <c r="S210" s="36">
        <f>ABS(R210-C210)</f>
        <v>0.61448610000000059</v>
      </c>
      <c r="T210" s="10"/>
      <c r="U210" s="29">
        <f>(P210-MIN($P$6:$P$330))/$U$5</f>
        <v>4.0333333333333332</v>
      </c>
      <c r="V210" s="29">
        <f t="shared" si="22"/>
        <v>205</v>
      </c>
      <c r="W210" s="24">
        <f>IF(U210=0,MAX(W$5:W209)+1,0)</f>
        <v>0</v>
      </c>
      <c r="X210" s="24">
        <f t="shared" si="23"/>
        <v>9</v>
      </c>
      <c r="Y210" s="31" t="str">
        <f>IF(ROW()-$Y$5&lt;=$X$5,ROW()-$Y$5,"")</f>
        <v/>
      </c>
      <c r="Z210" s="31"/>
      <c r="AA210" s="31"/>
      <c r="AB210" s="31"/>
      <c r="AC210" s="31"/>
      <c r="AD210" s="1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25">
      <c r="A211" s="1"/>
      <c r="B211" s="30" t="s">
        <v>231</v>
      </c>
      <c r="C211" s="27">
        <v>34.320757020000002</v>
      </c>
      <c r="D211" s="8">
        <v>1</v>
      </c>
      <c r="E211" s="16" t="s">
        <v>225</v>
      </c>
      <c r="F211" s="3" t="s">
        <v>360</v>
      </c>
      <c r="G211" s="9">
        <f>P211+$G$4</f>
        <v>43252.5</v>
      </c>
      <c r="H211" s="9">
        <f t="shared" si="20"/>
        <v>152</v>
      </c>
      <c r="I211" s="34">
        <f t="shared" si="19"/>
        <v>43252.5</v>
      </c>
      <c r="J211" s="29">
        <f t="shared" si="21"/>
        <v>6</v>
      </c>
      <c r="K211" s="29">
        <f>IF(H211=1,MAX(K$5:K210)+1,K210)</f>
        <v>9</v>
      </c>
      <c r="L211" s="24" t="str">
        <f>IF(K211=N$5,ROW()-ROW(L$5),"")</f>
        <v/>
      </c>
      <c r="M211" s="24" t="str">
        <f>IF(K211=N$5,IF(J211=1,1,M210+1),"")</f>
        <v/>
      </c>
      <c r="N211" s="33" t="str">
        <f>IF(K211=1,INDEX($C$6:$C$330,MATCH(J211,$M$6:$M$330,0),1),"")</f>
        <v/>
      </c>
      <c r="O211" s="4"/>
      <c r="P211" s="25">
        <v>3804.5</v>
      </c>
      <c r="Q211" s="28" t="s">
        <v>226</v>
      </c>
      <c r="R211" s="27">
        <v>34.966328259999997</v>
      </c>
      <c r="S211" s="36">
        <f>ABS(R211-C211)</f>
        <v>0.64557123999999533</v>
      </c>
      <c r="T211" s="10"/>
      <c r="U211" s="29">
        <f>(P211-MIN($P$6:$P$330))/$U$5</f>
        <v>5.0666666666666664</v>
      </c>
      <c r="V211" s="29">
        <f t="shared" si="22"/>
        <v>206</v>
      </c>
      <c r="W211" s="24">
        <f>IF(U211=0,MAX(W$5:W210)+1,0)</f>
        <v>0</v>
      </c>
      <c r="X211" s="24">
        <f t="shared" si="23"/>
        <v>9</v>
      </c>
      <c r="Y211" s="31" t="str">
        <f>IF(ROW()-$Y$5&lt;=$X$5,ROW()-$Y$5,"")</f>
        <v/>
      </c>
      <c r="Z211" s="31"/>
      <c r="AA211" s="31"/>
      <c r="AB211" s="31"/>
      <c r="AC211" s="31"/>
      <c r="AD211" s="1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25">
      <c r="A212" s="1"/>
      <c r="B212" s="30" t="s">
        <v>232</v>
      </c>
      <c r="C212" s="27">
        <v>34.281865320000001</v>
      </c>
      <c r="D212" s="8">
        <v>1</v>
      </c>
      <c r="E212" s="16" t="s">
        <v>225</v>
      </c>
      <c r="F212" s="3" t="s">
        <v>360</v>
      </c>
      <c r="G212" s="9">
        <f>P212+$G$4</f>
        <v>43282.5</v>
      </c>
      <c r="H212" s="9">
        <f t="shared" si="20"/>
        <v>182</v>
      </c>
      <c r="I212" s="34">
        <f t="shared" si="19"/>
        <v>43282.5</v>
      </c>
      <c r="J212" s="29">
        <f t="shared" si="21"/>
        <v>7</v>
      </c>
      <c r="K212" s="29">
        <f>IF(H212=1,MAX(K$5:K211)+1,K211)</f>
        <v>9</v>
      </c>
      <c r="L212" s="24" t="str">
        <f>IF(K212=N$5,ROW()-ROW(L$5),"")</f>
        <v/>
      </c>
      <c r="M212" s="24" t="str">
        <f>IF(K212=N$5,IF(J212=1,1,M211+1),"")</f>
        <v/>
      </c>
      <c r="N212" s="33" t="str">
        <f>IF(K212=1,INDEX($C$6:$C$330,MATCH(J212,$M$6:$M$330,0),1),"")</f>
        <v/>
      </c>
      <c r="O212" s="4"/>
      <c r="P212" s="25">
        <v>3834.5</v>
      </c>
      <c r="Q212" s="28" t="s">
        <v>226</v>
      </c>
      <c r="R212" s="27">
        <v>34.961503749999999</v>
      </c>
      <c r="S212" s="36">
        <f>ABS(R212-C212)</f>
        <v>0.67963842999999713</v>
      </c>
      <c r="T212" s="10"/>
      <c r="U212" s="29">
        <f>(P212-MIN($P$6:$P$330))/$U$5</f>
        <v>6.0666666666666664</v>
      </c>
      <c r="V212" s="29">
        <f t="shared" si="22"/>
        <v>207</v>
      </c>
      <c r="W212" s="24">
        <f>IF(U212=0,MAX(W$5:W211)+1,0)</f>
        <v>0</v>
      </c>
      <c r="X212" s="24">
        <f t="shared" si="23"/>
        <v>9</v>
      </c>
      <c r="Y212" s="31" t="str">
        <f>IF(ROW()-$Y$5&lt;=$X$5,ROW()-$Y$5,"")</f>
        <v/>
      </c>
      <c r="Z212" s="31"/>
      <c r="AA212" s="31"/>
      <c r="AB212" s="31"/>
      <c r="AC212" s="31"/>
      <c r="AD212" s="1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25">
      <c r="A213" s="1"/>
      <c r="B213" s="30" t="s">
        <v>233</v>
      </c>
      <c r="C213" s="27">
        <v>34.189079130000003</v>
      </c>
      <c r="D213" s="8">
        <v>1</v>
      </c>
      <c r="E213" s="16" t="s">
        <v>225</v>
      </c>
      <c r="F213" s="3" t="s">
        <v>360</v>
      </c>
      <c r="G213" s="9">
        <f>P213+$G$4</f>
        <v>43313.5</v>
      </c>
      <c r="H213" s="9">
        <f t="shared" si="20"/>
        <v>213</v>
      </c>
      <c r="I213" s="34">
        <f t="shared" si="19"/>
        <v>43313.5</v>
      </c>
      <c r="J213" s="29">
        <f t="shared" si="21"/>
        <v>8</v>
      </c>
      <c r="K213" s="29">
        <f>IF(H213=1,MAX(K$5:K212)+1,K212)</f>
        <v>9</v>
      </c>
      <c r="L213" s="24" t="str">
        <f>IF(K213=N$5,ROW()-ROW(L$5),"")</f>
        <v/>
      </c>
      <c r="M213" s="24" t="str">
        <f>IF(K213=N$5,IF(J213=1,1,M212+1),"")</f>
        <v/>
      </c>
      <c r="N213" s="33" t="str">
        <f>IF(K213=1,INDEX($C$6:$C$330,MATCH(J213,$M$6:$M$330,0),1),"")</f>
        <v/>
      </c>
      <c r="O213" s="4"/>
      <c r="P213" s="25">
        <v>3865.5</v>
      </c>
      <c r="Q213" s="28" t="s">
        <v>226</v>
      </c>
      <c r="R213" s="27">
        <v>34.913991529999997</v>
      </c>
      <c r="S213" s="36">
        <f>ABS(R213-C213)</f>
        <v>0.7249123999999938</v>
      </c>
      <c r="T213" s="10"/>
      <c r="U213" s="29">
        <f>(P213-MIN($P$6:$P$330))/$U$5</f>
        <v>7.1</v>
      </c>
      <c r="V213" s="29">
        <f t="shared" si="22"/>
        <v>208</v>
      </c>
      <c r="W213" s="24">
        <f>IF(U213=0,MAX(W$5:W212)+1,0)</f>
        <v>0</v>
      </c>
      <c r="X213" s="24">
        <f t="shared" si="23"/>
        <v>9</v>
      </c>
      <c r="Y213" s="31" t="str">
        <f>IF(ROW()-$Y$5&lt;=$X$5,ROW()-$Y$5,"")</f>
        <v/>
      </c>
      <c r="Z213" s="31"/>
      <c r="AA213" s="31"/>
      <c r="AB213" s="31"/>
      <c r="AC213" s="31"/>
      <c r="AD213" s="1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25">
      <c r="A214" s="1"/>
      <c r="B214" s="30" t="s">
        <v>234</v>
      </c>
      <c r="C214" s="27">
        <v>34.066511050000003</v>
      </c>
      <c r="D214" s="8">
        <v>1</v>
      </c>
      <c r="E214" s="16" t="s">
        <v>225</v>
      </c>
      <c r="F214" s="3" t="s">
        <v>360</v>
      </c>
      <c r="G214" s="9">
        <f>P214+$G$4</f>
        <v>43344.5</v>
      </c>
      <c r="H214" s="9">
        <f t="shared" si="20"/>
        <v>244</v>
      </c>
      <c r="I214" s="34">
        <f t="shared" si="19"/>
        <v>43344.5</v>
      </c>
      <c r="J214" s="29">
        <f t="shared" si="21"/>
        <v>9</v>
      </c>
      <c r="K214" s="29">
        <f>IF(H214=1,MAX(K$5:K213)+1,K213)</f>
        <v>9</v>
      </c>
      <c r="L214" s="24" t="str">
        <f>IF(K214=N$5,ROW()-ROW(L$5),"")</f>
        <v/>
      </c>
      <c r="M214" s="24" t="str">
        <f>IF(K214=N$5,IF(J214=1,1,M213+1),"")</f>
        <v/>
      </c>
      <c r="N214" s="33" t="str">
        <f>IF(K214=1,INDEX($C$6:$C$330,MATCH(J214,$M$6:$M$330,0),1),"")</f>
        <v/>
      </c>
      <c r="O214" s="4"/>
      <c r="P214" s="25">
        <v>3896.5</v>
      </c>
      <c r="Q214" s="28" t="s">
        <v>226</v>
      </c>
      <c r="R214" s="27">
        <v>34.849029199999997</v>
      </c>
      <c r="S214" s="36">
        <f>ABS(R214-C214)</f>
        <v>0.78251814999999425</v>
      </c>
      <c r="T214" s="10"/>
      <c r="U214" s="29">
        <f>(P214-MIN($P$6:$P$330))/$U$5</f>
        <v>8.1333333333333329</v>
      </c>
      <c r="V214" s="29">
        <f t="shared" si="22"/>
        <v>209</v>
      </c>
      <c r="W214" s="24">
        <f>IF(U214=0,MAX(W$5:W213)+1,0)</f>
        <v>0</v>
      </c>
      <c r="X214" s="24">
        <f t="shared" si="23"/>
        <v>9</v>
      </c>
      <c r="Y214" s="31" t="str">
        <f>IF(ROW()-$Y$5&lt;=$X$5,ROW()-$Y$5,"")</f>
        <v/>
      </c>
      <c r="Z214" s="31"/>
      <c r="AA214" s="31"/>
      <c r="AB214" s="31"/>
      <c r="AC214" s="31"/>
      <c r="AD214" s="1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25">
      <c r="A215" s="1"/>
      <c r="B215" s="30" t="s">
        <v>235</v>
      </c>
      <c r="C215" s="27">
        <v>33.944639690000002</v>
      </c>
      <c r="D215" s="8">
        <v>1</v>
      </c>
      <c r="E215" s="16" t="s">
        <v>225</v>
      </c>
      <c r="F215" s="3" t="s">
        <v>360</v>
      </c>
      <c r="G215" s="9">
        <f>P215+$G$4</f>
        <v>43374.5</v>
      </c>
      <c r="H215" s="9">
        <f t="shared" si="20"/>
        <v>274</v>
      </c>
      <c r="I215" s="34">
        <f t="shared" si="19"/>
        <v>43374.5</v>
      </c>
      <c r="J215" s="29">
        <f t="shared" si="21"/>
        <v>10</v>
      </c>
      <c r="K215" s="29">
        <f>IF(H215=1,MAX(K$5:K214)+1,K214)</f>
        <v>9</v>
      </c>
      <c r="L215" s="24" t="str">
        <f>IF(K215=N$5,ROW()-ROW(L$5),"")</f>
        <v/>
      </c>
      <c r="M215" s="24" t="str">
        <f>IF(K215=N$5,IF(J215=1,1,M214+1),"")</f>
        <v/>
      </c>
      <c r="N215" s="33" t="str">
        <f>IF(K215=1,INDEX($C$6:$C$330,MATCH(J215,$M$6:$M$330,0),1),"")</f>
        <v/>
      </c>
      <c r="O215" s="4"/>
      <c r="P215" s="25">
        <v>3926.5</v>
      </c>
      <c r="Q215" s="28" t="s">
        <v>226</v>
      </c>
      <c r="R215" s="27">
        <v>34.734172559999998</v>
      </c>
      <c r="S215" s="36">
        <f>ABS(R215-C215)</f>
        <v>0.78953286999999506</v>
      </c>
      <c r="T215" s="10"/>
      <c r="U215" s="29">
        <f>(P215-MIN($P$6:$P$330))/$U$5</f>
        <v>9.1333333333333329</v>
      </c>
      <c r="V215" s="29">
        <f t="shared" si="22"/>
        <v>210</v>
      </c>
      <c r="W215" s="24">
        <f>IF(U215=0,MAX(W$5:W214)+1,0)</f>
        <v>0</v>
      </c>
      <c r="X215" s="24">
        <f t="shared" si="23"/>
        <v>9</v>
      </c>
      <c r="Y215" s="31" t="str">
        <f>IF(ROW()-$Y$5&lt;=$X$5,ROW()-$Y$5,"")</f>
        <v/>
      </c>
      <c r="Z215" s="31"/>
      <c r="AA215" s="31"/>
      <c r="AB215" s="31"/>
      <c r="AC215" s="31"/>
      <c r="AD215" s="1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25">
      <c r="A216" s="1"/>
      <c r="B216" s="30" t="s">
        <v>236</v>
      </c>
      <c r="C216" s="27">
        <v>33.846299250000001</v>
      </c>
      <c r="D216" s="8">
        <v>1</v>
      </c>
      <c r="E216" s="16" t="s">
        <v>225</v>
      </c>
      <c r="F216" s="3" t="s">
        <v>360</v>
      </c>
      <c r="G216" s="9">
        <f>P216+$G$4</f>
        <v>43405.5</v>
      </c>
      <c r="H216" s="9">
        <f t="shared" si="20"/>
        <v>305</v>
      </c>
      <c r="I216" s="34">
        <f t="shared" si="19"/>
        <v>43405.5</v>
      </c>
      <c r="J216" s="29">
        <f t="shared" si="21"/>
        <v>11</v>
      </c>
      <c r="K216" s="29">
        <f>IF(H216=1,MAX(K$5:K215)+1,K215)</f>
        <v>9</v>
      </c>
      <c r="L216" s="24" t="str">
        <f>IF(K216=N$5,ROW()-ROW(L$5),"")</f>
        <v/>
      </c>
      <c r="M216" s="24" t="str">
        <f>IF(K216=N$5,IF(J216=1,1,M215+1),"")</f>
        <v/>
      </c>
      <c r="N216" s="33" t="str">
        <f>IF(K216=1,INDEX($C$6:$C$330,MATCH(J216,$M$6:$M$330,0),1),"")</f>
        <v/>
      </c>
      <c r="O216" s="4"/>
      <c r="P216" s="25">
        <v>3957.5</v>
      </c>
      <c r="Q216" s="28" t="s">
        <v>226</v>
      </c>
      <c r="R216" s="27">
        <v>34.606332520000002</v>
      </c>
      <c r="S216" s="36">
        <f>ABS(R216-C216)</f>
        <v>0.76003327000000098</v>
      </c>
      <c r="T216" s="10"/>
      <c r="U216" s="29">
        <f>(P216-MIN($P$6:$P$330))/$U$5</f>
        <v>10.166666666666666</v>
      </c>
      <c r="V216" s="29">
        <f t="shared" si="22"/>
        <v>211</v>
      </c>
      <c r="W216" s="24">
        <f>IF(U216=0,MAX(W$5:W215)+1,0)</f>
        <v>0</v>
      </c>
      <c r="X216" s="24">
        <f t="shared" si="23"/>
        <v>9</v>
      </c>
      <c r="Y216" s="31" t="str">
        <f>IF(ROW()-$Y$5&lt;=$X$5,ROW()-$Y$5,"")</f>
        <v/>
      </c>
      <c r="Z216" s="31"/>
      <c r="AA216" s="31"/>
      <c r="AB216" s="31"/>
      <c r="AC216" s="31"/>
      <c r="AD216" s="1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25">
      <c r="A217" s="1"/>
      <c r="B217" s="30" t="s">
        <v>237</v>
      </c>
      <c r="C217" s="27">
        <v>33.793158980000001</v>
      </c>
      <c r="D217" s="8">
        <v>1</v>
      </c>
      <c r="E217" s="16" t="s">
        <v>225</v>
      </c>
      <c r="F217" s="3" t="s">
        <v>360</v>
      </c>
      <c r="G217" s="9">
        <f>P217+$G$4</f>
        <v>43435.5</v>
      </c>
      <c r="H217" s="9">
        <f t="shared" si="20"/>
        <v>335</v>
      </c>
      <c r="I217" s="34">
        <f t="shared" si="19"/>
        <v>43435.5</v>
      </c>
      <c r="J217" s="29">
        <f t="shared" si="21"/>
        <v>12</v>
      </c>
      <c r="K217" s="29">
        <f>IF(H217=1,MAX(K$5:K216)+1,K216)</f>
        <v>9</v>
      </c>
      <c r="L217" s="24" t="str">
        <f>IF(K217=N$5,ROW()-ROW(L$5),"")</f>
        <v/>
      </c>
      <c r="M217" s="24" t="str">
        <f>IF(K217=N$5,IF(J217=1,1,M216+1),"")</f>
        <v/>
      </c>
      <c r="N217" s="33" t="str">
        <f>IF(K217=1,INDEX($C$6:$C$330,MATCH(J217,$M$6:$M$330,0),1),"")</f>
        <v/>
      </c>
      <c r="O217" s="4"/>
      <c r="P217" s="25">
        <v>3987.5</v>
      </c>
      <c r="Q217" s="28" t="s">
        <v>226</v>
      </c>
      <c r="R217" s="27">
        <v>34.495763660000001</v>
      </c>
      <c r="S217" s="36">
        <f>ABS(R217-C217)</f>
        <v>0.70260468000000031</v>
      </c>
      <c r="T217" s="10"/>
      <c r="U217" s="29">
        <f>(P217-MIN($P$6:$P$330))/$U$5</f>
        <v>11.166666666666666</v>
      </c>
      <c r="V217" s="29">
        <f t="shared" si="22"/>
        <v>212</v>
      </c>
      <c r="W217" s="24">
        <f>IF(U217=0,MAX(W$5:W216)+1,0)</f>
        <v>0</v>
      </c>
      <c r="X217" s="24">
        <f t="shared" si="23"/>
        <v>9</v>
      </c>
      <c r="Y217" s="31" t="str">
        <f>IF(ROW()-$Y$5&lt;=$X$5,ROW()-$Y$5,"")</f>
        <v/>
      </c>
      <c r="Z217" s="31"/>
      <c r="AA217" s="31"/>
      <c r="AB217" s="31"/>
      <c r="AC217" s="31"/>
      <c r="AD217" s="1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25">
      <c r="A218" s="1"/>
      <c r="B218" s="30" t="s">
        <v>238</v>
      </c>
      <c r="C218" s="27">
        <v>33.795320799999999</v>
      </c>
      <c r="D218" s="8">
        <v>1</v>
      </c>
      <c r="E218" s="16" t="s">
        <v>225</v>
      </c>
      <c r="F218" s="3" t="s">
        <v>360</v>
      </c>
      <c r="G218" s="9">
        <f>P218+$G$4</f>
        <v>43466.5</v>
      </c>
      <c r="H218" s="9">
        <f t="shared" si="20"/>
        <v>366</v>
      </c>
      <c r="I218" s="34">
        <f t="shared" si="19"/>
        <v>43466.5</v>
      </c>
      <c r="J218" s="29">
        <f t="shared" si="21"/>
        <v>13</v>
      </c>
      <c r="K218" s="29">
        <f>IF(H218=1,MAX(K$5:K217)+1,K217)</f>
        <v>9</v>
      </c>
      <c r="L218" s="24" t="str">
        <f>IF(K218=N$5,ROW()-ROW(L$5),"")</f>
        <v/>
      </c>
      <c r="M218" s="24" t="str">
        <f>IF(K218=N$5,IF(J218=1,1,M217+1),"")</f>
        <v/>
      </c>
      <c r="N218" s="33" t="str">
        <f>IF(K218=1,INDEX($C$6:$C$330,MATCH(J218,$M$6:$M$330,0),1),"")</f>
        <v/>
      </c>
      <c r="O218" s="4"/>
      <c r="P218" s="25">
        <v>4018.5</v>
      </c>
      <c r="Q218" s="28" t="s">
        <v>226</v>
      </c>
      <c r="R218" s="27">
        <v>34.415695739999997</v>
      </c>
      <c r="S218" s="36">
        <f>ABS(R218-C218)</f>
        <v>0.62037493999999782</v>
      </c>
      <c r="T218" s="10"/>
      <c r="U218" s="29">
        <f>(P218-MIN($P$6:$P$330))/$U$5</f>
        <v>12.2</v>
      </c>
      <c r="V218" s="29">
        <f t="shared" si="22"/>
        <v>213</v>
      </c>
      <c r="W218" s="24">
        <f>IF(U218=0,MAX(W$5:W217)+1,0)</f>
        <v>0</v>
      </c>
      <c r="X218" s="24">
        <f t="shared" si="23"/>
        <v>9</v>
      </c>
      <c r="Y218" s="31" t="str">
        <f>IF(ROW()-$Y$5&lt;=$X$5,ROW()-$Y$5,"")</f>
        <v/>
      </c>
      <c r="Z218" s="31"/>
      <c r="AA218" s="31"/>
      <c r="AB218" s="31"/>
      <c r="AC218" s="31"/>
      <c r="AD218" s="1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25">
      <c r="A219" s="1"/>
      <c r="B219" s="30" t="s">
        <v>239</v>
      </c>
      <c r="C219" s="27">
        <v>33.848672039999997</v>
      </c>
      <c r="D219" s="8">
        <v>1</v>
      </c>
      <c r="E219" s="16" t="s">
        <v>225</v>
      </c>
      <c r="F219" s="3" t="s">
        <v>360</v>
      </c>
      <c r="G219" s="9">
        <f>P219+$G$4</f>
        <v>43497.5</v>
      </c>
      <c r="H219" s="9">
        <f t="shared" si="20"/>
        <v>397</v>
      </c>
      <c r="I219" s="34">
        <f t="shared" si="19"/>
        <v>43497.5</v>
      </c>
      <c r="J219" s="29">
        <f t="shared" si="21"/>
        <v>14</v>
      </c>
      <c r="K219" s="29">
        <f>IF(H219=1,MAX(K$5:K218)+1,K218)</f>
        <v>9</v>
      </c>
      <c r="L219" s="24" t="str">
        <f>IF(K219=N$5,ROW()-ROW(L$5),"")</f>
        <v/>
      </c>
      <c r="M219" s="24" t="str">
        <f>IF(K219=N$5,IF(J219=1,1,M218+1),"")</f>
        <v/>
      </c>
      <c r="N219" s="33" t="str">
        <f>IF(K219=1,INDEX($C$6:$C$330,MATCH(J219,$M$6:$M$330,0),1),"")</f>
        <v/>
      </c>
      <c r="O219" s="4"/>
      <c r="P219" s="25">
        <v>4049.5</v>
      </c>
      <c r="Q219" s="28" t="s">
        <v>226</v>
      </c>
      <c r="R219" s="27">
        <v>34.408144610000001</v>
      </c>
      <c r="S219" s="36">
        <f>ABS(R219-C219)</f>
        <v>0.55947257000000405</v>
      </c>
      <c r="T219" s="10"/>
      <c r="U219" s="29">
        <f>(P219-MIN($P$6:$P$330))/$U$5</f>
        <v>13.233333333333333</v>
      </c>
      <c r="V219" s="29">
        <f t="shared" si="22"/>
        <v>214</v>
      </c>
      <c r="W219" s="24">
        <f>IF(U219=0,MAX(W$5:W218)+1,0)</f>
        <v>0</v>
      </c>
      <c r="X219" s="24">
        <f t="shared" si="23"/>
        <v>9</v>
      </c>
      <c r="Y219" s="31" t="str">
        <f>IF(ROW()-$Y$5&lt;=$X$5,ROW()-$Y$5,"")</f>
        <v/>
      </c>
      <c r="Z219" s="31"/>
      <c r="AA219" s="31"/>
      <c r="AB219" s="31"/>
      <c r="AC219" s="31"/>
      <c r="AD219" s="1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25">
      <c r="A220" s="1"/>
      <c r="B220" s="30" t="s">
        <v>240</v>
      </c>
      <c r="C220" s="27">
        <v>33.930141450000001</v>
      </c>
      <c r="D220" s="8">
        <v>1</v>
      </c>
      <c r="E220" s="16" t="s">
        <v>225</v>
      </c>
      <c r="F220" s="3" t="s">
        <v>360</v>
      </c>
      <c r="G220" s="9">
        <f>P220+$G$4</f>
        <v>43525.5</v>
      </c>
      <c r="H220" s="9">
        <f t="shared" si="20"/>
        <v>425</v>
      </c>
      <c r="I220" s="34">
        <f t="shared" si="19"/>
        <v>43525.5</v>
      </c>
      <c r="J220" s="29">
        <f t="shared" si="21"/>
        <v>15</v>
      </c>
      <c r="K220" s="29">
        <f>IF(H220=1,MAX(K$5:K219)+1,K219)</f>
        <v>9</v>
      </c>
      <c r="L220" s="24" t="str">
        <f>IF(K220=N$5,ROW()-ROW(L$5),"")</f>
        <v/>
      </c>
      <c r="M220" s="24" t="str">
        <f>IF(K220=N$5,IF(J220=1,1,M219+1),"")</f>
        <v/>
      </c>
      <c r="N220" s="33" t="str">
        <f>IF(K220=1,INDEX($C$6:$C$330,MATCH(J220,$M$6:$M$330,0),1),"")</f>
        <v/>
      </c>
      <c r="O220" s="4"/>
      <c r="P220" s="25">
        <v>4077.5</v>
      </c>
      <c r="Q220" s="28" t="s">
        <v>226</v>
      </c>
      <c r="R220" s="27">
        <v>34.4665745</v>
      </c>
      <c r="S220" s="36">
        <f>ABS(R220-C220)</f>
        <v>0.53643304999999941</v>
      </c>
      <c r="T220" s="10"/>
      <c r="U220" s="29">
        <f>(P220-MIN($P$6:$P$330))/$U$5</f>
        <v>14.166666666666666</v>
      </c>
      <c r="V220" s="29">
        <f t="shared" si="22"/>
        <v>215</v>
      </c>
      <c r="W220" s="24">
        <f>IF(U220=0,MAX(W$5:W219)+1,0)</f>
        <v>0</v>
      </c>
      <c r="X220" s="24">
        <f t="shared" si="23"/>
        <v>9</v>
      </c>
      <c r="Y220" s="31" t="str">
        <f>IF(ROW()-$Y$5&lt;=$X$5,ROW()-$Y$5,"")</f>
        <v/>
      </c>
      <c r="Z220" s="31"/>
      <c r="AA220" s="31"/>
      <c r="AB220" s="31"/>
      <c r="AC220" s="31"/>
      <c r="AD220" s="1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25">
      <c r="A221" s="1"/>
      <c r="B221" s="30" t="s">
        <v>241</v>
      </c>
      <c r="C221" s="27">
        <v>34.027123179999997</v>
      </c>
      <c r="D221" s="8">
        <v>1</v>
      </c>
      <c r="E221" s="16" t="s">
        <v>225</v>
      </c>
      <c r="F221" s="3" t="s">
        <v>360</v>
      </c>
      <c r="G221" s="9">
        <f>P221+$G$4</f>
        <v>43556.5</v>
      </c>
      <c r="H221" s="9">
        <f t="shared" si="20"/>
        <v>456</v>
      </c>
      <c r="I221" s="34">
        <f t="shared" si="19"/>
        <v>43556.5</v>
      </c>
      <c r="J221" s="29">
        <f t="shared" si="21"/>
        <v>16</v>
      </c>
      <c r="K221" s="29">
        <f>IF(H221=1,MAX(K$5:K220)+1,K220)</f>
        <v>9</v>
      </c>
      <c r="L221" s="24" t="str">
        <f>IF(K221=N$5,ROW()-ROW(L$5),"")</f>
        <v/>
      </c>
      <c r="M221" s="24" t="str">
        <f>IF(K221=N$5,IF(J221=1,1,M220+1),"")</f>
        <v/>
      </c>
      <c r="N221" s="33" t="str">
        <f>IF(K221=1,INDEX($C$6:$C$330,MATCH(J221,$M$6:$M$330,0),1),"")</f>
        <v/>
      </c>
      <c r="O221" s="4"/>
      <c r="P221" s="25">
        <v>4108.5</v>
      </c>
      <c r="Q221" s="28" t="s">
        <v>226</v>
      </c>
      <c r="R221" s="27">
        <v>34.560101549999999</v>
      </c>
      <c r="S221" s="36">
        <f>ABS(R221-C221)</f>
        <v>0.53297837000000214</v>
      </c>
      <c r="T221" s="10"/>
      <c r="U221" s="29">
        <f>(P221-MIN($P$6:$P$330))/$U$5</f>
        <v>15.2</v>
      </c>
      <c r="V221" s="29">
        <f t="shared" si="22"/>
        <v>216</v>
      </c>
      <c r="W221" s="24">
        <f>IF(U221=0,MAX(W$5:W220)+1,0)</f>
        <v>0</v>
      </c>
      <c r="X221" s="24">
        <f t="shared" si="23"/>
        <v>9</v>
      </c>
      <c r="Y221" s="31" t="str">
        <f>IF(ROW()-$Y$5&lt;=$X$5,ROW()-$Y$5,"")</f>
        <v/>
      </c>
      <c r="Z221" s="31"/>
      <c r="AA221" s="31"/>
      <c r="AB221" s="31"/>
      <c r="AC221" s="31"/>
      <c r="AD221" s="1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25">
      <c r="A222" s="1"/>
      <c r="B222" s="30" t="s">
        <v>242</v>
      </c>
      <c r="C222" s="27">
        <v>34.098971990000003</v>
      </c>
      <c r="D222" s="8">
        <v>1</v>
      </c>
      <c r="E222" s="16" t="s">
        <v>225</v>
      </c>
      <c r="F222" s="3" t="s">
        <v>360</v>
      </c>
      <c r="G222" s="9">
        <f>P222+$G$4</f>
        <v>43586.5</v>
      </c>
      <c r="H222" s="9">
        <f t="shared" si="20"/>
        <v>486</v>
      </c>
      <c r="I222" s="34">
        <f t="shared" ref="I222:I285" si="24">G222</f>
        <v>43586.5</v>
      </c>
      <c r="J222" s="29">
        <f t="shared" si="21"/>
        <v>17</v>
      </c>
      <c r="K222" s="29">
        <f>IF(H222=1,MAX(K$5:K221)+1,K221)</f>
        <v>9</v>
      </c>
      <c r="L222" s="24" t="str">
        <f>IF(K222=N$5,ROW()-ROW(L$5),"")</f>
        <v/>
      </c>
      <c r="M222" s="24" t="str">
        <f>IF(K222=N$5,IF(J222=1,1,M221+1),"")</f>
        <v/>
      </c>
      <c r="N222" s="33" t="str">
        <f>IF(K222=1,INDEX($C$6:$C$330,MATCH(J222,$M$6:$M$330,0),1),"")</f>
        <v/>
      </c>
      <c r="O222" s="4"/>
      <c r="P222" s="25">
        <v>4138.5</v>
      </c>
      <c r="Q222" s="28" t="s">
        <v>226</v>
      </c>
      <c r="R222" s="27">
        <v>34.647801100000002</v>
      </c>
      <c r="S222" s="36">
        <f>ABS(R222-C222)</f>
        <v>0.54882910999999979</v>
      </c>
      <c r="T222" s="10"/>
      <c r="U222" s="29">
        <f>(P222-MIN($P$6:$P$330))/$U$5</f>
        <v>16.2</v>
      </c>
      <c r="V222" s="29">
        <f t="shared" si="22"/>
        <v>217</v>
      </c>
      <c r="W222" s="24">
        <f>IF(U222=0,MAX(W$5:W221)+1,0)</f>
        <v>0</v>
      </c>
      <c r="X222" s="24">
        <f t="shared" si="23"/>
        <v>9</v>
      </c>
      <c r="Y222" s="31" t="str">
        <f>IF(ROW()-$Y$5&lt;=$X$5,ROW()-$Y$5,"")</f>
        <v/>
      </c>
      <c r="Z222" s="31"/>
      <c r="AA222" s="31"/>
      <c r="AB222" s="31"/>
      <c r="AC222" s="31"/>
      <c r="AD222" s="1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25">
      <c r="A223" s="1"/>
      <c r="B223" s="30" t="s">
        <v>243</v>
      </c>
      <c r="C223" s="27">
        <v>34.126168190000001</v>
      </c>
      <c r="D223" s="8">
        <v>1</v>
      </c>
      <c r="E223" s="16" t="s">
        <v>225</v>
      </c>
      <c r="F223" s="3" t="s">
        <v>360</v>
      </c>
      <c r="G223" s="9">
        <f>P223+$G$4</f>
        <v>43617.5</v>
      </c>
      <c r="H223" s="9">
        <f t="shared" si="20"/>
        <v>517</v>
      </c>
      <c r="I223" s="34">
        <f t="shared" si="24"/>
        <v>43617.5</v>
      </c>
      <c r="J223" s="29">
        <f t="shared" si="21"/>
        <v>18</v>
      </c>
      <c r="K223" s="29">
        <f>IF(H223=1,MAX(K$5:K222)+1,K222)</f>
        <v>9</v>
      </c>
      <c r="L223" s="24" t="str">
        <f>IF(K223=N$5,ROW()-ROW(L$5),"")</f>
        <v/>
      </c>
      <c r="M223" s="24" t="str">
        <f>IF(K223=N$5,IF(J223=1,1,M222+1),"")</f>
        <v/>
      </c>
      <c r="N223" s="33" t="str">
        <f>IF(K223=1,INDEX($C$6:$C$330,MATCH(J223,$M$6:$M$330,0),1),"")</f>
        <v/>
      </c>
      <c r="O223" s="4"/>
      <c r="P223" s="25">
        <v>4169.5</v>
      </c>
      <c r="Q223" s="28" t="s">
        <v>226</v>
      </c>
      <c r="R223" s="27">
        <v>34.723728170000001</v>
      </c>
      <c r="S223" s="36">
        <f>ABS(R223-C223)</f>
        <v>0.59755997999999977</v>
      </c>
      <c r="T223" s="10"/>
      <c r="U223" s="29">
        <f>(P223-MIN($P$6:$P$330))/$U$5</f>
        <v>17.233333333333334</v>
      </c>
      <c r="V223" s="29">
        <f t="shared" si="22"/>
        <v>218</v>
      </c>
      <c r="W223" s="24">
        <f>IF(U223=0,MAX(W$5:W222)+1,0)</f>
        <v>0</v>
      </c>
      <c r="X223" s="24">
        <f t="shared" si="23"/>
        <v>9</v>
      </c>
      <c r="Y223" s="31" t="str">
        <f>IF(ROW()-$Y$5&lt;=$X$5,ROW()-$Y$5,"")</f>
        <v/>
      </c>
      <c r="Z223" s="31"/>
      <c r="AA223" s="31"/>
      <c r="AB223" s="31"/>
      <c r="AC223" s="31"/>
      <c r="AD223" s="1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25">
      <c r="A224" s="1"/>
      <c r="B224" s="30" t="s">
        <v>244</v>
      </c>
      <c r="C224" s="27">
        <v>34.097103429999997</v>
      </c>
      <c r="D224" s="8">
        <v>1</v>
      </c>
      <c r="E224" s="16" t="s">
        <v>225</v>
      </c>
      <c r="F224" s="3" t="s">
        <v>360</v>
      </c>
      <c r="G224" s="9">
        <f>P224+$G$4</f>
        <v>43647.5</v>
      </c>
      <c r="H224" s="9">
        <f t="shared" si="20"/>
        <v>547</v>
      </c>
      <c r="I224" s="34">
        <f t="shared" si="24"/>
        <v>43647.5</v>
      </c>
      <c r="J224" s="29">
        <f t="shared" si="21"/>
        <v>19</v>
      </c>
      <c r="K224" s="29">
        <f>IF(H224=1,MAX(K$5:K223)+1,K223)</f>
        <v>9</v>
      </c>
      <c r="L224" s="24" t="str">
        <f>IF(K224=N$5,ROW()-ROW(L$5),"")</f>
        <v/>
      </c>
      <c r="M224" s="24" t="str">
        <f>IF(K224=N$5,IF(J224=1,1,M223+1),"")</f>
        <v/>
      </c>
      <c r="N224" s="33" t="str">
        <f>IF(K224=1,INDEX($C$6:$C$330,MATCH(J224,$M$6:$M$330,0),1),"")</f>
        <v/>
      </c>
      <c r="O224" s="4"/>
      <c r="P224" s="25">
        <v>4199.5</v>
      </c>
      <c r="Q224" s="28" t="s">
        <v>226</v>
      </c>
      <c r="R224" s="27">
        <v>34.759290270000001</v>
      </c>
      <c r="S224" s="36">
        <f>ABS(R224-C224)</f>
        <v>0.66218684000000394</v>
      </c>
      <c r="T224" s="10"/>
      <c r="U224" s="29">
        <f>(P224-MIN($P$6:$P$330))/$U$5</f>
        <v>18.233333333333334</v>
      </c>
      <c r="V224" s="29">
        <f t="shared" si="22"/>
        <v>219</v>
      </c>
      <c r="W224" s="24">
        <f>IF(U224=0,MAX(W$5:W223)+1,0)</f>
        <v>0</v>
      </c>
      <c r="X224" s="24">
        <f t="shared" si="23"/>
        <v>9</v>
      </c>
      <c r="Y224" s="31" t="str">
        <f>IF(ROW()-$Y$5&lt;=$X$5,ROW()-$Y$5,"")</f>
        <v/>
      </c>
      <c r="Z224" s="31"/>
      <c r="AA224" s="31"/>
      <c r="AB224" s="31"/>
      <c r="AC224" s="31"/>
      <c r="AD224" s="1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25">
      <c r="A225" s="1"/>
      <c r="B225" s="30" t="s">
        <v>245</v>
      </c>
      <c r="C225" s="27">
        <v>34.012324679999999</v>
      </c>
      <c r="D225" s="8">
        <v>1</v>
      </c>
      <c r="E225" s="16" t="s">
        <v>225</v>
      </c>
      <c r="F225" s="3" t="s">
        <v>360</v>
      </c>
      <c r="G225" s="9">
        <f>P225+$G$4</f>
        <v>43678.5</v>
      </c>
      <c r="H225" s="9">
        <f t="shared" si="20"/>
        <v>578</v>
      </c>
      <c r="I225" s="34">
        <f t="shared" si="24"/>
        <v>43678.5</v>
      </c>
      <c r="J225" s="29">
        <f t="shared" si="21"/>
        <v>20</v>
      </c>
      <c r="K225" s="29">
        <f>IF(H225=1,MAX(K$5:K224)+1,K224)</f>
        <v>9</v>
      </c>
      <c r="L225" s="24" t="str">
        <f>IF(K225=N$5,ROW()-ROW(L$5),"")</f>
        <v/>
      </c>
      <c r="M225" s="24" t="str">
        <f>IF(K225=N$5,IF(J225=1,1,M224+1),"")</f>
        <v/>
      </c>
      <c r="N225" s="33" t="str">
        <f>IF(K225=1,INDEX($C$6:$C$330,MATCH(J225,$M$6:$M$330,0),1),"")</f>
        <v/>
      </c>
      <c r="O225" s="4"/>
      <c r="P225" s="25">
        <v>4230.5</v>
      </c>
      <c r="Q225" s="28" t="s">
        <v>226</v>
      </c>
      <c r="R225" s="27">
        <v>34.755935659999999</v>
      </c>
      <c r="S225" s="36">
        <f>ABS(R225-C225)</f>
        <v>0.7436109799999997</v>
      </c>
      <c r="T225" s="10"/>
      <c r="U225" s="29">
        <f>(P225-MIN($P$6:$P$330))/$U$5</f>
        <v>19.266666666666666</v>
      </c>
      <c r="V225" s="29">
        <f t="shared" si="22"/>
        <v>220</v>
      </c>
      <c r="W225" s="24">
        <f>IF(U225=0,MAX(W$5:W224)+1,0)</f>
        <v>0</v>
      </c>
      <c r="X225" s="24">
        <f t="shared" si="23"/>
        <v>9</v>
      </c>
      <c r="Y225" s="31" t="str">
        <f>IF(ROW()-$Y$5&lt;=$X$5,ROW()-$Y$5,"")</f>
        <v/>
      </c>
      <c r="Z225" s="31"/>
      <c r="AA225" s="31"/>
      <c r="AB225" s="31"/>
      <c r="AC225" s="31"/>
      <c r="AD225" s="1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25">
      <c r="A226" s="1"/>
      <c r="B226" s="30" t="s">
        <v>246</v>
      </c>
      <c r="C226" s="27">
        <v>33.895690459999997</v>
      </c>
      <c r="D226" s="8">
        <v>1</v>
      </c>
      <c r="E226" s="16" t="s">
        <v>225</v>
      </c>
      <c r="F226" s="3" t="s">
        <v>360</v>
      </c>
      <c r="G226" s="9">
        <f>P226+$G$4</f>
        <v>43709.5</v>
      </c>
      <c r="H226" s="9">
        <f t="shared" si="20"/>
        <v>609</v>
      </c>
      <c r="I226" s="34">
        <f t="shared" si="24"/>
        <v>43709.5</v>
      </c>
      <c r="J226" s="29">
        <f t="shared" si="21"/>
        <v>21</v>
      </c>
      <c r="K226" s="29">
        <f>IF(H226=1,MAX(K$5:K225)+1,K225)</f>
        <v>9</v>
      </c>
      <c r="L226" s="24" t="str">
        <f>IF(K226=N$5,ROW()-ROW(L$5),"")</f>
        <v/>
      </c>
      <c r="M226" s="24" t="str">
        <f>IF(K226=N$5,IF(J226=1,1,M225+1),"")</f>
        <v/>
      </c>
      <c r="N226" s="33" t="str">
        <f>IF(K226=1,INDEX($C$6:$C$330,MATCH(J226,$M$6:$M$330,0),1),"")</f>
        <v/>
      </c>
      <c r="O226" s="4"/>
      <c r="P226" s="25">
        <v>4261.5</v>
      </c>
      <c r="Q226" s="28" t="s">
        <v>226</v>
      </c>
      <c r="R226" s="27">
        <v>34.679449839999997</v>
      </c>
      <c r="S226" s="36">
        <f>ABS(R226-C226)</f>
        <v>0.78375937999999934</v>
      </c>
      <c r="T226" s="10"/>
      <c r="U226" s="29">
        <f>(P226-MIN($P$6:$P$330))/$U$5</f>
        <v>20.3</v>
      </c>
      <c r="V226" s="29">
        <f t="shared" si="22"/>
        <v>221</v>
      </c>
      <c r="W226" s="24">
        <f>IF(U226=0,MAX(W$5:W225)+1,0)</f>
        <v>0</v>
      </c>
      <c r="X226" s="24">
        <f t="shared" si="23"/>
        <v>9</v>
      </c>
      <c r="Y226" s="31" t="str">
        <f>IF(ROW()-$Y$5&lt;=$X$5,ROW()-$Y$5,"")</f>
        <v/>
      </c>
      <c r="Z226" s="31"/>
      <c r="AA226" s="31"/>
      <c r="AB226" s="31"/>
      <c r="AC226" s="31"/>
      <c r="AD226" s="1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25">
      <c r="A227" s="1"/>
      <c r="B227" s="30" t="s">
        <v>247</v>
      </c>
      <c r="C227" s="27">
        <v>33.778368450000002</v>
      </c>
      <c r="D227" s="8">
        <v>1</v>
      </c>
      <c r="E227" s="16" t="s">
        <v>225</v>
      </c>
      <c r="F227" s="3" t="s">
        <v>360</v>
      </c>
      <c r="G227" s="9">
        <f>P227+$G$4</f>
        <v>43739.5</v>
      </c>
      <c r="H227" s="9">
        <f t="shared" si="20"/>
        <v>639</v>
      </c>
      <c r="I227" s="34">
        <f t="shared" si="24"/>
        <v>43739.5</v>
      </c>
      <c r="J227" s="29">
        <f t="shared" si="21"/>
        <v>22</v>
      </c>
      <c r="K227" s="29">
        <f>IF(H227=1,MAX(K$5:K226)+1,K226)</f>
        <v>9</v>
      </c>
      <c r="L227" s="24" t="str">
        <f>IF(K227=N$5,ROW()-ROW(L$5),"")</f>
        <v/>
      </c>
      <c r="M227" s="24" t="str">
        <f>IF(K227=N$5,IF(J227=1,1,M226+1),"")</f>
        <v/>
      </c>
      <c r="N227" s="33" t="str">
        <f>IF(K227=1,INDEX($C$6:$C$330,MATCH(J227,$M$6:$M$330,0),1),"")</f>
        <v/>
      </c>
      <c r="O227" s="4"/>
      <c r="P227" s="25">
        <v>4291.5</v>
      </c>
      <c r="Q227" s="28" t="s">
        <v>226</v>
      </c>
      <c r="R227" s="27">
        <v>34.554525290000001</v>
      </c>
      <c r="S227" s="36">
        <f>ABS(R227-C227)</f>
        <v>0.77615683999999874</v>
      </c>
      <c r="T227" s="10"/>
      <c r="U227" s="29">
        <f>(P227-MIN($P$6:$P$330))/$U$5</f>
        <v>21.3</v>
      </c>
      <c r="V227" s="29">
        <f t="shared" si="22"/>
        <v>222</v>
      </c>
      <c r="W227" s="24">
        <f>IF(U227=0,MAX(W$5:W226)+1,0)</f>
        <v>0</v>
      </c>
      <c r="X227" s="24">
        <f t="shared" si="23"/>
        <v>9</v>
      </c>
      <c r="Y227" s="31" t="str">
        <f>IF(ROW()-$Y$5&lt;=$X$5,ROW()-$Y$5,"")</f>
        <v/>
      </c>
      <c r="Z227" s="31"/>
      <c r="AA227" s="31"/>
      <c r="AB227" s="31"/>
      <c r="AC227" s="31"/>
      <c r="AD227" s="1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25">
      <c r="A228" s="1"/>
      <c r="B228" s="30" t="s">
        <v>248</v>
      </c>
      <c r="C228" s="27">
        <v>33.683762829999999</v>
      </c>
      <c r="D228" s="8">
        <v>1</v>
      </c>
      <c r="E228" s="16" t="s">
        <v>225</v>
      </c>
      <c r="F228" s="3" t="s">
        <v>360</v>
      </c>
      <c r="G228" s="9">
        <f>P228+$G$4</f>
        <v>43770.5</v>
      </c>
      <c r="H228" s="9">
        <f t="shared" si="20"/>
        <v>670</v>
      </c>
      <c r="I228" s="34">
        <f t="shared" si="24"/>
        <v>43770.5</v>
      </c>
      <c r="J228" s="29">
        <f t="shared" si="21"/>
        <v>23</v>
      </c>
      <c r="K228" s="29">
        <f>IF(H228=1,MAX(K$5:K227)+1,K227)</f>
        <v>9</v>
      </c>
      <c r="L228" s="24" t="str">
        <f>IF(K228=N$5,ROW()-ROW(L$5),"")</f>
        <v/>
      </c>
      <c r="M228" s="24" t="str">
        <f>IF(K228=N$5,IF(J228=1,1,M227+1),"")</f>
        <v/>
      </c>
      <c r="N228" s="33" t="str">
        <f>IF(K228=1,INDEX($C$6:$C$330,MATCH(J228,$M$6:$M$330,0),1),"")</f>
        <v/>
      </c>
      <c r="O228" s="4"/>
      <c r="P228" s="25">
        <v>4322.5</v>
      </c>
      <c r="Q228" s="28" t="s">
        <v>226</v>
      </c>
      <c r="R228" s="27">
        <v>34.407029770000001</v>
      </c>
      <c r="S228" s="36">
        <f>ABS(R228-C228)</f>
        <v>0.72326694000000202</v>
      </c>
      <c r="T228" s="10"/>
      <c r="U228" s="29">
        <f>(P228-MIN($P$6:$P$330))/$U$5</f>
        <v>22.333333333333332</v>
      </c>
      <c r="V228" s="29">
        <f t="shared" si="22"/>
        <v>223</v>
      </c>
      <c r="W228" s="24">
        <f>IF(U228=0,MAX(W$5:W227)+1,0)</f>
        <v>0</v>
      </c>
      <c r="X228" s="24">
        <f t="shared" si="23"/>
        <v>9</v>
      </c>
      <c r="Y228" s="31" t="str">
        <f>IF(ROW()-$Y$5&lt;=$X$5,ROW()-$Y$5,"")</f>
        <v/>
      </c>
      <c r="Z228" s="31"/>
      <c r="AA228" s="31"/>
      <c r="AB228" s="31"/>
      <c r="AC228" s="31"/>
      <c r="AD228" s="1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25">
      <c r="A229" s="1"/>
      <c r="B229" s="30" t="s">
        <v>249</v>
      </c>
      <c r="C229" s="27">
        <v>33.640773080000002</v>
      </c>
      <c r="D229" s="8">
        <v>1</v>
      </c>
      <c r="E229" s="16" t="s">
        <v>225</v>
      </c>
      <c r="F229" s="3" t="s">
        <v>360</v>
      </c>
      <c r="G229" s="9">
        <f>P229+$G$4</f>
        <v>43800.5</v>
      </c>
      <c r="H229" s="9">
        <f t="shared" si="20"/>
        <v>700</v>
      </c>
      <c r="I229" s="34">
        <f t="shared" si="24"/>
        <v>43800.5</v>
      </c>
      <c r="J229" s="29">
        <f t="shared" si="21"/>
        <v>24</v>
      </c>
      <c r="K229" s="29">
        <f>IF(H229=1,MAX(K$5:K228)+1,K228)</f>
        <v>9</v>
      </c>
      <c r="L229" s="24" t="str">
        <f>IF(K229=N$5,ROW()-ROW(L$5),"")</f>
        <v/>
      </c>
      <c r="M229" s="24" t="str">
        <f>IF(K229=N$5,IF(J229=1,1,M228+1),"")</f>
        <v/>
      </c>
      <c r="N229" s="33" t="str">
        <f>IF(K229=1,INDEX($C$6:$C$330,MATCH(J229,$M$6:$M$330,0),1),"")</f>
        <v/>
      </c>
      <c r="O229" s="4"/>
      <c r="P229" s="25">
        <v>4352.5</v>
      </c>
      <c r="Q229" s="28" t="s">
        <v>226</v>
      </c>
      <c r="R229" s="27">
        <v>34.285521860000003</v>
      </c>
      <c r="S229" s="36">
        <f>ABS(R229-C229)</f>
        <v>0.64474878000000047</v>
      </c>
      <c r="T229" s="10"/>
      <c r="U229" s="29">
        <f>(P229-MIN($P$6:$P$330))/$U$5</f>
        <v>23.333333333333332</v>
      </c>
      <c r="V229" s="29">
        <f t="shared" si="22"/>
        <v>224</v>
      </c>
      <c r="W229" s="24">
        <f>IF(U229=0,MAX(W$5:W228)+1,0)</f>
        <v>0</v>
      </c>
      <c r="X229" s="24">
        <f t="shared" si="23"/>
        <v>9</v>
      </c>
      <c r="Y229" s="31" t="str">
        <f>IF(ROW()-$Y$5&lt;=$X$5,ROW()-$Y$5,"")</f>
        <v/>
      </c>
      <c r="Z229" s="31"/>
      <c r="AA229" s="31"/>
      <c r="AB229" s="31"/>
      <c r="AC229" s="31"/>
      <c r="AD229" s="1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25">
      <c r="A230" s="1"/>
      <c r="B230" s="30" t="s">
        <v>250</v>
      </c>
      <c r="C230" s="27">
        <v>33.681996300000002</v>
      </c>
      <c r="D230" s="8">
        <v>1</v>
      </c>
      <c r="E230" s="16" t="s">
        <v>225</v>
      </c>
      <c r="F230" s="3" t="s">
        <v>360</v>
      </c>
      <c r="G230" s="9">
        <f>P230+$G$4</f>
        <v>43831.5</v>
      </c>
      <c r="H230" s="9">
        <f t="shared" si="20"/>
        <v>731</v>
      </c>
      <c r="I230" s="34">
        <f t="shared" si="24"/>
        <v>43831.5</v>
      </c>
      <c r="J230" s="29">
        <f t="shared" si="21"/>
        <v>25</v>
      </c>
      <c r="K230" s="29">
        <f>IF(H230=1,MAX(K$5:K229)+1,K229)</f>
        <v>9</v>
      </c>
      <c r="L230" s="24" t="str">
        <f>IF(K230=N$5,ROW()-ROW(L$5),"")</f>
        <v/>
      </c>
      <c r="M230" s="24" t="str">
        <f>IF(K230=N$5,IF(J230=1,1,M229+1),"")</f>
        <v/>
      </c>
      <c r="N230" s="33" t="str">
        <f>IF(K230=1,INDEX($C$6:$C$330,MATCH(J230,$M$6:$M$330,0),1),"")</f>
        <v/>
      </c>
      <c r="O230" s="4"/>
      <c r="P230" s="25">
        <v>4383.5</v>
      </c>
      <c r="Q230" s="28" t="s">
        <v>226</v>
      </c>
      <c r="R230" s="27">
        <v>34.172708739999997</v>
      </c>
      <c r="S230" s="36">
        <f>ABS(R230-C230)</f>
        <v>0.49071243999999581</v>
      </c>
      <c r="T230" s="10"/>
      <c r="U230" s="29">
        <f>(P230-MIN($P$6:$P$330))/$U$5</f>
        <v>24.366666666666667</v>
      </c>
      <c r="V230" s="29">
        <f t="shared" si="22"/>
        <v>225</v>
      </c>
      <c r="W230" s="24">
        <f>IF(U230=0,MAX(W$5:W229)+1,0)</f>
        <v>0</v>
      </c>
      <c r="X230" s="24">
        <f t="shared" si="23"/>
        <v>9</v>
      </c>
      <c r="Y230" s="31" t="str">
        <f>IF(ROW()-$Y$5&lt;=$X$5,ROW()-$Y$5,"")</f>
        <v/>
      </c>
      <c r="Z230" s="31"/>
      <c r="AA230" s="31"/>
      <c r="AB230" s="31"/>
      <c r="AC230" s="31"/>
      <c r="AD230" s="1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25">
      <c r="A231" s="1"/>
      <c r="B231" s="30" t="s">
        <v>251</v>
      </c>
      <c r="C231" s="27">
        <v>35.715487869999997</v>
      </c>
      <c r="D231" s="8">
        <v>1</v>
      </c>
      <c r="E231" s="16" t="s">
        <v>252</v>
      </c>
      <c r="F231" s="3" t="s">
        <v>360</v>
      </c>
      <c r="G231" s="9">
        <f>P231+$G$4</f>
        <v>43100.5</v>
      </c>
      <c r="H231" s="9">
        <f t="shared" si="20"/>
        <v>1</v>
      </c>
      <c r="I231" s="34">
        <f t="shared" si="24"/>
        <v>43100.5</v>
      </c>
      <c r="J231" s="29">
        <f t="shared" si="21"/>
        <v>1</v>
      </c>
      <c r="K231" s="29">
        <f>IF(H231=1,MAX(K$5:K230)+1,K230)</f>
        <v>10</v>
      </c>
      <c r="L231" s="24" t="str">
        <f>IF(K231=N$5,ROW()-ROW(L$5),"")</f>
        <v/>
      </c>
      <c r="M231" s="24" t="str">
        <f>IF(K231=N$5,IF(J231=1,1,M230+1),"")</f>
        <v/>
      </c>
      <c r="N231" s="33" t="str">
        <f>IF(K231=1,INDEX($C$6:$C$330,MATCH(J231,$M$6:$M$330,0),1),"")</f>
        <v/>
      </c>
      <c r="O231" s="4"/>
      <c r="P231" s="25">
        <v>3652.5</v>
      </c>
      <c r="Q231" s="28" t="s">
        <v>253</v>
      </c>
      <c r="R231" s="27">
        <v>38.00429269</v>
      </c>
      <c r="S231" s="36">
        <f>ABS(R231-C231)</f>
        <v>2.2888048200000028</v>
      </c>
      <c r="T231" s="10"/>
      <c r="U231" s="29">
        <f>(P231-MIN($P$6:$P$330))/$U$5</f>
        <v>0</v>
      </c>
      <c r="V231" s="29">
        <f t="shared" si="22"/>
        <v>226</v>
      </c>
      <c r="W231" s="24">
        <f>IF(U231=0,MAX(W$5:W230)+1,0)</f>
        <v>10</v>
      </c>
      <c r="X231" s="24">
        <f t="shared" si="23"/>
        <v>10</v>
      </c>
      <c r="Y231" s="31" t="str">
        <f>IF(ROW()-$Y$5&lt;=$X$5,ROW()-$Y$5,"")</f>
        <v/>
      </c>
      <c r="Z231" s="31"/>
      <c r="AA231" s="31"/>
      <c r="AB231" s="31"/>
      <c r="AC231" s="31"/>
      <c r="AD231" s="1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25">
      <c r="A232" s="1"/>
      <c r="B232" s="30" t="s">
        <v>254</v>
      </c>
      <c r="C232" s="27">
        <v>35.728758720000002</v>
      </c>
      <c r="D232" s="8">
        <v>1</v>
      </c>
      <c r="E232" s="16" t="s">
        <v>252</v>
      </c>
      <c r="F232" s="3" t="s">
        <v>360</v>
      </c>
      <c r="G232" s="9">
        <f>P232+$G$4</f>
        <v>43131.5</v>
      </c>
      <c r="H232" s="9">
        <f t="shared" si="20"/>
        <v>31</v>
      </c>
      <c r="I232" s="34">
        <f t="shared" si="24"/>
        <v>43131.5</v>
      </c>
      <c r="J232" s="29">
        <f t="shared" si="21"/>
        <v>2</v>
      </c>
      <c r="K232" s="29">
        <f>IF(H232=1,MAX(K$5:K231)+1,K231)</f>
        <v>10</v>
      </c>
      <c r="L232" s="24" t="str">
        <f>IF(K232=N$5,ROW()-ROW(L$5),"")</f>
        <v/>
      </c>
      <c r="M232" s="24" t="str">
        <f>IF(K232=N$5,IF(J232=1,1,M231+1),"")</f>
        <v/>
      </c>
      <c r="N232" s="33" t="str">
        <f>IF(K232=1,INDEX($C$6:$C$330,MATCH(J232,$M$6:$M$330,0),1),"")</f>
        <v/>
      </c>
      <c r="O232" s="4"/>
      <c r="P232" s="25">
        <v>3683.5</v>
      </c>
      <c r="Q232" s="28" t="s">
        <v>253</v>
      </c>
      <c r="R232" s="27">
        <v>37.993819330000001</v>
      </c>
      <c r="S232" s="36">
        <f>ABS(R232-C232)</f>
        <v>2.265060609999999</v>
      </c>
      <c r="T232" s="10"/>
      <c r="U232" s="29">
        <f>(P232-MIN($P$6:$P$330))/$U$5</f>
        <v>1.0333333333333334</v>
      </c>
      <c r="V232" s="29">
        <f t="shared" si="22"/>
        <v>227</v>
      </c>
      <c r="W232" s="24">
        <f>IF(U232=0,MAX(W$5:W231)+1,0)</f>
        <v>0</v>
      </c>
      <c r="X232" s="24">
        <f t="shared" si="23"/>
        <v>10</v>
      </c>
      <c r="Y232" s="31" t="str">
        <f>IF(ROW()-$Y$5&lt;=$X$5,ROW()-$Y$5,"")</f>
        <v/>
      </c>
      <c r="Z232" s="31"/>
      <c r="AA232" s="31"/>
      <c r="AB232" s="31"/>
      <c r="AC232" s="31"/>
      <c r="AD232" s="1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25">
      <c r="A233" s="1"/>
      <c r="B233" s="30" t="s">
        <v>255</v>
      </c>
      <c r="C233" s="27">
        <v>35.81815434</v>
      </c>
      <c r="D233" s="8">
        <v>1</v>
      </c>
      <c r="E233" s="16" t="s">
        <v>252</v>
      </c>
      <c r="F233" s="3" t="s">
        <v>360</v>
      </c>
      <c r="G233" s="9">
        <f>P233+$G$4</f>
        <v>43160.5</v>
      </c>
      <c r="H233" s="9">
        <f t="shared" si="20"/>
        <v>60</v>
      </c>
      <c r="I233" s="34">
        <f t="shared" si="24"/>
        <v>43160.5</v>
      </c>
      <c r="J233" s="29">
        <f t="shared" si="21"/>
        <v>3</v>
      </c>
      <c r="K233" s="29">
        <f>IF(H233=1,MAX(K$5:K232)+1,K232)</f>
        <v>10</v>
      </c>
      <c r="L233" s="24" t="str">
        <f>IF(K233=N$5,ROW()-ROW(L$5),"")</f>
        <v/>
      </c>
      <c r="M233" s="24" t="str">
        <f>IF(K233=N$5,IF(J233=1,1,M232+1),"")</f>
        <v/>
      </c>
      <c r="N233" s="33" t="str">
        <f>IF(K233=1,INDEX($C$6:$C$330,MATCH(J233,$M$6:$M$330,0),1),"")</f>
        <v/>
      </c>
      <c r="O233" s="4"/>
      <c r="P233" s="25">
        <v>3712.5</v>
      </c>
      <c r="Q233" s="28" t="s">
        <v>253</v>
      </c>
      <c r="R233" s="27">
        <v>38.019400060000002</v>
      </c>
      <c r="S233" s="36">
        <f>ABS(R233-C233)</f>
        <v>2.2012457200000028</v>
      </c>
      <c r="T233" s="10"/>
      <c r="U233" s="29">
        <f>(P233-MIN($P$6:$P$330))/$U$5</f>
        <v>2</v>
      </c>
      <c r="V233" s="29">
        <f t="shared" si="22"/>
        <v>228</v>
      </c>
      <c r="W233" s="24">
        <f>IF(U233=0,MAX(W$5:W232)+1,0)</f>
        <v>0</v>
      </c>
      <c r="X233" s="24">
        <f t="shared" si="23"/>
        <v>10</v>
      </c>
      <c r="Y233" s="31" t="str">
        <f>IF(ROW()-$Y$5&lt;=$X$5,ROW()-$Y$5,"")</f>
        <v/>
      </c>
      <c r="Z233" s="31"/>
      <c r="AA233" s="31"/>
      <c r="AB233" s="31"/>
      <c r="AC233" s="31"/>
      <c r="AD233" s="1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25">
      <c r="A234" s="1"/>
      <c r="B234" s="30" t="s">
        <v>256</v>
      </c>
      <c r="C234" s="27">
        <v>35.956444449999999</v>
      </c>
      <c r="D234" s="8">
        <v>1</v>
      </c>
      <c r="E234" s="16" t="s">
        <v>252</v>
      </c>
      <c r="F234" s="3" t="s">
        <v>360</v>
      </c>
      <c r="G234" s="9">
        <f>P234+$G$4</f>
        <v>43191.5</v>
      </c>
      <c r="H234" s="9">
        <f t="shared" si="20"/>
        <v>91</v>
      </c>
      <c r="I234" s="34">
        <f t="shared" si="24"/>
        <v>43191.5</v>
      </c>
      <c r="J234" s="29">
        <f t="shared" si="21"/>
        <v>4</v>
      </c>
      <c r="K234" s="29">
        <f>IF(H234=1,MAX(K$5:K233)+1,K233)</f>
        <v>10</v>
      </c>
      <c r="L234" s="24" t="str">
        <f>IF(K234=N$5,ROW()-ROW(L$5),"")</f>
        <v/>
      </c>
      <c r="M234" s="24" t="str">
        <f>IF(K234=N$5,IF(J234=1,1,M233+1),"")</f>
        <v/>
      </c>
      <c r="N234" s="33" t="str">
        <f>IF(K234=1,INDEX($C$6:$C$330,MATCH(J234,$M$6:$M$330,0),1),"")</f>
        <v/>
      </c>
      <c r="O234" s="4"/>
      <c r="P234" s="25">
        <v>3743.5</v>
      </c>
      <c r="Q234" s="28" t="s">
        <v>253</v>
      </c>
      <c r="R234" s="27">
        <v>38.088624950000003</v>
      </c>
      <c r="S234" s="36">
        <f>ABS(R234-C234)</f>
        <v>2.132180500000004</v>
      </c>
      <c r="T234" s="10"/>
      <c r="U234" s="29">
        <f>(P234-MIN($P$6:$P$330))/$U$5</f>
        <v>3.0333333333333332</v>
      </c>
      <c r="V234" s="29">
        <f t="shared" si="22"/>
        <v>229</v>
      </c>
      <c r="W234" s="24">
        <f>IF(U234=0,MAX(W$5:W233)+1,0)</f>
        <v>0</v>
      </c>
      <c r="X234" s="24">
        <f t="shared" si="23"/>
        <v>10</v>
      </c>
      <c r="Y234" s="31" t="str">
        <f>IF(ROW()-$Y$5&lt;=$X$5,ROW()-$Y$5,"")</f>
        <v/>
      </c>
      <c r="Z234" s="31"/>
      <c r="AA234" s="31"/>
      <c r="AB234" s="31"/>
      <c r="AC234" s="31"/>
      <c r="AD234" s="1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25">
      <c r="A235" s="1"/>
      <c r="B235" s="30" t="s">
        <v>257</v>
      </c>
      <c r="C235" s="27">
        <v>36.081708839999997</v>
      </c>
      <c r="D235" s="8">
        <v>1</v>
      </c>
      <c r="E235" s="16" t="s">
        <v>252</v>
      </c>
      <c r="F235" s="3" t="s">
        <v>360</v>
      </c>
      <c r="G235" s="9">
        <f>P235+$G$4</f>
        <v>43221.5</v>
      </c>
      <c r="H235" s="9">
        <f t="shared" si="20"/>
        <v>121</v>
      </c>
      <c r="I235" s="34">
        <f t="shared" si="24"/>
        <v>43221.5</v>
      </c>
      <c r="J235" s="29">
        <f t="shared" si="21"/>
        <v>5</v>
      </c>
      <c r="K235" s="29">
        <f>IF(H235=1,MAX(K$5:K234)+1,K234)</f>
        <v>10</v>
      </c>
      <c r="L235" s="24" t="str">
        <f>IF(K235=N$5,ROW()-ROW(L$5),"")</f>
        <v/>
      </c>
      <c r="M235" s="24" t="str">
        <f>IF(K235=N$5,IF(J235=1,1,M234+1),"")</f>
        <v/>
      </c>
      <c r="N235" s="33" t="str">
        <f>IF(K235=1,INDEX($C$6:$C$330,MATCH(J235,$M$6:$M$330,0),1),"")</f>
        <v/>
      </c>
      <c r="O235" s="4"/>
      <c r="P235" s="25">
        <v>3773.5</v>
      </c>
      <c r="Q235" s="28" t="s">
        <v>253</v>
      </c>
      <c r="R235" s="27">
        <v>38.203627189999999</v>
      </c>
      <c r="S235" s="36">
        <f>ABS(R235-C235)</f>
        <v>2.1219183500000014</v>
      </c>
      <c r="T235" s="10"/>
      <c r="U235" s="29">
        <f>(P235-MIN($P$6:$P$330))/$U$5</f>
        <v>4.0333333333333332</v>
      </c>
      <c r="V235" s="29">
        <f t="shared" si="22"/>
        <v>230</v>
      </c>
      <c r="W235" s="24">
        <f>IF(U235=0,MAX(W$5:W234)+1,0)</f>
        <v>0</v>
      </c>
      <c r="X235" s="24">
        <f t="shared" si="23"/>
        <v>10</v>
      </c>
      <c r="Y235" s="31" t="str">
        <f>IF(ROW()-$Y$5&lt;=$X$5,ROW()-$Y$5,"")</f>
        <v/>
      </c>
      <c r="Z235" s="31"/>
      <c r="AA235" s="31"/>
      <c r="AB235" s="31"/>
      <c r="AC235" s="31"/>
      <c r="AD235" s="1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25">
      <c r="A236" s="1"/>
      <c r="B236" s="30" t="s">
        <v>258</v>
      </c>
      <c r="C236" s="27">
        <v>36.151005490000003</v>
      </c>
      <c r="D236" s="8">
        <v>1</v>
      </c>
      <c r="E236" s="16" t="s">
        <v>252</v>
      </c>
      <c r="F236" s="3" t="s">
        <v>360</v>
      </c>
      <c r="G236" s="9">
        <f>P236+$G$4</f>
        <v>43252.5</v>
      </c>
      <c r="H236" s="9">
        <f t="shared" si="20"/>
        <v>152</v>
      </c>
      <c r="I236" s="34">
        <f t="shared" si="24"/>
        <v>43252.5</v>
      </c>
      <c r="J236" s="29">
        <f t="shared" si="21"/>
        <v>6</v>
      </c>
      <c r="K236" s="29">
        <f>IF(H236=1,MAX(K$5:K235)+1,K235)</f>
        <v>10</v>
      </c>
      <c r="L236" s="24" t="str">
        <f>IF(K236=N$5,ROW()-ROW(L$5),"")</f>
        <v/>
      </c>
      <c r="M236" s="24" t="str">
        <f>IF(K236=N$5,IF(J236=1,1,M235+1),"")</f>
        <v/>
      </c>
      <c r="N236" s="33" t="str">
        <f>IF(K236=1,INDEX($C$6:$C$330,MATCH(J236,$M$6:$M$330,0),1),"")</f>
        <v/>
      </c>
      <c r="O236" s="4"/>
      <c r="P236" s="25">
        <v>3804.5</v>
      </c>
      <c r="Q236" s="28" t="s">
        <v>253</v>
      </c>
      <c r="R236" s="27">
        <v>38.311492080000001</v>
      </c>
      <c r="S236" s="36">
        <f>ABS(R236-C236)</f>
        <v>2.1604865899999979</v>
      </c>
      <c r="T236" s="10"/>
      <c r="U236" s="29">
        <f>(P236-MIN($P$6:$P$330))/$U$5</f>
        <v>5.0666666666666664</v>
      </c>
      <c r="V236" s="29">
        <f t="shared" si="22"/>
        <v>231</v>
      </c>
      <c r="W236" s="24">
        <f>IF(U236=0,MAX(W$5:W235)+1,0)</f>
        <v>0</v>
      </c>
      <c r="X236" s="24">
        <f t="shared" si="23"/>
        <v>10</v>
      </c>
      <c r="Y236" s="31" t="str">
        <f>IF(ROW()-$Y$5&lt;=$X$5,ROW()-$Y$5,"")</f>
        <v/>
      </c>
      <c r="Z236" s="31"/>
      <c r="AA236" s="31"/>
      <c r="AB236" s="31"/>
      <c r="AC236" s="31"/>
      <c r="AD236" s="1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25">
      <c r="A237" s="1"/>
      <c r="B237" s="30" t="s">
        <v>259</v>
      </c>
      <c r="C237" s="27">
        <v>36.127537169999997</v>
      </c>
      <c r="D237" s="8">
        <v>1</v>
      </c>
      <c r="E237" s="16" t="s">
        <v>252</v>
      </c>
      <c r="F237" s="3" t="s">
        <v>360</v>
      </c>
      <c r="G237" s="9">
        <f>P237+$G$4</f>
        <v>43282.5</v>
      </c>
      <c r="H237" s="9">
        <f t="shared" si="20"/>
        <v>182</v>
      </c>
      <c r="I237" s="34">
        <f t="shared" si="24"/>
        <v>43282.5</v>
      </c>
      <c r="J237" s="29">
        <f t="shared" si="21"/>
        <v>7</v>
      </c>
      <c r="K237" s="29">
        <f>IF(H237=1,MAX(K$5:K236)+1,K236)</f>
        <v>10</v>
      </c>
      <c r="L237" s="24" t="str">
        <f>IF(K237=N$5,ROW()-ROW(L$5),"")</f>
        <v/>
      </c>
      <c r="M237" s="24" t="str">
        <f>IF(K237=N$5,IF(J237=1,1,M236+1),"")</f>
        <v/>
      </c>
      <c r="N237" s="33" t="str">
        <f>IF(K237=1,INDEX($C$6:$C$330,MATCH(J237,$M$6:$M$330,0),1),"")</f>
        <v/>
      </c>
      <c r="O237" s="4"/>
      <c r="P237" s="25">
        <v>3834.5</v>
      </c>
      <c r="Q237" s="28" t="s">
        <v>253</v>
      </c>
      <c r="R237" s="27">
        <v>38.383349189999997</v>
      </c>
      <c r="S237" s="36">
        <f>ABS(R237-C237)</f>
        <v>2.2558120200000005</v>
      </c>
      <c r="T237" s="10"/>
      <c r="U237" s="29">
        <f>(P237-MIN($P$6:$P$330))/$U$5</f>
        <v>6.0666666666666664</v>
      </c>
      <c r="V237" s="29">
        <f t="shared" si="22"/>
        <v>232</v>
      </c>
      <c r="W237" s="24">
        <f>IF(U237=0,MAX(W$5:W236)+1,0)</f>
        <v>0</v>
      </c>
      <c r="X237" s="24">
        <f t="shared" si="23"/>
        <v>10</v>
      </c>
      <c r="Y237" s="31" t="str">
        <f>IF(ROW()-$Y$5&lt;=$X$5,ROW()-$Y$5,"")</f>
        <v/>
      </c>
      <c r="Z237" s="31"/>
      <c r="AA237" s="31"/>
      <c r="AB237" s="31"/>
      <c r="AC237" s="31"/>
      <c r="AD237" s="1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25">
      <c r="A238" s="1"/>
      <c r="B238" s="30" t="s">
        <v>260</v>
      </c>
      <c r="C238" s="27">
        <v>36.002153900000003</v>
      </c>
      <c r="D238" s="8">
        <v>1</v>
      </c>
      <c r="E238" s="16" t="s">
        <v>252</v>
      </c>
      <c r="F238" s="3" t="s">
        <v>360</v>
      </c>
      <c r="G238" s="9">
        <f>P238+$G$4</f>
        <v>43313.5</v>
      </c>
      <c r="H238" s="9">
        <f t="shared" si="20"/>
        <v>213</v>
      </c>
      <c r="I238" s="34">
        <f t="shared" si="24"/>
        <v>43313.5</v>
      </c>
      <c r="J238" s="29">
        <f t="shared" si="21"/>
        <v>8</v>
      </c>
      <c r="K238" s="29">
        <f>IF(H238=1,MAX(K$5:K237)+1,K237)</f>
        <v>10</v>
      </c>
      <c r="L238" s="24" t="str">
        <f>IF(K238=N$5,ROW()-ROW(L$5),"")</f>
        <v/>
      </c>
      <c r="M238" s="24" t="str">
        <f>IF(K238=N$5,IF(J238=1,1,M237+1),"")</f>
        <v/>
      </c>
      <c r="N238" s="33" t="str">
        <f>IF(K238=1,INDEX($C$6:$C$330,MATCH(J238,$M$6:$M$330,0),1),"")</f>
        <v/>
      </c>
      <c r="O238" s="4"/>
      <c r="P238" s="25">
        <v>3865.5</v>
      </c>
      <c r="Q238" s="28" t="s">
        <v>253</v>
      </c>
      <c r="R238" s="27">
        <v>38.380852689999998</v>
      </c>
      <c r="S238" s="36">
        <f>ABS(R238-C238)</f>
        <v>2.3786987899999943</v>
      </c>
      <c r="T238" s="10"/>
      <c r="U238" s="29">
        <f>(P238-MIN($P$6:$P$330))/$U$5</f>
        <v>7.1</v>
      </c>
      <c r="V238" s="29">
        <f t="shared" si="22"/>
        <v>233</v>
      </c>
      <c r="W238" s="24">
        <f>IF(U238=0,MAX(W$5:W237)+1,0)</f>
        <v>0</v>
      </c>
      <c r="X238" s="24">
        <f t="shared" si="23"/>
        <v>10</v>
      </c>
      <c r="Y238" s="31" t="str">
        <f>IF(ROW()-$Y$5&lt;=$X$5,ROW()-$Y$5,"")</f>
        <v/>
      </c>
      <c r="Z238" s="31"/>
      <c r="AA238" s="31"/>
      <c r="AB238" s="31"/>
      <c r="AC238" s="31"/>
      <c r="AD238" s="1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25">
      <c r="A239" s="1"/>
      <c r="B239" s="30" t="s">
        <v>261</v>
      </c>
      <c r="C239" s="27">
        <v>35.799710810000001</v>
      </c>
      <c r="D239" s="8">
        <v>1</v>
      </c>
      <c r="E239" s="16" t="s">
        <v>252</v>
      </c>
      <c r="F239" s="3" t="s">
        <v>360</v>
      </c>
      <c r="G239" s="9">
        <f>P239+$G$4</f>
        <v>43344.5</v>
      </c>
      <c r="H239" s="9">
        <f t="shared" si="20"/>
        <v>244</v>
      </c>
      <c r="I239" s="34">
        <f t="shared" si="24"/>
        <v>43344.5</v>
      </c>
      <c r="J239" s="29">
        <f t="shared" si="21"/>
        <v>9</v>
      </c>
      <c r="K239" s="29">
        <f>IF(H239=1,MAX(K$5:K238)+1,K238)</f>
        <v>10</v>
      </c>
      <c r="L239" s="24" t="str">
        <f>IF(K239=N$5,ROW()-ROW(L$5),"")</f>
        <v/>
      </c>
      <c r="M239" s="24" t="str">
        <f>IF(K239=N$5,IF(J239=1,1,M238+1),"")</f>
        <v/>
      </c>
      <c r="N239" s="33" t="str">
        <f>IF(K239=1,INDEX($C$6:$C$330,MATCH(J239,$M$6:$M$330,0),1),"")</f>
        <v/>
      </c>
      <c r="O239" s="4"/>
      <c r="P239" s="25">
        <v>3896.5</v>
      </c>
      <c r="Q239" s="28" t="s">
        <v>253</v>
      </c>
      <c r="R239" s="27">
        <v>38.309417410000002</v>
      </c>
      <c r="S239" s="36">
        <f>ABS(R239-C239)</f>
        <v>2.5097066000000012</v>
      </c>
      <c r="T239" s="10"/>
      <c r="U239" s="29">
        <f>(P239-MIN($P$6:$P$330))/$U$5</f>
        <v>8.1333333333333329</v>
      </c>
      <c r="V239" s="29">
        <f t="shared" si="22"/>
        <v>234</v>
      </c>
      <c r="W239" s="24">
        <f>IF(U239=0,MAX(W$5:W238)+1,0)</f>
        <v>0</v>
      </c>
      <c r="X239" s="24">
        <f t="shared" si="23"/>
        <v>10</v>
      </c>
      <c r="Y239" s="31" t="str">
        <f>IF(ROW()-$Y$5&lt;=$X$5,ROW()-$Y$5,"")</f>
        <v/>
      </c>
      <c r="Z239" s="31"/>
      <c r="AA239" s="31"/>
      <c r="AB239" s="31"/>
      <c r="AC239" s="31"/>
      <c r="AD239" s="1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25">
      <c r="A240" s="1"/>
      <c r="B240" s="30" t="s">
        <v>262</v>
      </c>
      <c r="C240" s="27">
        <v>35.571641620000001</v>
      </c>
      <c r="D240" s="8">
        <v>1</v>
      </c>
      <c r="E240" s="16" t="s">
        <v>252</v>
      </c>
      <c r="F240" s="3" t="s">
        <v>360</v>
      </c>
      <c r="G240" s="9">
        <f>P240+$G$4</f>
        <v>43374.5</v>
      </c>
      <c r="H240" s="9">
        <f t="shared" si="20"/>
        <v>274</v>
      </c>
      <c r="I240" s="34">
        <f t="shared" si="24"/>
        <v>43374.5</v>
      </c>
      <c r="J240" s="29">
        <f t="shared" si="21"/>
        <v>10</v>
      </c>
      <c r="K240" s="29">
        <f>IF(H240=1,MAX(K$5:K239)+1,K239)</f>
        <v>10</v>
      </c>
      <c r="L240" s="24" t="str">
        <f>IF(K240=N$5,ROW()-ROW(L$5),"")</f>
        <v/>
      </c>
      <c r="M240" s="24" t="str">
        <f>IF(K240=N$5,IF(J240=1,1,M239+1),"")</f>
        <v/>
      </c>
      <c r="N240" s="33" t="str">
        <f>IF(K240=1,INDEX($C$6:$C$330,MATCH(J240,$M$6:$M$330,0),1),"")</f>
        <v/>
      </c>
      <c r="O240" s="4"/>
      <c r="P240" s="25">
        <v>3926.5</v>
      </c>
      <c r="Q240" s="28" t="s">
        <v>253</v>
      </c>
      <c r="R240" s="27">
        <v>38.15454922</v>
      </c>
      <c r="S240" s="36">
        <f>ABS(R240-C240)</f>
        <v>2.5829075999999986</v>
      </c>
      <c r="T240" s="10"/>
      <c r="U240" s="29">
        <f>(P240-MIN($P$6:$P$330))/$U$5</f>
        <v>9.1333333333333329</v>
      </c>
      <c r="V240" s="29">
        <f t="shared" si="22"/>
        <v>235</v>
      </c>
      <c r="W240" s="24">
        <f>IF(U240=0,MAX(W$5:W239)+1,0)</f>
        <v>0</v>
      </c>
      <c r="X240" s="24">
        <f t="shared" si="23"/>
        <v>10</v>
      </c>
      <c r="Y240" s="31" t="str">
        <f>IF(ROW()-$Y$5&lt;=$X$5,ROW()-$Y$5,"")</f>
        <v/>
      </c>
      <c r="Z240" s="31"/>
      <c r="AA240" s="31"/>
      <c r="AB240" s="31"/>
      <c r="AC240" s="31"/>
      <c r="AD240" s="1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25">
      <c r="A241" s="1"/>
      <c r="B241" s="30" t="s">
        <v>263</v>
      </c>
      <c r="C241" s="27">
        <v>35.358171380000002</v>
      </c>
      <c r="D241" s="8">
        <v>1</v>
      </c>
      <c r="E241" s="16" t="s">
        <v>252</v>
      </c>
      <c r="F241" s="3" t="s">
        <v>360</v>
      </c>
      <c r="G241" s="9">
        <f>P241+$G$4</f>
        <v>43405.5</v>
      </c>
      <c r="H241" s="9">
        <f t="shared" si="20"/>
        <v>305</v>
      </c>
      <c r="I241" s="34">
        <f t="shared" si="24"/>
        <v>43405.5</v>
      </c>
      <c r="J241" s="29">
        <f t="shared" si="21"/>
        <v>11</v>
      </c>
      <c r="K241" s="29">
        <f>IF(H241=1,MAX(K$5:K240)+1,K240)</f>
        <v>10</v>
      </c>
      <c r="L241" s="24" t="str">
        <f>IF(K241=N$5,ROW()-ROW(L$5),"")</f>
        <v/>
      </c>
      <c r="M241" s="24" t="str">
        <f>IF(K241=N$5,IF(J241=1,1,M240+1),"")</f>
        <v/>
      </c>
      <c r="N241" s="33" t="str">
        <f>IF(K241=1,INDEX($C$6:$C$330,MATCH(J241,$M$6:$M$330,0),1),"")</f>
        <v/>
      </c>
      <c r="O241" s="4"/>
      <c r="P241" s="25">
        <v>3957.5</v>
      </c>
      <c r="Q241" s="28" t="s">
        <v>253</v>
      </c>
      <c r="R241" s="27">
        <v>37.958668959999997</v>
      </c>
      <c r="S241" s="36">
        <f>ABS(R241-C241)</f>
        <v>2.6004975799999954</v>
      </c>
      <c r="T241" s="10"/>
      <c r="U241" s="29">
        <f>(P241-MIN($P$6:$P$330))/$U$5</f>
        <v>10.166666666666666</v>
      </c>
      <c r="V241" s="29">
        <f t="shared" si="22"/>
        <v>236</v>
      </c>
      <c r="W241" s="24">
        <f>IF(U241=0,MAX(W$5:W240)+1,0)</f>
        <v>0</v>
      </c>
      <c r="X241" s="24">
        <f t="shared" si="23"/>
        <v>10</v>
      </c>
      <c r="Y241" s="31" t="str">
        <f>IF(ROW()-$Y$5&lt;=$X$5,ROW()-$Y$5,"")</f>
        <v/>
      </c>
      <c r="Z241" s="31"/>
      <c r="AA241" s="31"/>
      <c r="AB241" s="31"/>
      <c r="AC241" s="31"/>
      <c r="AD241" s="1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25">
      <c r="A242" s="1"/>
      <c r="B242" s="30" t="s">
        <v>264</v>
      </c>
      <c r="C242" s="27">
        <v>35.220367809999999</v>
      </c>
      <c r="D242" s="8">
        <v>1</v>
      </c>
      <c r="E242" s="16" t="s">
        <v>252</v>
      </c>
      <c r="F242" s="3" t="s">
        <v>360</v>
      </c>
      <c r="G242" s="9">
        <f>P242+$G$4</f>
        <v>43435.5</v>
      </c>
      <c r="H242" s="9">
        <f t="shared" si="20"/>
        <v>335</v>
      </c>
      <c r="I242" s="34">
        <f t="shared" si="24"/>
        <v>43435.5</v>
      </c>
      <c r="J242" s="29">
        <f t="shared" si="21"/>
        <v>12</v>
      </c>
      <c r="K242" s="29">
        <f>IF(H242=1,MAX(K$5:K241)+1,K241)</f>
        <v>10</v>
      </c>
      <c r="L242" s="24" t="str">
        <f>IF(K242=N$5,ROW()-ROW(L$5),"")</f>
        <v/>
      </c>
      <c r="M242" s="24" t="str">
        <f>IF(K242=N$5,IF(J242=1,1,M241+1),"")</f>
        <v/>
      </c>
      <c r="N242" s="33" t="str">
        <f>IF(K242=1,INDEX($C$6:$C$330,MATCH(J242,$M$6:$M$330,0),1),"")</f>
        <v/>
      </c>
      <c r="O242" s="4"/>
      <c r="P242" s="25">
        <v>3987.5</v>
      </c>
      <c r="Q242" s="28" t="s">
        <v>253</v>
      </c>
      <c r="R242" s="27">
        <v>37.771107170000001</v>
      </c>
      <c r="S242" s="36">
        <f>ABS(R242-C242)</f>
        <v>2.5507393600000015</v>
      </c>
      <c r="T242" s="10"/>
      <c r="U242" s="29">
        <f>(P242-MIN($P$6:$P$330))/$U$5</f>
        <v>11.166666666666666</v>
      </c>
      <c r="V242" s="29">
        <f t="shared" si="22"/>
        <v>237</v>
      </c>
      <c r="W242" s="24">
        <f>IF(U242=0,MAX(W$5:W241)+1,0)</f>
        <v>0</v>
      </c>
      <c r="X242" s="24">
        <f t="shared" si="23"/>
        <v>10</v>
      </c>
      <c r="Y242" s="31" t="str">
        <f>IF(ROW()-$Y$5&lt;=$X$5,ROW()-$Y$5,"")</f>
        <v/>
      </c>
      <c r="Z242" s="31"/>
      <c r="AA242" s="31"/>
      <c r="AB242" s="31"/>
      <c r="AC242" s="31"/>
      <c r="AD242" s="1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25">
      <c r="A243" s="1"/>
      <c r="B243" s="30" t="s">
        <v>265</v>
      </c>
      <c r="C243" s="27">
        <v>35.181832720000003</v>
      </c>
      <c r="D243" s="8">
        <v>1</v>
      </c>
      <c r="E243" s="16" t="s">
        <v>252</v>
      </c>
      <c r="F243" s="3" t="s">
        <v>360</v>
      </c>
      <c r="G243" s="9">
        <f>P243+$G$4</f>
        <v>43466.5</v>
      </c>
      <c r="H243" s="9">
        <f t="shared" si="20"/>
        <v>366</v>
      </c>
      <c r="I243" s="34">
        <f t="shared" si="24"/>
        <v>43466.5</v>
      </c>
      <c r="J243" s="29">
        <f t="shared" si="21"/>
        <v>13</v>
      </c>
      <c r="K243" s="29">
        <f>IF(H243=1,MAX(K$5:K242)+1,K242)</f>
        <v>10</v>
      </c>
      <c r="L243" s="24" t="str">
        <f>IF(K243=N$5,ROW()-ROW(L$5),"")</f>
        <v/>
      </c>
      <c r="M243" s="24" t="str">
        <f>IF(K243=N$5,IF(J243=1,1,M242+1),"")</f>
        <v/>
      </c>
      <c r="N243" s="33" t="str">
        <f>IF(K243=1,INDEX($C$6:$C$330,MATCH(J243,$M$6:$M$330,0),1),"")</f>
        <v/>
      </c>
      <c r="O243" s="4"/>
      <c r="P243" s="25">
        <v>4018.5</v>
      </c>
      <c r="Q243" s="28" t="s">
        <v>253</v>
      </c>
      <c r="R243" s="27">
        <v>37.612313540000002</v>
      </c>
      <c r="S243" s="36">
        <f>ABS(R243-C243)</f>
        <v>2.4304808199999997</v>
      </c>
      <c r="T243" s="10"/>
      <c r="U243" s="29">
        <f>(P243-MIN($P$6:$P$330))/$U$5</f>
        <v>12.2</v>
      </c>
      <c r="V243" s="29">
        <f t="shared" si="22"/>
        <v>238</v>
      </c>
      <c r="W243" s="24">
        <f>IF(U243=0,MAX(W$5:W242)+1,0)</f>
        <v>0</v>
      </c>
      <c r="X243" s="24">
        <f t="shared" si="23"/>
        <v>10</v>
      </c>
      <c r="Y243" s="31" t="str">
        <f>IF(ROW()-$Y$5&lt;=$X$5,ROW()-$Y$5,"")</f>
        <v/>
      </c>
      <c r="Z243" s="31"/>
      <c r="AA243" s="31"/>
      <c r="AB243" s="31"/>
      <c r="AC243" s="31"/>
      <c r="AD243" s="1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25">
      <c r="A244" s="1"/>
      <c r="B244" s="30" t="s">
        <v>266</v>
      </c>
      <c r="C244" s="27">
        <v>35.245292939999999</v>
      </c>
      <c r="D244" s="8">
        <v>1</v>
      </c>
      <c r="E244" s="16" t="s">
        <v>252</v>
      </c>
      <c r="F244" s="3" t="s">
        <v>360</v>
      </c>
      <c r="G244" s="9">
        <f>P244+$G$4</f>
        <v>43497.5</v>
      </c>
      <c r="H244" s="9">
        <f t="shared" si="20"/>
        <v>397</v>
      </c>
      <c r="I244" s="34">
        <f t="shared" si="24"/>
        <v>43497.5</v>
      </c>
      <c r="J244" s="29">
        <f t="shared" si="21"/>
        <v>14</v>
      </c>
      <c r="K244" s="29">
        <f>IF(H244=1,MAX(K$5:K243)+1,K243)</f>
        <v>10</v>
      </c>
      <c r="L244" s="24" t="str">
        <f>IF(K244=N$5,ROW()-ROW(L$5),"")</f>
        <v/>
      </c>
      <c r="M244" s="24" t="str">
        <f>IF(K244=N$5,IF(J244=1,1,M243+1),"")</f>
        <v/>
      </c>
      <c r="N244" s="33" t="str">
        <f>IF(K244=1,INDEX($C$6:$C$330,MATCH(J244,$M$6:$M$330,0),1),"")</f>
        <v/>
      </c>
      <c r="O244" s="4"/>
      <c r="P244" s="25">
        <v>4049.5</v>
      </c>
      <c r="Q244" s="28" t="s">
        <v>253</v>
      </c>
      <c r="R244" s="27">
        <v>37.544469939999999</v>
      </c>
      <c r="S244" s="36">
        <f>ABS(R244-C244)</f>
        <v>2.2991770000000002</v>
      </c>
      <c r="T244" s="10"/>
      <c r="U244" s="29">
        <f>(P244-MIN($P$6:$P$330))/$U$5</f>
        <v>13.233333333333333</v>
      </c>
      <c r="V244" s="29">
        <f t="shared" si="22"/>
        <v>239</v>
      </c>
      <c r="W244" s="24">
        <f>IF(U244=0,MAX(W$5:W243)+1,0)</f>
        <v>0</v>
      </c>
      <c r="X244" s="24">
        <f t="shared" si="23"/>
        <v>10</v>
      </c>
      <c r="Y244" s="31" t="str">
        <f>IF(ROW()-$Y$5&lt;=$X$5,ROW()-$Y$5,"")</f>
        <v/>
      </c>
      <c r="Z244" s="31"/>
      <c r="AA244" s="31"/>
      <c r="AB244" s="31"/>
      <c r="AC244" s="31"/>
      <c r="AD244" s="1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25">
      <c r="A245" s="1"/>
      <c r="B245" s="30" t="s">
        <v>267</v>
      </c>
      <c r="C245" s="27">
        <v>35.376046789999997</v>
      </c>
      <c r="D245" s="8">
        <v>1</v>
      </c>
      <c r="E245" s="16" t="s">
        <v>252</v>
      </c>
      <c r="F245" s="3" t="s">
        <v>360</v>
      </c>
      <c r="G245" s="9">
        <f>P245+$G$4</f>
        <v>43525.5</v>
      </c>
      <c r="H245" s="9">
        <f t="shared" si="20"/>
        <v>425</v>
      </c>
      <c r="I245" s="34">
        <f t="shared" si="24"/>
        <v>43525.5</v>
      </c>
      <c r="J245" s="29">
        <f t="shared" si="21"/>
        <v>15</v>
      </c>
      <c r="K245" s="29">
        <f>IF(H245=1,MAX(K$5:K244)+1,K244)</f>
        <v>10</v>
      </c>
      <c r="L245" s="24" t="str">
        <f>IF(K245=N$5,ROW()-ROW(L$5),"")</f>
        <v/>
      </c>
      <c r="M245" s="24" t="str">
        <f>IF(K245=N$5,IF(J245=1,1,M244+1),"")</f>
        <v/>
      </c>
      <c r="N245" s="33" t="str">
        <f>IF(K245=1,INDEX($C$6:$C$330,MATCH(J245,$M$6:$M$330,0),1),"")</f>
        <v/>
      </c>
      <c r="O245" s="4"/>
      <c r="P245" s="25">
        <v>4077.5</v>
      </c>
      <c r="Q245" s="28" t="s">
        <v>253</v>
      </c>
      <c r="R245" s="27">
        <v>37.578789980000003</v>
      </c>
      <c r="S245" s="36">
        <f>ABS(R245-C245)</f>
        <v>2.2027431900000067</v>
      </c>
      <c r="T245" s="10"/>
      <c r="U245" s="29">
        <f>(P245-MIN($P$6:$P$330))/$U$5</f>
        <v>14.166666666666666</v>
      </c>
      <c r="V245" s="29">
        <f t="shared" si="22"/>
        <v>240</v>
      </c>
      <c r="W245" s="24">
        <f>IF(U245=0,MAX(W$5:W244)+1,0)</f>
        <v>0</v>
      </c>
      <c r="X245" s="24">
        <f t="shared" si="23"/>
        <v>10</v>
      </c>
      <c r="Y245" s="31" t="str">
        <f>IF(ROW()-$Y$5&lt;=$X$5,ROW()-$Y$5,"")</f>
        <v/>
      </c>
      <c r="Z245" s="31"/>
      <c r="AA245" s="31"/>
      <c r="AB245" s="31"/>
      <c r="AC245" s="31"/>
      <c r="AD245" s="1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25">
      <c r="A246" s="1"/>
      <c r="B246" s="30" t="s">
        <v>268</v>
      </c>
      <c r="C246" s="27">
        <v>35.558425829999997</v>
      </c>
      <c r="D246" s="8">
        <v>1</v>
      </c>
      <c r="E246" s="16" t="s">
        <v>252</v>
      </c>
      <c r="F246" s="3" t="s">
        <v>360</v>
      </c>
      <c r="G246" s="9">
        <f>P246+$G$4</f>
        <v>43556.5</v>
      </c>
      <c r="H246" s="9">
        <f t="shared" si="20"/>
        <v>456</v>
      </c>
      <c r="I246" s="34">
        <f t="shared" si="24"/>
        <v>43556.5</v>
      </c>
      <c r="J246" s="29">
        <f t="shared" si="21"/>
        <v>16</v>
      </c>
      <c r="K246" s="29">
        <f>IF(H246=1,MAX(K$5:K245)+1,K245)</f>
        <v>10</v>
      </c>
      <c r="L246" s="24" t="str">
        <f>IF(K246=N$5,ROW()-ROW(L$5),"")</f>
        <v/>
      </c>
      <c r="M246" s="24" t="str">
        <f>IF(K246=N$5,IF(J246=1,1,M245+1),"")</f>
        <v/>
      </c>
      <c r="N246" s="33" t="str">
        <f>IF(K246=1,INDEX($C$6:$C$330,MATCH(J246,$M$6:$M$330,0),1),"")</f>
        <v/>
      </c>
      <c r="O246" s="4"/>
      <c r="P246" s="25">
        <v>4108.5</v>
      </c>
      <c r="Q246" s="28" t="s">
        <v>253</v>
      </c>
      <c r="R246" s="27">
        <v>37.687064169999999</v>
      </c>
      <c r="S246" s="36">
        <f>ABS(R246-C246)</f>
        <v>2.128638340000002</v>
      </c>
      <c r="T246" s="10"/>
      <c r="U246" s="29">
        <f>(P246-MIN($P$6:$P$330))/$U$5</f>
        <v>15.2</v>
      </c>
      <c r="V246" s="29">
        <f t="shared" si="22"/>
        <v>241</v>
      </c>
      <c r="W246" s="24">
        <f>IF(U246=0,MAX(W$5:W245)+1,0)</f>
        <v>0</v>
      </c>
      <c r="X246" s="24">
        <f t="shared" si="23"/>
        <v>10</v>
      </c>
      <c r="Y246" s="31" t="str">
        <f>IF(ROW()-$Y$5&lt;=$X$5,ROW()-$Y$5,"")</f>
        <v/>
      </c>
      <c r="Z246" s="31"/>
      <c r="AA246" s="31"/>
      <c r="AB246" s="31"/>
      <c r="AC246" s="31"/>
      <c r="AD246" s="1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25">
      <c r="A247" s="1"/>
      <c r="B247" s="30" t="s">
        <v>269</v>
      </c>
      <c r="C247" s="27">
        <v>35.718456260000004</v>
      </c>
      <c r="D247" s="8">
        <v>1</v>
      </c>
      <c r="E247" s="16" t="s">
        <v>252</v>
      </c>
      <c r="F247" s="3" t="s">
        <v>360</v>
      </c>
      <c r="G247" s="9">
        <f>P247+$G$4</f>
        <v>43586.5</v>
      </c>
      <c r="H247" s="9">
        <f t="shared" si="20"/>
        <v>486</v>
      </c>
      <c r="I247" s="34">
        <f t="shared" si="24"/>
        <v>43586.5</v>
      </c>
      <c r="J247" s="29">
        <f t="shared" si="21"/>
        <v>17</v>
      </c>
      <c r="K247" s="29">
        <f>IF(H247=1,MAX(K$5:K246)+1,K246)</f>
        <v>10</v>
      </c>
      <c r="L247" s="24" t="str">
        <f>IF(K247=N$5,ROW()-ROW(L$5),"")</f>
        <v/>
      </c>
      <c r="M247" s="24" t="str">
        <f>IF(K247=N$5,IF(J247=1,1,M246+1),"")</f>
        <v/>
      </c>
      <c r="N247" s="33" t="str">
        <f>IF(K247=1,INDEX($C$6:$C$330,MATCH(J247,$M$6:$M$330,0),1),"")</f>
        <v/>
      </c>
      <c r="O247" s="4"/>
      <c r="P247" s="25">
        <v>4138.5</v>
      </c>
      <c r="Q247" s="28" t="s">
        <v>253</v>
      </c>
      <c r="R247" s="27">
        <v>37.811843779999997</v>
      </c>
      <c r="S247" s="36">
        <f>ABS(R247-C247)</f>
        <v>2.0933875199999932</v>
      </c>
      <c r="T247" s="10"/>
      <c r="U247" s="29">
        <f>(P247-MIN($P$6:$P$330))/$U$5</f>
        <v>16.2</v>
      </c>
      <c r="V247" s="29">
        <f t="shared" si="22"/>
        <v>242</v>
      </c>
      <c r="W247" s="24">
        <f>IF(U247=0,MAX(W$5:W246)+1,0)</f>
        <v>0</v>
      </c>
      <c r="X247" s="24">
        <f t="shared" si="23"/>
        <v>10</v>
      </c>
      <c r="Y247" s="31" t="str">
        <f>IF(ROW()-$Y$5&lt;=$X$5,ROW()-$Y$5,"")</f>
        <v/>
      </c>
      <c r="Z247" s="31"/>
      <c r="AA247" s="31"/>
      <c r="AB247" s="31"/>
      <c r="AC247" s="31"/>
      <c r="AD247" s="1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25">
      <c r="A248" s="1"/>
      <c r="B248" s="30" t="s">
        <v>270</v>
      </c>
      <c r="C248" s="27">
        <v>35.81610388</v>
      </c>
      <c r="D248" s="8">
        <v>1</v>
      </c>
      <c r="E248" s="16" t="s">
        <v>252</v>
      </c>
      <c r="F248" s="3" t="s">
        <v>360</v>
      </c>
      <c r="G248" s="9">
        <f>P248+$G$4</f>
        <v>43617.5</v>
      </c>
      <c r="H248" s="9">
        <f t="shared" si="20"/>
        <v>517</v>
      </c>
      <c r="I248" s="34">
        <f t="shared" si="24"/>
        <v>43617.5</v>
      </c>
      <c r="J248" s="29">
        <f t="shared" si="21"/>
        <v>18</v>
      </c>
      <c r="K248" s="29">
        <f>IF(H248=1,MAX(K$5:K247)+1,K247)</f>
        <v>10</v>
      </c>
      <c r="L248" s="24" t="str">
        <f>IF(K248=N$5,ROW()-ROW(L$5),"")</f>
        <v/>
      </c>
      <c r="M248" s="24" t="str">
        <f>IF(K248=N$5,IF(J248=1,1,M247+1),"")</f>
        <v/>
      </c>
      <c r="N248" s="33" t="str">
        <f>IF(K248=1,INDEX($C$6:$C$330,MATCH(J248,$M$6:$M$330,0),1),"")</f>
        <v/>
      </c>
      <c r="O248" s="4"/>
      <c r="P248" s="25">
        <v>4169.5</v>
      </c>
      <c r="Q248" s="28" t="s">
        <v>253</v>
      </c>
      <c r="R248" s="27">
        <v>37.940549859999997</v>
      </c>
      <c r="S248" s="36">
        <f>ABS(R248-C248)</f>
        <v>2.1244459799999973</v>
      </c>
      <c r="T248" s="10"/>
      <c r="U248" s="29">
        <f>(P248-MIN($P$6:$P$330))/$U$5</f>
        <v>17.233333333333334</v>
      </c>
      <c r="V248" s="29">
        <f t="shared" si="22"/>
        <v>243</v>
      </c>
      <c r="W248" s="24">
        <f>IF(U248=0,MAX(W$5:W247)+1,0)</f>
        <v>0</v>
      </c>
      <c r="X248" s="24">
        <f t="shared" si="23"/>
        <v>10</v>
      </c>
      <c r="Y248" s="31" t="str">
        <f>IF(ROW()-$Y$5&lt;=$X$5,ROW()-$Y$5,"")</f>
        <v/>
      </c>
      <c r="Z248" s="31"/>
      <c r="AA248" s="31"/>
      <c r="AB248" s="31"/>
      <c r="AC248" s="31"/>
      <c r="AD248" s="1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25">
      <c r="A249" s="1"/>
      <c r="B249" s="30" t="s">
        <v>271</v>
      </c>
      <c r="C249" s="27">
        <v>35.814294500000003</v>
      </c>
      <c r="D249" s="8">
        <v>1</v>
      </c>
      <c r="E249" s="16" t="s">
        <v>252</v>
      </c>
      <c r="F249" s="3" t="s">
        <v>360</v>
      </c>
      <c r="G249" s="9">
        <f>P249+$G$4</f>
        <v>43647.5</v>
      </c>
      <c r="H249" s="9">
        <f t="shared" si="20"/>
        <v>547</v>
      </c>
      <c r="I249" s="34">
        <f t="shared" si="24"/>
        <v>43647.5</v>
      </c>
      <c r="J249" s="29">
        <f t="shared" si="21"/>
        <v>19</v>
      </c>
      <c r="K249" s="29">
        <f>IF(H249=1,MAX(K$5:K248)+1,K248)</f>
        <v>10</v>
      </c>
      <c r="L249" s="24" t="str">
        <f>IF(K249=N$5,ROW()-ROW(L$5),"")</f>
        <v/>
      </c>
      <c r="M249" s="24" t="str">
        <f>IF(K249=N$5,IF(J249=1,1,M248+1),"")</f>
        <v/>
      </c>
      <c r="N249" s="33" t="str">
        <f>IF(K249=1,INDEX($C$6:$C$330,MATCH(J249,$M$6:$M$330,0),1),"")</f>
        <v/>
      </c>
      <c r="O249" s="4"/>
      <c r="P249" s="25">
        <v>4199.5</v>
      </c>
      <c r="Q249" s="28" t="s">
        <v>253</v>
      </c>
      <c r="R249" s="27">
        <v>38.021840179999998</v>
      </c>
      <c r="S249" s="36">
        <f>ABS(R249-C249)</f>
        <v>2.2075456799999955</v>
      </c>
      <c r="T249" s="10"/>
      <c r="U249" s="29">
        <f>(P249-MIN($P$6:$P$330))/$U$5</f>
        <v>18.233333333333334</v>
      </c>
      <c r="V249" s="29">
        <f t="shared" si="22"/>
        <v>244</v>
      </c>
      <c r="W249" s="24">
        <f>IF(U249=0,MAX(W$5:W248)+1,0)</f>
        <v>0</v>
      </c>
      <c r="X249" s="24">
        <f t="shared" si="23"/>
        <v>10</v>
      </c>
      <c r="Y249" s="31" t="str">
        <f>IF(ROW()-$Y$5&lt;=$X$5,ROW()-$Y$5,"")</f>
        <v/>
      </c>
      <c r="Z249" s="31"/>
      <c r="AA249" s="31"/>
      <c r="AB249" s="31"/>
      <c r="AC249" s="31"/>
      <c r="AD249" s="1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25">
      <c r="A250" s="1"/>
      <c r="B250" s="30" t="s">
        <v>272</v>
      </c>
      <c r="C250" s="27">
        <v>35.706923119999999</v>
      </c>
      <c r="D250" s="8">
        <v>1</v>
      </c>
      <c r="E250" s="16" t="s">
        <v>252</v>
      </c>
      <c r="F250" s="3" t="s">
        <v>360</v>
      </c>
      <c r="G250" s="9">
        <f>P250+$G$4</f>
        <v>43678.5</v>
      </c>
      <c r="H250" s="9">
        <f t="shared" si="20"/>
        <v>578</v>
      </c>
      <c r="I250" s="34">
        <f t="shared" si="24"/>
        <v>43678.5</v>
      </c>
      <c r="J250" s="29">
        <f t="shared" si="21"/>
        <v>20</v>
      </c>
      <c r="K250" s="29">
        <f>IF(H250=1,MAX(K$5:K249)+1,K249)</f>
        <v>10</v>
      </c>
      <c r="L250" s="24" t="str">
        <f>IF(K250=N$5,ROW()-ROW(L$5),"")</f>
        <v/>
      </c>
      <c r="M250" s="24" t="str">
        <f>IF(K250=N$5,IF(J250=1,1,M249+1),"")</f>
        <v/>
      </c>
      <c r="N250" s="33" t="str">
        <f>IF(K250=1,INDEX($C$6:$C$330,MATCH(J250,$M$6:$M$330,0),1),"")</f>
        <v/>
      </c>
      <c r="O250" s="4"/>
      <c r="P250" s="25">
        <v>4230.5</v>
      </c>
      <c r="Q250" s="28" t="s">
        <v>253</v>
      </c>
      <c r="R250" s="27">
        <v>38.039198329999998</v>
      </c>
      <c r="S250" s="36">
        <f>ABS(R250-C250)</f>
        <v>2.3322752099999988</v>
      </c>
      <c r="T250" s="10"/>
      <c r="U250" s="29">
        <f>(P250-MIN($P$6:$P$330))/$U$5</f>
        <v>19.266666666666666</v>
      </c>
      <c r="V250" s="29">
        <f t="shared" si="22"/>
        <v>245</v>
      </c>
      <c r="W250" s="24">
        <f>IF(U250=0,MAX(W$5:W249)+1,0)</f>
        <v>0</v>
      </c>
      <c r="X250" s="24">
        <f t="shared" si="23"/>
        <v>10</v>
      </c>
      <c r="Y250" s="31" t="str">
        <f>IF(ROW()-$Y$5&lt;=$X$5,ROW()-$Y$5,"")</f>
        <v/>
      </c>
      <c r="Z250" s="31"/>
      <c r="AA250" s="31"/>
      <c r="AB250" s="31"/>
      <c r="AC250" s="31"/>
      <c r="AD250" s="1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25">
      <c r="A251" s="1"/>
      <c r="B251" s="30" t="s">
        <v>273</v>
      </c>
      <c r="C251" s="27">
        <v>35.51953846</v>
      </c>
      <c r="D251" s="8">
        <v>1</v>
      </c>
      <c r="E251" s="16" t="s">
        <v>252</v>
      </c>
      <c r="F251" s="3" t="s">
        <v>360</v>
      </c>
      <c r="G251" s="9">
        <f>P251+$G$4</f>
        <v>43709.5</v>
      </c>
      <c r="H251" s="9">
        <f t="shared" si="20"/>
        <v>609</v>
      </c>
      <c r="I251" s="34">
        <f t="shared" si="24"/>
        <v>43709.5</v>
      </c>
      <c r="J251" s="29">
        <f t="shared" si="21"/>
        <v>21</v>
      </c>
      <c r="K251" s="29">
        <f>IF(H251=1,MAX(K$5:K250)+1,K250)</f>
        <v>10</v>
      </c>
      <c r="L251" s="24" t="str">
        <f>IF(K251=N$5,ROW()-ROW(L$5),"")</f>
        <v/>
      </c>
      <c r="M251" s="24" t="str">
        <f>IF(K251=N$5,IF(J251=1,1,M250+1),"")</f>
        <v/>
      </c>
      <c r="N251" s="33" t="str">
        <f>IF(K251=1,INDEX($C$6:$C$330,MATCH(J251,$M$6:$M$330,0),1),"")</f>
        <v/>
      </c>
      <c r="O251" s="4"/>
      <c r="P251" s="25">
        <v>4261.5</v>
      </c>
      <c r="Q251" s="28" t="s">
        <v>253</v>
      </c>
      <c r="R251" s="27">
        <v>37.96526858</v>
      </c>
      <c r="S251" s="36">
        <f>ABS(R251-C251)</f>
        <v>2.4457301200000003</v>
      </c>
      <c r="T251" s="10"/>
      <c r="U251" s="29">
        <f>(P251-MIN($P$6:$P$330))/$U$5</f>
        <v>20.3</v>
      </c>
      <c r="V251" s="29">
        <f t="shared" si="22"/>
        <v>246</v>
      </c>
      <c r="W251" s="24">
        <f>IF(U251=0,MAX(W$5:W250)+1,0)</f>
        <v>0</v>
      </c>
      <c r="X251" s="24">
        <f t="shared" si="23"/>
        <v>10</v>
      </c>
      <c r="Y251" s="31" t="str">
        <f>IF(ROW()-$Y$5&lt;=$X$5,ROW()-$Y$5,"")</f>
        <v/>
      </c>
      <c r="Z251" s="31"/>
      <c r="AA251" s="31"/>
      <c r="AB251" s="31"/>
      <c r="AC251" s="31"/>
      <c r="AD251" s="1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25">
      <c r="A252" s="1"/>
      <c r="B252" s="30" t="s">
        <v>274</v>
      </c>
      <c r="C252" s="27">
        <v>35.304332879999997</v>
      </c>
      <c r="D252" s="8">
        <v>1</v>
      </c>
      <c r="E252" s="16" t="s">
        <v>252</v>
      </c>
      <c r="F252" s="3" t="s">
        <v>360</v>
      </c>
      <c r="G252" s="9">
        <f>P252+$G$4</f>
        <v>43739.5</v>
      </c>
      <c r="H252" s="9">
        <f t="shared" si="20"/>
        <v>639</v>
      </c>
      <c r="I252" s="34">
        <f t="shared" si="24"/>
        <v>43739.5</v>
      </c>
      <c r="J252" s="29">
        <f t="shared" si="21"/>
        <v>22</v>
      </c>
      <c r="K252" s="29">
        <f>IF(H252=1,MAX(K$5:K251)+1,K251)</f>
        <v>10</v>
      </c>
      <c r="L252" s="24" t="str">
        <f>IF(K252=N$5,ROW()-ROW(L$5),"")</f>
        <v/>
      </c>
      <c r="M252" s="24" t="str">
        <f>IF(K252=N$5,IF(J252=1,1,M251+1),"")</f>
        <v/>
      </c>
      <c r="N252" s="33" t="str">
        <f>IF(K252=1,INDEX($C$6:$C$330,MATCH(J252,$M$6:$M$330,0),1),"")</f>
        <v/>
      </c>
      <c r="O252" s="4"/>
      <c r="P252" s="25">
        <v>4291.5</v>
      </c>
      <c r="Q252" s="28" t="s">
        <v>253</v>
      </c>
      <c r="R252" s="27">
        <v>37.813232069999998</v>
      </c>
      <c r="S252" s="36">
        <f>ABS(R252-C252)</f>
        <v>2.5088991900000011</v>
      </c>
      <c r="T252" s="10"/>
      <c r="U252" s="29">
        <f>(P252-MIN($P$6:$P$330))/$U$5</f>
        <v>21.3</v>
      </c>
      <c r="V252" s="29">
        <f t="shared" si="22"/>
        <v>247</v>
      </c>
      <c r="W252" s="24">
        <f>IF(U252=0,MAX(W$5:W251)+1,0)</f>
        <v>0</v>
      </c>
      <c r="X252" s="24">
        <f t="shared" si="23"/>
        <v>10</v>
      </c>
      <c r="Y252" s="31" t="str">
        <f>IF(ROW()-$Y$5&lt;=$X$5,ROW()-$Y$5,"")</f>
        <v/>
      </c>
      <c r="Z252" s="31"/>
      <c r="AA252" s="31"/>
      <c r="AB252" s="31"/>
      <c r="AC252" s="31"/>
      <c r="AD252" s="1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25">
      <c r="A253" s="1"/>
      <c r="B253" s="30" t="s">
        <v>275</v>
      </c>
      <c r="C253" s="27">
        <v>35.102916399999998</v>
      </c>
      <c r="D253" s="8">
        <v>1</v>
      </c>
      <c r="E253" s="16" t="s">
        <v>252</v>
      </c>
      <c r="F253" s="3" t="s">
        <v>360</v>
      </c>
      <c r="G253" s="9">
        <f>P253+$G$4</f>
        <v>43770.5</v>
      </c>
      <c r="H253" s="9">
        <f t="shared" si="20"/>
        <v>670</v>
      </c>
      <c r="I253" s="34">
        <f t="shared" si="24"/>
        <v>43770.5</v>
      </c>
      <c r="J253" s="29">
        <f t="shared" si="21"/>
        <v>23</v>
      </c>
      <c r="K253" s="29">
        <f>IF(H253=1,MAX(K$5:K252)+1,K252)</f>
        <v>10</v>
      </c>
      <c r="L253" s="24" t="str">
        <f>IF(K253=N$5,ROW()-ROW(L$5),"")</f>
        <v/>
      </c>
      <c r="M253" s="24" t="str">
        <f>IF(K253=N$5,IF(J253=1,1,M252+1),"")</f>
        <v/>
      </c>
      <c r="N253" s="33" t="str">
        <f>IF(K253=1,INDEX($C$6:$C$330,MATCH(J253,$M$6:$M$330,0),1),"")</f>
        <v/>
      </c>
      <c r="O253" s="4"/>
      <c r="P253" s="25">
        <v>4322.5</v>
      </c>
      <c r="Q253" s="28" t="s">
        <v>253</v>
      </c>
      <c r="R253" s="27">
        <v>37.618469529999999</v>
      </c>
      <c r="S253" s="36">
        <f>ABS(R253-C253)</f>
        <v>2.5155531300000007</v>
      </c>
      <c r="T253" s="10"/>
      <c r="U253" s="29">
        <f>(P253-MIN($P$6:$P$330))/$U$5</f>
        <v>22.333333333333332</v>
      </c>
      <c r="V253" s="29">
        <f t="shared" si="22"/>
        <v>248</v>
      </c>
      <c r="W253" s="24">
        <f>IF(U253=0,MAX(W$5:W252)+1,0)</f>
        <v>0</v>
      </c>
      <c r="X253" s="24">
        <f t="shared" si="23"/>
        <v>10</v>
      </c>
      <c r="Y253" s="31" t="str">
        <f>IF(ROW()-$Y$5&lt;=$X$5,ROW()-$Y$5,"")</f>
        <v/>
      </c>
      <c r="Z253" s="31"/>
      <c r="AA253" s="31"/>
      <c r="AB253" s="31"/>
      <c r="AC253" s="31"/>
      <c r="AD253" s="1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25">
      <c r="A254" s="1"/>
      <c r="B254" s="30" t="s">
        <v>276</v>
      </c>
      <c r="C254" s="27">
        <v>34.976342279999997</v>
      </c>
      <c r="D254" s="8">
        <v>1</v>
      </c>
      <c r="E254" s="16" t="s">
        <v>252</v>
      </c>
      <c r="F254" s="3" t="s">
        <v>360</v>
      </c>
      <c r="G254" s="9">
        <f>P254+$G$4</f>
        <v>43800.5</v>
      </c>
      <c r="H254" s="9">
        <f t="shared" si="20"/>
        <v>700</v>
      </c>
      <c r="I254" s="34">
        <f t="shared" si="24"/>
        <v>43800.5</v>
      </c>
      <c r="J254" s="29">
        <f t="shared" si="21"/>
        <v>24</v>
      </c>
      <c r="K254" s="29">
        <f>IF(H254=1,MAX(K$5:K253)+1,K253)</f>
        <v>10</v>
      </c>
      <c r="L254" s="24" t="str">
        <f>IF(K254=N$5,ROW()-ROW(L$5),"")</f>
        <v/>
      </c>
      <c r="M254" s="24" t="str">
        <f>IF(K254=N$5,IF(J254=1,1,M253+1),"")</f>
        <v/>
      </c>
      <c r="N254" s="33" t="str">
        <f>IF(K254=1,INDEX($C$6:$C$330,MATCH(J254,$M$6:$M$330,0),1),"")</f>
        <v/>
      </c>
      <c r="O254" s="4"/>
      <c r="P254" s="25">
        <v>4352.5</v>
      </c>
      <c r="Q254" s="28" t="s">
        <v>253</v>
      </c>
      <c r="R254" s="27">
        <v>37.430855989999998</v>
      </c>
      <c r="S254" s="36">
        <f>ABS(R254-C254)</f>
        <v>2.4545137100000005</v>
      </c>
      <c r="T254" s="10"/>
      <c r="U254" s="29">
        <f>(P254-MIN($P$6:$P$330))/$U$5</f>
        <v>23.333333333333332</v>
      </c>
      <c r="V254" s="29">
        <f t="shared" si="22"/>
        <v>249</v>
      </c>
      <c r="W254" s="24">
        <f>IF(U254=0,MAX(W$5:W253)+1,0)</f>
        <v>0</v>
      </c>
      <c r="X254" s="24">
        <f t="shared" si="23"/>
        <v>10</v>
      </c>
      <c r="Y254" s="31" t="str">
        <f>IF(ROW()-$Y$5&lt;=$X$5,ROW()-$Y$5,"")</f>
        <v/>
      </c>
      <c r="Z254" s="31"/>
      <c r="AA254" s="31"/>
      <c r="AB254" s="31"/>
      <c r="AC254" s="31"/>
      <c r="AD254" s="1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25">
      <c r="A255" s="1"/>
      <c r="B255" s="30" t="s">
        <v>277</v>
      </c>
      <c r="C255" s="27">
        <v>34.990431579999999</v>
      </c>
      <c r="D255" s="8">
        <v>1</v>
      </c>
      <c r="E255" s="16" t="s">
        <v>252</v>
      </c>
      <c r="F255" s="3" t="s">
        <v>360</v>
      </c>
      <c r="G255" s="9">
        <f>P255+$G$4</f>
        <v>43831.5</v>
      </c>
      <c r="H255" s="9">
        <f t="shared" si="20"/>
        <v>731</v>
      </c>
      <c r="I255" s="34">
        <f t="shared" si="24"/>
        <v>43831.5</v>
      </c>
      <c r="J255" s="29">
        <f t="shared" si="21"/>
        <v>25</v>
      </c>
      <c r="K255" s="29">
        <f>IF(H255=1,MAX(K$5:K254)+1,K254)</f>
        <v>10</v>
      </c>
      <c r="L255" s="24" t="str">
        <f>IF(K255=N$5,ROW()-ROW(L$5),"")</f>
        <v/>
      </c>
      <c r="M255" s="24" t="str">
        <f>IF(K255=N$5,IF(J255=1,1,M254+1),"")</f>
        <v/>
      </c>
      <c r="N255" s="33" t="str">
        <f>IF(K255=1,INDEX($C$6:$C$330,MATCH(J255,$M$6:$M$330,0),1),"")</f>
        <v/>
      </c>
      <c r="O255" s="4"/>
      <c r="P255" s="25">
        <v>4383.5</v>
      </c>
      <c r="Q255" s="28" t="s">
        <v>253</v>
      </c>
      <c r="R255" s="27">
        <v>37.255016929999996</v>
      </c>
      <c r="S255" s="36">
        <f>ABS(R255-C255)</f>
        <v>2.2645853499999973</v>
      </c>
      <c r="T255" s="10"/>
      <c r="U255" s="29">
        <f>(P255-MIN($P$6:$P$330))/$U$5</f>
        <v>24.366666666666667</v>
      </c>
      <c r="V255" s="29">
        <f t="shared" si="22"/>
        <v>250</v>
      </c>
      <c r="W255" s="24">
        <f>IF(U255=0,MAX(W$5:W254)+1,0)</f>
        <v>0</v>
      </c>
      <c r="X255" s="24">
        <f t="shared" si="23"/>
        <v>10</v>
      </c>
      <c r="Y255" s="31" t="str">
        <f>IF(ROW()-$Y$5&lt;=$X$5,ROW()-$Y$5,"")</f>
        <v/>
      </c>
      <c r="Z255" s="31"/>
      <c r="AA255" s="31"/>
      <c r="AB255" s="31"/>
      <c r="AC255" s="31"/>
      <c r="AD255" s="1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25">
      <c r="A256" s="1"/>
      <c r="B256" s="30" t="s">
        <v>278</v>
      </c>
      <c r="C256" s="27">
        <v>34.63615755</v>
      </c>
      <c r="D256" s="8">
        <v>1</v>
      </c>
      <c r="E256" s="16" t="s">
        <v>279</v>
      </c>
      <c r="F256" s="3" t="s">
        <v>360</v>
      </c>
      <c r="G256" s="9">
        <f>P256+$G$4</f>
        <v>43100.5</v>
      </c>
      <c r="H256" s="9">
        <f t="shared" si="20"/>
        <v>1</v>
      </c>
      <c r="I256" s="34">
        <f t="shared" si="24"/>
        <v>43100.5</v>
      </c>
      <c r="J256" s="29">
        <f t="shared" si="21"/>
        <v>1</v>
      </c>
      <c r="K256" s="29">
        <f>IF(H256=1,MAX(K$5:K255)+1,K255)</f>
        <v>11</v>
      </c>
      <c r="L256" s="24" t="str">
        <f>IF(K256=N$5,ROW()-ROW(L$5),"")</f>
        <v/>
      </c>
      <c r="M256" s="24" t="str">
        <f>IF(K256=N$5,IF(J256=1,1,M255+1),"")</f>
        <v/>
      </c>
      <c r="N256" s="33" t="str">
        <f>IF(K256=1,INDEX($C$6:$C$330,MATCH(J256,$M$6:$M$330,0),1),"")</f>
        <v/>
      </c>
      <c r="O256" s="4"/>
      <c r="P256" s="25">
        <v>3652.5</v>
      </c>
      <c r="Q256" s="28" t="s">
        <v>280</v>
      </c>
      <c r="R256" s="27">
        <v>36.43789409</v>
      </c>
      <c r="S256" s="36">
        <f>ABS(R256-C256)</f>
        <v>1.8017365400000003</v>
      </c>
      <c r="T256" s="10"/>
      <c r="U256" s="29">
        <f>(P256-MIN($P$6:$P$330))/$U$5</f>
        <v>0</v>
      </c>
      <c r="V256" s="29">
        <f t="shared" si="22"/>
        <v>251</v>
      </c>
      <c r="W256" s="24">
        <f>IF(U256=0,MAX(W$5:W255)+1,0)</f>
        <v>11</v>
      </c>
      <c r="X256" s="24">
        <f t="shared" si="23"/>
        <v>11</v>
      </c>
      <c r="Y256" s="31" t="str">
        <f>IF(ROW()-$Y$5&lt;=$X$5,ROW()-$Y$5,"")</f>
        <v/>
      </c>
      <c r="Z256" s="31"/>
      <c r="AA256" s="31"/>
      <c r="AB256" s="31"/>
      <c r="AC256" s="31"/>
      <c r="AD256" s="1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25">
      <c r="A257" s="1"/>
      <c r="B257" s="30" t="s">
        <v>281</v>
      </c>
      <c r="C257" s="27">
        <v>34.604404049999999</v>
      </c>
      <c r="D257" s="8">
        <v>1</v>
      </c>
      <c r="E257" s="16" t="s">
        <v>279</v>
      </c>
      <c r="F257" s="3" t="s">
        <v>360</v>
      </c>
      <c r="G257" s="9">
        <f>P257+$G$4</f>
        <v>43131.5</v>
      </c>
      <c r="H257" s="9">
        <f t="shared" si="20"/>
        <v>31</v>
      </c>
      <c r="I257" s="34">
        <f t="shared" si="24"/>
        <v>43131.5</v>
      </c>
      <c r="J257" s="29">
        <f t="shared" si="21"/>
        <v>2</v>
      </c>
      <c r="K257" s="29">
        <f>IF(H257=1,MAX(K$5:K256)+1,K256)</f>
        <v>11</v>
      </c>
      <c r="L257" s="24" t="str">
        <f>IF(K257=N$5,ROW()-ROW(L$5),"")</f>
        <v/>
      </c>
      <c r="M257" s="24" t="str">
        <f>IF(K257=N$5,IF(J257=1,1,M256+1),"")</f>
        <v/>
      </c>
      <c r="N257" s="33" t="str">
        <f>IF(K257=1,INDEX($C$6:$C$330,MATCH(J257,$M$6:$M$330,0),1),"")</f>
        <v/>
      </c>
      <c r="O257" s="4"/>
      <c r="P257" s="25">
        <v>3683.5</v>
      </c>
      <c r="Q257" s="28" t="s">
        <v>280</v>
      </c>
      <c r="R257" s="27">
        <v>36.316709729999999</v>
      </c>
      <c r="S257" s="36">
        <f>ABS(R257-C257)</f>
        <v>1.7123056800000001</v>
      </c>
      <c r="T257" s="10"/>
      <c r="U257" s="29">
        <f>(P257-MIN($P$6:$P$330))/$U$5</f>
        <v>1.0333333333333334</v>
      </c>
      <c r="V257" s="29">
        <f t="shared" si="22"/>
        <v>252</v>
      </c>
      <c r="W257" s="24">
        <f>IF(U257=0,MAX(W$5:W256)+1,0)</f>
        <v>0</v>
      </c>
      <c r="X257" s="24">
        <f t="shared" si="23"/>
        <v>11</v>
      </c>
      <c r="Y257" s="31" t="str">
        <f>IF(ROW()-$Y$5&lt;=$X$5,ROW()-$Y$5,"")</f>
        <v/>
      </c>
      <c r="Z257" s="31"/>
      <c r="AA257" s="31"/>
      <c r="AB257" s="31"/>
      <c r="AC257" s="31"/>
      <c r="AD257" s="1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25">
      <c r="A258" s="1"/>
      <c r="B258" s="30" t="s">
        <v>282</v>
      </c>
      <c r="C258" s="27">
        <v>34.654121269999997</v>
      </c>
      <c r="D258" s="8">
        <v>1</v>
      </c>
      <c r="E258" s="16" t="s">
        <v>279</v>
      </c>
      <c r="F258" s="3" t="s">
        <v>360</v>
      </c>
      <c r="G258" s="9">
        <f>P258+$G$4</f>
        <v>43160.5</v>
      </c>
      <c r="H258" s="9">
        <f t="shared" si="20"/>
        <v>60</v>
      </c>
      <c r="I258" s="34">
        <f t="shared" si="24"/>
        <v>43160.5</v>
      </c>
      <c r="J258" s="29">
        <f t="shared" si="21"/>
        <v>3</v>
      </c>
      <c r="K258" s="29">
        <f>IF(H258=1,MAX(K$5:K257)+1,K257)</f>
        <v>11</v>
      </c>
      <c r="L258" s="24" t="str">
        <f>IF(K258=N$5,ROW()-ROW(L$5),"")</f>
        <v/>
      </c>
      <c r="M258" s="24" t="str">
        <f>IF(K258=N$5,IF(J258=1,1,M257+1),"")</f>
        <v/>
      </c>
      <c r="N258" s="33" t="str">
        <f>IF(K258=1,INDEX($C$6:$C$330,MATCH(J258,$M$6:$M$330,0),1),"")</f>
        <v/>
      </c>
      <c r="O258" s="4"/>
      <c r="P258" s="25">
        <v>3712.5</v>
      </c>
      <c r="Q258" s="28" t="s">
        <v>280</v>
      </c>
      <c r="R258" s="27">
        <v>36.290958259999996</v>
      </c>
      <c r="S258" s="36">
        <f>ABS(R258-C258)</f>
        <v>1.636836989999999</v>
      </c>
      <c r="T258" s="10"/>
      <c r="U258" s="29">
        <f>(P258-MIN($P$6:$P$330))/$U$5</f>
        <v>2</v>
      </c>
      <c r="V258" s="29">
        <f t="shared" si="22"/>
        <v>253</v>
      </c>
      <c r="W258" s="24">
        <f>IF(U258=0,MAX(W$5:W257)+1,0)</f>
        <v>0</v>
      </c>
      <c r="X258" s="24">
        <f t="shared" si="23"/>
        <v>11</v>
      </c>
      <c r="Y258" s="31" t="str">
        <f>IF(ROW()-$Y$5&lt;=$X$5,ROW()-$Y$5,"")</f>
        <v/>
      </c>
      <c r="Z258" s="31"/>
      <c r="AA258" s="31"/>
      <c r="AB258" s="31"/>
      <c r="AC258" s="31"/>
      <c r="AD258" s="1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25">
      <c r="A259" s="1"/>
      <c r="B259" s="30" t="s">
        <v>283</v>
      </c>
      <c r="C259" s="27">
        <v>34.754157169999999</v>
      </c>
      <c r="D259" s="8">
        <v>1</v>
      </c>
      <c r="E259" s="16" t="s">
        <v>279</v>
      </c>
      <c r="F259" s="3" t="s">
        <v>360</v>
      </c>
      <c r="G259" s="9">
        <f>P259+$G$4</f>
        <v>43191.5</v>
      </c>
      <c r="H259" s="9">
        <f t="shared" si="20"/>
        <v>91</v>
      </c>
      <c r="I259" s="34">
        <f t="shared" si="24"/>
        <v>43191.5</v>
      </c>
      <c r="J259" s="29">
        <f t="shared" si="21"/>
        <v>4</v>
      </c>
      <c r="K259" s="29">
        <f>IF(H259=1,MAX(K$5:K258)+1,K258)</f>
        <v>11</v>
      </c>
      <c r="L259" s="24" t="str">
        <f>IF(K259=N$5,ROW()-ROW(L$5),"")</f>
        <v/>
      </c>
      <c r="M259" s="24" t="str">
        <f>IF(K259=N$5,IF(J259=1,1,M258+1),"")</f>
        <v/>
      </c>
      <c r="N259" s="33" t="str">
        <f>IF(K259=1,INDEX($C$6:$C$330,MATCH(J259,$M$6:$M$330,0),1),"")</f>
        <v/>
      </c>
      <c r="O259" s="4"/>
      <c r="P259" s="25">
        <v>3743.5</v>
      </c>
      <c r="Q259" s="28" t="s">
        <v>280</v>
      </c>
      <c r="R259" s="27">
        <v>36.324219960000001</v>
      </c>
      <c r="S259" s="36">
        <f>ABS(R259-C259)</f>
        <v>1.5700627900000015</v>
      </c>
      <c r="T259" s="10"/>
      <c r="U259" s="29">
        <f>(P259-MIN($P$6:$P$330))/$U$5</f>
        <v>3.0333333333333332</v>
      </c>
      <c r="V259" s="29">
        <f t="shared" si="22"/>
        <v>254</v>
      </c>
      <c r="W259" s="24">
        <f>IF(U259=0,MAX(W$5:W258)+1,0)</f>
        <v>0</v>
      </c>
      <c r="X259" s="24">
        <f t="shared" si="23"/>
        <v>11</v>
      </c>
      <c r="Y259" s="31" t="str">
        <f>IF(ROW()-$Y$5&lt;=$X$5,ROW()-$Y$5,"")</f>
        <v/>
      </c>
      <c r="Z259" s="31"/>
      <c r="AA259" s="31"/>
      <c r="AB259" s="31"/>
      <c r="AC259" s="31"/>
      <c r="AD259" s="1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25">
      <c r="A260" s="1"/>
      <c r="B260" s="30" t="s">
        <v>284</v>
      </c>
      <c r="C260" s="27">
        <v>34.844029880000001</v>
      </c>
      <c r="D260" s="8">
        <v>1</v>
      </c>
      <c r="E260" s="16" t="s">
        <v>279</v>
      </c>
      <c r="F260" s="3" t="s">
        <v>360</v>
      </c>
      <c r="G260" s="9">
        <f>P260+$G$4</f>
        <v>43221.5</v>
      </c>
      <c r="H260" s="9">
        <f t="shared" si="20"/>
        <v>121</v>
      </c>
      <c r="I260" s="34">
        <f t="shared" si="24"/>
        <v>43221.5</v>
      </c>
      <c r="J260" s="29">
        <f t="shared" si="21"/>
        <v>5</v>
      </c>
      <c r="K260" s="29">
        <f>IF(H260=1,MAX(K$5:K259)+1,K259)</f>
        <v>11</v>
      </c>
      <c r="L260" s="24" t="str">
        <f>IF(K260=N$5,ROW()-ROW(L$5),"")</f>
        <v/>
      </c>
      <c r="M260" s="24" t="str">
        <f>IF(K260=N$5,IF(J260=1,1,M259+1),"")</f>
        <v/>
      </c>
      <c r="N260" s="33" t="str">
        <f>IF(K260=1,INDEX($C$6:$C$330,MATCH(J260,$M$6:$M$330,0),1),"")</f>
        <v/>
      </c>
      <c r="O260" s="4"/>
      <c r="P260" s="25">
        <v>3773.5</v>
      </c>
      <c r="Q260" s="28" t="s">
        <v>280</v>
      </c>
      <c r="R260" s="27">
        <v>36.413214740000001</v>
      </c>
      <c r="S260" s="36">
        <f>ABS(R260-C260)</f>
        <v>1.56918486</v>
      </c>
      <c r="T260" s="10"/>
      <c r="U260" s="29">
        <f>(P260-MIN($P$6:$P$330))/$U$5</f>
        <v>4.0333333333333332</v>
      </c>
      <c r="V260" s="29">
        <f t="shared" si="22"/>
        <v>255</v>
      </c>
      <c r="W260" s="24">
        <f>IF(U260=0,MAX(W$5:W259)+1,0)</f>
        <v>0</v>
      </c>
      <c r="X260" s="24">
        <f t="shared" si="23"/>
        <v>11</v>
      </c>
      <c r="Y260" s="31" t="str">
        <f>IF(ROW()-$Y$5&lt;=$X$5,ROW()-$Y$5,"")</f>
        <v/>
      </c>
      <c r="Z260" s="31"/>
      <c r="AA260" s="31"/>
      <c r="AB260" s="31"/>
      <c r="AC260" s="31"/>
      <c r="AD260" s="1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25">
      <c r="A261" s="1"/>
      <c r="B261" s="30" t="s">
        <v>285</v>
      </c>
      <c r="C261" s="27">
        <v>34.880142710000001</v>
      </c>
      <c r="D261" s="8">
        <v>1</v>
      </c>
      <c r="E261" s="16" t="s">
        <v>279</v>
      </c>
      <c r="F261" s="3" t="s">
        <v>360</v>
      </c>
      <c r="G261" s="9">
        <f>P261+$G$4</f>
        <v>43252.5</v>
      </c>
      <c r="H261" s="9">
        <f t="shared" si="20"/>
        <v>152</v>
      </c>
      <c r="I261" s="34">
        <f t="shared" si="24"/>
        <v>43252.5</v>
      </c>
      <c r="J261" s="29">
        <f t="shared" si="21"/>
        <v>6</v>
      </c>
      <c r="K261" s="29">
        <f>IF(H261=1,MAX(K$5:K260)+1,K260)</f>
        <v>11</v>
      </c>
      <c r="L261" s="24" t="str">
        <f>IF(K261=N$5,ROW()-ROW(L$5),"")</f>
        <v/>
      </c>
      <c r="M261" s="24" t="str">
        <f>IF(K261=N$5,IF(J261=1,1,M260+1),"")</f>
        <v/>
      </c>
      <c r="N261" s="33" t="str">
        <f>IF(K261=1,INDEX($C$6:$C$330,MATCH(J261,$M$6:$M$330,0),1),"")</f>
        <v/>
      </c>
      <c r="O261" s="4"/>
      <c r="P261" s="25">
        <v>3804.5</v>
      </c>
      <c r="Q261" s="28" t="s">
        <v>280</v>
      </c>
      <c r="R261" s="27">
        <v>36.479795799999998</v>
      </c>
      <c r="S261" s="36">
        <f>ABS(R261-C261)</f>
        <v>1.5996530899999968</v>
      </c>
      <c r="T261" s="10"/>
      <c r="U261" s="29">
        <f>(P261-MIN($P$6:$P$330))/$U$5</f>
        <v>5.0666666666666664</v>
      </c>
      <c r="V261" s="29">
        <f t="shared" si="22"/>
        <v>256</v>
      </c>
      <c r="W261" s="24">
        <f>IF(U261=0,MAX(W$5:W260)+1,0)</f>
        <v>0</v>
      </c>
      <c r="X261" s="24">
        <f t="shared" si="23"/>
        <v>11</v>
      </c>
      <c r="Y261" s="31" t="str">
        <f>IF(ROW()-$Y$5&lt;=$X$5,ROW()-$Y$5,"")</f>
        <v/>
      </c>
      <c r="Z261" s="31"/>
      <c r="AA261" s="31"/>
      <c r="AB261" s="31"/>
      <c r="AC261" s="31"/>
      <c r="AD261" s="1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25">
      <c r="A262" s="1"/>
      <c r="B262" s="30" t="s">
        <v>286</v>
      </c>
      <c r="C262" s="27">
        <v>34.831683130000002</v>
      </c>
      <c r="D262" s="8">
        <v>1</v>
      </c>
      <c r="E262" s="16" t="s">
        <v>279</v>
      </c>
      <c r="F262" s="3" t="s">
        <v>360</v>
      </c>
      <c r="G262" s="9">
        <f>P262+$G$4</f>
        <v>43282.5</v>
      </c>
      <c r="H262" s="9">
        <f t="shared" si="20"/>
        <v>182</v>
      </c>
      <c r="I262" s="34">
        <f t="shared" si="24"/>
        <v>43282.5</v>
      </c>
      <c r="J262" s="29">
        <f t="shared" si="21"/>
        <v>7</v>
      </c>
      <c r="K262" s="29">
        <f>IF(H262=1,MAX(K$5:K261)+1,K261)</f>
        <v>11</v>
      </c>
      <c r="L262" s="24" t="str">
        <f>IF(K262=N$5,ROW()-ROW(L$5),"")</f>
        <v/>
      </c>
      <c r="M262" s="24" t="str">
        <f>IF(K262=N$5,IF(J262=1,1,M261+1),"")</f>
        <v/>
      </c>
      <c r="N262" s="33" t="str">
        <f>IF(K262=1,INDEX($C$6:$C$330,MATCH(J262,$M$6:$M$330,0),1),"")</f>
        <v/>
      </c>
      <c r="O262" s="4"/>
      <c r="P262" s="25">
        <v>3834.5</v>
      </c>
      <c r="Q262" s="28" t="s">
        <v>280</v>
      </c>
      <c r="R262" s="27">
        <v>36.42594854</v>
      </c>
      <c r="S262" s="36">
        <f>ABS(R262-C262)</f>
        <v>1.5942654099999984</v>
      </c>
      <c r="T262" s="10"/>
      <c r="U262" s="29">
        <f>(P262-MIN($P$6:$P$330))/$U$5</f>
        <v>6.0666666666666664</v>
      </c>
      <c r="V262" s="29">
        <f t="shared" si="22"/>
        <v>257</v>
      </c>
      <c r="W262" s="24">
        <f>IF(U262=0,MAX(W$5:W261)+1,0)</f>
        <v>0</v>
      </c>
      <c r="X262" s="24">
        <f t="shared" si="23"/>
        <v>11</v>
      </c>
      <c r="Y262" s="31" t="str">
        <f>IF(ROW()-$Y$5&lt;=$X$5,ROW()-$Y$5,"")</f>
        <v/>
      </c>
      <c r="Z262" s="31"/>
      <c r="AA262" s="31"/>
      <c r="AB262" s="31"/>
      <c r="AC262" s="31"/>
      <c r="AD262" s="1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25">
      <c r="A263" s="1"/>
      <c r="B263" s="30" t="s">
        <v>287</v>
      </c>
      <c r="C263" s="27">
        <v>34.693317100000002</v>
      </c>
      <c r="D263" s="8">
        <v>1</v>
      </c>
      <c r="E263" s="16" t="s">
        <v>279</v>
      </c>
      <c r="F263" s="3" t="s">
        <v>360</v>
      </c>
      <c r="G263" s="9">
        <f>P263+$G$4</f>
        <v>43313.5</v>
      </c>
      <c r="H263" s="9">
        <f t="shared" ref="H263:H326" si="25">IF(P263-MIN($P$6:$P$330)=0,1,P263-MIN($P$6:$P$330))</f>
        <v>213</v>
      </c>
      <c r="I263" s="34">
        <f t="shared" si="24"/>
        <v>43313.5</v>
      </c>
      <c r="J263" s="29">
        <f t="shared" ref="J263:J326" si="26">IF(H263=1,1,J262+1)</f>
        <v>8</v>
      </c>
      <c r="K263" s="29">
        <f>IF(H263=1,MAX(K$5:K262)+1,K262)</f>
        <v>11</v>
      </c>
      <c r="L263" s="24" t="str">
        <f>IF(K263=N$5,ROW()-ROW(L$5),"")</f>
        <v/>
      </c>
      <c r="M263" s="24" t="str">
        <f>IF(K263=N$5,IF(J263=1,1,M262+1),"")</f>
        <v/>
      </c>
      <c r="N263" s="33" t="str">
        <f>IF(K263=1,INDEX($C$6:$C$330,MATCH(J263,$M$6:$M$330,0),1),"")</f>
        <v/>
      </c>
      <c r="O263" s="4"/>
      <c r="P263" s="25">
        <v>3865.5</v>
      </c>
      <c r="Q263" s="28" t="s">
        <v>280</v>
      </c>
      <c r="R263" s="27">
        <v>36.366079419999998</v>
      </c>
      <c r="S263" s="36">
        <f>ABS(R263-C263)</f>
        <v>1.6727623199999968</v>
      </c>
      <c r="T263" s="10"/>
      <c r="U263" s="29">
        <f>(P263-MIN($P$6:$P$330))/$U$5</f>
        <v>7.1</v>
      </c>
      <c r="V263" s="29">
        <f t="shared" si="22"/>
        <v>258</v>
      </c>
      <c r="W263" s="24">
        <f>IF(U263=0,MAX(W$5:W262)+1,0)</f>
        <v>0</v>
      </c>
      <c r="X263" s="24">
        <f t="shared" si="23"/>
        <v>11</v>
      </c>
      <c r="Y263" s="31" t="str">
        <f>IF(ROW()-$Y$5&lt;=$X$5,ROW()-$Y$5,"")</f>
        <v/>
      </c>
      <c r="Z263" s="31"/>
      <c r="AA263" s="31"/>
      <c r="AB263" s="31"/>
      <c r="AC263" s="31"/>
      <c r="AD263" s="1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25">
      <c r="A264" s="1"/>
      <c r="B264" s="30" t="s">
        <v>288</v>
      </c>
      <c r="C264" s="27">
        <v>34.49367616</v>
      </c>
      <c r="D264" s="8">
        <v>1</v>
      </c>
      <c r="E264" s="16" t="s">
        <v>279</v>
      </c>
      <c r="F264" s="3" t="s">
        <v>360</v>
      </c>
      <c r="G264" s="9">
        <f>P264+$G$4</f>
        <v>43344.5</v>
      </c>
      <c r="H264" s="9">
        <f t="shared" si="25"/>
        <v>244</v>
      </c>
      <c r="I264" s="34">
        <f t="shared" si="24"/>
        <v>43344.5</v>
      </c>
      <c r="J264" s="29">
        <f t="shared" si="26"/>
        <v>9</v>
      </c>
      <c r="K264" s="29">
        <f>IF(H264=1,MAX(K$5:K263)+1,K263)</f>
        <v>11</v>
      </c>
      <c r="L264" s="24" t="str">
        <f>IF(K264=N$5,ROW()-ROW(L$5),"")</f>
        <v/>
      </c>
      <c r="M264" s="24" t="str">
        <f>IF(K264=N$5,IF(J264=1,1,M263+1),"")</f>
        <v/>
      </c>
      <c r="N264" s="33" t="str">
        <f>IF(K264=1,INDEX($C$6:$C$330,MATCH(J264,$M$6:$M$330,0),1),"")</f>
        <v/>
      </c>
      <c r="O264" s="4"/>
      <c r="P264" s="25">
        <v>3896.5</v>
      </c>
      <c r="Q264" s="28" t="s">
        <v>280</v>
      </c>
      <c r="R264" s="27">
        <v>36.27238088</v>
      </c>
      <c r="S264" s="36">
        <f>ABS(R264-C264)</f>
        <v>1.7787047200000003</v>
      </c>
      <c r="T264" s="10"/>
      <c r="U264" s="29">
        <f>(P264-MIN($P$6:$P$330))/$U$5</f>
        <v>8.1333333333333329</v>
      </c>
      <c r="V264" s="29">
        <f t="shared" ref="V264:V327" si="27">V263+1</f>
        <v>259</v>
      </c>
      <c r="W264" s="24">
        <f>IF(U264=0,MAX(W$5:W263)+1,0)</f>
        <v>0</v>
      </c>
      <c r="X264" s="24">
        <f t="shared" ref="X264:X327" si="28">IF(W264=0,X263,W264)</f>
        <v>11</v>
      </c>
      <c r="Y264" s="31" t="str">
        <f>IF(ROW()-$Y$5&lt;=$X$5,ROW()-$Y$5,"")</f>
        <v/>
      </c>
      <c r="Z264" s="31"/>
      <c r="AA264" s="31"/>
      <c r="AB264" s="31"/>
      <c r="AC264" s="31"/>
      <c r="AD264" s="1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25">
      <c r="A265" s="1"/>
      <c r="B265" s="30" t="s">
        <v>289</v>
      </c>
      <c r="C265" s="27">
        <v>34.281376340000001</v>
      </c>
      <c r="D265" s="8">
        <v>1</v>
      </c>
      <c r="E265" s="16" t="s">
        <v>279</v>
      </c>
      <c r="F265" s="3" t="s">
        <v>360</v>
      </c>
      <c r="G265" s="9">
        <f>P265+$G$4</f>
        <v>43374.5</v>
      </c>
      <c r="H265" s="9">
        <f t="shared" si="25"/>
        <v>274</v>
      </c>
      <c r="I265" s="34">
        <f t="shared" si="24"/>
        <v>43374.5</v>
      </c>
      <c r="J265" s="29">
        <f t="shared" si="26"/>
        <v>10</v>
      </c>
      <c r="K265" s="29">
        <f>IF(H265=1,MAX(K$5:K264)+1,K264)</f>
        <v>11</v>
      </c>
      <c r="L265" s="24" t="str">
        <f>IF(K265=N$5,ROW()-ROW(L$5),"")</f>
        <v/>
      </c>
      <c r="M265" s="24" t="str">
        <f>IF(K265=N$5,IF(J265=1,1,M264+1),"")</f>
        <v/>
      </c>
      <c r="N265" s="33" t="str">
        <f>IF(K265=1,INDEX($C$6:$C$330,MATCH(J265,$M$6:$M$330,0),1),"")</f>
        <v/>
      </c>
      <c r="O265" s="4"/>
      <c r="P265" s="25">
        <v>3926.5</v>
      </c>
      <c r="Q265" s="28" t="s">
        <v>280</v>
      </c>
      <c r="R265" s="27">
        <v>36.000622129999996</v>
      </c>
      <c r="S265" s="36">
        <f>ABS(R265-C265)</f>
        <v>1.7192457899999951</v>
      </c>
      <c r="T265" s="10"/>
      <c r="U265" s="29">
        <f>(P265-MIN($P$6:$P$330))/$U$5</f>
        <v>9.1333333333333329</v>
      </c>
      <c r="V265" s="29">
        <f t="shared" si="27"/>
        <v>260</v>
      </c>
      <c r="W265" s="24">
        <f>IF(U265=0,MAX(W$5:W264)+1,0)</f>
        <v>0</v>
      </c>
      <c r="X265" s="24">
        <f t="shared" si="28"/>
        <v>11</v>
      </c>
      <c r="Y265" s="31" t="str">
        <f>IF(ROW()-$Y$5&lt;=$X$5,ROW()-$Y$5,"")</f>
        <v/>
      </c>
      <c r="Z265" s="31"/>
      <c r="AA265" s="31"/>
      <c r="AB265" s="31"/>
      <c r="AC265" s="31"/>
      <c r="AD265" s="1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25">
      <c r="A266" s="1"/>
      <c r="B266" s="30" t="s">
        <v>290</v>
      </c>
      <c r="C266" s="27">
        <v>34.093323439999999</v>
      </c>
      <c r="D266" s="8">
        <v>1</v>
      </c>
      <c r="E266" s="16" t="s">
        <v>279</v>
      </c>
      <c r="F266" s="3" t="s">
        <v>360</v>
      </c>
      <c r="G266" s="9">
        <f>P266+$G$4</f>
        <v>43405.5</v>
      </c>
      <c r="H266" s="9">
        <f t="shared" si="25"/>
        <v>305</v>
      </c>
      <c r="I266" s="34">
        <f t="shared" si="24"/>
        <v>43405.5</v>
      </c>
      <c r="J266" s="29">
        <f t="shared" si="26"/>
        <v>11</v>
      </c>
      <c r="K266" s="29">
        <f>IF(H266=1,MAX(K$5:K265)+1,K265)</f>
        <v>11</v>
      </c>
      <c r="L266" s="24" t="str">
        <f>IF(K266=N$5,ROW()-ROW(L$5),"")</f>
        <v/>
      </c>
      <c r="M266" s="24" t="str">
        <f>IF(K266=N$5,IF(J266=1,1,M265+1),"")</f>
        <v/>
      </c>
      <c r="N266" s="33" t="str">
        <f>IF(K266=1,INDEX($C$6:$C$330,MATCH(J266,$M$6:$M$330,0),1),"")</f>
        <v/>
      </c>
      <c r="O266" s="4"/>
      <c r="P266" s="25">
        <v>3957.5</v>
      </c>
      <c r="Q266" s="28" t="s">
        <v>280</v>
      </c>
      <c r="R266" s="27">
        <v>35.681498099999999</v>
      </c>
      <c r="S266" s="36">
        <f>ABS(R266-C266)</f>
        <v>1.58817466</v>
      </c>
      <c r="T266" s="10"/>
      <c r="U266" s="29">
        <f>(P266-MIN($P$6:$P$330))/$U$5</f>
        <v>10.166666666666666</v>
      </c>
      <c r="V266" s="29">
        <f t="shared" si="27"/>
        <v>261</v>
      </c>
      <c r="W266" s="24">
        <f>IF(U266=0,MAX(W$5:W265)+1,0)</f>
        <v>0</v>
      </c>
      <c r="X266" s="24">
        <f t="shared" si="28"/>
        <v>11</v>
      </c>
      <c r="Y266" s="31" t="str">
        <f>IF(ROW()-$Y$5&lt;=$X$5,ROW()-$Y$5,"")</f>
        <v/>
      </c>
      <c r="Z266" s="31"/>
      <c r="AA266" s="31"/>
      <c r="AB266" s="31"/>
      <c r="AC266" s="31"/>
      <c r="AD266" s="1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25">
      <c r="A267" s="1"/>
      <c r="B267" s="30" t="s">
        <v>291</v>
      </c>
      <c r="C267" s="27">
        <v>33.957186389999997</v>
      </c>
      <c r="D267" s="8">
        <v>1</v>
      </c>
      <c r="E267" s="16" t="s">
        <v>279</v>
      </c>
      <c r="F267" s="3" t="s">
        <v>360</v>
      </c>
      <c r="G267" s="9">
        <f>P267+$G$4</f>
        <v>43435.5</v>
      </c>
      <c r="H267" s="9">
        <f t="shared" si="25"/>
        <v>335</v>
      </c>
      <c r="I267" s="34">
        <f t="shared" si="24"/>
        <v>43435.5</v>
      </c>
      <c r="J267" s="29">
        <f t="shared" si="26"/>
        <v>12</v>
      </c>
      <c r="K267" s="29">
        <f>IF(H267=1,MAX(K$5:K266)+1,K266)</f>
        <v>11</v>
      </c>
      <c r="L267" s="24" t="str">
        <f>IF(K267=N$5,ROW()-ROW(L$5),"")</f>
        <v/>
      </c>
      <c r="M267" s="24" t="str">
        <f>IF(K267=N$5,IF(J267=1,1,M266+1),"")</f>
        <v/>
      </c>
      <c r="N267" s="33" t="str">
        <f>IF(K267=1,INDEX($C$6:$C$330,MATCH(J267,$M$6:$M$330,0),1),"")</f>
        <v/>
      </c>
      <c r="O267" s="4"/>
      <c r="P267" s="25">
        <v>3987.5</v>
      </c>
      <c r="Q267" s="28" t="s">
        <v>280</v>
      </c>
      <c r="R267" s="27">
        <v>35.450799760000002</v>
      </c>
      <c r="S267" s="36">
        <f>ABS(R267-C267)</f>
        <v>1.4936133700000056</v>
      </c>
      <c r="T267" s="10"/>
      <c r="U267" s="29">
        <f>(P267-MIN($P$6:$P$330))/$U$5</f>
        <v>11.166666666666666</v>
      </c>
      <c r="V267" s="29">
        <f t="shared" si="27"/>
        <v>262</v>
      </c>
      <c r="W267" s="24">
        <f>IF(U267=0,MAX(W$5:W266)+1,0)</f>
        <v>0</v>
      </c>
      <c r="X267" s="24">
        <f t="shared" si="28"/>
        <v>11</v>
      </c>
      <c r="Y267" s="31" t="str">
        <f>IF(ROW()-$Y$5&lt;=$X$5,ROW()-$Y$5,"")</f>
        <v/>
      </c>
      <c r="Z267" s="31"/>
      <c r="AA267" s="31"/>
      <c r="AB267" s="31"/>
      <c r="AC267" s="31"/>
      <c r="AD267" s="1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25">
      <c r="A268" s="1"/>
      <c r="B268" s="30" t="s">
        <v>292</v>
      </c>
      <c r="C268" s="27">
        <v>33.901614340000002</v>
      </c>
      <c r="D268" s="8">
        <v>1</v>
      </c>
      <c r="E268" s="16" t="s">
        <v>279</v>
      </c>
      <c r="F268" s="3" t="s">
        <v>360</v>
      </c>
      <c r="G268" s="9">
        <f>P268+$G$4</f>
        <v>43466.5</v>
      </c>
      <c r="H268" s="9">
        <f t="shared" si="25"/>
        <v>366</v>
      </c>
      <c r="I268" s="34">
        <f t="shared" si="24"/>
        <v>43466.5</v>
      </c>
      <c r="J268" s="29">
        <f t="shared" si="26"/>
        <v>13</v>
      </c>
      <c r="K268" s="29">
        <f>IF(H268=1,MAX(K$5:K267)+1,K267)</f>
        <v>11</v>
      </c>
      <c r="L268" s="24" t="str">
        <f>IF(K268=N$5,ROW()-ROW(L$5),"")</f>
        <v/>
      </c>
      <c r="M268" s="24" t="str">
        <f>IF(K268=N$5,IF(J268=1,1,M267+1),"")</f>
        <v/>
      </c>
      <c r="N268" s="33" t="str">
        <f>IF(K268=1,INDEX($C$6:$C$330,MATCH(J268,$M$6:$M$330,0),1),"")</f>
        <v/>
      </c>
      <c r="O268" s="4"/>
      <c r="P268" s="25">
        <v>4018.5</v>
      </c>
      <c r="Q268" s="28" t="s">
        <v>280</v>
      </c>
      <c r="R268" s="27">
        <v>35.367752639999999</v>
      </c>
      <c r="S268" s="36">
        <f>ABS(R268-C268)</f>
        <v>1.4661382999999972</v>
      </c>
      <c r="T268" s="10"/>
      <c r="U268" s="29">
        <f>(P268-MIN($P$6:$P$330))/$U$5</f>
        <v>12.2</v>
      </c>
      <c r="V268" s="29">
        <f t="shared" si="27"/>
        <v>263</v>
      </c>
      <c r="W268" s="24">
        <f>IF(U268=0,MAX(W$5:W267)+1,0)</f>
        <v>0</v>
      </c>
      <c r="X268" s="24">
        <f t="shared" si="28"/>
        <v>11</v>
      </c>
      <c r="Y268" s="31" t="str">
        <f>IF(ROW()-$Y$5&lt;=$X$5,ROW()-$Y$5,"")</f>
        <v/>
      </c>
      <c r="Z268" s="31"/>
      <c r="AA268" s="31"/>
      <c r="AB268" s="31"/>
      <c r="AC268" s="31"/>
      <c r="AD268" s="1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25">
      <c r="A269" s="1"/>
      <c r="B269" s="30" t="s">
        <v>293</v>
      </c>
      <c r="C269" s="27">
        <v>33.93694455</v>
      </c>
      <c r="D269" s="8">
        <v>1</v>
      </c>
      <c r="E269" s="16" t="s">
        <v>279</v>
      </c>
      <c r="F269" s="3" t="s">
        <v>360</v>
      </c>
      <c r="G269" s="9">
        <f>P269+$G$4</f>
        <v>43497.5</v>
      </c>
      <c r="H269" s="9">
        <f t="shared" si="25"/>
        <v>397</v>
      </c>
      <c r="I269" s="34">
        <f t="shared" si="24"/>
        <v>43497.5</v>
      </c>
      <c r="J269" s="29">
        <f t="shared" si="26"/>
        <v>14</v>
      </c>
      <c r="K269" s="29">
        <f>IF(H269=1,MAX(K$5:K268)+1,K268)</f>
        <v>11</v>
      </c>
      <c r="L269" s="24" t="str">
        <f>IF(K269=N$5,ROW()-ROW(L$5),"")</f>
        <v/>
      </c>
      <c r="M269" s="24" t="str">
        <f>IF(K269=N$5,IF(J269=1,1,M268+1),"")</f>
        <v/>
      </c>
      <c r="N269" s="33" t="str">
        <f>IF(K269=1,INDEX($C$6:$C$330,MATCH(J269,$M$6:$M$330,0),1),"")</f>
        <v/>
      </c>
      <c r="O269" s="4"/>
      <c r="P269" s="25">
        <v>4049.5</v>
      </c>
      <c r="Q269" s="28" t="s">
        <v>280</v>
      </c>
      <c r="R269" s="27">
        <v>35.42978239</v>
      </c>
      <c r="S269" s="36">
        <f>ABS(R269-C269)</f>
        <v>1.49283784</v>
      </c>
      <c r="T269" s="10"/>
      <c r="U269" s="29">
        <f>(P269-MIN($P$6:$P$330))/$U$5</f>
        <v>13.233333333333333</v>
      </c>
      <c r="V269" s="29">
        <f t="shared" si="27"/>
        <v>264</v>
      </c>
      <c r="W269" s="24">
        <f>IF(U269=0,MAX(W$5:W268)+1,0)</f>
        <v>0</v>
      </c>
      <c r="X269" s="24">
        <f t="shared" si="28"/>
        <v>11</v>
      </c>
      <c r="Y269" s="31" t="str">
        <f>IF(ROW()-$Y$5&lt;=$X$5,ROW()-$Y$5,"")</f>
        <v/>
      </c>
      <c r="Z269" s="31"/>
      <c r="AA269" s="31"/>
      <c r="AB269" s="31"/>
      <c r="AC269" s="31"/>
      <c r="AD269" s="1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25">
      <c r="A270" s="1"/>
      <c r="B270" s="30" t="s">
        <v>294</v>
      </c>
      <c r="C270" s="27">
        <v>34.035642320000001</v>
      </c>
      <c r="D270" s="8">
        <v>1</v>
      </c>
      <c r="E270" s="16" t="s">
        <v>279</v>
      </c>
      <c r="F270" s="3" t="s">
        <v>360</v>
      </c>
      <c r="G270" s="9">
        <f>P270+$G$4</f>
        <v>43525.5</v>
      </c>
      <c r="H270" s="9">
        <f t="shared" si="25"/>
        <v>425</v>
      </c>
      <c r="I270" s="34">
        <f t="shared" si="24"/>
        <v>43525.5</v>
      </c>
      <c r="J270" s="29">
        <f t="shared" si="26"/>
        <v>15</v>
      </c>
      <c r="K270" s="29">
        <f>IF(H270=1,MAX(K$5:K269)+1,K269)</f>
        <v>11</v>
      </c>
      <c r="L270" s="24" t="str">
        <f>IF(K270=N$5,ROW()-ROW(L$5),"")</f>
        <v/>
      </c>
      <c r="M270" s="24" t="str">
        <f>IF(K270=N$5,IF(J270=1,1,M269+1),"")</f>
        <v/>
      </c>
      <c r="N270" s="33" t="str">
        <f>IF(K270=1,INDEX($C$6:$C$330,MATCH(J270,$M$6:$M$330,0),1),"")</f>
        <v/>
      </c>
      <c r="O270" s="4"/>
      <c r="P270" s="25">
        <v>4077.5</v>
      </c>
      <c r="Q270" s="28" t="s">
        <v>280</v>
      </c>
      <c r="R270" s="27">
        <v>35.520900060000002</v>
      </c>
      <c r="S270" s="36">
        <f>ABS(R270-C270)</f>
        <v>1.4852577400000015</v>
      </c>
      <c r="T270" s="10"/>
      <c r="U270" s="29">
        <f>(P270-MIN($P$6:$P$330))/$U$5</f>
        <v>14.166666666666666</v>
      </c>
      <c r="V270" s="29">
        <f t="shared" si="27"/>
        <v>265</v>
      </c>
      <c r="W270" s="24">
        <f>IF(U270=0,MAX(W$5:W269)+1,0)</f>
        <v>0</v>
      </c>
      <c r="X270" s="24">
        <f t="shared" si="28"/>
        <v>11</v>
      </c>
      <c r="Y270" s="31" t="str">
        <f>IF(ROW()-$Y$5&lt;=$X$5,ROW()-$Y$5,"")</f>
        <v/>
      </c>
      <c r="Z270" s="31"/>
      <c r="AA270" s="31"/>
      <c r="AB270" s="31"/>
      <c r="AC270" s="31"/>
      <c r="AD270" s="1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25">
      <c r="A271" s="1"/>
      <c r="B271" s="30" t="s">
        <v>295</v>
      </c>
      <c r="C271" s="27">
        <v>34.176983049999997</v>
      </c>
      <c r="D271" s="8">
        <v>1</v>
      </c>
      <c r="E271" s="16" t="s">
        <v>279</v>
      </c>
      <c r="F271" s="3" t="s">
        <v>360</v>
      </c>
      <c r="G271" s="9">
        <f>P271+$G$4</f>
        <v>43556.5</v>
      </c>
      <c r="H271" s="9">
        <f t="shared" si="25"/>
        <v>456</v>
      </c>
      <c r="I271" s="34">
        <f t="shared" si="24"/>
        <v>43556.5</v>
      </c>
      <c r="J271" s="29">
        <f t="shared" si="26"/>
        <v>16</v>
      </c>
      <c r="K271" s="29">
        <f>IF(H271=1,MAX(K$5:K270)+1,K270)</f>
        <v>11</v>
      </c>
      <c r="L271" s="24" t="str">
        <f>IF(K271=N$5,ROW()-ROW(L$5),"")</f>
        <v/>
      </c>
      <c r="M271" s="24" t="str">
        <f>IF(K271=N$5,IF(J271=1,1,M270+1),"")</f>
        <v/>
      </c>
      <c r="N271" s="33" t="str">
        <f>IF(K271=1,INDEX($C$6:$C$330,MATCH(J271,$M$6:$M$330,0),1),"")</f>
        <v/>
      </c>
      <c r="O271" s="4"/>
      <c r="P271" s="25">
        <v>4108.5</v>
      </c>
      <c r="Q271" s="28" t="s">
        <v>280</v>
      </c>
      <c r="R271" s="27">
        <v>35.619584089999996</v>
      </c>
      <c r="S271" s="36">
        <f>ABS(R271-C271)</f>
        <v>1.4426010399999996</v>
      </c>
      <c r="T271" s="10"/>
      <c r="U271" s="29">
        <f>(P271-MIN($P$6:$P$330))/$U$5</f>
        <v>15.2</v>
      </c>
      <c r="V271" s="29">
        <f t="shared" si="27"/>
        <v>266</v>
      </c>
      <c r="W271" s="24">
        <f>IF(U271=0,MAX(W$5:W270)+1,0)</f>
        <v>0</v>
      </c>
      <c r="X271" s="24">
        <f t="shared" si="28"/>
        <v>11</v>
      </c>
      <c r="Y271" s="31" t="str">
        <f>IF(ROW()-$Y$5&lt;=$X$5,ROW()-$Y$5,"")</f>
        <v/>
      </c>
      <c r="Z271" s="31"/>
      <c r="AA271" s="31"/>
      <c r="AB271" s="31"/>
      <c r="AC271" s="31"/>
      <c r="AD271" s="1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25">
      <c r="A272" s="1"/>
      <c r="B272" s="30" t="s">
        <v>296</v>
      </c>
      <c r="C272" s="27">
        <v>34.29564543</v>
      </c>
      <c r="D272" s="8">
        <v>1</v>
      </c>
      <c r="E272" s="16" t="s">
        <v>279</v>
      </c>
      <c r="F272" s="3" t="s">
        <v>360</v>
      </c>
      <c r="G272" s="9">
        <f>P272+$G$4</f>
        <v>43586.5</v>
      </c>
      <c r="H272" s="9">
        <f t="shared" si="25"/>
        <v>486</v>
      </c>
      <c r="I272" s="34">
        <f t="shared" si="24"/>
        <v>43586.5</v>
      </c>
      <c r="J272" s="29">
        <f t="shared" si="26"/>
        <v>17</v>
      </c>
      <c r="K272" s="29">
        <f>IF(H272=1,MAX(K$5:K271)+1,K271)</f>
        <v>11</v>
      </c>
      <c r="L272" s="24" t="str">
        <f>IF(K272=N$5,ROW()-ROW(L$5),"")</f>
        <v/>
      </c>
      <c r="M272" s="24" t="str">
        <f>IF(K272=N$5,IF(J272=1,1,M271+1),"")</f>
        <v/>
      </c>
      <c r="N272" s="33" t="str">
        <f>IF(K272=1,INDEX($C$6:$C$330,MATCH(J272,$M$6:$M$330,0),1),"")</f>
        <v/>
      </c>
      <c r="O272" s="4"/>
      <c r="P272" s="25">
        <v>4138.5</v>
      </c>
      <c r="Q272" s="28" t="s">
        <v>280</v>
      </c>
      <c r="R272" s="27">
        <v>35.72030505</v>
      </c>
      <c r="S272" s="36">
        <f>ABS(R272-C272)</f>
        <v>1.4246596199999999</v>
      </c>
      <c r="T272" s="10"/>
      <c r="U272" s="29">
        <f>(P272-MIN($P$6:$P$330))/$U$5</f>
        <v>16.2</v>
      </c>
      <c r="V272" s="29">
        <f t="shared" si="27"/>
        <v>267</v>
      </c>
      <c r="W272" s="24">
        <f>IF(U272=0,MAX(W$5:W271)+1,0)</f>
        <v>0</v>
      </c>
      <c r="X272" s="24">
        <f t="shared" si="28"/>
        <v>11</v>
      </c>
      <c r="Y272" s="31" t="str">
        <f>IF(ROW()-$Y$5&lt;=$X$5,ROW()-$Y$5,"")</f>
        <v/>
      </c>
      <c r="Z272" s="31"/>
      <c r="AA272" s="31"/>
      <c r="AB272" s="31"/>
      <c r="AC272" s="31"/>
      <c r="AD272" s="1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25">
      <c r="A273" s="1"/>
      <c r="B273" s="30" t="s">
        <v>297</v>
      </c>
      <c r="C273" s="27">
        <v>34.353976500000002</v>
      </c>
      <c r="D273" s="8">
        <v>1</v>
      </c>
      <c r="E273" s="16" t="s">
        <v>279</v>
      </c>
      <c r="F273" s="3" t="s">
        <v>360</v>
      </c>
      <c r="G273" s="9">
        <f>P273+$G$4</f>
        <v>43617.5</v>
      </c>
      <c r="H273" s="9">
        <f t="shared" si="25"/>
        <v>517</v>
      </c>
      <c r="I273" s="34">
        <f t="shared" si="24"/>
        <v>43617.5</v>
      </c>
      <c r="J273" s="29">
        <f t="shared" si="26"/>
        <v>18</v>
      </c>
      <c r="K273" s="29">
        <f>IF(H273=1,MAX(K$5:K272)+1,K272)</f>
        <v>11</v>
      </c>
      <c r="L273" s="24" t="str">
        <f>IF(K273=N$5,ROW()-ROW(L$5),"")</f>
        <v/>
      </c>
      <c r="M273" s="24" t="str">
        <f>IF(K273=N$5,IF(J273=1,1,M272+1),"")</f>
        <v/>
      </c>
      <c r="N273" s="33" t="str">
        <f>IF(K273=1,INDEX($C$6:$C$330,MATCH(J273,$M$6:$M$330,0),1),"")</f>
        <v/>
      </c>
      <c r="O273" s="4"/>
      <c r="P273" s="25">
        <v>4169.5</v>
      </c>
      <c r="Q273" s="28" t="s">
        <v>280</v>
      </c>
      <c r="R273" s="27">
        <v>35.820129399999999</v>
      </c>
      <c r="S273" s="36">
        <f>ABS(R273-C273)</f>
        <v>1.4661528999999973</v>
      </c>
      <c r="T273" s="10"/>
      <c r="U273" s="29">
        <f>(P273-MIN($P$6:$P$330))/$U$5</f>
        <v>17.233333333333334</v>
      </c>
      <c r="V273" s="29">
        <f t="shared" si="27"/>
        <v>268</v>
      </c>
      <c r="W273" s="24">
        <f>IF(U273=0,MAX(W$5:W272)+1,0)</f>
        <v>0</v>
      </c>
      <c r="X273" s="24">
        <f t="shared" si="28"/>
        <v>11</v>
      </c>
      <c r="Y273" s="31" t="str">
        <f>IF(ROW()-$Y$5&lt;=$X$5,ROW()-$Y$5,"")</f>
        <v/>
      </c>
      <c r="Z273" s="31"/>
      <c r="AA273" s="31"/>
      <c r="AB273" s="31"/>
      <c r="AC273" s="31"/>
      <c r="AD273" s="1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25">
      <c r="A274" s="1"/>
      <c r="B274" s="30" t="s">
        <v>298</v>
      </c>
      <c r="C274" s="27">
        <v>34.322347219999997</v>
      </c>
      <c r="D274" s="8">
        <v>1</v>
      </c>
      <c r="E274" s="16" t="s">
        <v>279</v>
      </c>
      <c r="F274" s="3" t="s">
        <v>360</v>
      </c>
      <c r="G274" s="9">
        <f>P274+$G$4</f>
        <v>43647.5</v>
      </c>
      <c r="H274" s="9">
        <f t="shared" si="25"/>
        <v>547</v>
      </c>
      <c r="I274" s="34">
        <f t="shared" si="24"/>
        <v>43647.5</v>
      </c>
      <c r="J274" s="29">
        <f t="shared" si="26"/>
        <v>19</v>
      </c>
      <c r="K274" s="29">
        <f>IF(H274=1,MAX(K$5:K273)+1,K273)</f>
        <v>11</v>
      </c>
      <c r="L274" s="24" t="str">
        <f>IF(K274=N$5,ROW()-ROW(L$5),"")</f>
        <v/>
      </c>
      <c r="M274" s="24" t="str">
        <f>IF(K274=N$5,IF(J274=1,1,M273+1),"")</f>
        <v/>
      </c>
      <c r="N274" s="33" t="str">
        <f>IF(K274=1,INDEX($C$6:$C$330,MATCH(J274,$M$6:$M$330,0),1),"")</f>
        <v/>
      </c>
      <c r="O274" s="4"/>
      <c r="P274" s="25">
        <v>4199.5</v>
      </c>
      <c r="Q274" s="28" t="s">
        <v>280</v>
      </c>
      <c r="R274" s="27">
        <v>35.901752590000001</v>
      </c>
      <c r="S274" s="36">
        <f>ABS(R274-C274)</f>
        <v>1.5794053700000035</v>
      </c>
      <c r="T274" s="10"/>
      <c r="U274" s="29">
        <f>(P274-MIN($P$6:$P$330))/$U$5</f>
        <v>18.233333333333334</v>
      </c>
      <c r="V274" s="29">
        <f t="shared" si="27"/>
        <v>269</v>
      </c>
      <c r="W274" s="24">
        <f>IF(U274=0,MAX(W$5:W273)+1,0)</f>
        <v>0</v>
      </c>
      <c r="X274" s="24">
        <f t="shared" si="28"/>
        <v>11</v>
      </c>
      <c r="Y274" s="31" t="str">
        <f>IF(ROW()-$Y$5&lt;=$X$5,ROW()-$Y$5,"")</f>
        <v/>
      </c>
      <c r="Z274" s="31"/>
      <c r="AA274" s="31"/>
      <c r="AB274" s="31"/>
      <c r="AC274" s="31"/>
      <c r="AD274" s="1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25">
      <c r="A275" s="1"/>
      <c r="B275" s="30" t="s">
        <v>299</v>
      </c>
      <c r="C275" s="27">
        <v>34.197894740000002</v>
      </c>
      <c r="D275" s="8">
        <v>1</v>
      </c>
      <c r="E275" s="16" t="s">
        <v>279</v>
      </c>
      <c r="F275" s="3" t="s">
        <v>360</v>
      </c>
      <c r="G275" s="9">
        <f>P275+$G$4</f>
        <v>43678.5</v>
      </c>
      <c r="H275" s="9">
        <f t="shared" si="25"/>
        <v>578</v>
      </c>
      <c r="I275" s="34">
        <f t="shared" si="24"/>
        <v>43678.5</v>
      </c>
      <c r="J275" s="29">
        <f t="shared" si="26"/>
        <v>20</v>
      </c>
      <c r="K275" s="29">
        <f>IF(H275=1,MAX(K$5:K274)+1,K274)</f>
        <v>11</v>
      </c>
      <c r="L275" s="24" t="str">
        <f>IF(K275=N$5,ROW()-ROW(L$5),"")</f>
        <v/>
      </c>
      <c r="M275" s="24" t="str">
        <f>IF(K275=N$5,IF(J275=1,1,M274+1),"")</f>
        <v/>
      </c>
      <c r="N275" s="33" t="str">
        <f>IF(K275=1,INDEX($C$6:$C$330,MATCH(J275,$M$6:$M$330,0),1),"")</f>
        <v/>
      </c>
      <c r="O275" s="4"/>
      <c r="P275" s="25">
        <v>4230.5</v>
      </c>
      <c r="Q275" s="28" t="s">
        <v>280</v>
      </c>
      <c r="R275" s="27">
        <v>35.9485624</v>
      </c>
      <c r="S275" s="36">
        <f>ABS(R275-C275)</f>
        <v>1.7506676599999977</v>
      </c>
      <c r="T275" s="10"/>
      <c r="U275" s="29">
        <f>(P275-MIN($P$6:$P$330))/$U$5</f>
        <v>19.266666666666666</v>
      </c>
      <c r="V275" s="29">
        <f t="shared" si="27"/>
        <v>270</v>
      </c>
      <c r="W275" s="24">
        <f>IF(U275=0,MAX(W$5:W274)+1,0)</f>
        <v>0</v>
      </c>
      <c r="X275" s="24">
        <f t="shared" si="28"/>
        <v>11</v>
      </c>
      <c r="Y275" s="31" t="str">
        <f>IF(ROW()-$Y$5&lt;=$X$5,ROW()-$Y$5,"")</f>
        <v/>
      </c>
      <c r="Z275" s="31"/>
      <c r="AA275" s="31"/>
      <c r="AB275" s="31"/>
      <c r="AC275" s="31"/>
      <c r="AD275" s="1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25">
      <c r="A276" s="1"/>
      <c r="B276" s="30" t="s">
        <v>300</v>
      </c>
      <c r="C276" s="27">
        <v>34.008439160000002</v>
      </c>
      <c r="D276" s="8">
        <v>1</v>
      </c>
      <c r="E276" s="16" t="s">
        <v>279</v>
      </c>
      <c r="F276" s="3" t="s">
        <v>360</v>
      </c>
      <c r="G276" s="9">
        <f>P276+$G$4</f>
        <v>43709.5</v>
      </c>
      <c r="H276" s="9">
        <f t="shared" si="25"/>
        <v>609</v>
      </c>
      <c r="I276" s="34">
        <f t="shared" si="24"/>
        <v>43709.5</v>
      </c>
      <c r="J276" s="29">
        <f t="shared" si="26"/>
        <v>21</v>
      </c>
      <c r="K276" s="29">
        <f>IF(H276=1,MAX(K$5:K275)+1,K275)</f>
        <v>11</v>
      </c>
      <c r="L276" s="24" t="str">
        <f>IF(K276=N$5,ROW()-ROW(L$5),"")</f>
        <v/>
      </c>
      <c r="M276" s="24" t="str">
        <f>IF(K276=N$5,IF(J276=1,1,M275+1),"")</f>
        <v/>
      </c>
      <c r="N276" s="33" t="str">
        <f>IF(K276=1,INDEX($C$6:$C$330,MATCH(J276,$M$6:$M$330,0),1),"")</f>
        <v/>
      </c>
      <c r="O276" s="4"/>
      <c r="P276" s="25">
        <v>4261.5</v>
      </c>
      <c r="Q276" s="28" t="s">
        <v>280</v>
      </c>
      <c r="R276" s="27">
        <v>35.84050912</v>
      </c>
      <c r="S276" s="36">
        <f>ABS(R276-C276)</f>
        <v>1.8320699599999983</v>
      </c>
      <c r="T276" s="10"/>
      <c r="U276" s="29">
        <f>(P276-MIN($P$6:$P$330))/$U$5</f>
        <v>20.3</v>
      </c>
      <c r="V276" s="29">
        <f t="shared" si="27"/>
        <v>271</v>
      </c>
      <c r="W276" s="24">
        <f>IF(U276=0,MAX(W$5:W275)+1,0)</f>
        <v>0</v>
      </c>
      <c r="X276" s="24">
        <f t="shared" si="28"/>
        <v>11</v>
      </c>
      <c r="Y276" s="31" t="str">
        <f>IF(ROW()-$Y$5&lt;=$X$5,ROW()-$Y$5,"")</f>
        <v/>
      </c>
      <c r="Z276" s="31"/>
      <c r="AA276" s="31"/>
      <c r="AB276" s="31"/>
      <c r="AC276" s="31"/>
      <c r="AD276" s="1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25">
      <c r="A277" s="1"/>
      <c r="B277" s="30" t="s">
        <v>301</v>
      </c>
      <c r="C277" s="27">
        <v>33.804106480000002</v>
      </c>
      <c r="D277" s="8">
        <v>1</v>
      </c>
      <c r="E277" s="16" t="s">
        <v>279</v>
      </c>
      <c r="F277" s="3" t="s">
        <v>360</v>
      </c>
      <c r="G277" s="9">
        <f>P277+$G$4</f>
        <v>43739.5</v>
      </c>
      <c r="H277" s="9">
        <f t="shared" si="25"/>
        <v>639</v>
      </c>
      <c r="I277" s="34">
        <f t="shared" si="24"/>
        <v>43739.5</v>
      </c>
      <c r="J277" s="29">
        <f t="shared" si="26"/>
        <v>22</v>
      </c>
      <c r="K277" s="29">
        <f>IF(H277=1,MAX(K$5:K276)+1,K276)</f>
        <v>11</v>
      </c>
      <c r="L277" s="24" t="str">
        <f>IF(K277=N$5,ROW()-ROW(L$5),"")</f>
        <v/>
      </c>
      <c r="M277" s="24" t="str">
        <f>IF(K277=N$5,IF(J277=1,1,M276+1),"")</f>
        <v/>
      </c>
      <c r="N277" s="33" t="str">
        <f>IF(K277=1,INDEX($C$6:$C$330,MATCH(J277,$M$6:$M$330,0),1),"")</f>
        <v/>
      </c>
      <c r="O277" s="4"/>
      <c r="P277" s="25">
        <v>4291.5</v>
      </c>
      <c r="Q277" s="28" t="s">
        <v>280</v>
      </c>
      <c r="R277" s="27">
        <v>35.54424393</v>
      </c>
      <c r="S277" s="36">
        <f>ABS(R277-C277)</f>
        <v>1.7401374499999989</v>
      </c>
      <c r="T277" s="10"/>
      <c r="U277" s="29">
        <f>(P277-MIN($P$6:$P$330))/$U$5</f>
        <v>21.3</v>
      </c>
      <c r="V277" s="29">
        <f t="shared" si="27"/>
        <v>272</v>
      </c>
      <c r="W277" s="24">
        <f>IF(U277=0,MAX(W$5:W276)+1,0)</f>
        <v>0</v>
      </c>
      <c r="X277" s="24">
        <f t="shared" si="28"/>
        <v>11</v>
      </c>
      <c r="Y277" s="31" t="str">
        <f>IF(ROW()-$Y$5&lt;=$X$5,ROW()-$Y$5,"")</f>
        <v/>
      </c>
      <c r="Z277" s="31"/>
      <c r="AA277" s="31"/>
      <c r="AB277" s="31"/>
      <c r="AC277" s="31"/>
      <c r="AD277" s="1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25">
      <c r="A278" s="1"/>
      <c r="B278" s="30" t="s">
        <v>302</v>
      </c>
      <c r="C278" s="27">
        <v>33.623306700000001</v>
      </c>
      <c r="D278" s="8">
        <v>1</v>
      </c>
      <c r="E278" s="16" t="s">
        <v>279</v>
      </c>
      <c r="F278" s="3" t="s">
        <v>360</v>
      </c>
      <c r="G278" s="9">
        <f>P278+$G$4</f>
        <v>43770.5</v>
      </c>
      <c r="H278" s="9">
        <f t="shared" si="25"/>
        <v>670</v>
      </c>
      <c r="I278" s="34">
        <f t="shared" si="24"/>
        <v>43770.5</v>
      </c>
      <c r="J278" s="29">
        <f t="shared" si="26"/>
        <v>23</v>
      </c>
      <c r="K278" s="29">
        <f>IF(H278=1,MAX(K$5:K277)+1,K277)</f>
        <v>11</v>
      </c>
      <c r="L278" s="24" t="str">
        <f>IF(K278=N$5,ROW()-ROW(L$5),"")</f>
        <v/>
      </c>
      <c r="M278" s="24" t="str">
        <f>IF(K278=N$5,IF(J278=1,1,M277+1),"")</f>
        <v/>
      </c>
      <c r="N278" s="33" t="str">
        <f>IF(K278=1,INDEX($C$6:$C$330,MATCH(J278,$M$6:$M$330,0),1),"")</f>
        <v/>
      </c>
      <c r="O278" s="4"/>
      <c r="P278" s="25">
        <v>4322.5</v>
      </c>
      <c r="Q278" s="28" t="s">
        <v>280</v>
      </c>
      <c r="R278" s="27">
        <v>35.164951070000001</v>
      </c>
      <c r="S278" s="36">
        <f>ABS(R278-C278)</f>
        <v>1.5416443700000002</v>
      </c>
      <c r="T278" s="10"/>
      <c r="U278" s="29">
        <f>(P278-MIN($P$6:$P$330))/$U$5</f>
        <v>22.333333333333332</v>
      </c>
      <c r="V278" s="29">
        <f t="shared" si="27"/>
        <v>273</v>
      </c>
      <c r="W278" s="24">
        <f>IF(U278=0,MAX(W$5:W277)+1,0)</f>
        <v>0</v>
      </c>
      <c r="X278" s="24">
        <f t="shared" si="28"/>
        <v>11</v>
      </c>
      <c r="Y278" s="31" t="str">
        <f>IF(ROW()-$Y$5&lt;=$X$5,ROW()-$Y$5,"")</f>
        <v/>
      </c>
      <c r="Z278" s="31"/>
      <c r="AA278" s="31"/>
      <c r="AB278" s="31"/>
      <c r="AC278" s="31"/>
      <c r="AD278" s="1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25">
      <c r="A279" s="1"/>
      <c r="B279" s="30" t="s">
        <v>303</v>
      </c>
      <c r="C279" s="27">
        <v>33.51954482</v>
      </c>
      <c r="D279" s="8">
        <v>1</v>
      </c>
      <c r="E279" s="16" t="s">
        <v>279</v>
      </c>
      <c r="F279" s="3" t="s">
        <v>360</v>
      </c>
      <c r="G279" s="9">
        <f>P279+$G$4</f>
        <v>43800.5</v>
      </c>
      <c r="H279" s="9">
        <f t="shared" si="25"/>
        <v>700</v>
      </c>
      <c r="I279" s="34">
        <f t="shared" si="24"/>
        <v>43800.5</v>
      </c>
      <c r="J279" s="29">
        <f t="shared" si="26"/>
        <v>24</v>
      </c>
      <c r="K279" s="29">
        <f>IF(H279=1,MAX(K$5:K278)+1,K278)</f>
        <v>11</v>
      </c>
      <c r="L279" s="24" t="str">
        <f>IF(K279=N$5,ROW()-ROW(L$5),"")</f>
        <v/>
      </c>
      <c r="M279" s="24" t="str">
        <f>IF(K279=N$5,IF(J279=1,1,M278+1),"")</f>
        <v/>
      </c>
      <c r="N279" s="33" t="str">
        <f>IF(K279=1,INDEX($C$6:$C$330,MATCH(J279,$M$6:$M$330,0),1),"")</f>
        <v/>
      </c>
      <c r="O279" s="4"/>
      <c r="P279" s="25">
        <v>4352.5</v>
      </c>
      <c r="Q279" s="28" t="s">
        <v>280</v>
      </c>
      <c r="R279" s="27">
        <v>34.908248929999999</v>
      </c>
      <c r="S279" s="36">
        <f>ABS(R279-C279)</f>
        <v>1.388704109999999</v>
      </c>
      <c r="T279" s="10"/>
      <c r="U279" s="29">
        <f>(P279-MIN($P$6:$P$330))/$U$5</f>
        <v>23.333333333333332</v>
      </c>
      <c r="V279" s="29">
        <f t="shared" si="27"/>
        <v>274</v>
      </c>
      <c r="W279" s="24">
        <f>IF(U279=0,MAX(W$5:W278)+1,0)</f>
        <v>0</v>
      </c>
      <c r="X279" s="24">
        <f t="shared" si="28"/>
        <v>11</v>
      </c>
      <c r="Y279" s="31" t="str">
        <f>IF(ROW()-$Y$5&lt;=$X$5,ROW()-$Y$5,"")</f>
        <v/>
      </c>
      <c r="Z279" s="31"/>
      <c r="AA279" s="31"/>
      <c r="AB279" s="31"/>
      <c r="AC279" s="31"/>
      <c r="AD279" s="1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25">
      <c r="A280" s="1"/>
      <c r="B280" s="30" t="s">
        <v>304</v>
      </c>
      <c r="C280" s="27">
        <v>33.551203800000003</v>
      </c>
      <c r="D280" s="8">
        <v>1</v>
      </c>
      <c r="E280" s="16" t="s">
        <v>279</v>
      </c>
      <c r="F280" s="3" t="s">
        <v>360</v>
      </c>
      <c r="G280" s="9">
        <f>P280+$G$4</f>
        <v>43831.5</v>
      </c>
      <c r="H280" s="9">
        <f t="shared" si="25"/>
        <v>731</v>
      </c>
      <c r="I280" s="34">
        <f t="shared" si="24"/>
        <v>43831.5</v>
      </c>
      <c r="J280" s="29">
        <f t="shared" si="26"/>
        <v>25</v>
      </c>
      <c r="K280" s="29">
        <f>IF(H280=1,MAX(K$5:K279)+1,K279)</f>
        <v>11</v>
      </c>
      <c r="L280" s="24" t="str">
        <f>IF(K280=N$5,ROW()-ROW(L$5),"")</f>
        <v/>
      </c>
      <c r="M280" s="24" t="str">
        <f>IF(K280=N$5,IF(J280=1,1,M279+1),"")</f>
        <v/>
      </c>
      <c r="N280" s="33" t="str">
        <f>IF(K280=1,INDEX($C$6:$C$330,MATCH(J280,$M$6:$M$330,0),1),"")</f>
        <v/>
      </c>
      <c r="O280" s="4"/>
      <c r="P280" s="25">
        <v>4383.5</v>
      </c>
      <c r="Q280" s="28" t="s">
        <v>280</v>
      </c>
      <c r="R280" s="27">
        <v>34.712209970000004</v>
      </c>
      <c r="S280" s="36">
        <f>ABS(R280-C280)</f>
        <v>1.1610061700000003</v>
      </c>
      <c r="T280" s="10"/>
      <c r="U280" s="29">
        <f>(P280-MIN($P$6:$P$330))/$U$5</f>
        <v>24.366666666666667</v>
      </c>
      <c r="V280" s="29">
        <f t="shared" si="27"/>
        <v>275</v>
      </c>
      <c r="W280" s="24">
        <f>IF(U280=0,MAX(W$5:W279)+1,0)</f>
        <v>0</v>
      </c>
      <c r="X280" s="24">
        <f t="shared" si="28"/>
        <v>11</v>
      </c>
      <c r="Y280" s="31" t="str">
        <f>IF(ROW()-$Y$5&lt;=$X$5,ROW()-$Y$5,"")</f>
        <v/>
      </c>
      <c r="Z280" s="31"/>
      <c r="AA280" s="31"/>
      <c r="AB280" s="31"/>
      <c r="AC280" s="31"/>
      <c r="AD280" s="1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25">
      <c r="A281" s="1"/>
      <c r="B281" s="30" t="s">
        <v>305</v>
      </c>
      <c r="C281" s="27">
        <v>34.341888969999999</v>
      </c>
      <c r="D281" s="8">
        <v>1</v>
      </c>
      <c r="E281" s="16" t="s">
        <v>306</v>
      </c>
      <c r="F281" s="3" t="s">
        <v>360</v>
      </c>
      <c r="G281" s="9">
        <f>P281+$G$4</f>
        <v>43100.5</v>
      </c>
      <c r="H281" s="9">
        <f t="shared" si="25"/>
        <v>1</v>
      </c>
      <c r="I281" s="34">
        <f t="shared" si="24"/>
        <v>43100.5</v>
      </c>
      <c r="J281" s="29">
        <f t="shared" si="26"/>
        <v>1</v>
      </c>
      <c r="K281" s="29">
        <f>IF(H281=1,MAX(K$5:K280)+1,K280)</f>
        <v>12</v>
      </c>
      <c r="L281" s="24" t="str">
        <f>IF(K281=N$5,ROW()-ROW(L$5),"")</f>
        <v/>
      </c>
      <c r="M281" s="24" t="str">
        <f>IF(K281=N$5,IF(J281=1,1,M280+1),"")</f>
        <v/>
      </c>
      <c r="N281" s="33" t="str">
        <f>IF(K281=1,INDEX($C$6:$C$330,MATCH(J281,$M$6:$M$330,0),1),"")</f>
        <v/>
      </c>
      <c r="O281" s="4"/>
      <c r="P281" s="25">
        <v>3652.5</v>
      </c>
      <c r="Q281" s="28" t="s">
        <v>307</v>
      </c>
      <c r="R281" s="27">
        <v>35.389700679999997</v>
      </c>
      <c r="S281" s="36">
        <f>ABS(R281-C281)</f>
        <v>1.0478117099999977</v>
      </c>
      <c r="T281" s="10"/>
      <c r="U281" s="29">
        <f>(P281-MIN($P$6:$P$330))/$U$5</f>
        <v>0</v>
      </c>
      <c r="V281" s="29">
        <f t="shared" si="27"/>
        <v>276</v>
      </c>
      <c r="W281" s="24">
        <f>IF(U281=0,MAX(W$5:W280)+1,0)</f>
        <v>12</v>
      </c>
      <c r="X281" s="24">
        <f t="shared" si="28"/>
        <v>12</v>
      </c>
      <c r="Y281" s="31" t="str">
        <f>IF(ROW()-$Y$5&lt;=$X$5,ROW()-$Y$5,"")</f>
        <v/>
      </c>
      <c r="Z281" s="31"/>
      <c r="AA281" s="31"/>
      <c r="AB281" s="31"/>
      <c r="AC281" s="31"/>
      <c r="AD281" s="1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25">
      <c r="A282" s="1"/>
      <c r="B282" s="30" t="s">
        <v>308</v>
      </c>
      <c r="C282" s="27">
        <v>34.285080309999998</v>
      </c>
      <c r="D282" s="8">
        <v>1</v>
      </c>
      <c r="E282" s="16" t="s">
        <v>306</v>
      </c>
      <c r="F282" s="3" t="s">
        <v>360</v>
      </c>
      <c r="G282" s="9">
        <f>P282+$G$4</f>
        <v>43131.5</v>
      </c>
      <c r="H282" s="9">
        <f t="shared" si="25"/>
        <v>31</v>
      </c>
      <c r="I282" s="34">
        <f t="shared" si="24"/>
        <v>43131.5</v>
      </c>
      <c r="J282" s="29">
        <f t="shared" si="26"/>
        <v>2</v>
      </c>
      <c r="K282" s="29">
        <f>IF(H282=1,MAX(K$5:K281)+1,K281)</f>
        <v>12</v>
      </c>
      <c r="L282" s="24" t="str">
        <f>IF(K282=N$5,ROW()-ROW(L$5),"")</f>
        <v/>
      </c>
      <c r="M282" s="24" t="str">
        <f>IF(K282=N$5,IF(J282=1,1,M281+1),"")</f>
        <v/>
      </c>
      <c r="N282" s="33" t="str">
        <f>IF(K282=1,INDEX($C$6:$C$330,MATCH(J282,$M$6:$M$330,0),1),"")</f>
        <v/>
      </c>
      <c r="O282" s="4"/>
      <c r="P282" s="25">
        <v>3683.5</v>
      </c>
      <c r="Q282" s="28" t="s">
        <v>307</v>
      </c>
      <c r="R282" s="27">
        <v>35.19251818</v>
      </c>
      <c r="S282" s="36">
        <f>ABS(R282-C282)</f>
        <v>0.90743787000000253</v>
      </c>
      <c r="T282" s="10"/>
      <c r="U282" s="29">
        <f>(P282-MIN($P$6:$P$330))/$U$5</f>
        <v>1.0333333333333334</v>
      </c>
      <c r="V282" s="29">
        <f t="shared" si="27"/>
        <v>277</v>
      </c>
      <c r="W282" s="24">
        <f>IF(U282=0,MAX(W$5:W281)+1,0)</f>
        <v>0</v>
      </c>
      <c r="X282" s="24">
        <f t="shared" si="28"/>
        <v>12</v>
      </c>
      <c r="Y282" s="31" t="str">
        <f>IF(ROW()-$Y$5&lt;=$X$5,ROW()-$Y$5,"")</f>
        <v/>
      </c>
      <c r="Z282" s="31"/>
      <c r="AA282" s="31"/>
      <c r="AB282" s="31"/>
      <c r="AC282" s="31"/>
      <c r="AD282" s="1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25">
      <c r="A283" s="1"/>
      <c r="B283" s="30" t="s">
        <v>309</v>
      </c>
      <c r="C283" s="27">
        <v>34.328379730000002</v>
      </c>
      <c r="D283" s="8">
        <v>1</v>
      </c>
      <c r="E283" s="16" t="s">
        <v>306</v>
      </c>
      <c r="F283" s="3" t="s">
        <v>360</v>
      </c>
      <c r="G283" s="9">
        <f>P283+$G$4</f>
        <v>43160.5</v>
      </c>
      <c r="H283" s="9">
        <f t="shared" si="25"/>
        <v>60</v>
      </c>
      <c r="I283" s="34">
        <f t="shared" si="24"/>
        <v>43160.5</v>
      </c>
      <c r="J283" s="29">
        <f t="shared" si="26"/>
        <v>3</v>
      </c>
      <c r="K283" s="29">
        <f>IF(H283=1,MAX(K$5:K282)+1,K282)</f>
        <v>12</v>
      </c>
      <c r="L283" s="24" t="str">
        <f>IF(K283=N$5,ROW()-ROW(L$5),"")</f>
        <v/>
      </c>
      <c r="M283" s="24" t="str">
        <f>IF(K283=N$5,IF(J283=1,1,M282+1),"")</f>
        <v/>
      </c>
      <c r="N283" s="33" t="str">
        <f>IF(K283=1,INDEX($C$6:$C$330,MATCH(J283,$M$6:$M$330,0),1),"")</f>
        <v/>
      </c>
      <c r="O283" s="4"/>
      <c r="P283" s="25">
        <v>3712.5</v>
      </c>
      <c r="Q283" s="28" t="s">
        <v>307</v>
      </c>
      <c r="R283" s="27">
        <v>35.190974539999999</v>
      </c>
      <c r="S283" s="36">
        <f>ABS(R283-C283)</f>
        <v>0.86259480999999738</v>
      </c>
      <c r="T283" s="10"/>
      <c r="U283" s="29">
        <f>(P283-MIN($P$6:$P$330))/$U$5</f>
        <v>2</v>
      </c>
      <c r="V283" s="29">
        <f t="shared" si="27"/>
        <v>278</v>
      </c>
      <c r="W283" s="24">
        <f>IF(U283=0,MAX(W$5:W282)+1,0)</f>
        <v>0</v>
      </c>
      <c r="X283" s="24">
        <f t="shared" si="28"/>
        <v>12</v>
      </c>
      <c r="Y283" s="31" t="str">
        <f>IF(ROW()-$Y$5&lt;=$X$5,ROW()-$Y$5,"")</f>
        <v/>
      </c>
      <c r="Z283" s="31"/>
      <c r="AA283" s="31"/>
      <c r="AB283" s="31"/>
      <c r="AC283" s="31"/>
      <c r="AD283" s="1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25">
      <c r="A284" s="1"/>
      <c r="B284" s="30" t="s">
        <v>310</v>
      </c>
      <c r="C284" s="27">
        <v>34.416087519999998</v>
      </c>
      <c r="D284" s="8">
        <v>1</v>
      </c>
      <c r="E284" s="16" t="s">
        <v>306</v>
      </c>
      <c r="F284" s="3" t="s">
        <v>360</v>
      </c>
      <c r="G284" s="9">
        <f>P284+$G$4</f>
        <v>43191.5</v>
      </c>
      <c r="H284" s="9">
        <f t="shared" si="25"/>
        <v>91</v>
      </c>
      <c r="I284" s="34">
        <f t="shared" si="24"/>
        <v>43191.5</v>
      </c>
      <c r="J284" s="29">
        <f t="shared" si="26"/>
        <v>4</v>
      </c>
      <c r="K284" s="29">
        <f>IF(H284=1,MAX(K$5:K283)+1,K283)</f>
        <v>12</v>
      </c>
      <c r="L284" s="24" t="str">
        <f>IF(K284=N$5,ROW()-ROW(L$5),"")</f>
        <v/>
      </c>
      <c r="M284" s="24" t="str">
        <f>IF(K284=N$5,IF(J284=1,1,M283+1),"")</f>
        <v/>
      </c>
      <c r="N284" s="33" t="str">
        <f>IF(K284=1,INDEX($C$6:$C$330,MATCH(J284,$M$6:$M$330,0),1),"")</f>
        <v/>
      </c>
      <c r="O284" s="4"/>
      <c r="P284" s="25">
        <v>3743.5</v>
      </c>
      <c r="Q284" s="28" t="s">
        <v>307</v>
      </c>
      <c r="R284" s="27">
        <v>35.208513330000002</v>
      </c>
      <c r="S284" s="36">
        <f>ABS(R284-C284)</f>
        <v>0.79242581000000456</v>
      </c>
      <c r="T284" s="10"/>
      <c r="U284" s="29">
        <f>(P284-MIN($P$6:$P$330))/$U$5</f>
        <v>3.0333333333333332</v>
      </c>
      <c r="V284" s="29">
        <f t="shared" si="27"/>
        <v>279</v>
      </c>
      <c r="W284" s="24">
        <f>IF(U284=0,MAX(W$5:W283)+1,0)</f>
        <v>0</v>
      </c>
      <c r="X284" s="24">
        <f t="shared" si="28"/>
        <v>12</v>
      </c>
      <c r="Y284" s="31" t="str">
        <f>IF(ROW()-$Y$5&lt;=$X$5,ROW()-$Y$5,"")</f>
        <v/>
      </c>
      <c r="Z284" s="31"/>
      <c r="AA284" s="31"/>
      <c r="AB284" s="31"/>
      <c r="AC284" s="31"/>
      <c r="AD284" s="1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25">
      <c r="A285" s="1"/>
      <c r="B285" s="30" t="s">
        <v>311</v>
      </c>
      <c r="C285" s="27">
        <v>34.490486429999997</v>
      </c>
      <c r="D285" s="8">
        <v>1</v>
      </c>
      <c r="E285" s="16" t="s">
        <v>306</v>
      </c>
      <c r="F285" s="3" t="s">
        <v>360</v>
      </c>
      <c r="G285" s="9">
        <f>P285+$G$4</f>
        <v>43221.5</v>
      </c>
      <c r="H285" s="9">
        <f t="shared" si="25"/>
        <v>121</v>
      </c>
      <c r="I285" s="34">
        <f t="shared" si="24"/>
        <v>43221.5</v>
      </c>
      <c r="J285" s="29">
        <f t="shared" si="26"/>
        <v>5</v>
      </c>
      <c r="K285" s="29">
        <f>IF(H285=1,MAX(K$5:K284)+1,K284)</f>
        <v>12</v>
      </c>
      <c r="L285" s="24" t="str">
        <f>IF(K285=N$5,ROW()-ROW(L$5),"")</f>
        <v/>
      </c>
      <c r="M285" s="24" t="str">
        <f>IF(K285=N$5,IF(J285=1,1,M284+1),"")</f>
        <v/>
      </c>
      <c r="N285" s="33" t="str">
        <f>IF(K285=1,INDEX($C$6:$C$330,MATCH(J285,$M$6:$M$330,0),1),"")</f>
        <v/>
      </c>
      <c r="O285" s="4"/>
      <c r="P285" s="25">
        <v>3773.5</v>
      </c>
      <c r="Q285" s="28" t="s">
        <v>307</v>
      </c>
      <c r="R285" s="27">
        <v>35.269397169999998</v>
      </c>
      <c r="S285" s="36">
        <f>ABS(R285-C285)</f>
        <v>0.7789107400000006</v>
      </c>
      <c r="T285" s="10"/>
      <c r="U285" s="29">
        <f>(P285-MIN($P$6:$P$330))/$U$5</f>
        <v>4.0333333333333332</v>
      </c>
      <c r="V285" s="29">
        <f t="shared" si="27"/>
        <v>280</v>
      </c>
      <c r="W285" s="24">
        <f>IF(U285=0,MAX(W$5:W284)+1,0)</f>
        <v>0</v>
      </c>
      <c r="X285" s="24">
        <f t="shared" si="28"/>
        <v>12</v>
      </c>
      <c r="Y285" s="31" t="str">
        <f>IF(ROW()-$Y$5&lt;=$X$5,ROW()-$Y$5,"")</f>
        <v/>
      </c>
      <c r="Z285" s="31"/>
      <c r="AA285" s="31"/>
      <c r="AB285" s="31"/>
      <c r="AC285" s="31"/>
      <c r="AD285" s="1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25">
      <c r="A286" s="1"/>
      <c r="B286" s="30" t="s">
        <v>312</v>
      </c>
      <c r="C286" s="27">
        <v>34.513815729999997</v>
      </c>
      <c r="D286" s="8">
        <v>1</v>
      </c>
      <c r="E286" s="16" t="s">
        <v>306</v>
      </c>
      <c r="F286" s="3" t="s">
        <v>360</v>
      </c>
      <c r="G286" s="9">
        <f>P286+$G$4</f>
        <v>43252.5</v>
      </c>
      <c r="H286" s="9">
        <f t="shared" si="25"/>
        <v>152</v>
      </c>
      <c r="I286" s="34">
        <f t="shared" ref="I286:I330" si="29">G286</f>
        <v>43252.5</v>
      </c>
      <c r="J286" s="29">
        <f t="shared" si="26"/>
        <v>6</v>
      </c>
      <c r="K286" s="29">
        <f>IF(H286=1,MAX(K$5:K285)+1,K285)</f>
        <v>12</v>
      </c>
      <c r="L286" s="24" t="str">
        <f>IF(K286=N$5,ROW()-ROW(L$5),"")</f>
        <v/>
      </c>
      <c r="M286" s="24" t="str">
        <f>IF(K286=N$5,IF(J286=1,1,M285+1),"")</f>
        <v/>
      </c>
      <c r="N286" s="33" t="str">
        <f>IF(K286=1,INDEX($C$6:$C$330,MATCH(J286,$M$6:$M$330,0),1),"")</f>
        <v/>
      </c>
      <c r="O286" s="4"/>
      <c r="P286" s="25">
        <v>3804.5</v>
      </c>
      <c r="Q286" s="28" t="s">
        <v>307</v>
      </c>
      <c r="R286" s="27">
        <v>35.337733270000001</v>
      </c>
      <c r="S286" s="36">
        <f>ABS(R286-C286)</f>
        <v>0.82391754000000361</v>
      </c>
      <c r="T286" s="10"/>
      <c r="U286" s="29">
        <f>(P286-MIN($P$6:$P$330))/$U$5</f>
        <v>5.0666666666666664</v>
      </c>
      <c r="V286" s="29">
        <f t="shared" si="27"/>
        <v>281</v>
      </c>
      <c r="W286" s="24">
        <f>IF(U286=0,MAX(W$5:W285)+1,0)</f>
        <v>0</v>
      </c>
      <c r="X286" s="24">
        <f t="shared" si="28"/>
        <v>12</v>
      </c>
      <c r="Y286" s="31" t="str">
        <f>IF(ROW()-$Y$5&lt;=$X$5,ROW()-$Y$5,"")</f>
        <v/>
      </c>
      <c r="Z286" s="31"/>
      <c r="AA286" s="31"/>
      <c r="AB286" s="31"/>
      <c r="AC286" s="31"/>
      <c r="AD286" s="1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25">
      <c r="A287" s="1"/>
      <c r="B287" s="30" t="s">
        <v>313</v>
      </c>
      <c r="C287" s="27">
        <v>34.462815569999997</v>
      </c>
      <c r="D287" s="8">
        <v>1</v>
      </c>
      <c r="E287" s="16" t="s">
        <v>306</v>
      </c>
      <c r="F287" s="3" t="s">
        <v>360</v>
      </c>
      <c r="G287" s="9">
        <f>P287+$G$4</f>
        <v>43282.5</v>
      </c>
      <c r="H287" s="9">
        <f t="shared" si="25"/>
        <v>182</v>
      </c>
      <c r="I287" s="34">
        <f t="shared" si="29"/>
        <v>43282.5</v>
      </c>
      <c r="J287" s="29">
        <f t="shared" si="26"/>
        <v>7</v>
      </c>
      <c r="K287" s="29">
        <f>IF(H287=1,MAX(K$5:K286)+1,K286)</f>
        <v>12</v>
      </c>
      <c r="L287" s="24" t="str">
        <f>IF(K287=N$5,ROW()-ROW(L$5),"")</f>
        <v/>
      </c>
      <c r="M287" s="24" t="str">
        <f>IF(K287=N$5,IF(J287=1,1,M286+1),"")</f>
        <v/>
      </c>
      <c r="N287" s="33" t="str">
        <f>IF(K287=1,INDEX($C$6:$C$330,MATCH(J287,$M$6:$M$330,0),1),"")</f>
        <v/>
      </c>
      <c r="O287" s="4"/>
      <c r="P287" s="25">
        <v>3834.5</v>
      </c>
      <c r="Q287" s="28" t="s">
        <v>307</v>
      </c>
      <c r="R287" s="27">
        <v>35.290264360000002</v>
      </c>
      <c r="S287" s="36">
        <f>ABS(R287-C287)</f>
        <v>0.82744879000000537</v>
      </c>
      <c r="T287" s="10"/>
      <c r="U287" s="29">
        <f>(P287-MIN($P$6:$P$330))/$U$5</f>
        <v>6.0666666666666664</v>
      </c>
      <c r="V287" s="29">
        <f t="shared" si="27"/>
        <v>282</v>
      </c>
      <c r="W287" s="24">
        <f>IF(U287=0,MAX(W$5:W286)+1,0)</f>
        <v>0</v>
      </c>
      <c r="X287" s="24">
        <f t="shared" si="28"/>
        <v>12</v>
      </c>
      <c r="Y287" s="31" t="str">
        <f>IF(ROW()-$Y$5&lt;=$X$5,ROW()-$Y$5,"")</f>
        <v/>
      </c>
      <c r="Z287" s="31"/>
      <c r="AA287" s="31"/>
      <c r="AB287" s="31"/>
      <c r="AC287" s="31"/>
      <c r="AD287" s="1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25">
      <c r="A288" s="1"/>
      <c r="B288" s="30" t="s">
        <v>314</v>
      </c>
      <c r="C288" s="27">
        <v>34.336011079999999</v>
      </c>
      <c r="D288" s="8">
        <v>1</v>
      </c>
      <c r="E288" s="16" t="s">
        <v>306</v>
      </c>
      <c r="F288" s="3" t="s">
        <v>360</v>
      </c>
      <c r="G288" s="9">
        <f>P288+$G$4</f>
        <v>43313.5</v>
      </c>
      <c r="H288" s="9">
        <f t="shared" si="25"/>
        <v>213</v>
      </c>
      <c r="I288" s="34">
        <f t="shared" si="29"/>
        <v>43313.5</v>
      </c>
      <c r="J288" s="29">
        <f t="shared" si="26"/>
        <v>8</v>
      </c>
      <c r="K288" s="29">
        <f>IF(H288=1,MAX(K$5:K287)+1,K287)</f>
        <v>12</v>
      </c>
      <c r="L288" s="24" t="str">
        <f>IF(K288=N$5,ROW()-ROW(L$5),"")</f>
        <v/>
      </c>
      <c r="M288" s="24" t="str">
        <f>IF(K288=N$5,IF(J288=1,1,M287+1),"")</f>
        <v/>
      </c>
      <c r="N288" s="33" t="str">
        <f>IF(K288=1,INDEX($C$6:$C$330,MATCH(J288,$M$6:$M$330,0),1),"")</f>
        <v/>
      </c>
      <c r="O288" s="4"/>
      <c r="P288" s="25">
        <v>3865.5</v>
      </c>
      <c r="Q288" s="28" t="s">
        <v>307</v>
      </c>
      <c r="R288" s="27">
        <v>35.268434480000003</v>
      </c>
      <c r="S288" s="36">
        <f>ABS(R288-C288)</f>
        <v>0.93242340000000468</v>
      </c>
      <c r="T288" s="10"/>
      <c r="U288" s="29">
        <f>(P288-MIN($P$6:$P$330))/$U$5</f>
        <v>7.1</v>
      </c>
      <c r="V288" s="29">
        <f t="shared" si="27"/>
        <v>283</v>
      </c>
      <c r="W288" s="24">
        <f>IF(U288=0,MAX(W$5:W287)+1,0)</f>
        <v>0</v>
      </c>
      <c r="X288" s="24">
        <f t="shared" si="28"/>
        <v>12</v>
      </c>
      <c r="Y288" s="31" t="str">
        <f>IF(ROW()-$Y$5&lt;=$X$5,ROW()-$Y$5,"")</f>
        <v/>
      </c>
      <c r="Z288" s="31"/>
      <c r="AA288" s="31"/>
      <c r="AB288" s="31"/>
      <c r="AC288" s="31"/>
      <c r="AD288" s="1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25">
      <c r="A289" s="1"/>
      <c r="B289" s="30" t="s">
        <v>315</v>
      </c>
      <c r="C289" s="27">
        <v>34.161864970000003</v>
      </c>
      <c r="D289" s="8">
        <v>1</v>
      </c>
      <c r="E289" s="16" t="s">
        <v>306</v>
      </c>
      <c r="F289" s="3" t="s">
        <v>360</v>
      </c>
      <c r="G289" s="9">
        <f>P289+$G$4</f>
        <v>43344.5</v>
      </c>
      <c r="H289" s="9">
        <f t="shared" si="25"/>
        <v>244</v>
      </c>
      <c r="I289" s="34">
        <f t="shared" si="29"/>
        <v>43344.5</v>
      </c>
      <c r="J289" s="29">
        <f t="shared" si="26"/>
        <v>9</v>
      </c>
      <c r="K289" s="29">
        <f>IF(H289=1,MAX(K$5:K288)+1,K288)</f>
        <v>12</v>
      </c>
      <c r="L289" s="24" t="str">
        <f>IF(K289=N$5,ROW()-ROW(L$5),"")</f>
        <v/>
      </c>
      <c r="M289" s="24" t="str">
        <f>IF(K289=N$5,IF(J289=1,1,M288+1),"")</f>
        <v/>
      </c>
      <c r="N289" s="33" t="str">
        <f>IF(K289=1,INDEX($C$6:$C$330,MATCH(J289,$M$6:$M$330,0),1),"")</f>
        <v/>
      </c>
      <c r="O289" s="4"/>
      <c r="P289" s="25">
        <v>3896.5</v>
      </c>
      <c r="Q289" s="28" t="s">
        <v>307</v>
      </c>
      <c r="R289" s="27">
        <v>35.201492389999999</v>
      </c>
      <c r="S289" s="36">
        <f>ABS(R289-C289)</f>
        <v>1.0396274199999951</v>
      </c>
      <c r="T289" s="10"/>
      <c r="U289" s="29">
        <f>(P289-MIN($P$6:$P$330))/$U$5</f>
        <v>8.1333333333333329</v>
      </c>
      <c r="V289" s="29">
        <f t="shared" si="27"/>
        <v>284</v>
      </c>
      <c r="W289" s="24">
        <f>IF(U289=0,MAX(W$5:W288)+1,0)</f>
        <v>0</v>
      </c>
      <c r="X289" s="24">
        <f t="shared" si="28"/>
        <v>12</v>
      </c>
      <c r="Y289" s="31" t="str">
        <f>IF(ROW()-$Y$5&lt;=$X$5,ROW()-$Y$5,"")</f>
        <v/>
      </c>
      <c r="Z289" s="31"/>
      <c r="AA289" s="31"/>
      <c r="AB289" s="31"/>
      <c r="AC289" s="31"/>
      <c r="AD289" s="1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25">
      <c r="A290" s="1"/>
      <c r="B290" s="30" t="s">
        <v>316</v>
      </c>
      <c r="C290" s="27">
        <v>33.983376610000001</v>
      </c>
      <c r="D290" s="8">
        <v>1</v>
      </c>
      <c r="E290" s="16" t="s">
        <v>306</v>
      </c>
      <c r="F290" s="3" t="s">
        <v>360</v>
      </c>
      <c r="G290" s="9">
        <f>P290+$G$4</f>
        <v>43374.5</v>
      </c>
      <c r="H290" s="9">
        <f t="shared" si="25"/>
        <v>274</v>
      </c>
      <c r="I290" s="34">
        <f t="shared" si="29"/>
        <v>43374.5</v>
      </c>
      <c r="J290" s="29">
        <f t="shared" si="26"/>
        <v>10</v>
      </c>
      <c r="K290" s="29">
        <f>IF(H290=1,MAX(K$5:K289)+1,K289)</f>
        <v>12</v>
      </c>
      <c r="L290" s="24" t="str">
        <f>IF(K290=N$5,ROW()-ROW(L$5),"")</f>
        <v/>
      </c>
      <c r="M290" s="24" t="str">
        <f>IF(K290=N$5,IF(J290=1,1,M289+1),"")</f>
        <v/>
      </c>
      <c r="N290" s="33" t="str">
        <f>IF(K290=1,INDEX($C$6:$C$330,MATCH(J290,$M$6:$M$330,0),1),"")</f>
        <v/>
      </c>
      <c r="O290" s="4"/>
      <c r="P290" s="25">
        <v>3926.5</v>
      </c>
      <c r="Q290" s="28" t="s">
        <v>307</v>
      </c>
      <c r="R290" s="27">
        <v>34.94747383</v>
      </c>
      <c r="S290" s="36">
        <f>ABS(R290-C290)</f>
        <v>0.96409721999999931</v>
      </c>
      <c r="T290" s="10"/>
      <c r="U290" s="29">
        <f>(P290-MIN($P$6:$P$330))/$U$5</f>
        <v>9.1333333333333329</v>
      </c>
      <c r="V290" s="29">
        <f t="shared" si="27"/>
        <v>285</v>
      </c>
      <c r="W290" s="24">
        <f>IF(U290=0,MAX(W$5:W289)+1,0)</f>
        <v>0</v>
      </c>
      <c r="X290" s="24">
        <f t="shared" si="28"/>
        <v>12</v>
      </c>
      <c r="Y290" s="31" t="str">
        <f>IF(ROW()-$Y$5&lt;=$X$5,ROW()-$Y$5,"")</f>
        <v/>
      </c>
      <c r="Z290" s="31"/>
      <c r="AA290" s="31"/>
      <c r="AB290" s="31"/>
      <c r="AC290" s="31"/>
      <c r="AD290" s="1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25">
      <c r="A291" s="1"/>
      <c r="B291" s="30" t="s">
        <v>317</v>
      </c>
      <c r="C291" s="27">
        <v>33.832810899999998</v>
      </c>
      <c r="D291" s="8">
        <v>1</v>
      </c>
      <c r="E291" s="16" t="s">
        <v>306</v>
      </c>
      <c r="F291" s="3" t="s">
        <v>360</v>
      </c>
      <c r="G291" s="9">
        <f>P291+$G$4</f>
        <v>43405.5</v>
      </c>
      <c r="H291" s="9">
        <f t="shared" si="25"/>
        <v>305</v>
      </c>
      <c r="I291" s="34">
        <f t="shared" si="29"/>
        <v>43405.5</v>
      </c>
      <c r="J291" s="29">
        <f t="shared" si="26"/>
        <v>11</v>
      </c>
      <c r="K291" s="29">
        <f>IF(H291=1,MAX(K$5:K290)+1,K290)</f>
        <v>12</v>
      </c>
      <c r="L291" s="24" t="str">
        <f>IF(K291=N$5,ROW()-ROW(L$5),"")</f>
        <v/>
      </c>
      <c r="M291" s="24" t="str">
        <f>IF(K291=N$5,IF(J291=1,1,M290+1),"")</f>
        <v/>
      </c>
      <c r="N291" s="33" t="str">
        <f>IF(K291=1,INDEX($C$6:$C$330,MATCH(J291,$M$6:$M$330,0),1),"")</f>
        <v/>
      </c>
      <c r="O291" s="4"/>
      <c r="P291" s="25">
        <v>3957.5</v>
      </c>
      <c r="Q291" s="28" t="s">
        <v>307</v>
      </c>
      <c r="R291" s="27">
        <v>34.746064949999997</v>
      </c>
      <c r="S291" s="36">
        <f>ABS(R291-C291)</f>
        <v>0.91325404999999904</v>
      </c>
      <c r="T291" s="10"/>
      <c r="U291" s="29">
        <f>(P291-MIN($P$6:$P$330))/$U$5</f>
        <v>10.166666666666666</v>
      </c>
      <c r="V291" s="29">
        <f t="shared" si="27"/>
        <v>286</v>
      </c>
      <c r="W291" s="24">
        <f>IF(U291=0,MAX(W$5:W290)+1,0)</f>
        <v>0</v>
      </c>
      <c r="X291" s="24">
        <f t="shared" si="28"/>
        <v>12</v>
      </c>
      <c r="Y291" s="31" t="str">
        <f>IF(ROW()-$Y$5&lt;=$X$5,ROW()-$Y$5,"")</f>
        <v/>
      </c>
      <c r="Z291" s="31"/>
      <c r="AA291" s="31"/>
      <c r="AB291" s="31"/>
      <c r="AC291" s="31"/>
      <c r="AD291" s="1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25">
      <c r="A292" s="1"/>
      <c r="B292" s="30" t="s">
        <v>318</v>
      </c>
      <c r="C292" s="27">
        <v>33.740989339999999</v>
      </c>
      <c r="D292" s="8">
        <v>1</v>
      </c>
      <c r="E292" s="16" t="s">
        <v>306</v>
      </c>
      <c r="F292" s="3" t="s">
        <v>360</v>
      </c>
      <c r="G292" s="9">
        <f>P292+$G$4</f>
        <v>43435.5</v>
      </c>
      <c r="H292" s="9">
        <f t="shared" si="25"/>
        <v>335</v>
      </c>
      <c r="I292" s="34">
        <f t="shared" si="29"/>
        <v>43435.5</v>
      </c>
      <c r="J292" s="29">
        <f t="shared" si="26"/>
        <v>12</v>
      </c>
      <c r="K292" s="29">
        <f>IF(H292=1,MAX(K$5:K291)+1,K291)</f>
        <v>12</v>
      </c>
      <c r="L292" s="24" t="str">
        <f>IF(K292=N$5,ROW()-ROW(L$5),"")</f>
        <v/>
      </c>
      <c r="M292" s="24" t="str">
        <f>IF(K292=N$5,IF(J292=1,1,M291+1),"")</f>
        <v/>
      </c>
      <c r="N292" s="33" t="str">
        <f>IF(K292=1,INDEX($C$6:$C$330,MATCH(J292,$M$6:$M$330,0),1),"")</f>
        <v/>
      </c>
      <c r="O292" s="4"/>
      <c r="P292" s="25">
        <v>3987.5</v>
      </c>
      <c r="Q292" s="28" t="s">
        <v>307</v>
      </c>
      <c r="R292" s="27">
        <v>34.575244220000002</v>
      </c>
      <c r="S292" s="36">
        <f>ABS(R292-C292)</f>
        <v>0.83425488000000314</v>
      </c>
      <c r="T292" s="10"/>
      <c r="U292" s="29">
        <f>(P292-MIN($P$6:$P$330))/$U$5</f>
        <v>11.166666666666666</v>
      </c>
      <c r="V292" s="29">
        <f t="shared" si="27"/>
        <v>287</v>
      </c>
      <c r="W292" s="24">
        <f>IF(U292=0,MAX(W$5:W291)+1,0)</f>
        <v>0</v>
      </c>
      <c r="X292" s="24">
        <f t="shared" si="28"/>
        <v>12</v>
      </c>
      <c r="Y292" s="31" t="str">
        <f>IF(ROW()-$Y$5&lt;=$X$5,ROW()-$Y$5,"")</f>
        <v/>
      </c>
      <c r="Z292" s="31"/>
      <c r="AA292" s="31"/>
      <c r="AB292" s="31"/>
      <c r="AC292" s="31"/>
      <c r="AD292" s="1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25">
      <c r="A293" s="1"/>
      <c r="B293" s="30" t="s">
        <v>319</v>
      </c>
      <c r="C293" s="27">
        <v>33.723587569999999</v>
      </c>
      <c r="D293" s="8">
        <v>1</v>
      </c>
      <c r="E293" s="16" t="s">
        <v>306</v>
      </c>
      <c r="F293" s="3" t="s">
        <v>360</v>
      </c>
      <c r="G293" s="9">
        <f>P293+$G$4</f>
        <v>43466.5</v>
      </c>
      <c r="H293" s="9">
        <f t="shared" si="25"/>
        <v>366</v>
      </c>
      <c r="I293" s="34">
        <f t="shared" si="29"/>
        <v>43466.5</v>
      </c>
      <c r="J293" s="29">
        <f t="shared" si="26"/>
        <v>13</v>
      </c>
      <c r="K293" s="29">
        <f>IF(H293=1,MAX(K$5:K292)+1,K292)</f>
        <v>12</v>
      </c>
      <c r="L293" s="24" t="str">
        <f>IF(K293=N$5,ROW()-ROW(L$5),"")</f>
        <v/>
      </c>
      <c r="M293" s="24" t="str">
        <f>IF(K293=N$5,IF(J293=1,1,M292+1),"")</f>
        <v/>
      </c>
      <c r="N293" s="33" t="str">
        <f>IF(K293=1,INDEX($C$6:$C$330,MATCH(J293,$M$6:$M$330,0),1),"")</f>
        <v/>
      </c>
      <c r="O293" s="4"/>
      <c r="P293" s="25">
        <v>4018.5</v>
      </c>
      <c r="Q293" s="28" t="s">
        <v>307</v>
      </c>
      <c r="R293" s="27">
        <v>34.473364500000002</v>
      </c>
      <c r="S293" s="36">
        <f>ABS(R293-C293)</f>
        <v>0.74977693000000301</v>
      </c>
      <c r="T293" s="10"/>
      <c r="U293" s="29">
        <f>(P293-MIN($P$6:$P$330))/$U$5</f>
        <v>12.2</v>
      </c>
      <c r="V293" s="29">
        <f t="shared" si="27"/>
        <v>288</v>
      </c>
      <c r="W293" s="24">
        <f>IF(U293=0,MAX(W$5:W292)+1,0)</f>
        <v>0</v>
      </c>
      <c r="X293" s="24">
        <f t="shared" si="28"/>
        <v>12</v>
      </c>
      <c r="Y293" s="31" t="str">
        <f>IF(ROW()-$Y$5&lt;=$X$5,ROW()-$Y$5,"")</f>
        <v/>
      </c>
      <c r="Z293" s="31"/>
      <c r="AA293" s="31"/>
      <c r="AB293" s="31"/>
      <c r="AC293" s="31"/>
      <c r="AD293" s="1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25">
      <c r="A294" s="1"/>
      <c r="B294" s="30" t="s">
        <v>320</v>
      </c>
      <c r="C294" s="27">
        <v>33.780214440000002</v>
      </c>
      <c r="D294" s="8">
        <v>1</v>
      </c>
      <c r="E294" s="16" t="s">
        <v>306</v>
      </c>
      <c r="F294" s="3" t="s">
        <v>360</v>
      </c>
      <c r="G294" s="9">
        <f>P294+$G$4</f>
        <v>43497.5</v>
      </c>
      <c r="H294" s="9">
        <f t="shared" si="25"/>
        <v>397</v>
      </c>
      <c r="I294" s="34">
        <f t="shared" si="29"/>
        <v>43497.5</v>
      </c>
      <c r="J294" s="29">
        <f t="shared" si="26"/>
        <v>14</v>
      </c>
      <c r="K294" s="29">
        <f>IF(H294=1,MAX(K$5:K293)+1,K293)</f>
        <v>12</v>
      </c>
      <c r="L294" s="24" t="str">
        <f>IF(K294=N$5,ROW()-ROW(L$5),"")</f>
        <v/>
      </c>
      <c r="M294" s="24" t="str">
        <f>IF(K294=N$5,IF(J294=1,1,M293+1),"")</f>
        <v/>
      </c>
      <c r="N294" s="33" t="str">
        <f>IF(K294=1,INDEX($C$6:$C$330,MATCH(J294,$M$6:$M$330,0),1),"")</f>
        <v/>
      </c>
      <c r="O294" s="4"/>
      <c r="P294" s="25">
        <v>4049.5</v>
      </c>
      <c r="Q294" s="28" t="s">
        <v>307</v>
      </c>
      <c r="R294" s="27">
        <v>34.543223789999999</v>
      </c>
      <c r="S294" s="36">
        <f>ABS(R294-C294)</f>
        <v>0.76300934999999726</v>
      </c>
      <c r="T294" s="10"/>
      <c r="U294" s="29">
        <f>(P294-MIN($P$6:$P$330))/$U$5</f>
        <v>13.233333333333333</v>
      </c>
      <c r="V294" s="29">
        <f t="shared" si="27"/>
        <v>289</v>
      </c>
      <c r="W294" s="24">
        <f>IF(U294=0,MAX(W$5:W293)+1,0)</f>
        <v>0</v>
      </c>
      <c r="X294" s="24">
        <f t="shared" si="28"/>
        <v>12</v>
      </c>
      <c r="Y294" s="31" t="str">
        <f>IF(ROW()-$Y$5&lt;=$X$5,ROW()-$Y$5,"")</f>
        <v/>
      </c>
      <c r="Z294" s="31"/>
      <c r="AA294" s="31"/>
      <c r="AB294" s="31"/>
      <c r="AC294" s="31"/>
      <c r="AD294" s="1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25">
      <c r="A295" s="1"/>
      <c r="B295" s="30" t="s">
        <v>321</v>
      </c>
      <c r="C295" s="27">
        <v>33.882491979999998</v>
      </c>
      <c r="D295" s="8">
        <v>1</v>
      </c>
      <c r="E295" s="16" t="s">
        <v>306</v>
      </c>
      <c r="F295" s="3" t="s">
        <v>360</v>
      </c>
      <c r="G295" s="9">
        <f>P295+$G$4</f>
        <v>43525.5</v>
      </c>
      <c r="H295" s="9">
        <f t="shared" si="25"/>
        <v>425</v>
      </c>
      <c r="I295" s="34">
        <f t="shared" si="29"/>
        <v>43525.5</v>
      </c>
      <c r="J295" s="29">
        <f t="shared" si="26"/>
        <v>15</v>
      </c>
      <c r="K295" s="29">
        <f>IF(H295=1,MAX(K$5:K294)+1,K294)</f>
        <v>12</v>
      </c>
      <c r="L295" s="24" t="str">
        <f>IF(K295=N$5,ROW()-ROW(L$5),"")</f>
        <v/>
      </c>
      <c r="M295" s="24" t="str">
        <f>IF(K295=N$5,IF(J295=1,1,M294+1),"")</f>
        <v/>
      </c>
      <c r="N295" s="33" t="str">
        <f>IF(K295=1,INDEX($C$6:$C$330,MATCH(J295,$M$6:$M$330,0),1),"")</f>
        <v/>
      </c>
      <c r="O295" s="4"/>
      <c r="P295" s="25">
        <v>4077.5</v>
      </c>
      <c r="Q295" s="28" t="s">
        <v>307</v>
      </c>
      <c r="R295" s="27">
        <v>34.651056740000001</v>
      </c>
      <c r="S295" s="36">
        <f>ABS(R295-C295)</f>
        <v>0.76856476000000384</v>
      </c>
      <c r="T295" s="10"/>
      <c r="U295" s="29">
        <f>(P295-MIN($P$6:$P$330))/$U$5</f>
        <v>14.166666666666666</v>
      </c>
      <c r="V295" s="29">
        <f t="shared" si="27"/>
        <v>290</v>
      </c>
      <c r="W295" s="24">
        <f>IF(U295=0,MAX(W$5:W294)+1,0)</f>
        <v>0</v>
      </c>
      <c r="X295" s="24">
        <f t="shared" si="28"/>
        <v>12</v>
      </c>
      <c r="Y295" s="31" t="str">
        <f>IF(ROW()-$Y$5&lt;=$X$5,ROW()-$Y$5,"")</f>
        <v/>
      </c>
      <c r="Z295" s="31"/>
      <c r="AA295" s="31"/>
      <c r="AB295" s="31"/>
      <c r="AC295" s="31"/>
      <c r="AD295" s="1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25">
      <c r="A296" s="1"/>
      <c r="B296" s="30" t="s">
        <v>322</v>
      </c>
      <c r="C296" s="27">
        <v>34.013107140000002</v>
      </c>
      <c r="D296" s="8">
        <v>1</v>
      </c>
      <c r="E296" s="16" t="s">
        <v>306</v>
      </c>
      <c r="F296" s="3" t="s">
        <v>360</v>
      </c>
      <c r="G296" s="9">
        <f>P296+$G$4</f>
        <v>43556.5</v>
      </c>
      <c r="H296" s="9">
        <f t="shared" si="25"/>
        <v>456</v>
      </c>
      <c r="I296" s="34">
        <f t="shared" si="29"/>
        <v>43556.5</v>
      </c>
      <c r="J296" s="29">
        <f t="shared" si="26"/>
        <v>16</v>
      </c>
      <c r="K296" s="29">
        <f>IF(H296=1,MAX(K$5:K295)+1,K295)</f>
        <v>12</v>
      </c>
      <c r="L296" s="24" t="str">
        <f>IF(K296=N$5,ROW()-ROW(L$5),"")</f>
        <v/>
      </c>
      <c r="M296" s="24" t="str">
        <f>IF(K296=N$5,IF(J296=1,1,M295+1),"")</f>
        <v/>
      </c>
      <c r="N296" s="33" t="str">
        <f>IF(K296=1,INDEX($C$6:$C$330,MATCH(J296,$M$6:$M$330,0),1),"")</f>
        <v/>
      </c>
      <c r="O296" s="4"/>
      <c r="P296" s="25">
        <v>4108.5</v>
      </c>
      <c r="Q296" s="28" t="s">
        <v>307</v>
      </c>
      <c r="R296" s="27">
        <v>34.783879759999998</v>
      </c>
      <c r="S296" s="36">
        <f>ABS(R296-C296)</f>
        <v>0.77077261999999536</v>
      </c>
      <c r="T296" s="10"/>
      <c r="U296" s="29">
        <f>(P296-MIN($P$6:$P$330))/$U$5</f>
        <v>15.2</v>
      </c>
      <c r="V296" s="29">
        <f t="shared" si="27"/>
        <v>291</v>
      </c>
      <c r="W296" s="24">
        <f>IF(U296=0,MAX(W$5:W295)+1,0)</f>
        <v>0</v>
      </c>
      <c r="X296" s="24">
        <f t="shared" si="28"/>
        <v>12</v>
      </c>
      <c r="Y296" s="31" t="str">
        <f>IF(ROW()-$Y$5&lt;=$X$5,ROW()-$Y$5,"")</f>
        <v/>
      </c>
      <c r="Z296" s="31"/>
      <c r="AA296" s="31"/>
      <c r="AB296" s="31"/>
      <c r="AC296" s="31"/>
      <c r="AD296" s="1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25">
      <c r="A297" s="1"/>
      <c r="B297" s="30" t="s">
        <v>323</v>
      </c>
      <c r="C297" s="27">
        <v>34.115038509999998</v>
      </c>
      <c r="D297" s="8">
        <v>1</v>
      </c>
      <c r="E297" s="16" t="s">
        <v>306</v>
      </c>
      <c r="F297" s="3" t="s">
        <v>360</v>
      </c>
      <c r="G297" s="9">
        <f>P297+$G$4</f>
        <v>43586.5</v>
      </c>
      <c r="H297" s="9">
        <f t="shared" si="25"/>
        <v>486</v>
      </c>
      <c r="I297" s="34">
        <f t="shared" si="29"/>
        <v>43586.5</v>
      </c>
      <c r="J297" s="29">
        <f t="shared" si="26"/>
        <v>17</v>
      </c>
      <c r="K297" s="29">
        <f>IF(H297=1,MAX(K$5:K296)+1,K296)</f>
        <v>12</v>
      </c>
      <c r="L297" s="24" t="str">
        <f>IF(K297=N$5,ROW()-ROW(L$5),"")</f>
        <v/>
      </c>
      <c r="M297" s="24" t="str">
        <f>IF(K297=N$5,IF(J297=1,1,M296+1),"")</f>
        <v/>
      </c>
      <c r="N297" s="33" t="str">
        <f>IF(K297=1,INDEX($C$6:$C$330,MATCH(J297,$M$6:$M$330,0),1),"")</f>
        <v/>
      </c>
      <c r="O297" s="4"/>
      <c r="P297" s="25">
        <v>4138.5</v>
      </c>
      <c r="Q297" s="28" t="s">
        <v>307</v>
      </c>
      <c r="R297" s="27">
        <v>34.881755099999999</v>
      </c>
      <c r="S297" s="36">
        <f>ABS(R297-C297)</f>
        <v>0.76671659000000147</v>
      </c>
      <c r="T297" s="10"/>
      <c r="U297" s="29">
        <f>(P297-MIN($P$6:$P$330))/$U$5</f>
        <v>16.2</v>
      </c>
      <c r="V297" s="29">
        <f t="shared" si="27"/>
        <v>292</v>
      </c>
      <c r="W297" s="24">
        <f>IF(U297=0,MAX(W$5:W296)+1,0)</f>
        <v>0</v>
      </c>
      <c r="X297" s="24">
        <f t="shared" si="28"/>
        <v>12</v>
      </c>
      <c r="Y297" s="31" t="str">
        <f>IF(ROW()-$Y$5&lt;=$X$5,ROW()-$Y$5,"")</f>
        <v/>
      </c>
      <c r="Z297" s="31"/>
      <c r="AA297" s="31"/>
      <c r="AB297" s="31"/>
      <c r="AC297" s="31"/>
      <c r="AD297" s="1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25">
      <c r="A298" s="1"/>
      <c r="B298" s="30" t="s">
        <v>324</v>
      </c>
      <c r="C298" s="27">
        <v>34.158420200000002</v>
      </c>
      <c r="D298" s="8">
        <v>1</v>
      </c>
      <c r="E298" s="16" t="s">
        <v>306</v>
      </c>
      <c r="F298" s="3" t="s">
        <v>360</v>
      </c>
      <c r="G298" s="9">
        <f>P298+$G$4</f>
        <v>43617.5</v>
      </c>
      <c r="H298" s="9">
        <f t="shared" si="25"/>
        <v>517</v>
      </c>
      <c r="I298" s="34">
        <f t="shared" si="29"/>
        <v>43617.5</v>
      </c>
      <c r="J298" s="29">
        <f t="shared" si="26"/>
        <v>18</v>
      </c>
      <c r="K298" s="29">
        <f>IF(H298=1,MAX(K$5:K297)+1,K297)</f>
        <v>12</v>
      </c>
      <c r="L298" s="24" t="str">
        <f>IF(K298=N$5,ROW()-ROW(L$5),"")</f>
        <v/>
      </c>
      <c r="M298" s="24" t="str">
        <f>IF(K298=N$5,IF(J298=1,1,M297+1),"")</f>
        <v/>
      </c>
      <c r="N298" s="33" t="str">
        <f>IF(K298=1,INDEX($C$6:$C$330,MATCH(J298,$M$6:$M$330,0),1),"")</f>
        <v/>
      </c>
      <c r="O298" s="4"/>
      <c r="P298" s="25">
        <v>4169.5</v>
      </c>
      <c r="Q298" s="28" t="s">
        <v>307</v>
      </c>
      <c r="R298" s="27">
        <v>35.00236348</v>
      </c>
      <c r="S298" s="36">
        <f>ABS(R298-C298)</f>
        <v>0.84394327999999774</v>
      </c>
      <c r="T298" s="10"/>
      <c r="U298" s="29">
        <f>(P298-MIN($P$6:$P$330))/$U$5</f>
        <v>17.233333333333334</v>
      </c>
      <c r="V298" s="29">
        <f t="shared" si="27"/>
        <v>293</v>
      </c>
      <c r="W298" s="24">
        <f>IF(U298=0,MAX(W$5:W297)+1,0)</f>
        <v>0</v>
      </c>
      <c r="X298" s="24">
        <f t="shared" si="28"/>
        <v>12</v>
      </c>
      <c r="Y298" s="31" t="str">
        <f>IF(ROW()-$Y$5&lt;=$X$5,ROW()-$Y$5,"")</f>
        <v/>
      </c>
      <c r="Z298" s="31"/>
      <c r="AA298" s="31"/>
      <c r="AB298" s="31"/>
      <c r="AC298" s="31"/>
      <c r="AD298" s="1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25">
      <c r="A299" s="1"/>
      <c r="B299" s="30" t="s">
        <v>325</v>
      </c>
      <c r="C299" s="27">
        <v>34.122079030000002</v>
      </c>
      <c r="D299" s="8">
        <v>1</v>
      </c>
      <c r="E299" s="16" t="s">
        <v>306</v>
      </c>
      <c r="F299" s="3" t="s">
        <v>360</v>
      </c>
      <c r="G299" s="9">
        <f>P299+$G$4</f>
        <v>43647.5</v>
      </c>
      <c r="H299" s="9">
        <f t="shared" si="25"/>
        <v>547</v>
      </c>
      <c r="I299" s="34">
        <f t="shared" si="29"/>
        <v>43647.5</v>
      </c>
      <c r="J299" s="29">
        <f t="shared" si="26"/>
        <v>19</v>
      </c>
      <c r="K299" s="29">
        <f>IF(H299=1,MAX(K$5:K298)+1,K298)</f>
        <v>12</v>
      </c>
      <c r="L299" s="24" t="str">
        <f>IF(K299=N$5,ROW()-ROW(L$5),"")</f>
        <v/>
      </c>
      <c r="M299" s="24" t="str">
        <f>IF(K299=N$5,IF(J299=1,1,M298+1),"")</f>
        <v/>
      </c>
      <c r="N299" s="33" t="str">
        <f>IF(K299=1,INDEX($C$6:$C$330,MATCH(J299,$M$6:$M$330,0),1),"")</f>
        <v/>
      </c>
      <c r="O299" s="4"/>
      <c r="P299" s="25">
        <v>4199.5</v>
      </c>
      <c r="Q299" s="28" t="s">
        <v>307</v>
      </c>
      <c r="R299" s="27">
        <v>35.084903490000002</v>
      </c>
      <c r="S299" s="36">
        <f>ABS(R299-C299)</f>
        <v>0.96282446000000022</v>
      </c>
      <c r="T299" s="10"/>
      <c r="U299" s="29">
        <f>(P299-MIN($P$6:$P$330))/$U$5</f>
        <v>18.233333333333334</v>
      </c>
      <c r="V299" s="29">
        <f t="shared" si="27"/>
        <v>294</v>
      </c>
      <c r="W299" s="24">
        <f>IF(U299=0,MAX(W$5:W298)+1,0)</f>
        <v>0</v>
      </c>
      <c r="X299" s="24">
        <f t="shared" si="28"/>
        <v>12</v>
      </c>
      <c r="Y299" s="31" t="str">
        <f>IF(ROW()-$Y$5&lt;=$X$5,ROW()-$Y$5,"")</f>
        <v/>
      </c>
      <c r="Z299" s="31"/>
      <c r="AA299" s="31"/>
      <c r="AB299" s="31"/>
      <c r="AC299" s="31"/>
      <c r="AD299" s="1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25">
      <c r="A300" s="1"/>
      <c r="B300" s="30" t="s">
        <v>326</v>
      </c>
      <c r="C300" s="27">
        <v>34.006959289999998</v>
      </c>
      <c r="D300" s="8">
        <v>1</v>
      </c>
      <c r="E300" s="16" t="s">
        <v>306</v>
      </c>
      <c r="F300" s="3" t="s">
        <v>360</v>
      </c>
      <c r="G300" s="9">
        <f>P300+$G$4</f>
        <v>43678.5</v>
      </c>
      <c r="H300" s="9">
        <f t="shared" si="25"/>
        <v>578</v>
      </c>
      <c r="I300" s="34">
        <f t="shared" si="29"/>
        <v>43678.5</v>
      </c>
      <c r="J300" s="29">
        <f t="shared" si="26"/>
        <v>20</v>
      </c>
      <c r="K300" s="29">
        <f>IF(H300=1,MAX(K$5:K299)+1,K299)</f>
        <v>12</v>
      </c>
      <c r="L300" s="24" t="str">
        <f>IF(K300=N$5,ROW()-ROW(L$5),"")</f>
        <v/>
      </c>
      <c r="M300" s="24" t="str">
        <f>IF(K300=N$5,IF(J300=1,1,M299+1),"")</f>
        <v/>
      </c>
      <c r="N300" s="33" t="str">
        <f>IF(K300=1,INDEX($C$6:$C$330,MATCH(J300,$M$6:$M$330,0),1),"")</f>
        <v/>
      </c>
      <c r="O300" s="4"/>
      <c r="P300" s="25">
        <v>4230.5</v>
      </c>
      <c r="Q300" s="28" t="s">
        <v>307</v>
      </c>
      <c r="R300" s="27">
        <v>35.070808249999999</v>
      </c>
      <c r="S300" s="36">
        <f>ABS(R300-C300)</f>
        <v>1.0638489600000014</v>
      </c>
      <c r="T300" s="10"/>
      <c r="U300" s="29">
        <f>(P300-MIN($P$6:$P$330))/$U$5</f>
        <v>19.266666666666666</v>
      </c>
      <c r="V300" s="29">
        <f t="shared" si="27"/>
        <v>295</v>
      </c>
      <c r="W300" s="24">
        <f>IF(U300=0,MAX(W$5:W299)+1,0)</f>
        <v>0</v>
      </c>
      <c r="X300" s="24">
        <f t="shared" si="28"/>
        <v>12</v>
      </c>
      <c r="Y300" s="31" t="str">
        <f>IF(ROW()-$Y$5&lt;=$X$5,ROW()-$Y$5,"")</f>
        <v/>
      </c>
      <c r="Z300" s="31"/>
      <c r="AA300" s="31"/>
      <c r="AB300" s="31"/>
      <c r="AC300" s="31"/>
      <c r="AD300" s="1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25">
      <c r="A301" s="1"/>
      <c r="B301" s="30" t="s">
        <v>327</v>
      </c>
      <c r="C301" s="27">
        <v>33.841177539999997</v>
      </c>
      <c r="D301" s="8">
        <v>1</v>
      </c>
      <c r="E301" s="16" t="s">
        <v>306</v>
      </c>
      <c r="F301" s="3" t="s">
        <v>360</v>
      </c>
      <c r="G301" s="9">
        <f>P301+$G$4</f>
        <v>43709.5</v>
      </c>
      <c r="H301" s="9">
        <f t="shared" si="25"/>
        <v>609</v>
      </c>
      <c r="I301" s="34">
        <f t="shared" si="29"/>
        <v>43709.5</v>
      </c>
      <c r="J301" s="29">
        <f t="shared" si="26"/>
        <v>21</v>
      </c>
      <c r="K301" s="29">
        <f>IF(H301=1,MAX(K$5:K300)+1,K300)</f>
        <v>12</v>
      </c>
      <c r="L301" s="24" t="str">
        <f>IF(K301=N$5,ROW()-ROW(L$5),"")</f>
        <v/>
      </c>
      <c r="M301" s="24" t="str">
        <f>IF(K301=N$5,IF(J301=1,1,M300+1),"")</f>
        <v/>
      </c>
      <c r="N301" s="33" t="str">
        <f>IF(K301=1,INDEX($C$6:$C$330,MATCH(J301,$M$6:$M$330,0),1),"")</f>
        <v/>
      </c>
      <c r="O301" s="4"/>
      <c r="P301" s="25">
        <v>4261.5</v>
      </c>
      <c r="Q301" s="28" t="s">
        <v>307</v>
      </c>
      <c r="R301" s="27">
        <v>34.92734583</v>
      </c>
      <c r="S301" s="36">
        <f>ABS(R301-C301)</f>
        <v>1.0861682900000034</v>
      </c>
      <c r="T301" s="10"/>
      <c r="U301" s="29">
        <f>(P301-MIN($P$6:$P$330))/$U$5</f>
        <v>20.3</v>
      </c>
      <c r="V301" s="29">
        <f t="shared" si="27"/>
        <v>296</v>
      </c>
      <c r="W301" s="24">
        <f>IF(U301=0,MAX(W$5:W300)+1,0)</f>
        <v>0</v>
      </c>
      <c r="X301" s="24">
        <f t="shared" si="28"/>
        <v>12</v>
      </c>
      <c r="Y301" s="31" t="str">
        <f>IF(ROW()-$Y$5&lt;=$X$5,ROW()-$Y$5,"")</f>
        <v/>
      </c>
      <c r="Z301" s="31"/>
      <c r="AA301" s="31"/>
      <c r="AB301" s="31"/>
      <c r="AC301" s="31"/>
      <c r="AD301" s="1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25">
      <c r="A302" s="1"/>
      <c r="B302" s="30" t="s">
        <v>328</v>
      </c>
      <c r="C302" s="27">
        <v>33.669305649999998</v>
      </c>
      <c r="D302" s="8">
        <v>1</v>
      </c>
      <c r="E302" s="16" t="s">
        <v>306</v>
      </c>
      <c r="F302" s="3" t="s">
        <v>360</v>
      </c>
      <c r="G302" s="9">
        <f>P302+$G$4</f>
        <v>43739.5</v>
      </c>
      <c r="H302" s="9">
        <f t="shared" si="25"/>
        <v>639</v>
      </c>
      <c r="I302" s="34">
        <f t="shared" si="29"/>
        <v>43739.5</v>
      </c>
      <c r="J302" s="29">
        <f t="shared" si="26"/>
        <v>22</v>
      </c>
      <c r="K302" s="29">
        <f>IF(H302=1,MAX(K$5:K301)+1,K301)</f>
        <v>12</v>
      </c>
      <c r="L302" s="24" t="str">
        <f>IF(K302=N$5,ROW()-ROW(L$5),"")</f>
        <v/>
      </c>
      <c r="M302" s="24" t="str">
        <f>IF(K302=N$5,IF(J302=1,1,M301+1),"")</f>
        <v/>
      </c>
      <c r="N302" s="33" t="str">
        <f>IF(K302=1,INDEX($C$6:$C$330,MATCH(J302,$M$6:$M$330,0),1),"")</f>
        <v/>
      </c>
      <c r="O302" s="4"/>
      <c r="P302" s="25">
        <v>4291.5</v>
      </c>
      <c r="Q302" s="28" t="s">
        <v>307</v>
      </c>
      <c r="R302" s="27">
        <v>34.6625868</v>
      </c>
      <c r="S302" s="36">
        <f>ABS(R302-C302)</f>
        <v>0.99328115000000139</v>
      </c>
      <c r="T302" s="10"/>
      <c r="U302" s="29">
        <f>(P302-MIN($P$6:$P$330))/$U$5</f>
        <v>21.3</v>
      </c>
      <c r="V302" s="29">
        <f t="shared" si="27"/>
        <v>297</v>
      </c>
      <c r="W302" s="24">
        <f>IF(U302=0,MAX(W$5:W301)+1,0)</f>
        <v>0</v>
      </c>
      <c r="X302" s="24">
        <f t="shared" si="28"/>
        <v>12</v>
      </c>
      <c r="Y302" s="31" t="str">
        <f>IF(ROW()-$Y$5&lt;=$X$5,ROW()-$Y$5,"")</f>
        <v/>
      </c>
      <c r="Z302" s="31"/>
      <c r="AA302" s="31"/>
      <c r="AB302" s="31"/>
      <c r="AC302" s="31"/>
      <c r="AD302" s="1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25">
      <c r="A303" s="1"/>
      <c r="B303" s="30" t="s">
        <v>329</v>
      </c>
      <c r="C303" s="27">
        <v>33.524747959999999</v>
      </c>
      <c r="D303" s="8">
        <v>1</v>
      </c>
      <c r="E303" s="16" t="s">
        <v>306</v>
      </c>
      <c r="F303" s="3" t="s">
        <v>360</v>
      </c>
      <c r="G303" s="9">
        <f>P303+$G$4</f>
        <v>43770.5</v>
      </c>
      <c r="H303" s="9">
        <f t="shared" si="25"/>
        <v>670</v>
      </c>
      <c r="I303" s="34">
        <f t="shared" si="29"/>
        <v>43770.5</v>
      </c>
      <c r="J303" s="29">
        <f t="shared" si="26"/>
        <v>23</v>
      </c>
      <c r="K303" s="29">
        <f>IF(H303=1,MAX(K$5:K302)+1,K302)</f>
        <v>12</v>
      </c>
      <c r="L303" s="24" t="str">
        <f>IF(K303=N$5,ROW()-ROW(L$5),"")</f>
        <v/>
      </c>
      <c r="M303" s="24" t="str">
        <f>IF(K303=N$5,IF(J303=1,1,M302+1),"")</f>
        <v/>
      </c>
      <c r="N303" s="33" t="str">
        <f>IF(K303=1,INDEX($C$6:$C$330,MATCH(J303,$M$6:$M$330,0),1),"")</f>
        <v/>
      </c>
      <c r="O303" s="4"/>
      <c r="P303" s="25">
        <v>4322.5</v>
      </c>
      <c r="Q303" s="28" t="s">
        <v>307</v>
      </c>
      <c r="R303" s="27">
        <v>34.409996210000003</v>
      </c>
      <c r="S303" s="36">
        <f>ABS(R303-C303)</f>
        <v>0.88524825000000362</v>
      </c>
      <c r="T303" s="10"/>
      <c r="U303" s="29">
        <f>(P303-MIN($P$6:$P$330))/$U$5</f>
        <v>22.333333333333332</v>
      </c>
      <c r="V303" s="29">
        <f t="shared" si="27"/>
        <v>298</v>
      </c>
      <c r="W303" s="24">
        <f>IF(U303=0,MAX(W$5:W302)+1,0)</f>
        <v>0</v>
      </c>
      <c r="X303" s="24">
        <f t="shared" si="28"/>
        <v>12</v>
      </c>
      <c r="Y303" s="31" t="str">
        <f>IF(ROW()-$Y$5&lt;=$X$5,ROW()-$Y$5,"")</f>
        <v/>
      </c>
      <c r="Z303" s="31"/>
      <c r="AA303" s="31"/>
      <c r="AB303" s="31"/>
      <c r="AC303" s="31"/>
      <c r="AD303" s="1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25">
      <c r="A304" s="1"/>
      <c r="B304" s="30" t="s">
        <v>330</v>
      </c>
      <c r="C304" s="27">
        <v>33.450757699999997</v>
      </c>
      <c r="D304" s="8">
        <v>1</v>
      </c>
      <c r="E304" s="16" t="s">
        <v>306</v>
      </c>
      <c r="F304" s="3" t="s">
        <v>360</v>
      </c>
      <c r="G304" s="9">
        <f>P304+$G$4</f>
        <v>43800.5</v>
      </c>
      <c r="H304" s="9">
        <f t="shared" si="25"/>
        <v>700</v>
      </c>
      <c r="I304" s="34">
        <f t="shared" si="29"/>
        <v>43800.5</v>
      </c>
      <c r="J304" s="29">
        <f t="shared" si="26"/>
        <v>24</v>
      </c>
      <c r="K304" s="29">
        <f>IF(H304=1,MAX(K$5:K303)+1,K303)</f>
        <v>12</v>
      </c>
      <c r="L304" s="24" t="str">
        <f>IF(K304=N$5,ROW()-ROW(L$5),"")</f>
        <v/>
      </c>
      <c r="M304" s="24" t="str">
        <f>IF(K304=N$5,IF(J304=1,1,M303+1),"")</f>
        <v/>
      </c>
      <c r="N304" s="33" t="str">
        <f>IF(K304=1,INDEX($C$6:$C$330,MATCH(J304,$M$6:$M$330,0),1),"")</f>
        <v/>
      </c>
      <c r="O304" s="4"/>
      <c r="P304" s="25">
        <v>4352.5</v>
      </c>
      <c r="Q304" s="28" t="s">
        <v>307</v>
      </c>
      <c r="R304" s="27">
        <v>34.22588004</v>
      </c>
      <c r="S304" s="36">
        <f>ABS(R304-C304)</f>
        <v>0.77512234000000291</v>
      </c>
      <c r="T304" s="10"/>
      <c r="U304" s="29">
        <f>(P304-MIN($P$6:$P$330))/$U$5</f>
        <v>23.333333333333332</v>
      </c>
      <c r="V304" s="29">
        <f t="shared" si="27"/>
        <v>299</v>
      </c>
      <c r="W304" s="24">
        <f>IF(U304=0,MAX(W$5:W303)+1,0)</f>
        <v>0</v>
      </c>
      <c r="X304" s="24">
        <f t="shared" si="28"/>
        <v>12</v>
      </c>
      <c r="Y304" s="31" t="str">
        <f>IF(ROW()-$Y$5&lt;=$X$5,ROW()-$Y$5,"")</f>
        <v/>
      </c>
      <c r="Z304" s="31"/>
      <c r="AA304" s="31"/>
      <c r="AB304" s="31"/>
      <c r="AC304" s="31"/>
      <c r="AD304" s="1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25">
      <c r="A305" s="1"/>
      <c r="B305" s="30" t="s">
        <v>331</v>
      </c>
      <c r="C305" s="27">
        <v>33.496449669999997</v>
      </c>
      <c r="D305" s="8">
        <v>1</v>
      </c>
      <c r="E305" s="16" t="s">
        <v>306</v>
      </c>
      <c r="F305" s="3" t="s">
        <v>360</v>
      </c>
      <c r="G305" s="9">
        <f>P305+$G$4</f>
        <v>43831.5</v>
      </c>
      <c r="H305" s="9">
        <f t="shared" si="25"/>
        <v>731</v>
      </c>
      <c r="I305" s="34">
        <f t="shared" si="29"/>
        <v>43831.5</v>
      </c>
      <c r="J305" s="29">
        <f t="shared" si="26"/>
        <v>25</v>
      </c>
      <c r="K305" s="29">
        <f>IF(H305=1,MAX(K$5:K304)+1,K304)</f>
        <v>12</v>
      </c>
      <c r="L305" s="24" t="str">
        <f>IF(K305=N$5,ROW()-ROW(L$5),"")</f>
        <v/>
      </c>
      <c r="M305" s="24" t="str">
        <f>IF(K305=N$5,IF(J305=1,1,M304+1),"")</f>
        <v/>
      </c>
      <c r="N305" s="33" t="str">
        <f>IF(K305=1,INDEX($C$6:$C$330,MATCH(J305,$M$6:$M$330,0),1),"")</f>
        <v/>
      </c>
      <c r="O305" s="4"/>
      <c r="P305" s="25">
        <v>4383.5</v>
      </c>
      <c r="Q305" s="28" t="s">
        <v>307</v>
      </c>
      <c r="R305" s="27">
        <v>34.040150310000001</v>
      </c>
      <c r="S305" s="36">
        <f>ABS(R305-C305)</f>
        <v>0.5437006400000044</v>
      </c>
      <c r="T305" s="10"/>
      <c r="U305" s="29">
        <f>(P305-MIN($P$6:$P$330))/$U$5</f>
        <v>24.366666666666667</v>
      </c>
      <c r="V305" s="29">
        <f t="shared" si="27"/>
        <v>300</v>
      </c>
      <c r="W305" s="24">
        <f>IF(U305=0,MAX(W$5:W304)+1,0)</f>
        <v>0</v>
      </c>
      <c r="X305" s="24">
        <f t="shared" si="28"/>
        <v>12</v>
      </c>
      <c r="Y305" s="31" t="str">
        <f>IF(ROW()-$Y$5&lt;=$X$5,ROW()-$Y$5,"")</f>
        <v/>
      </c>
      <c r="Z305" s="31"/>
      <c r="AA305" s="31"/>
      <c r="AB305" s="31"/>
      <c r="AC305" s="31"/>
      <c r="AD305" s="1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25">
      <c r="A306" s="1"/>
      <c r="B306" s="30" t="s">
        <v>332</v>
      </c>
      <c r="C306" s="27">
        <v>36.718945410000003</v>
      </c>
      <c r="D306" s="8">
        <v>1</v>
      </c>
      <c r="E306" s="16" t="s">
        <v>333</v>
      </c>
      <c r="F306" s="3" t="s">
        <v>360</v>
      </c>
      <c r="G306" s="9">
        <f>P306+$G$4</f>
        <v>43100.5</v>
      </c>
      <c r="H306" s="9">
        <f t="shared" si="25"/>
        <v>1</v>
      </c>
      <c r="I306" s="34">
        <f t="shared" si="29"/>
        <v>43100.5</v>
      </c>
      <c r="J306" s="29">
        <f t="shared" si="26"/>
        <v>1</v>
      </c>
      <c r="K306" s="29">
        <f>IF(H306=1,MAX(K$5:K305)+1,K305)</f>
        <v>13</v>
      </c>
      <c r="L306" s="24" t="str">
        <f>IF(K306=N$5,ROW()-ROW(L$5),"")</f>
        <v/>
      </c>
      <c r="M306" s="24" t="str">
        <f>IF(K306=N$5,IF(J306=1,1,M305+1),"")</f>
        <v/>
      </c>
      <c r="N306" s="33" t="str">
        <f>IF(K306=1,INDEX($C$6:$C$330,MATCH(J306,$M$6:$M$330,0),1),"")</f>
        <v/>
      </c>
      <c r="O306" s="4"/>
      <c r="P306" s="25">
        <v>3652.5</v>
      </c>
      <c r="Q306" s="28" t="s">
        <v>334</v>
      </c>
      <c r="R306" s="27">
        <v>39.720859109999999</v>
      </c>
      <c r="S306" s="36">
        <f>ABS(R306-C306)</f>
        <v>3.0019136999999958</v>
      </c>
      <c r="T306" s="10"/>
      <c r="U306" s="29">
        <f>(P306-MIN($P$6:$P$330))/$U$5</f>
        <v>0</v>
      </c>
      <c r="V306" s="29">
        <f t="shared" si="27"/>
        <v>301</v>
      </c>
      <c r="W306" s="24">
        <f>IF(U306=0,MAX(W$5:W305)+1,0)</f>
        <v>13</v>
      </c>
      <c r="X306" s="24">
        <f t="shared" si="28"/>
        <v>13</v>
      </c>
      <c r="Y306" s="31" t="str">
        <f>IF(ROW()-$Y$5&lt;=$X$5,ROW()-$Y$5,"")</f>
        <v/>
      </c>
      <c r="Z306" s="31"/>
      <c r="AA306" s="31"/>
      <c r="AB306" s="31"/>
      <c r="AC306" s="31"/>
      <c r="AD306" s="1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25">
      <c r="A307" s="1"/>
      <c r="B307" s="30" t="s">
        <v>335</v>
      </c>
      <c r="C307" s="27">
        <v>36.73207987</v>
      </c>
      <c r="D307" s="8">
        <v>1</v>
      </c>
      <c r="E307" s="16" t="s">
        <v>333</v>
      </c>
      <c r="F307" s="3" t="s">
        <v>360</v>
      </c>
      <c r="G307" s="9">
        <f>P307+$G$4</f>
        <v>43131.5</v>
      </c>
      <c r="H307" s="9">
        <f t="shared" si="25"/>
        <v>31</v>
      </c>
      <c r="I307" s="34">
        <f t="shared" si="29"/>
        <v>43131.5</v>
      </c>
      <c r="J307" s="29">
        <f t="shared" si="26"/>
        <v>2</v>
      </c>
      <c r="K307" s="29">
        <f>IF(H307=1,MAX(K$5:K306)+1,K306)</f>
        <v>13</v>
      </c>
      <c r="L307" s="24" t="str">
        <f>IF(K307=N$5,ROW()-ROW(L$5),"")</f>
        <v/>
      </c>
      <c r="M307" s="24" t="str">
        <f>IF(K307=N$5,IF(J307=1,1,M306+1),"")</f>
        <v/>
      </c>
      <c r="N307" s="33" t="str">
        <f>IF(K307=1,INDEX($C$6:$C$330,MATCH(J307,$M$6:$M$330,0),1),"")</f>
        <v/>
      </c>
      <c r="O307" s="4"/>
      <c r="P307" s="25">
        <v>3683.5</v>
      </c>
      <c r="Q307" s="28" t="s">
        <v>334</v>
      </c>
      <c r="R307" s="27">
        <v>39.70613539</v>
      </c>
      <c r="S307" s="36">
        <f>ABS(R307-C307)</f>
        <v>2.9740555200000003</v>
      </c>
      <c r="T307" s="10"/>
      <c r="U307" s="29">
        <f>(P307-MIN($P$6:$P$330))/$U$5</f>
        <v>1.0333333333333334</v>
      </c>
      <c r="V307" s="29">
        <f t="shared" si="27"/>
        <v>302</v>
      </c>
      <c r="W307" s="24">
        <f>IF(U307=0,MAX(W$5:W306)+1,0)</f>
        <v>0</v>
      </c>
      <c r="X307" s="24">
        <f t="shared" si="28"/>
        <v>13</v>
      </c>
      <c r="Y307" s="31" t="str">
        <f>IF(ROW()-$Y$5&lt;=$X$5,ROW()-$Y$5,"")</f>
        <v/>
      </c>
      <c r="Z307" s="31"/>
      <c r="AA307" s="31"/>
      <c r="AB307" s="31"/>
      <c r="AC307" s="31"/>
      <c r="AD307" s="1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25">
      <c r="A308" s="1"/>
      <c r="B308" s="30" t="s">
        <v>336</v>
      </c>
      <c r="C308" s="27">
        <v>36.83330419</v>
      </c>
      <c r="D308" s="8">
        <v>1</v>
      </c>
      <c r="E308" s="16" t="s">
        <v>333</v>
      </c>
      <c r="F308" s="3" t="s">
        <v>360</v>
      </c>
      <c r="G308" s="9">
        <f>P308+$G$4</f>
        <v>43160.5</v>
      </c>
      <c r="H308" s="9">
        <f t="shared" si="25"/>
        <v>60</v>
      </c>
      <c r="I308" s="34">
        <f t="shared" si="29"/>
        <v>43160.5</v>
      </c>
      <c r="J308" s="29">
        <f t="shared" si="26"/>
        <v>3</v>
      </c>
      <c r="K308" s="29">
        <f>IF(H308=1,MAX(K$5:K307)+1,K307)</f>
        <v>13</v>
      </c>
      <c r="L308" s="24" t="str">
        <f>IF(K308=N$5,ROW()-ROW(L$5),"")</f>
        <v/>
      </c>
      <c r="M308" s="24" t="str">
        <f>IF(K308=N$5,IF(J308=1,1,M307+1),"")</f>
        <v/>
      </c>
      <c r="N308" s="33" t="str">
        <f>IF(K308=1,INDEX($C$6:$C$330,MATCH(J308,$M$6:$M$330,0),1),"")</f>
        <v/>
      </c>
      <c r="O308" s="4"/>
      <c r="P308" s="25">
        <v>3712.5</v>
      </c>
      <c r="Q308" s="28" t="s">
        <v>334</v>
      </c>
      <c r="R308" s="27">
        <v>39.751519309999999</v>
      </c>
      <c r="S308" s="36">
        <f>ABS(R308-C308)</f>
        <v>2.9182151199999993</v>
      </c>
      <c r="T308" s="10"/>
      <c r="U308" s="29">
        <f>(P308-MIN($P$6:$P$330))/$U$5</f>
        <v>2</v>
      </c>
      <c r="V308" s="29">
        <f t="shared" si="27"/>
        <v>303</v>
      </c>
      <c r="W308" s="24">
        <f>IF(U308=0,MAX(W$5:W307)+1,0)</f>
        <v>0</v>
      </c>
      <c r="X308" s="24">
        <f t="shared" si="28"/>
        <v>13</v>
      </c>
      <c r="Y308" s="31" t="str">
        <f>IF(ROW()-$Y$5&lt;=$X$5,ROW()-$Y$5,"")</f>
        <v/>
      </c>
      <c r="Z308" s="31"/>
      <c r="AA308" s="31"/>
      <c r="AB308" s="31"/>
      <c r="AC308" s="31"/>
      <c r="AD308" s="1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25">
      <c r="A309" s="1"/>
      <c r="B309" s="30" t="s">
        <v>337</v>
      </c>
      <c r="C309" s="27">
        <v>36.997417560000002</v>
      </c>
      <c r="D309" s="8">
        <v>1</v>
      </c>
      <c r="E309" s="16" t="s">
        <v>333</v>
      </c>
      <c r="F309" s="3" t="s">
        <v>360</v>
      </c>
      <c r="G309" s="9">
        <f>P309+$G$4</f>
        <v>43191.5</v>
      </c>
      <c r="H309" s="9">
        <f t="shared" si="25"/>
        <v>91</v>
      </c>
      <c r="I309" s="34">
        <f t="shared" si="29"/>
        <v>43191.5</v>
      </c>
      <c r="J309" s="29">
        <f t="shared" si="26"/>
        <v>4</v>
      </c>
      <c r="K309" s="29">
        <f>IF(H309=1,MAX(K$5:K308)+1,K308)</f>
        <v>13</v>
      </c>
      <c r="L309" s="24" t="str">
        <f>IF(K309=N$5,ROW()-ROW(L$5),"")</f>
        <v/>
      </c>
      <c r="M309" s="24" t="str">
        <f>IF(K309=N$5,IF(J309=1,1,M308+1),"")</f>
        <v/>
      </c>
      <c r="N309" s="33" t="str">
        <f>IF(K309=1,INDEX($C$6:$C$330,MATCH(J309,$M$6:$M$330,0),1),"")</f>
        <v/>
      </c>
      <c r="O309" s="4"/>
      <c r="P309" s="25">
        <v>3743.5</v>
      </c>
      <c r="Q309" s="28" t="s">
        <v>334</v>
      </c>
      <c r="R309" s="27">
        <v>39.846193390000003</v>
      </c>
      <c r="S309" s="36">
        <f>ABS(R309-C309)</f>
        <v>2.848775830000001</v>
      </c>
      <c r="T309" s="10"/>
      <c r="U309" s="29">
        <f>(P309-MIN($P$6:$P$330))/$U$5</f>
        <v>3.0333333333333332</v>
      </c>
      <c r="V309" s="29">
        <f t="shared" si="27"/>
        <v>304</v>
      </c>
      <c r="W309" s="24">
        <f>IF(U309=0,MAX(W$5:W308)+1,0)</f>
        <v>0</v>
      </c>
      <c r="X309" s="24">
        <f t="shared" si="28"/>
        <v>13</v>
      </c>
      <c r="Y309" s="31" t="str">
        <f>IF(ROW()-$Y$5&lt;=$X$5,ROW()-$Y$5,"")</f>
        <v/>
      </c>
      <c r="Z309" s="31"/>
      <c r="AA309" s="31"/>
      <c r="AB309" s="31"/>
      <c r="AC309" s="31"/>
      <c r="AD309" s="1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25">
      <c r="A310" s="1"/>
      <c r="B310" s="30" t="s">
        <v>338</v>
      </c>
      <c r="C310" s="27">
        <v>37.157082930000001</v>
      </c>
      <c r="D310" s="8">
        <v>1</v>
      </c>
      <c r="E310" s="16" t="s">
        <v>333</v>
      </c>
      <c r="F310" s="3" t="s">
        <v>360</v>
      </c>
      <c r="G310" s="9">
        <f>P310+$G$4</f>
        <v>43221.5</v>
      </c>
      <c r="H310" s="9">
        <f t="shared" si="25"/>
        <v>121</v>
      </c>
      <c r="I310" s="34">
        <f t="shared" si="29"/>
        <v>43221.5</v>
      </c>
      <c r="J310" s="29">
        <f t="shared" si="26"/>
        <v>5</v>
      </c>
      <c r="K310" s="29">
        <f>IF(H310=1,MAX(K$5:K309)+1,K309)</f>
        <v>13</v>
      </c>
      <c r="L310" s="24" t="str">
        <f>IF(K310=N$5,ROW()-ROW(L$5),"")</f>
        <v/>
      </c>
      <c r="M310" s="24" t="str">
        <f>IF(K310=N$5,IF(J310=1,1,M309+1),"")</f>
        <v/>
      </c>
      <c r="N310" s="33" t="str">
        <f>IF(K310=1,INDEX($C$6:$C$330,MATCH(J310,$M$6:$M$330,0),1),"")</f>
        <v/>
      </c>
      <c r="O310" s="4"/>
      <c r="P310" s="25">
        <v>3773.5</v>
      </c>
      <c r="Q310" s="28" t="s">
        <v>334</v>
      </c>
      <c r="R310" s="27">
        <v>39.982008669999999</v>
      </c>
      <c r="S310" s="36">
        <f>ABS(R310-C310)</f>
        <v>2.8249257399999976</v>
      </c>
      <c r="T310" s="10"/>
      <c r="U310" s="29">
        <f>(P310-MIN($P$6:$P$330))/$U$5</f>
        <v>4.0333333333333332</v>
      </c>
      <c r="V310" s="29">
        <f t="shared" si="27"/>
        <v>305</v>
      </c>
      <c r="W310" s="24">
        <f>IF(U310=0,MAX(W$5:W309)+1,0)</f>
        <v>0</v>
      </c>
      <c r="X310" s="24">
        <f t="shared" si="28"/>
        <v>13</v>
      </c>
      <c r="Y310" s="31" t="str">
        <f>IF(ROW()-$Y$5&lt;=$X$5,ROW()-$Y$5,"")</f>
        <v/>
      </c>
      <c r="Z310" s="31"/>
      <c r="AA310" s="31"/>
      <c r="AB310" s="31"/>
      <c r="AC310" s="31"/>
      <c r="AD310" s="1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25">
      <c r="A311" s="1"/>
      <c r="B311" s="30" t="s">
        <v>339</v>
      </c>
      <c r="C311" s="27">
        <v>37.264511640000002</v>
      </c>
      <c r="D311" s="8">
        <v>1</v>
      </c>
      <c r="E311" s="16" t="s">
        <v>333</v>
      </c>
      <c r="F311" s="3" t="s">
        <v>360</v>
      </c>
      <c r="G311" s="9">
        <f>P311+$G$4</f>
        <v>43252.5</v>
      </c>
      <c r="H311" s="9">
        <f t="shared" si="25"/>
        <v>152</v>
      </c>
      <c r="I311" s="34">
        <f t="shared" si="29"/>
        <v>43252.5</v>
      </c>
      <c r="J311" s="29">
        <f t="shared" si="26"/>
        <v>6</v>
      </c>
      <c r="K311" s="29">
        <f>IF(H311=1,MAX(K$5:K310)+1,K310)</f>
        <v>13</v>
      </c>
      <c r="L311" s="24" t="str">
        <f>IF(K311=N$5,ROW()-ROW(L$5),"")</f>
        <v/>
      </c>
      <c r="M311" s="24" t="str">
        <f>IF(K311=N$5,IF(J311=1,1,M310+1),"")</f>
        <v/>
      </c>
      <c r="N311" s="33" t="str">
        <f>IF(K311=1,INDEX($C$6:$C$330,MATCH(J311,$M$6:$M$330,0),1),"")</f>
        <v/>
      </c>
      <c r="O311" s="4"/>
      <c r="P311" s="25">
        <v>3804.5</v>
      </c>
      <c r="Q311" s="28" t="s">
        <v>334</v>
      </c>
      <c r="R311" s="27">
        <v>40.115538790000002</v>
      </c>
      <c r="S311" s="36">
        <f>ABS(R311-C311)</f>
        <v>2.8510271500000002</v>
      </c>
      <c r="T311" s="10"/>
      <c r="U311" s="29">
        <f>(P311-MIN($P$6:$P$330))/$U$5</f>
        <v>5.0666666666666664</v>
      </c>
      <c r="V311" s="29">
        <f t="shared" si="27"/>
        <v>306</v>
      </c>
      <c r="W311" s="24">
        <f>IF(U311=0,MAX(W$5:W310)+1,0)</f>
        <v>0</v>
      </c>
      <c r="X311" s="24">
        <f t="shared" si="28"/>
        <v>13</v>
      </c>
      <c r="Y311" s="31" t="str">
        <f>IF(ROW()-$Y$5&lt;=$X$5,ROW()-$Y$5,"")</f>
        <v/>
      </c>
      <c r="Z311" s="31"/>
      <c r="AA311" s="31"/>
      <c r="AB311" s="31"/>
      <c r="AC311" s="31"/>
      <c r="AD311" s="1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25">
      <c r="A312" s="1"/>
      <c r="B312" s="30" t="s">
        <v>340</v>
      </c>
      <c r="C312" s="27">
        <v>37.270723279999999</v>
      </c>
      <c r="D312" s="8">
        <v>1</v>
      </c>
      <c r="E312" s="16" t="s">
        <v>333</v>
      </c>
      <c r="F312" s="3" t="s">
        <v>360</v>
      </c>
      <c r="G312" s="9">
        <f>P312+$G$4</f>
        <v>43282.5</v>
      </c>
      <c r="H312" s="9">
        <f t="shared" si="25"/>
        <v>182</v>
      </c>
      <c r="I312" s="34">
        <f t="shared" si="29"/>
        <v>43282.5</v>
      </c>
      <c r="J312" s="29">
        <f t="shared" si="26"/>
        <v>7</v>
      </c>
      <c r="K312" s="29">
        <f>IF(H312=1,MAX(K$5:K311)+1,K311)</f>
        <v>13</v>
      </c>
      <c r="L312" s="24" t="str">
        <f>IF(K312=N$5,ROW()-ROW(L$5),"")</f>
        <v/>
      </c>
      <c r="M312" s="24" t="str">
        <f>IF(K312=N$5,IF(J312=1,1,M311+1),"")</f>
        <v/>
      </c>
      <c r="N312" s="33" t="str">
        <f>IF(K312=1,INDEX($C$6:$C$330,MATCH(J312,$M$6:$M$330,0),1),"")</f>
        <v/>
      </c>
      <c r="O312" s="4"/>
      <c r="P312" s="25">
        <v>3834.5</v>
      </c>
      <c r="Q312" s="28" t="s">
        <v>334</v>
      </c>
      <c r="R312" s="27">
        <v>40.213446959999999</v>
      </c>
      <c r="S312" s="36">
        <f>ABS(R312-C312)</f>
        <v>2.9427236800000003</v>
      </c>
      <c r="T312" s="10"/>
      <c r="U312" s="29">
        <f>(P312-MIN($P$6:$P$330))/$U$5</f>
        <v>6.0666666666666664</v>
      </c>
      <c r="V312" s="29">
        <f t="shared" si="27"/>
        <v>307</v>
      </c>
      <c r="W312" s="24">
        <f>IF(U312=0,MAX(W$5:W311)+1,0)</f>
        <v>0</v>
      </c>
      <c r="X312" s="24">
        <f t="shared" si="28"/>
        <v>13</v>
      </c>
      <c r="Y312" s="31" t="str">
        <f>IF(ROW()-$Y$5&lt;=$X$5,ROW()-$Y$5,"")</f>
        <v/>
      </c>
      <c r="Z312" s="31"/>
      <c r="AA312" s="31"/>
      <c r="AB312" s="31"/>
      <c r="AC312" s="31"/>
      <c r="AD312" s="1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25">
      <c r="A313" s="1"/>
      <c r="B313" s="30" t="s">
        <v>341</v>
      </c>
      <c r="C313" s="27">
        <v>37.158121770000001</v>
      </c>
      <c r="D313" s="8">
        <v>1</v>
      </c>
      <c r="E313" s="16" t="s">
        <v>333</v>
      </c>
      <c r="F313" s="3" t="s">
        <v>360</v>
      </c>
      <c r="G313" s="9">
        <f>P313+$G$4</f>
        <v>43313.5</v>
      </c>
      <c r="H313" s="9">
        <f t="shared" si="25"/>
        <v>213</v>
      </c>
      <c r="I313" s="34">
        <f t="shared" si="29"/>
        <v>43313.5</v>
      </c>
      <c r="J313" s="29">
        <f t="shared" si="26"/>
        <v>8</v>
      </c>
      <c r="K313" s="29">
        <f>IF(H313=1,MAX(K$5:K312)+1,K312)</f>
        <v>13</v>
      </c>
      <c r="L313" s="24" t="str">
        <f>IF(K313=N$5,ROW()-ROW(L$5),"")</f>
        <v/>
      </c>
      <c r="M313" s="24" t="str">
        <f>IF(K313=N$5,IF(J313=1,1,M312+1),"")</f>
        <v/>
      </c>
      <c r="N313" s="33" t="str">
        <f>IF(K313=1,INDEX($C$6:$C$330,MATCH(J313,$M$6:$M$330,0),1),"")</f>
        <v/>
      </c>
      <c r="O313" s="4"/>
      <c r="P313" s="25">
        <v>3865.5</v>
      </c>
      <c r="Q313" s="28" t="s">
        <v>334</v>
      </c>
      <c r="R313" s="27">
        <v>40.22620903</v>
      </c>
      <c r="S313" s="36">
        <f>ABS(R313-C313)</f>
        <v>3.0680872599999987</v>
      </c>
      <c r="T313" s="10"/>
      <c r="U313" s="29">
        <f>(P313-MIN($P$6:$P$330))/$U$5</f>
        <v>7.1</v>
      </c>
      <c r="V313" s="29">
        <f t="shared" si="27"/>
        <v>308</v>
      </c>
      <c r="W313" s="24">
        <f>IF(U313=0,MAX(W$5:W312)+1,0)</f>
        <v>0</v>
      </c>
      <c r="X313" s="24">
        <f t="shared" si="28"/>
        <v>13</v>
      </c>
      <c r="Y313" s="31" t="str">
        <f>IF(ROW()-$Y$5&lt;=$X$5,ROW()-$Y$5,"")</f>
        <v/>
      </c>
      <c r="Z313" s="31"/>
      <c r="AA313" s="31"/>
      <c r="AB313" s="31"/>
      <c r="AC313" s="31"/>
      <c r="AD313" s="1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25">
      <c r="A314" s="1"/>
      <c r="B314" s="30" t="s">
        <v>342</v>
      </c>
      <c r="C314" s="27">
        <v>36.944339530000001</v>
      </c>
      <c r="D314" s="8">
        <v>1</v>
      </c>
      <c r="E314" s="16" t="s">
        <v>333</v>
      </c>
      <c r="F314" s="3" t="s">
        <v>360</v>
      </c>
      <c r="G314" s="9">
        <f>P314+$G$4</f>
        <v>43344.5</v>
      </c>
      <c r="H314" s="9">
        <f t="shared" si="25"/>
        <v>244</v>
      </c>
      <c r="I314" s="34">
        <f t="shared" si="29"/>
        <v>43344.5</v>
      </c>
      <c r="J314" s="29">
        <f t="shared" si="26"/>
        <v>9</v>
      </c>
      <c r="K314" s="29">
        <f>IF(H314=1,MAX(K$5:K313)+1,K313)</f>
        <v>13</v>
      </c>
      <c r="L314" s="24" t="str">
        <f>IF(K314=N$5,ROW()-ROW(L$5),"")</f>
        <v/>
      </c>
      <c r="M314" s="24" t="str">
        <f>IF(K314=N$5,IF(J314=1,1,M313+1),"")</f>
        <v/>
      </c>
      <c r="N314" s="33" t="str">
        <f>IF(K314=1,INDEX($C$6:$C$330,MATCH(J314,$M$6:$M$330,0),1),"")</f>
        <v/>
      </c>
      <c r="O314" s="4"/>
      <c r="P314" s="25">
        <v>3896.5</v>
      </c>
      <c r="Q314" s="28" t="s">
        <v>334</v>
      </c>
      <c r="R314" s="27">
        <v>40.135626690000002</v>
      </c>
      <c r="S314" s="36">
        <f>ABS(R314-C314)</f>
        <v>3.1912871600000017</v>
      </c>
      <c r="T314" s="10"/>
      <c r="U314" s="29">
        <f>(P314-MIN($P$6:$P$330))/$U$5</f>
        <v>8.1333333333333329</v>
      </c>
      <c r="V314" s="29">
        <f t="shared" si="27"/>
        <v>309</v>
      </c>
      <c r="W314" s="24">
        <f>IF(U314=0,MAX(W$5:W313)+1,0)</f>
        <v>0</v>
      </c>
      <c r="X314" s="24">
        <f t="shared" si="28"/>
        <v>13</v>
      </c>
      <c r="Y314" s="31" t="str">
        <f>IF(ROW()-$Y$5&lt;=$X$5,ROW()-$Y$5,"")</f>
        <v/>
      </c>
      <c r="Z314" s="31"/>
      <c r="AA314" s="31"/>
      <c r="AB314" s="31"/>
      <c r="AC314" s="31"/>
      <c r="AD314" s="1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25">
      <c r="A315" s="1"/>
      <c r="B315" s="30" t="s">
        <v>343</v>
      </c>
      <c r="C315" s="27">
        <v>36.681930260000001</v>
      </c>
      <c r="D315" s="8">
        <v>1</v>
      </c>
      <c r="E315" s="16" t="s">
        <v>333</v>
      </c>
      <c r="F315" s="3" t="s">
        <v>360</v>
      </c>
      <c r="G315" s="9">
        <f>P315+$G$4</f>
        <v>43374.5</v>
      </c>
      <c r="H315" s="9">
        <f t="shared" si="25"/>
        <v>274</v>
      </c>
      <c r="I315" s="34">
        <f t="shared" si="29"/>
        <v>43374.5</v>
      </c>
      <c r="J315" s="29">
        <f t="shared" si="26"/>
        <v>10</v>
      </c>
      <c r="K315" s="29">
        <f>IF(H315=1,MAX(K$5:K314)+1,K314)</f>
        <v>13</v>
      </c>
      <c r="L315" s="24" t="str">
        <f>IF(K315=N$5,ROW()-ROW(L$5),"")</f>
        <v/>
      </c>
      <c r="M315" s="24" t="str">
        <f>IF(K315=N$5,IF(J315=1,1,M314+1),"")</f>
        <v/>
      </c>
      <c r="N315" s="33" t="str">
        <f>IF(K315=1,INDEX($C$6:$C$330,MATCH(J315,$M$6:$M$330,0),1),"")</f>
        <v/>
      </c>
      <c r="O315" s="4"/>
      <c r="P315" s="25">
        <v>3926.5</v>
      </c>
      <c r="Q315" s="28" t="s">
        <v>334</v>
      </c>
      <c r="R315" s="27">
        <v>39.919998839999998</v>
      </c>
      <c r="S315" s="36">
        <f>ABS(R315-C315)</f>
        <v>3.2380685799999966</v>
      </c>
      <c r="T315" s="10"/>
      <c r="U315" s="29">
        <f>(P315-MIN($P$6:$P$330))/$U$5</f>
        <v>9.1333333333333329</v>
      </c>
      <c r="V315" s="29">
        <f t="shared" si="27"/>
        <v>310</v>
      </c>
      <c r="W315" s="24">
        <f>IF(U315=0,MAX(W$5:W314)+1,0)</f>
        <v>0</v>
      </c>
      <c r="X315" s="24">
        <f t="shared" si="28"/>
        <v>13</v>
      </c>
      <c r="Y315" s="31" t="str">
        <f>IF(ROW()-$Y$5&lt;=$X$5,ROW()-$Y$5,"")</f>
        <v/>
      </c>
      <c r="Z315" s="31"/>
      <c r="AA315" s="31"/>
      <c r="AB315" s="31"/>
      <c r="AC315" s="31"/>
      <c r="AD315" s="1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25">
      <c r="A316" s="1"/>
      <c r="B316" s="30" t="s">
        <v>344</v>
      </c>
      <c r="C316" s="27">
        <v>36.413290109999998</v>
      </c>
      <c r="D316" s="8">
        <v>1</v>
      </c>
      <c r="E316" s="16" t="s">
        <v>333</v>
      </c>
      <c r="F316" s="3" t="s">
        <v>360</v>
      </c>
      <c r="G316" s="9">
        <f>P316+$G$4</f>
        <v>43405.5</v>
      </c>
      <c r="H316" s="9">
        <f t="shared" si="25"/>
        <v>305</v>
      </c>
      <c r="I316" s="34">
        <f t="shared" si="29"/>
        <v>43405.5</v>
      </c>
      <c r="J316" s="29">
        <f t="shared" si="26"/>
        <v>11</v>
      </c>
      <c r="K316" s="29">
        <f>IF(H316=1,MAX(K$5:K315)+1,K315)</f>
        <v>13</v>
      </c>
      <c r="L316" s="24" t="str">
        <f>IF(K316=N$5,ROW()-ROW(L$5),"")</f>
        <v/>
      </c>
      <c r="M316" s="24" t="str">
        <f>IF(K316=N$5,IF(J316=1,1,M315+1),"")</f>
        <v/>
      </c>
      <c r="N316" s="33" t="str">
        <f>IF(K316=1,INDEX($C$6:$C$330,MATCH(J316,$M$6:$M$330,0),1),"")</f>
        <v/>
      </c>
      <c r="O316" s="4"/>
      <c r="P316" s="25">
        <v>3957.5</v>
      </c>
      <c r="Q316" s="28" t="s">
        <v>334</v>
      </c>
      <c r="R316" s="27">
        <v>39.643683070000002</v>
      </c>
      <c r="S316" s="36">
        <f>ABS(R316-C316)</f>
        <v>3.2303929600000032</v>
      </c>
      <c r="T316" s="10"/>
      <c r="U316" s="29">
        <f>(P316-MIN($P$6:$P$330))/$U$5</f>
        <v>10.166666666666666</v>
      </c>
      <c r="V316" s="29">
        <f t="shared" si="27"/>
        <v>311</v>
      </c>
      <c r="W316" s="24">
        <f>IF(U316=0,MAX(W$5:W315)+1,0)</f>
        <v>0</v>
      </c>
      <c r="X316" s="24">
        <f t="shared" si="28"/>
        <v>13</v>
      </c>
      <c r="Y316" s="31" t="str">
        <f>IF(ROW()-$Y$5&lt;=$X$5,ROW()-$Y$5,"")</f>
        <v/>
      </c>
      <c r="Z316" s="31"/>
      <c r="AA316" s="31"/>
      <c r="AB316" s="31"/>
      <c r="AC316" s="31"/>
      <c r="AD316" s="1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25">
      <c r="A317" s="1"/>
      <c r="B317" s="30" t="s">
        <v>345</v>
      </c>
      <c r="C317" s="27">
        <v>36.20670878</v>
      </c>
      <c r="D317" s="8">
        <v>1</v>
      </c>
      <c r="E317" s="16" t="s">
        <v>333</v>
      </c>
      <c r="F317" s="3" t="s">
        <v>360</v>
      </c>
      <c r="G317" s="9">
        <f>P317+$G$4</f>
        <v>43435.5</v>
      </c>
      <c r="H317" s="9">
        <f t="shared" si="25"/>
        <v>335</v>
      </c>
      <c r="I317" s="34">
        <f t="shared" si="29"/>
        <v>43435.5</v>
      </c>
      <c r="J317" s="29">
        <f t="shared" si="26"/>
        <v>12</v>
      </c>
      <c r="K317" s="29">
        <f>IF(H317=1,MAX(K$5:K316)+1,K316)</f>
        <v>13</v>
      </c>
      <c r="L317" s="24" t="str">
        <f>IF(K317=N$5,ROW()-ROW(L$5),"")</f>
        <v/>
      </c>
      <c r="M317" s="24" t="str">
        <f>IF(K317=N$5,IF(J317=1,1,M316+1),"")</f>
        <v/>
      </c>
      <c r="N317" s="33" t="str">
        <f>IF(K317=1,INDEX($C$6:$C$330,MATCH(J317,$M$6:$M$330,0),1),"")</f>
        <v/>
      </c>
      <c r="O317" s="4"/>
      <c r="P317" s="25">
        <v>3987.5</v>
      </c>
      <c r="Q317" s="28" t="s">
        <v>334</v>
      </c>
      <c r="R317" s="27">
        <v>39.384556850000003</v>
      </c>
      <c r="S317" s="36">
        <f>ABS(R317-C317)</f>
        <v>3.1778480700000031</v>
      </c>
      <c r="T317" s="10"/>
      <c r="U317" s="29">
        <f>(P317-MIN($P$6:$P$330))/$U$5</f>
        <v>11.166666666666666</v>
      </c>
      <c r="V317" s="29">
        <f t="shared" si="27"/>
        <v>312</v>
      </c>
      <c r="W317" s="24">
        <f>IF(U317=0,MAX(W$5:W316)+1,0)</f>
        <v>0</v>
      </c>
      <c r="X317" s="24">
        <f t="shared" si="28"/>
        <v>13</v>
      </c>
      <c r="Y317" s="31" t="str">
        <f>IF(ROW()-$Y$5&lt;=$X$5,ROW()-$Y$5,"")</f>
        <v/>
      </c>
      <c r="Z317" s="31"/>
      <c r="AA317" s="31"/>
      <c r="AB317" s="31"/>
      <c r="AC317" s="31"/>
      <c r="AD317" s="1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25">
      <c r="A318" s="1"/>
      <c r="B318" s="30" t="s">
        <v>346</v>
      </c>
      <c r="C318" s="27">
        <v>36.091424709999998</v>
      </c>
      <c r="D318" s="8">
        <v>1</v>
      </c>
      <c r="E318" s="16" t="s">
        <v>333</v>
      </c>
      <c r="F318" s="3" t="s">
        <v>360</v>
      </c>
      <c r="G318" s="9">
        <f>P318+$G$4</f>
        <v>43466.5</v>
      </c>
      <c r="H318" s="9">
        <f t="shared" si="25"/>
        <v>366</v>
      </c>
      <c r="I318" s="34">
        <f t="shared" si="29"/>
        <v>43466.5</v>
      </c>
      <c r="J318" s="29">
        <f t="shared" si="26"/>
        <v>13</v>
      </c>
      <c r="K318" s="29">
        <f>IF(H318=1,MAX(K$5:K317)+1,K317)</f>
        <v>13</v>
      </c>
      <c r="L318" s="24" t="str">
        <f>IF(K318=N$5,ROW()-ROW(L$5),"")</f>
        <v/>
      </c>
      <c r="M318" s="24" t="str">
        <f>IF(K318=N$5,IF(J318=1,1,M317+1),"")</f>
        <v/>
      </c>
      <c r="N318" s="33" t="str">
        <f>IF(K318=1,INDEX($C$6:$C$330,MATCH(J318,$M$6:$M$330,0),1),"")</f>
        <v/>
      </c>
      <c r="O318" s="4"/>
      <c r="P318" s="25">
        <v>4018.5</v>
      </c>
      <c r="Q318" s="28" t="s">
        <v>334</v>
      </c>
      <c r="R318" s="27">
        <v>39.177577900000003</v>
      </c>
      <c r="S318" s="36">
        <f>ABS(R318-C318)</f>
        <v>3.0861531900000045</v>
      </c>
      <c r="T318" s="10"/>
      <c r="U318" s="29">
        <f>(P318-MIN($P$6:$P$330))/$U$5</f>
        <v>12.2</v>
      </c>
      <c r="V318" s="29">
        <f t="shared" si="27"/>
        <v>313</v>
      </c>
      <c r="W318" s="24">
        <f>IF(U318=0,MAX(W$5:W317)+1,0)</f>
        <v>0</v>
      </c>
      <c r="X318" s="24">
        <f t="shared" si="28"/>
        <v>13</v>
      </c>
      <c r="Y318" s="31" t="str">
        <f>IF(ROW()-$Y$5&lt;=$X$5,ROW()-$Y$5,"")</f>
        <v/>
      </c>
      <c r="Z318" s="31"/>
      <c r="AA318" s="31"/>
      <c r="AB318" s="31"/>
      <c r="AC318" s="31"/>
      <c r="AD318" s="1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25">
      <c r="A319" s="1"/>
      <c r="B319" s="30" t="s">
        <v>347</v>
      </c>
      <c r="C319" s="27">
        <v>36.087157840000003</v>
      </c>
      <c r="D319" s="8">
        <v>1</v>
      </c>
      <c r="E319" s="16" t="s">
        <v>333</v>
      </c>
      <c r="F319" s="3" t="s">
        <v>360</v>
      </c>
      <c r="G319" s="9">
        <f>P319+$G$4</f>
        <v>43497.5</v>
      </c>
      <c r="H319" s="9">
        <f t="shared" si="25"/>
        <v>397</v>
      </c>
      <c r="I319" s="34">
        <f t="shared" si="29"/>
        <v>43497.5</v>
      </c>
      <c r="J319" s="29">
        <f t="shared" si="26"/>
        <v>14</v>
      </c>
      <c r="K319" s="29">
        <f>IF(H319=1,MAX(K$5:K318)+1,K318)</f>
        <v>13</v>
      </c>
      <c r="L319" s="24" t="str">
        <f>IF(K319=N$5,ROW()-ROW(L$5),"")</f>
        <v/>
      </c>
      <c r="M319" s="24" t="str">
        <f>IF(K319=N$5,IF(J319=1,1,M318+1),"")</f>
        <v/>
      </c>
      <c r="N319" s="33" t="str">
        <f>IF(K319=1,INDEX($C$6:$C$330,MATCH(J319,$M$6:$M$330,0),1),"")</f>
        <v/>
      </c>
      <c r="O319" s="4"/>
      <c r="P319" s="25">
        <v>4049.5</v>
      </c>
      <c r="Q319" s="28" t="s">
        <v>334</v>
      </c>
      <c r="R319" s="27">
        <v>39.091998740000001</v>
      </c>
      <c r="S319" s="36">
        <f>ABS(R319-C319)</f>
        <v>3.0048408999999978</v>
      </c>
      <c r="T319" s="10"/>
      <c r="U319" s="29">
        <f>(P319-MIN($P$6:$P$330))/$U$5</f>
        <v>13.233333333333333</v>
      </c>
      <c r="V319" s="29">
        <f t="shared" si="27"/>
        <v>314</v>
      </c>
      <c r="W319" s="24">
        <f>IF(U319=0,MAX(W$5:W318)+1,0)</f>
        <v>0</v>
      </c>
      <c r="X319" s="24">
        <f t="shared" si="28"/>
        <v>13</v>
      </c>
      <c r="Y319" s="31" t="str">
        <f>IF(ROW()-$Y$5&lt;=$X$5,ROW()-$Y$5,"")</f>
        <v/>
      </c>
      <c r="Z319" s="31"/>
      <c r="AA319" s="31"/>
      <c r="AB319" s="31"/>
      <c r="AC319" s="31"/>
      <c r="AD319" s="1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25">
      <c r="A320" s="1"/>
      <c r="B320" s="30" t="s">
        <v>348</v>
      </c>
      <c r="C320" s="27">
        <v>36.17314614</v>
      </c>
      <c r="D320" s="8">
        <v>1</v>
      </c>
      <c r="E320" s="16" t="s">
        <v>333</v>
      </c>
      <c r="F320" s="3" t="s">
        <v>360</v>
      </c>
      <c r="G320" s="9">
        <f>P320+$G$4</f>
        <v>43525.5</v>
      </c>
      <c r="H320" s="9">
        <f t="shared" si="25"/>
        <v>425</v>
      </c>
      <c r="I320" s="34">
        <f t="shared" si="29"/>
        <v>43525.5</v>
      </c>
      <c r="J320" s="29">
        <f t="shared" si="26"/>
        <v>15</v>
      </c>
      <c r="K320" s="29">
        <f>IF(H320=1,MAX(K$5:K319)+1,K319)</f>
        <v>13</v>
      </c>
      <c r="L320" s="24" t="str">
        <f>IF(K320=N$5,ROW()-ROW(L$5),"")</f>
        <v/>
      </c>
      <c r="M320" s="24" t="str">
        <f>IF(K320=N$5,IF(J320=1,1,M319+1),"")</f>
        <v/>
      </c>
      <c r="N320" s="33" t="str">
        <f>IF(K320=1,INDEX($C$6:$C$330,MATCH(J320,$M$6:$M$330,0),1),"")</f>
        <v/>
      </c>
      <c r="O320" s="4"/>
      <c r="P320" s="25">
        <v>4077.5</v>
      </c>
      <c r="Q320" s="28" t="s">
        <v>334</v>
      </c>
      <c r="R320" s="27">
        <v>39.130611029999997</v>
      </c>
      <c r="S320" s="36">
        <f>ABS(R320-C320)</f>
        <v>2.9574648899999971</v>
      </c>
      <c r="T320" s="10"/>
      <c r="U320" s="29">
        <f>(P320-MIN($P$6:$P$330))/$U$5</f>
        <v>14.166666666666666</v>
      </c>
      <c r="V320" s="29">
        <f t="shared" si="27"/>
        <v>315</v>
      </c>
      <c r="W320" s="24">
        <f>IF(U320=0,MAX(W$5:W319)+1,0)</f>
        <v>0</v>
      </c>
      <c r="X320" s="24">
        <f t="shared" si="28"/>
        <v>13</v>
      </c>
      <c r="Y320" s="31" t="str">
        <f>IF(ROW()-$Y$5&lt;=$X$5,ROW()-$Y$5,"")</f>
        <v/>
      </c>
      <c r="Z320" s="31"/>
      <c r="AA320" s="31"/>
      <c r="AB320" s="31"/>
      <c r="AC320" s="31"/>
      <c r="AD320" s="1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25">
      <c r="A321" s="1"/>
      <c r="B321" s="30" t="s">
        <v>349</v>
      </c>
      <c r="C321" s="27">
        <v>36.331737580000002</v>
      </c>
      <c r="D321" s="8">
        <v>1</v>
      </c>
      <c r="E321" s="16" t="s">
        <v>333</v>
      </c>
      <c r="F321" s="3" t="s">
        <v>360</v>
      </c>
      <c r="G321" s="9">
        <f>P321+$G$4</f>
        <v>43556.5</v>
      </c>
      <c r="H321" s="9">
        <f t="shared" si="25"/>
        <v>456</v>
      </c>
      <c r="I321" s="34">
        <f t="shared" si="29"/>
        <v>43556.5</v>
      </c>
      <c r="J321" s="29">
        <f t="shared" si="26"/>
        <v>16</v>
      </c>
      <c r="K321" s="29">
        <f>IF(H321=1,MAX(K$5:K320)+1,K320)</f>
        <v>13</v>
      </c>
      <c r="L321" s="24" t="str">
        <f>IF(K321=N$5,ROW()-ROW(L$5),"")</f>
        <v/>
      </c>
      <c r="M321" s="24" t="str">
        <f>IF(K321=N$5,IF(J321=1,1,M320+1),"")</f>
        <v/>
      </c>
      <c r="N321" s="33" t="str">
        <f>IF(K321=1,INDEX($C$6:$C$330,MATCH(J321,$M$6:$M$330,0),1),"")</f>
        <v/>
      </c>
      <c r="O321" s="4"/>
      <c r="P321" s="25">
        <v>4108.5</v>
      </c>
      <c r="Q321" s="28" t="s">
        <v>334</v>
      </c>
      <c r="R321" s="27">
        <v>39.241291650000001</v>
      </c>
      <c r="S321" s="36">
        <f>ABS(R321-C321)</f>
        <v>2.9095540699999987</v>
      </c>
      <c r="T321" s="10"/>
      <c r="U321" s="29">
        <f>(P321-MIN($P$6:$P$330))/$U$5</f>
        <v>15.2</v>
      </c>
      <c r="V321" s="29">
        <f t="shared" si="27"/>
        <v>316</v>
      </c>
      <c r="W321" s="24">
        <f>IF(U321=0,MAX(W$5:W320)+1,0)</f>
        <v>0</v>
      </c>
      <c r="X321" s="24">
        <f t="shared" si="28"/>
        <v>13</v>
      </c>
      <c r="Y321" s="31" t="str">
        <f>IF(ROW()-$Y$5&lt;=$X$5,ROW()-$Y$5,"")</f>
        <v/>
      </c>
      <c r="Z321" s="31"/>
      <c r="AA321" s="31"/>
      <c r="AB321" s="31"/>
      <c r="AC321" s="31"/>
      <c r="AD321" s="1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25">
      <c r="A322" s="1"/>
      <c r="B322" s="30" t="s">
        <v>350</v>
      </c>
      <c r="C322" s="27">
        <v>36.490435550000001</v>
      </c>
      <c r="D322" s="8">
        <v>1</v>
      </c>
      <c r="E322" s="16" t="s">
        <v>333</v>
      </c>
      <c r="F322" s="3" t="s">
        <v>360</v>
      </c>
      <c r="G322" s="9">
        <f>P322+$G$4</f>
        <v>43586.5</v>
      </c>
      <c r="H322" s="9">
        <f t="shared" si="25"/>
        <v>486</v>
      </c>
      <c r="I322" s="34">
        <f t="shared" si="29"/>
        <v>43586.5</v>
      </c>
      <c r="J322" s="29">
        <f t="shared" si="26"/>
        <v>17</v>
      </c>
      <c r="K322" s="29">
        <f>IF(H322=1,MAX(K$5:K321)+1,K321)</f>
        <v>13</v>
      </c>
      <c r="L322" s="24" t="str">
        <f>IF(K322=N$5,ROW()-ROW(L$5),"")</f>
        <v/>
      </c>
      <c r="M322" s="24" t="str">
        <f>IF(K322=N$5,IF(J322=1,1,M321+1),"")</f>
        <v/>
      </c>
      <c r="N322" s="33" t="str">
        <f>IF(K322=1,INDEX($C$6:$C$330,MATCH(J322,$M$6:$M$330,0),1),"")</f>
        <v/>
      </c>
      <c r="O322" s="4"/>
      <c r="P322" s="25">
        <v>4138.5</v>
      </c>
      <c r="Q322" s="28" t="s">
        <v>334</v>
      </c>
      <c r="R322" s="27">
        <v>39.356670229999999</v>
      </c>
      <c r="S322" s="36">
        <f>ABS(R322-C322)</f>
        <v>2.866234679999998</v>
      </c>
      <c r="T322" s="10"/>
      <c r="U322" s="29">
        <f>(P322-MIN($P$6:$P$330))/$U$5</f>
        <v>16.2</v>
      </c>
      <c r="V322" s="29">
        <f t="shared" si="27"/>
        <v>317</v>
      </c>
      <c r="W322" s="24">
        <f>IF(U322=0,MAX(W$5:W321)+1,0)</f>
        <v>0</v>
      </c>
      <c r="X322" s="24">
        <f t="shared" si="28"/>
        <v>13</v>
      </c>
      <c r="Y322" s="31" t="str">
        <f>IF(ROW()-$Y$5&lt;=$X$5,ROW()-$Y$5,"")</f>
        <v/>
      </c>
      <c r="Z322" s="31"/>
      <c r="AA322" s="31"/>
      <c r="AB322" s="31"/>
      <c r="AC322" s="31"/>
      <c r="AD322" s="1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25">
      <c r="A323" s="1"/>
      <c r="B323" s="30" t="s">
        <v>351</v>
      </c>
      <c r="C323" s="27">
        <v>36.600580460000003</v>
      </c>
      <c r="D323" s="8">
        <v>1</v>
      </c>
      <c r="E323" s="16" t="s">
        <v>333</v>
      </c>
      <c r="F323" s="3" t="s">
        <v>360</v>
      </c>
      <c r="G323" s="9">
        <f>P323+$G$4</f>
        <v>43617.5</v>
      </c>
      <c r="H323" s="9">
        <f t="shared" si="25"/>
        <v>517</v>
      </c>
      <c r="I323" s="34">
        <f t="shared" si="29"/>
        <v>43617.5</v>
      </c>
      <c r="J323" s="29">
        <f t="shared" si="26"/>
        <v>18</v>
      </c>
      <c r="K323" s="29">
        <f>IF(H323=1,MAX(K$5:K322)+1,K322)</f>
        <v>13</v>
      </c>
      <c r="L323" s="24" t="str">
        <f>IF(K323=N$5,ROW()-ROW(L$5),"")</f>
        <v/>
      </c>
      <c r="M323" s="24" t="str">
        <f>IF(K323=N$5,IF(J323=1,1,M322+1),"")</f>
        <v/>
      </c>
      <c r="N323" s="33" t="str">
        <f>IF(K323=1,INDEX($C$6:$C$330,MATCH(J323,$M$6:$M$330,0),1),"")</f>
        <v/>
      </c>
      <c r="O323" s="4"/>
      <c r="P323" s="25">
        <v>4169.5</v>
      </c>
      <c r="Q323" s="28" t="s">
        <v>334</v>
      </c>
      <c r="R323" s="27">
        <v>39.475260830000003</v>
      </c>
      <c r="S323" s="36">
        <f>ABS(R323-C323)</f>
        <v>2.8746803700000001</v>
      </c>
      <c r="T323" s="10"/>
      <c r="U323" s="29">
        <f>(P323-MIN($P$6:$P$330))/$U$5</f>
        <v>17.233333333333334</v>
      </c>
      <c r="V323" s="29">
        <f t="shared" si="27"/>
        <v>318</v>
      </c>
      <c r="W323" s="24">
        <f>IF(U323=0,MAX(W$5:W322)+1,0)</f>
        <v>0</v>
      </c>
      <c r="X323" s="24">
        <f t="shared" si="28"/>
        <v>13</v>
      </c>
      <c r="Y323" s="31" t="str">
        <f>IF(ROW()-$Y$5&lt;=$X$5,ROW()-$Y$5,"")</f>
        <v/>
      </c>
      <c r="Z323" s="31"/>
      <c r="AA323" s="31"/>
      <c r="AB323" s="31"/>
      <c r="AC323" s="31"/>
      <c r="AD323" s="1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25">
      <c r="A324" s="1"/>
      <c r="B324" s="30" t="s">
        <v>352</v>
      </c>
      <c r="C324" s="27">
        <v>36.612018740000003</v>
      </c>
      <c r="D324" s="8">
        <v>1</v>
      </c>
      <c r="E324" s="16" t="s">
        <v>333</v>
      </c>
      <c r="F324" s="3" t="s">
        <v>360</v>
      </c>
      <c r="G324" s="9">
        <f>P324+$G$4</f>
        <v>43647.5</v>
      </c>
      <c r="H324" s="9">
        <f t="shared" si="25"/>
        <v>547</v>
      </c>
      <c r="I324" s="34">
        <f t="shared" si="29"/>
        <v>43647.5</v>
      </c>
      <c r="J324" s="29">
        <f t="shared" si="26"/>
        <v>19</v>
      </c>
      <c r="K324" s="29">
        <f>IF(H324=1,MAX(K$5:K323)+1,K323)</f>
        <v>13</v>
      </c>
      <c r="L324" s="24" t="str">
        <f>IF(K324=N$5,ROW()-ROW(L$5),"")</f>
        <v/>
      </c>
      <c r="M324" s="24" t="str">
        <f>IF(K324=N$5,IF(J324=1,1,M323+1),"")</f>
        <v/>
      </c>
      <c r="N324" s="33" t="str">
        <f>IF(K324=1,INDEX($C$6:$C$330,MATCH(J324,$M$6:$M$330,0),1),"")</f>
        <v/>
      </c>
      <c r="O324" s="4"/>
      <c r="P324" s="25">
        <v>4199.5</v>
      </c>
      <c r="Q324" s="28" t="s">
        <v>334</v>
      </c>
      <c r="R324" s="27">
        <v>39.550319639999998</v>
      </c>
      <c r="S324" s="36">
        <f>ABS(R324-C324)</f>
        <v>2.9383008999999944</v>
      </c>
      <c r="T324" s="10"/>
      <c r="U324" s="29">
        <f>(P324-MIN($P$6:$P$330))/$U$5</f>
        <v>18.233333333333334</v>
      </c>
      <c r="V324" s="29">
        <f t="shared" si="27"/>
        <v>319</v>
      </c>
      <c r="W324" s="24">
        <f>IF(U324=0,MAX(W$5:W323)+1,0)</f>
        <v>0</v>
      </c>
      <c r="X324" s="24">
        <f t="shared" si="28"/>
        <v>13</v>
      </c>
      <c r="Y324" s="31" t="str">
        <f>IF(ROW()-$Y$5&lt;=$X$5,ROW()-$Y$5,"")</f>
        <v/>
      </c>
      <c r="Z324" s="31"/>
      <c r="AA324" s="31"/>
      <c r="AB324" s="31"/>
      <c r="AC324" s="31"/>
      <c r="AD324" s="1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25">
      <c r="A325" s="1"/>
      <c r="B325" s="30" t="s">
        <v>353</v>
      </c>
      <c r="C325" s="27">
        <v>36.506892950000001</v>
      </c>
      <c r="D325" s="8">
        <v>1</v>
      </c>
      <c r="E325" s="16" t="s">
        <v>333</v>
      </c>
      <c r="F325" s="3" t="s">
        <v>360</v>
      </c>
      <c r="G325" s="9">
        <f>P325+$G$4</f>
        <v>43678.5</v>
      </c>
      <c r="H325" s="9">
        <f t="shared" si="25"/>
        <v>578</v>
      </c>
      <c r="I325" s="34">
        <f t="shared" si="29"/>
        <v>43678.5</v>
      </c>
      <c r="J325" s="29">
        <f t="shared" si="26"/>
        <v>20</v>
      </c>
      <c r="K325" s="29">
        <f>IF(H325=1,MAX(K$5:K324)+1,K324)</f>
        <v>13</v>
      </c>
      <c r="L325" s="24" t="str">
        <f>IF(K325=N$5,ROW()-ROW(L$5),"")</f>
        <v/>
      </c>
      <c r="M325" s="24" t="str">
        <f>IF(K325=N$5,IF(J325=1,1,M324+1),"")</f>
        <v/>
      </c>
      <c r="N325" s="33" t="str">
        <f>IF(K325=1,INDEX($C$6:$C$330,MATCH(J325,$M$6:$M$330,0),1),"")</f>
        <v/>
      </c>
      <c r="O325" s="4"/>
      <c r="P325" s="25">
        <v>4230.5</v>
      </c>
      <c r="Q325" s="28" t="s">
        <v>334</v>
      </c>
      <c r="R325" s="27">
        <v>39.550398190000003</v>
      </c>
      <c r="S325" s="36">
        <f>ABS(R325-C325)</f>
        <v>3.0435052400000018</v>
      </c>
      <c r="T325" s="10"/>
      <c r="U325" s="29">
        <f>(P325-MIN($P$6:$P$330))/$U$5</f>
        <v>19.266666666666666</v>
      </c>
      <c r="V325" s="29">
        <f t="shared" si="27"/>
        <v>320</v>
      </c>
      <c r="W325" s="24">
        <f>IF(U325=0,MAX(W$5:W324)+1,0)</f>
        <v>0</v>
      </c>
      <c r="X325" s="24">
        <f t="shared" si="28"/>
        <v>13</v>
      </c>
      <c r="Y325" s="31" t="str">
        <f>IF(ROW()-$Y$5&lt;=$X$5,ROW()-$Y$5,"")</f>
        <v/>
      </c>
      <c r="Z325" s="31"/>
      <c r="AA325" s="31"/>
      <c r="AB325" s="31"/>
      <c r="AC325" s="31"/>
      <c r="AD325" s="1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25">
      <c r="A326" s="1"/>
      <c r="B326" s="30" t="s">
        <v>354</v>
      </c>
      <c r="C326" s="27">
        <v>36.302093380000002</v>
      </c>
      <c r="D326" s="8">
        <v>1</v>
      </c>
      <c r="E326" s="16" t="s">
        <v>333</v>
      </c>
      <c r="F326" s="3" t="s">
        <v>360</v>
      </c>
      <c r="G326" s="9">
        <f>P326+$G$4</f>
        <v>43709.5</v>
      </c>
      <c r="H326" s="9">
        <f t="shared" si="25"/>
        <v>609</v>
      </c>
      <c r="I326" s="34">
        <f t="shared" si="29"/>
        <v>43709.5</v>
      </c>
      <c r="J326" s="29">
        <f t="shared" si="26"/>
        <v>21</v>
      </c>
      <c r="K326" s="29">
        <f>IF(H326=1,MAX(K$5:K325)+1,K325)</f>
        <v>13</v>
      </c>
      <c r="L326" s="24" t="str">
        <f>IF(K326=N$5,ROW()-ROW(L$5),"")</f>
        <v/>
      </c>
      <c r="M326" s="24" t="str">
        <f>IF(K326=N$5,IF(J326=1,1,M325+1),"")</f>
        <v/>
      </c>
      <c r="N326" s="33" t="str">
        <f>IF(K326=1,INDEX($C$6:$C$330,MATCH(J326,$M$6:$M$330,0),1),"")</f>
        <v/>
      </c>
      <c r="O326" s="4"/>
      <c r="P326" s="25">
        <v>4261.5</v>
      </c>
      <c r="Q326" s="28" t="s">
        <v>334</v>
      </c>
      <c r="R326" s="27">
        <v>39.432830289999998</v>
      </c>
      <c r="S326" s="36">
        <f>ABS(R326-C326)</f>
        <v>3.130736909999996</v>
      </c>
      <c r="T326" s="10"/>
      <c r="U326" s="29">
        <f>(P326-MIN($P$6:$P$330))/$U$5</f>
        <v>20.3</v>
      </c>
      <c r="V326" s="29">
        <f t="shared" si="27"/>
        <v>321</v>
      </c>
      <c r="W326" s="24">
        <f>IF(U326=0,MAX(W$5:W325)+1,0)</f>
        <v>0</v>
      </c>
      <c r="X326" s="24">
        <f t="shared" si="28"/>
        <v>13</v>
      </c>
      <c r="Y326" s="31" t="str">
        <f>IF(ROW()-$Y$5&lt;=$X$5,ROW()-$Y$5,"")</f>
        <v/>
      </c>
      <c r="Z326" s="31"/>
      <c r="AA326" s="31"/>
      <c r="AB326" s="31"/>
      <c r="AC326" s="31"/>
      <c r="AD326" s="1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25">
      <c r="A327" s="1"/>
      <c r="B327" s="30" t="s">
        <v>355</v>
      </c>
      <c r="C327" s="27">
        <v>36.049411999999997</v>
      </c>
      <c r="D327" s="8">
        <v>1</v>
      </c>
      <c r="E327" s="16" t="s">
        <v>333</v>
      </c>
      <c r="F327" s="3" t="s">
        <v>360</v>
      </c>
      <c r="G327" s="9">
        <f>P327+$G$4</f>
        <v>43739.5</v>
      </c>
      <c r="H327" s="9">
        <f t="shared" ref="H327:H330" si="30">IF(P327-MIN($P$6:$P$330)=0,1,P327-MIN($P$6:$P$330))</f>
        <v>639</v>
      </c>
      <c r="I327" s="34">
        <f t="shared" si="29"/>
        <v>43739.5</v>
      </c>
      <c r="J327" s="29">
        <f t="shared" ref="J327:J330" si="31">IF(H327=1,1,J326+1)</f>
        <v>22</v>
      </c>
      <c r="K327" s="29">
        <f>IF(H327=1,MAX(K$5:K326)+1,K326)</f>
        <v>13</v>
      </c>
      <c r="L327" s="24" t="str">
        <f>IF(K327=N$5,ROW()-ROW(L$5),"")</f>
        <v/>
      </c>
      <c r="M327" s="24" t="str">
        <f>IF(K327=N$5,IF(J327=1,1,M326+1),"")</f>
        <v/>
      </c>
      <c r="N327" s="33" t="str">
        <f>IF(K327=1,INDEX($C$6:$C$330,MATCH(J327,$M$6:$M$330,0),1),"")</f>
        <v/>
      </c>
      <c r="O327" s="4"/>
      <c r="P327" s="25">
        <v>4291.5</v>
      </c>
      <c r="Q327" s="28" t="s">
        <v>334</v>
      </c>
      <c r="R327" s="27">
        <v>39.214519070000001</v>
      </c>
      <c r="S327" s="36">
        <f>ABS(R327-C327)</f>
        <v>3.1651070700000048</v>
      </c>
      <c r="T327" s="10"/>
      <c r="U327" s="29">
        <f>(P327-MIN($P$6:$P$330))/$U$5</f>
        <v>21.3</v>
      </c>
      <c r="V327" s="29">
        <f t="shared" si="27"/>
        <v>322</v>
      </c>
      <c r="W327" s="24">
        <f>IF(U327=0,MAX(W$5:W326)+1,0)</f>
        <v>0</v>
      </c>
      <c r="X327" s="24">
        <f t="shared" si="28"/>
        <v>13</v>
      </c>
      <c r="Y327" s="31" t="str">
        <f>IF(ROW()-$Y$5&lt;=$X$5,ROW()-$Y$5,"")</f>
        <v/>
      </c>
      <c r="Z327" s="31"/>
      <c r="AA327" s="31"/>
      <c r="AB327" s="31"/>
      <c r="AC327" s="31"/>
      <c r="AD327" s="1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25">
      <c r="A328" s="1"/>
      <c r="B328" s="30" t="s">
        <v>356</v>
      </c>
      <c r="C328" s="27">
        <v>35.791469460000002</v>
      </c>
      <c r="D328" s="8">
        <v>1</v>
      </c>
      <c r="E328" s="16" t="s">
        <v>333</v>
      </c>
      <c r="F328" s="3" t="s">
        <v>360</v>
      </c>
      <c r="G328" s="9">
        <f>P328+$G$4</f>
        <v>43770.5</v>
      </c>
      <c r="H328" s="9">
        <f t="shared" si="30"/>
        <v>670</v>
      </c>
      <c r="I328" s="34">
        <f t="shared" si="29"/>
        <v>43770.5</v>
      </c>
      <c r="J328" s="29">
        <f t="shared" si="31"/>
        <v>23</v>
      </c>
      <c r="K328" s="29">
        <f>IF(H328=1,MAX(K$5:K327)+1,K327)</f>
        <v>13</v>
      </c>
      <c r="L328" s="24" t="str">
        <f>IF(K328=N$5,ROW()-ROW(L$5),"")</f>
        <v/>
      </c>
      <c r="M328" s="24" t="str">
        <f>IF(K328=N$5,IF(J328=1,1,M327+1),"")</f>
        <v/>
      </c>
      <c r="N328" s="33" t="str">
        <f>IF(K328=1,INDEX($C$6:$C$330,MATCH(J328,$M$6:$M$330,0),1),"")</f>
        <v/>
      </c>
      <c r="O328" s="4"/>
      <c r="P328" s="25">
        <v>4322.5</v>
      </c>
      <c r="Q328" s="28" t="s">
        <v>334</v>
      </c>
      <c r="R328" s="27">
        <v>38.936561750000003</v>
      </c>
      <c r="S328" s="36">
        <f>ABS(R328-C328)</f>
        <v>3.1450922900000009</v>
      </c>
      <c r="T328" s="10"/>
      <c r="U328" s="29">
        <f>(P328-MIN($P$6:$P$330))/$U$5</f>
        <v>22.333333333333332</v>
      </c>
      <c r="V328" s="29">
        <f t="shared" ref="V328:V330" si="32">V327+1</f>
        <v>323</v>
      </c>
      <c r="W328" s="24">
        <f>IF(U328=0,MAX(W$5:W327)+1,0)</f>
        <v>0</v>
      </c>
      <c r="X328" s="24">
        <f t="shared" ref="X328:X330" si="33">IF(W328=0,X327,W328)</f>
        <v>13</v>
      </c>
      <c r="Y328" s="31" t="str">
        <f>IF(ROW()-$Y$5&lt;=$X$5,ROW()-$Y$5,"")</f>
        <v/>
      </c>
      <c r="Z328" s="31"/>
      <c r="AA328" s="31"/>
      <c r="AB328" s="31"/>
      <c r="AC328" s="31"/>
      <c r="AD328" s="1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25">
      <c r="A329" s="1"/>
      <c r="B329" s="30" t="s">
        <v>357</v>
      </c>
      <c r="C329" s="27">
        <v>35.602397330000002</v>
      </c>
      <c r="D329" s="8">
        <v>1</v>
      </c>
      <c r="E329" s="16" t="s">
        <v>333</v>
      </c>
      <c r="F329" s="3" t="s">
        <v>360</v>
      </c>
      <c r="G329" s="9">
        <f>P329+$G$4</f>
        <v>43800.5</v>
      </c>
      <c r="H329" s="9">
        <f t="shared" si="30"/>
        <v>700</v>
      </c>
      <c r="I329" s="34">
        <f t="shared" si="29"/>
        <v>43800.5</v>
      </c>
      <c r="J329" s="29">
        <f t="shared" si="31"/>
        <v>24</v>
      </c>
      <c r="K329" s="29">
        <f>IF(H329=1,MAX(K$5:K328)+1,K328)</f>
        <v>13</v>
      </c>
      <c r="L329" s="24" t="str">
        <f>IF(K329=N$5,ROW()-ROW(L$5),"")</f>
        <v/>
      </c>
      <c r="M329" s="24" t="str">
        <f>IF(K329=N$5,IF(J329=1,1,M328+1),"")</f>
        <v/>
      </c>
      <c r="N329" s="33" t="str">
        <f>IF(K329=1,INDEX($C$6:$C$330,MATCH(J329,$M$6:$M$330,0),1),"")</f>
        <v/>
      </c>
      <c r="O329" s="4"/>
      <c r="P329" s="25">
        <v>4352.5</v>
      </c>
      <c r="Q329" s="28" t="s">
        <v>334</v>
      </c>
      <c r="R329" s="27">
        <v>38.67605992</v>
      </c>
      <c r="S329" s="36">
        <f>ABS(R329-C329)</f>
        <v>3.0736625899999979</v>
      </c>
      <c r="T329" s="10"/>
      <c r="U329" s="29">
        <f>(P329-MIN($P$6:$P$330))/$U$5</f>
        <v>23.333333333333332</v>
      </c>
      <c r="V329" s="29">
        <f t="shared" si="32"/>
        <v>324</v>
      </c>
      <c r="W329" s="24">
        <f>IF(U329=0,MAX(W$5:W328)+1,0)</f>
        <v>0</v>
      </c>
      <c r="X329" s="24">
        <f t="shared" si="33"/>
        <v>13</v>
      </c>
      <c r="Y329" s="31" t="str">
        <f>IF(ROW()-$Y$5&lt;=$X$5,ROW()-$Y$5,"")</f>
        <v/>
      </c>
      <c r="Z329" s="31"/>
      <c r="AA329" s="31"/>
      <c r="AB329" s="31"/>
      <c r="AC329" s="31"/>
      <c r="AD329" s="1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25">
      <c r="A330" s="1"/>
      <c r="B330" s="30" t="s">
        <v>358</v>
      </c>
      <c r="C330" s="27">
        <v>35.559841050000003</v>
      </c>
      <c r="D330" s="8">
        <v>1</v>
      </c>
      <c r="E330" s="16" t="s">
        <v>333</v>
      </c>
      <c r="F330" s="3" t="s">
        <v>360</v>
      </c>
      <c r="G330" s="9">
        <f>P330+$G$4</f>
        <v>43831.5</v>
      </c>
      <c r="H330" s="37">
        <f t="shared" si="30"/>
        <v>731</v>
      </c>
      <c r="I330" s="34">
        <f t="shared" si="29"/>
        <v>43831.5</v>
      </c>
      <c r="J330" s="29">
        <f t="shared" si="31"/>
        <v>25</v>
      </c>
      <c r="K330" s="29">
        <f>IF(H330=1,MAX(K$5:K329)+1,K329)</f>
        <v>13</v>
      </c>
      <c r="L330" s="24" t="str">
        <f>IF(K330=N$5,ROW()-ROW(L$5),"")</f>
        <v/>
      </c>
      <c r="M330" s="24" t="str">
        <f>IF(K330=N$5,IF(J330=1,1,M329+1),"")</f>
        <v/>
      </c>
      <c r="N330" s="33" t="str">
        <f>IF(K330=1,INDEX($C$6:$C$330,MATCH(J330,$M$6:$M$330,0),1),"")</f>
        <v/>
      </c>
      <c r="O330" s="4"/>
      <c r="P330" s="25">
        <v>4383.5</v>
      </c>
      <c r="Q330" s="28" t="s">
        <v>334</v>
      </c>
      <c r="R330" s="27">
        <v>38.437801569999998</v>
      </c>
      <c r="S330" s="36">
        <f>ABS(R330-C330)</f>
        <v>2.8779605199999949</v>
      </c>
      <c r="T330" s="10"/>
      <c r="U330" s="29">
        <f>(P330-MIN($P$6:$P$330))/$U$5</f>
        <v>24.366666666666667</v>
      </c>
      <c r="V330" s="29">
        <f t="shared" si="32"/>
        <v>325</v>
      </c>
      <c r="W330" s="24">
        <f>IF(U330=0,MAX(W$5:W329)+1,0)</f>
        <v>0</v>
      </c>
      <c r="X330" s="24">
        <f t="shared" si="33"/>
        <v>13</v>
      </c>
      <c r="Y330" s="31" t="str">
        <f>IF(ROW()-$Y$5&lt;=$X$5,ROW()-$Y$5,"")</f>
        <v/>
      </c>
      <c r="Z330" s="31"/>
      <c r="AA330" s="31"/>
      <c r="AB330" s="31"/>
      <c r="AC330" s="31"/>
      <c r="AD330" s="1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25">
      <c r="A331" s="2"/>
      <c r="B331" s="22"/>
      <c r="C331" s="2"/>
      <c r="D331" s="2"/>
      <c r="E331" s="2"/>
      <c r="F331" s="2"/>
      <c r="G331" s="2"/>
      <c r="H331" s="2"/>
      <c r="I331" s="22"/>
      <c r="J331" s="22"/>
      <c r="K331" s="22"/>
      <c r="L331" s="22"/>
      <c r="M331" s="22"/>
      <c r="N331" s="2"/>
      <c r="O331" s="2"/>
      <c r="P331" s="2"/>
      <c r="Q331" s="22"/>
      <c r="R331" s="2"/>
      <c r="S331" s="22"/>
      <c r="T331" s="2"/>
      <c r="U331" s="22"/>
      <c r="V331" s="22"/>
      <c r="W331" s="22"/>
      <c r="X331" s="2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25">
      <c r="A332" s="2"/>
      <c r="B332" s="39">
        <f>ROW()</f>
        <v>332</v>
      </c>
      <c r="C332" s="2"/>
      <c r="D332" s="2"/>
      <c r="E332" s="2"/>
      <c r="F332" s="2"/>
      <c r="G332" s="2"/>
      <c r="H332" s="2"/>
      <c r="I332" s="22"/>
      <c r="J332" s="22"/>
      <c r="K332" s="22"/>
      <c r="L332" s="22"/>
      <c r="M332" s="22"/>
      <c r="N332" s="2"/>
      <c r="O332" s="2"/>
      <c r="P332" s="2"/>
      <c r="Q332" s="22"/>
      <c r="R332" s="2"/>
      <c r="S332" s="22"/>
      <c r="T332" s="2"/>
      <c r="U332" s="22"/>
      <c r="V332" s="22"/>
      <c r="W332" s="22"/>
      <c r="X332" s="2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25">
      <c r="A333" s="2"/>
      <c r="B333" s="22"/>
      <c r="C333" s="2"/>
      <c r="D333" s="2"/>
      <c r="E333" s="2"/>
      <c r="F333" s="2"/>
      <c r="G333" s="2"/>
      <c r="H333" s="2"/>
      <c r="I333" s="22"/>
      <c r="J333" s="22"/>
      <c r="K333" s="22"/>
      <c r="L333" s="22"/>
      <c r="M333" s="22"/>
      <c r="N333" s="2"/>
      <c r="O333" s="2"/>
      <c r="P333" s="2"/>
      <c r="Q333" s="22"/>
      <c r="R333" s="2"/>
      <c r="S333" s="22"/>
      <c r="T333" s="2"/>
      <c r="U333" s="22"/>
      <c r="V333" s="22"/>
      <c r="W333" s="22"/>
      <c r="X333" s="2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25">
      <c r="A334" s="2"/>
      <c r="B334" s="22"/>
      <c r="C334" s="2"/>
      <c r="D334" s="2"/>
      <c r="E334" s="2"/>
      <c r="F334" s="2"/>
      <c r="G334" s="2"/>
      <c r="H334" s="2"/>
      <c r="I334" s="22"/>
      <c r="J334" s="22"/>
      <c r="K334" s="22"/>
      <c r="L334" s="22"/>
      <c r="M334" s="22"/>
      <c r="N334" s="2"/>
      <c r="O334" s="2"/>
      <c r="P334" s="2"/>
      <c r="Q334" s="22"/>
      <c r="R334" s="2"/>
      <c r="S334" s="22"/>
      <c r="T334" s="2"/>
      <c r="U334" s="22"/>
      <c r="V334" s="22"/>
      <c r="W334" s="22"/>
      <c r="X334" s="2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25">
      <c r="A335" s="2"/>
      <c r="B335" s="22"/>
      <c r="C335" s="2"/>
      <c r="D335" s="2"/>
      <c r="E335" s="2"/>
      <c r="F335" s="2"/>
      <c r="G335" s="2"/>
      <c r="H335" s="2"/>
      <c r="I335" s="22"/>
      <c r="J335" s="22"/>
      <c r="K335" s="22"/>
      <c r="L335" s="22"/>
      <c r="M335" s="22"/>
      <c r="N335" s="2"/>
      <c r="O335" s="2"/>
      <c r="P335" s="2"/>
      <c r="Q335" s="22"/>
      <c r="R335" s="2"/>
      <c r="S335" s="22"/>
      <c r="T335" s="2"/>
      <c r="U335" s="22"/>
      <c r="V335" s="22"/>
      <c r="W335" s="22"/>
      <c r="X335" s="2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25">
      <c r="A336" s="2"/>
      <c r="B336" s="22"/>
      <c r="C336" s="2"/>
      <c r="D336" s="2"/>
      <c r="E336" s="2"/>
      <c r="F336" s="2"/>
      <c r="G336" s="2"/>
      <c r="H336" s="2"/>
      <c r="I336" s="22"/>
      <c r="J336" s="22"/>
      <c r="K336" s="22"/>
      <c r="L336" s="22"/>
      <c r="M336" s="22"/>
      <c r="N336" s="2"/>
      <c r="O336" s="2"/>
      <c r="P336" s="2"/>
      <c r="Q336" s="22"/>
      <c r="R336" s="2"/>
      <c r="S336" s="22"/>
      <c r="T336" s="2"/>
      <c r="U336" s="22"/>
      <c r="V336" s="22"/>
      <c r="W336" s="22"/>
      <c r="X336" s="2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25">
      <c r="A337" s="2"/>
      <c r="B337" s="22"/>
      <c r="C337" s="2"/>
      <c r="D337" s="2"/>
      <c r="E337" s="2"/>
      <c r="F337" s="2"/>
      <c r="G337" s="2"/>
      <c r="H337" s="2"/>
      <c r="I337" s="22"/>
      <c r="J337" s="22"/>
      <c r="K337" s="22"/>
      <c r="L337" s="22"/>
      <c r="M337" s="22"/>
      <c r="N337" s="2"/>
      <c r="O337" s="2"/>
      <c r="P337" s="2"/>
      <c r="Q337" s="22"/>
      <c r="R337" s="2"/>
      <c r="S337" s="22"/>
      <c r="T337" s="2"/>
      <c r="U337" s="22"/>
      <c r="V337" s="22"/>
      <c r="W337" s="22"/>
      <c r="X337" s="2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25">
      <c r="A338" s="2"/>
      <c r="B338" s="22"/>
      <c r="C338" s="2"/>
      <c r="D338" s="2"/>
      <c r="E338" s="2"/>
      <c r="F338" s="2"/>
      <c r="G338" s="2"/>
      <c r="H338" s="2"/>
      <c r="I338" s="22"/>
      <c r="J338" s="22"/>
      <c r="K338" s="22"/>
      <c r="L338" s="22"/>
      <c r="M338" s="22"/>
      <c r="N338" s="2"/>
      <c r="O338" s="2"/>
      <c r="P338" s="2"/>
      <c r="Q338" s="22"/>
      <c r="R338" s="2"/>
      <c r="S338" s="22"/>
      <c r="T338" s="2"/>
      <c r="U338" s="22"/>
      <c r="V338" s="22"/>
      <c r="W338" s="22"/>
      <c r="X338" s="2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25">
      <c r="A339" s="2"/>
      <c r="B339" s="22"/>
      <c r="C339" s="2"/>
      <c r="D339" s="2"/>
      <c r="E339" s="2"/>
      <c r="F339" s="2"/>
      <c r="G339" s="2"/>
      <c r="H339" s="2"/>
      <c r="I339" s="22"/>
      <c r="J339" s="22"/>
      <c r="K339" s="22"/>
      <c r="L339" s="22"/>
      <c r="M339" s="22"/>
      <c r="N339" s="2"/>
      <c r="O339" s="2"/>
      <c r="P339" s="2"/>
      <c r="Q339" s="22"/>
      <c r="R339" s="2"/>
      <c r="S339" s="22"/>
      <c r="T339" s="2"/>
      <c r="U339" s="22"/>
      <c r="V339" s="22"/>
      <c r="W339" s="22"/>
      <c r="X339" s="2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25">
      <c r="A340" s="2"/>
      <c r="B340" s="22"/>
      <c r="C340" s="2"/>
      <c r="D340" s="2"/>
      <c r="E340" s="2"/>
      <c r="F340" s="2"/>
      <c r="G340" s="2"/>
      <c r="H340" s="2"/>
      <c r="I340" s="22"/>
      <c r="J340" s="22"/>
      <c r="K340" s="22"/>
      <c r="L340" s="22"/>
      <c r="M340" s="22"/>
      <c r="N340" s="2"/>
      <c r="O340" s="2"/>
      <c r="P340" s="2"/>
      <c r="Q340" s="22"/>
      <c r="R340" s="2"/>
      <c r="S340" s="22"/>
      <c r="T340" s="2"/>
      <c r="U340" s="22"/>
      <c r="V340" s="22"/>
      <c r="W340" s="22"/>
      <c r="X340" s="2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25">
      <c r="A341" s="2"/>
      <c r="B341" s="22"/>
      <c r="C341" s="2"/>
      <c r="D341" s="2"/>
      <c r="E341" s="2"/>
      <c r="F341" s="2"/>
      <c r="G341" s="2"/>
      <c r="H341" s="2"/>
      <c r="I341" s="22"/>
      <c r="J341" s="22"/>
      <c r="K341" s="22"/>
      <c r="L341" s="22"/>
      <c r="M341" s="22"/>
      <c r="N341" s="2"/>
      <c r="O341" s="2"/>
      <c r="P341" s="2"/>
      <c r="Q341" s="22"/>
      <c r="R341" s="2"/>
      <c r="S341" s="22"/>
      <c r="T341" s="2"/>
      <c r="U341" s="22"/>
      <c r="V341" s="22"/>
      <c r="W341" s="22"/>
      <c r="X341" s="2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25">
      <c r="A342" s="2"/>
      <c r="B342" s="22"/>
      <c r="C342" s="2"/>
      <c r="D342" s="2"/>
      <c r="E342" s="2"/>
      <c r="F342" s="2"/>
      <c r="G342" s="2"/>
      <c r="H342" s="2"/>
      <c r="I342" s="22"/>
      <c r="J342" s="22"/>
      <c r="K342" s="22"/>
      <c r="L342" s="22"/>
      <c r="M342" s="22"/>
      <c r="N342" s="2"/>
      <c r="O342" s="2"/>
      <c r="P342" s="2"/>
      <c r="Q342" s="22"/>
      <c r="R342" s="2"/>
      <c r="S342" s="22"/>
      <c r="T342" s="2"/>
      <c r="U342" s="22"/>
      <c r="V342" s="22"/>
      <c r="W342" s="22"/>
      <c r="X342" s="2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25">
      <c r="A343" s="2"/>
      <c r="B343" s="22"/>
      <c r="C343" s="2"/>
      <c r="D343" s="2"/>
      <c r="E343" s="2"/>
      <c r="F343" s="2"/>
      <c r="G343" s="2"/>
      <c r="H343" s="2"/>
      <c r="I343" s="22"/>
      <c r="J343" s="22"/>
      <c r="K343" s="22"/>
      <c r="L343" s="22"/>
      <c r="M343" s="22"/>
      <c r="N343" s="2"/>
      <c r="O343" s="2"/>
      <c r="P343" s="2"/>
      <c r="Q343" s="22"/>
      <c r="R343" s="2"/>
      <c r="S343" s="22"/>
      <c r="T343" s="2"/>
      <c r="U343" s="22"/>
      <c r="V343" s="22"/>
      <c r="W343" s="22"/>
      <c r="X343" s="2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25">
      <c r="A344" s="2"/>
      <c r="B344" s="22"/>
      <c r="C344" s="2"/>
      <c r="D344" s="2"/>
      <c r="E344" s="2"/>
      <c r="F344" s="2"/>
      <c r="G344" s="2"/>
      <c r="H344" s="2"/>
      <c r="I344" s="22"/>
      <c r="J344" s="22"/>
      <c r="K344" s="22"/>
      <c r="L344" s="22"/>
      <c r="M344" s="22"/>
      <c r="N344" s="2"/>
      <c r="O344" s="2"/>
      <c r="P344" s="2"/>
      <c r="Q344" s="22"/>
      <c r="R344" s="2"/>
      <c r="S344" s="22"/>
      <c r="T344" s="2"/>
      <c r="U344" s="22"/>
      <c r="V344" s="22"/>
      <c r="W344" s="22"/>
      <c r="X344" s="2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25">
      <c r="A345" s="2"/>
      <c r="B345" s="22"/>
      <c r="C345" s="2"/>
      <c r="D345" s="2"/>
      <c r="E345" s="2"/>
      <c r="F345" s="2"/>
      <c r="G345" s="2"/>
      <c r="H345" s="2"/>
      <c r="I345" s="22"/>
      <c r="J345" s="22"/>
      <c r="K345" s="22"/>
      <c r="L345" s="22"/>
      <c r="M345" s="22"/>
      <c r="N345" s="2"/>
      <c r="O345" s="2"/>
      <c r="P345" s="2"/>
      <c r="Q345" s="22"/>
      <c r="R345" s="2"/>
      <c r="S345" s="22"/>
      <c r="T345" s="2"/>
      <c r="U345" s="22"/>
      <c r="V345" s="22"/>
      <c r="W345" s="22"/>
      <c r="X345" s="2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25">
      <c r="A346" s="2"/>
      <c r="B346" s="22"/>
      <c r="C346" s="2"/>
      <c r="D346" s="2"/>
      <c r="E346" s="2"/>
      <c r="F346" s="2"/>
      <c r="G346" s="2"/>
      <c r="H346" s="2"/>
      <c r="I346" s="22"/>
      <c r="J346" s="22"/>
      <c r="K346" s="22"/>
      <c r="L346" s="22"/>
      <c r="M346" s="22"/>
      <c r="N346" s="2"/>
      <c r="O346" s="2"/>
      <c r="P346" s="2"/>
      <c r="Q346" s="22"/>
      <c r="R346" s="2"/>
      <c r="S346" s="22"/>
      <c r="T346" s="2"/>
      <c r="U346" s="22"/>
      <c r="V346" s="22"/>
      <c r="W346" s="22"/>
      <c r="X346" s="2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25">
      <c r="A347" s="2"/>
      <c r="B347" s="22"/>
      <c r="C347" s="2"/>
      <c r="D347" s="2"/>
      <c r="E347" s="2"/>
      <c r="F347" s="2"/>
      <c r="G347" s="2"/>
      <c r="H347" s="2"/>
      <c r="I347" s="22"/>
      <c r="J347" s="22"/>
      <c r="K347" s="22"/>
      <c r="L347" s="22"/>
      <c r="M347" s="22"/>
      <c r="N347" s="2"/>
      <c r="O347" s="2"/>
      <c r="P347" s="2"/>
      <c r="Q347" s="22"/>
      <c r="R347" s="2"/>
      <c r="S347" s="22"/>
      <c r="T347" s="2"/>
      <c r="U347" s="22"/>
      <c r="V347" s="22"/>
      <c r="W347" s="22"/>
      <c r="X347" s="2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25">
      <c r="A348" s="2"/>
      <c r="B348" s="22"/>
      <c r="C348" s="2"/>
      <c r="D348" s="2"/>
      <c r="E348" s="2"/>
      <c r="F348" s="2"/>
      <c r="G348" s="2"/>
      <c r="H348" s="2"/>
      <c r="I348" s="22"/>
      <c r="J348" s="22"/>
      <c r="K348" s="22"/>
      <c r="L348" s="22"/>
      <c r="M348" s="22"/>
      <c r="N348" s="2"/>
      <c r="O348" s="2"/>
      <c r="P348" s="2"/>
      <c r="Q348" s="22"/>
      <c r="R348" s="2"/>
      <c r="S348" s="22"/>
      <c r="T348" s="2"/>
      <c r="U348" s="22"/>
      <c r="V348" s="22"/>
      <c r="W348" s="22"/>
      <c r="X348" s="2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25">
      <c r="A349" s="2"/>
      <c r="B349" s="22"/>
      <c r="C349" s="2"/>
      <c r="D349" s="2"/>
      <c r="E349" s="2"/>
      <c r="F349" s="2"/>
      <c r="G349" s="2"/>
      <c r="H349" s="2"/>
      <c r="I349" s="22"/>
      <c r="J349" s="22"/>
      <c r="K349" s="22"/>
      <c r="L349" s="22"/>
      <c r="M349" s="22"/>
      <c r="N349" s="2"/>
      <c r="O349" s="2"/>
      <c r="P349" s="2"/>
      <c r="Q349" s="22"/>
      <c r="R349" s="2"/>
      <c r="S349" s="22"/>
      <c r="T349" s="2"/>
      <c r="U349" s="22"/>
      <c r="V349" s="22"/>
      <c r="W349" s="22"/>
      <c r="X349" s="2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25">
      <c r="A350" s="2"/>
      <c r="B350" s="22"/>
      <c r="C350" s="2"/>
      <c r="D350" s="2"/>
      <c r="E350" s="2"/>
      <c r="F350" s="2"/>
      <c r="G350" s="2"/>
      <c r="H350" s="2"/>
      <c r="I350" s="22"/>
      <c r="J350" s="22"/>
      <c r="K350" s="22"/>
      <c r="L350" s="22"/>
      <c r="M350" s="22"/>
      <c r="N350" s="2"/>
      <c r="O350" s="2"/>
      <c r="P350" s="2"/>
      <c r="Q350" s="22"/>
      <c r="R350" s="2"/>
      <c r="S350" s="22"/>
      <c r="T350" s="2"/>
      <c r="U350" s="22"/>
      <c r="V350" s="22"/>
      <c r="W350" s="22"/>
      <c r="X350" s="2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25">
      <c r="A351" s="2"/>
      <c r="B351" s="22"/>
      <c r="C351" s="2"/>
      <c r="D351" s="2"/>
      <c r="E351" s="2"/>
      <c r="F351" s="2"/>
      <c r="G351" s="2"/>
      <c r="H351" s="2"/>
      <c r="I351" s="22"/>
      <c r="J351" s="22"/>
      <c r="K351" s="22"/>
      <c r="L351" s="22"/>
      <c r="M351" s="22"/>
      <c r="N351" s="2"/>
      <c r="O351" s="2"/>
      <c r="P351" s="2"/>
      <c r="Q351" s="22"/>
      <c r="R351" s="2"/>
      <c r="S351" s="22"/>
      <c r="T351" s="2"/>
      <c r="U351" s="22"/>
      <c r="V351" s="22"/>
      <c r="W351" s="22"/>
      <c r="X351" s="2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25">
      <c r="A352" s="2"/>
      <c r="B352" s="22"/>
      <c r="C352" s="2"/>
      <c r="D352" s="2"/>
      <c r="E352" s="2"/>
      <c r="F352" s="2"/>
      <c r="G352" s="2"/>
      <c r="H352" s="2"/>
      <c r="I352" s="22"/>
      <c r="J352" s="22"/>
      <c r="K352" s="22"/>
      <c r="L352" s="22"/>
      <c r="M352" s="22"/>
      <c r="N352" s="2"/>
      <c r="O352" s="2"/>
      <c r="P352" s="2"/>
      <c r="Q352" s="22"/>
      <c r="R352" s="2"/>
      <c r="S352" s="22"/>
      <c r="T352" s="2"/>
      <c r="U352" s="22"/>
      <c r="V352" s="22"/>
      <c r="W352" s="22"/>
      <c r="X352" s="2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25">
      <c r="A353" s="2"/>
      <c r="B353" s="22"/>
      <c r="C353" s="2"/>
      <c r="D353" s="2"/>
      <c r="E353" s="2"/>
      <c r="F353" s="2"/>
      <c r="G353" s="2"/>
      <c r="H353" s="2"/>
      <c r="I353" s="22"/>
      <c r="J353" s="22"/>
      <c r="K353" s="22"/>
      <c r="L353" s="22"/>
      <c r="M353" s="22"/>
      <c r="N353" s="2"/>
      <c r="O353" s="2"/>
      <c r="P353" s="2"/>
      <c r="Q353" s="22"/>
      <c r="R353" s="2"/>
      <c r="S353" s="22"/>
      <c r="T353" s="2"/>
      <c r="U353" s="22"/>
      <c r="V353" s="22"/>
      <c r="W353" s="22"/>
      <c r="X353" s="2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25">
      <c r="A354" s="2"/>
      <c r="B354" s="22"/>
      <c r="C354" s="2"/>
      <c r="D354" s="2"/>
      <c r="E354" s="2"/>
      <c r="F354" s="2"/>
      <c r="G354" s="2"/>
      <c r="H354" s="2"/>
      <c r="I354" s="22"/>
      <c r="J354" s="22"/>
      <c r="K354" s="22"/>
      <c r="L354" s="22"/>
      <c r="M354" s="22"/>
      <c r="N354" s="2"/>
      <c r="O354" s="2"/>
      <c r="P354" s="2"/>
      <c r="Q354" s="22"/>
      <c r="R354" s="2"/>
      <c r="S354" s="22"/>
      <c r="T354" s="2"/>
      <c r="U354" s="22"/>
      <c r="V354" s="22"/>
      <c r="W354" s="22"/>
      <c r="X354" s="2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25">
      <c r="A355" s="2"/>
      <c r="B355" s="22"/>
      <c r="C355" s="2"/>
      <c r="D355" s="2"/>
      <c r="E355" s="2"/>
      <c r="F355" s="2"/>
      <c r="G355" s="2"/>
      <c r="H355" s="2"/>
      <c r="I355" s="22"/>
      <c r="J355" s="22"/>
      <c r="K355" s="22"/>
      <c r="L355" s="22"/>
      <c r="M355" s="22"/>
      <c r="N355" s="2"/>
      <c r="O355" s="2"/>
      <c r="P355" s="2"/>
      <c r="Q355" s="22"/>
      <c r="R355" s="2"/>
      <c r="S355" s="22"/>
      <c r="T355" s="2"/>
      <c r="U355" s="22"/>
      <c r="V355" s="22"/>
      <c r="W355" s="22"/>
      <c r="X355" s="2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25">
      <c r="A356" s="2"/>
      <c r="B356" s="22"/>
      <c r="C356" s="2"/>
      <c r="D356" s="2"/>
      <c r="E356" s="2"/>
      <c r="F356" s="2"/>
      <c r="G356" s="2"/>
      <c r="H356" s="2"/>
      <c r="I356" s="22"/>
      <c r="J356" s="22"/>
      <c r="K356" s="22"/>
      <c r="L356" s="22"/>
      <c r="M356" s="22"/>
      <c r="N356" s="2"/>
      <c r="O356" s="2"/>
      <c r="P356" s="2"/>
      <c r="Q356" s="22"/>
      <c r="R356" s="2"/>
      <c r="S356" s="22"/>
      <c r="T356" s="2"/>
      <c r="U356" s="22"/>
      <c r="V356" s="22"/>
      <c r="W356" s="22"/>
      <c r="X356" s="2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25">
      <c r="A357" s="2"/>
      <c r="B357" s="22"/>
      <c r="C357" s="2"/>
      <c r="D357" s="2"/>
      <c r="E357" s="2"/>
      <c r="F357" s="2"/>
      <c r="G357" s="2"/>
      <c r="H357" s="2"/>
      <c r="I357" s="22"/>
      <c r="J357" s="22"/>
      <c r="K357" s="22"/>
      <c r="L357" s="22"/>
      <c r="M357" s="22"/>
      <c r="N357" s="2"/>
      <c r="O357" s="2"/>
      <c r="P357" s="2"/>
      <c r="Q357" s="22"/>
      <c r="R357" s="2"/>
      <c r="S357" s="22"/>
      <c r="T357" s="2"/>
      <c r="U357" s="22"/>
      <c r="V357" s="22"/>
      <c r="W357" s="22"/>
      <c r="X357" s="2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25">
      <c r="A358" s="2"/>
      <c r="B358" s="22"/>
      <c r="C358" s="2"/>
      <c r="D358" s="2"/>
      <c r="E358" s="2"/>
      <c r="F358" s="2"/>
      <c r="G358" s="2"/>
      <c r="H358" s="2"/>
      <c r="I358" s="22"/>
      <c r="J358" s="22"/>
      <c r="K358" s="22"/>
      <c r="L358" s="22"/>
      <c r="M358" s="22"/>
      <c r="N358" s="2"/>
      <c r="O358" s="2"/>
      <c r="P358" s="2"/>
      <c r="Q358" s="22"/>
      <c r="R358" s="2"/>
      <c r="S358" s="22"/>
      <c r="T358" s="2"/>
      <c r="U358" s="22"/>
      <c r="V358" s="22"/>
      <c r="W358" s="22"/>
      <c r="X358" s="2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25">
      <c r="A359" s="2"/>
      <c r="B359" s="22"/>
      <c r="C359" s="2"/>
      <c r="D359" s="2"/>
      <c r="E359" s="2"/>
      <c r="F359" s="2"/>
      <c r="G359" s="2"/>
      <c r="H359" s="2"/>
      <c r="I359" s="22"/>
      <c r="J359" s="22"/>
      <c r="K359" s="22"/>
      <c r="L359" s="22"/>
      <c r="M359" s="22"/>
      <c r="N359" s="2"/>
      <c r="O359" s="2"/>
      <c r="P359" s="2"/>
      <c r="Q359" s="22"/>
      <c r="R359" s="2"/>
      <c r="S359" s="22"/>
      <c r="T359" s="2"/>
      <c r="U359" s="22"/>
      <c r="V359" s="22"/>
      <c r="W359" s="22"/>
      <c r="X359" s="2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25">
      <c r="A360" s="2"/>
      <c r="B360" s="22"/>
      <c r="C360" s="2"/>
      <c r="D360" s="2"/>
      <c r="E360" s="2"/>
      <c r="F360" s="2"/>
      <c r="G360" s="2"/>
      <c r="H360" s="2"/>
      <c r="I360" s="22"/>
      <c r="J360" s="22"/>
      <c r="K360" s="22"/>
      <c r="L360" s="22"/>
      <c r="M360" s="22"/>
      <c r="N360" s="2"/>
      <c r="O360" s="2"/>
      <c r="P360" s="2"/>
      <c r="Q360" s="22"/>
      <c r="R360" s="2"/>
      <c r="S360" s="22"/>
      <c r="T360" s="2"/>
      <c r="U360" s="22"/>
      <c r="V360" s="22"/>
      <c r="W360" s="22"/>
      <c r="X360" s="2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25">
      <c r="A361" s="2"/>
      <c r="B361" s="22"/>
      <c r="C361" s="2"/>
      <c r="D361" s="2"/>
      <c r="E361" s="2"/>
      <c r="F361" s="2"/>
      <c r="G361" s="2"/>
      <c r="H361" s="2"/>
      <c r="I361" s="22"/>
      <c r="J361" s="22"/>
      <c r="K361" s="22"/>
      <c r="L361" s="22"/>
      <c r="M361" s="22"/>
      <c r="N361" s="2"/>
      <c r="O361" s="2"/>
      <c r="P361" s="2"/>
      <c r="Q361" s="22"/>
      <c r="R361" s="2"/>
      <c r="S361" s="22"/>
      <c r="T361" s="2"/>
      <c r="U361" s="22"/>
      <c r="V361" s="22"/>
      <c r="W361" s="22"/>
      <c r="X361" s="2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25">
      <c r="A362" s="2"/>
      <c r="B362" s="22"/>
      <c r="C362" s="2"/>
      <c r="D362" s="2"/>
      <c r="E362" s="2"/>
      <c r="F362" s="2"/>
      <c r="G362" s="2"/>
      <c r="H362" s="2"/>
      <c r="I362" s="22"/>
      <c r="J362" s="22"/>
      <c r="K362" s="22"/>
      <c r="L362" s="22"/>
      <c r="M362" s="22"/>
      <c r="N362" s="2"/>
      <c r="O362" s="2"/>
      <c r="P362" s="2"/>
      <c r="Q362" s="22"/>
      <c r="R362" s="2"/>
      <c r="S362" s="22"/>
      <c r="T362" s="2"/>
      <c r="U362" s="22"/>
      <c r="V362" s="22"/>
      <c r="W362" s="22"/>
      <c r="X362" s="2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25">
      <c r="A363" s="2"/>
      <c r="B363" s="22"/>
      <c r="C363" s="2"/>
      <c r="D363" s="2"/>
      <c r="E363" s="2"/>
      <c r="F363" s="2"/>
      <c r="G363" s="2"/>
      <c r="H363" s="2"/>
      <c r="I363" s="22"/>
      <c r="J363" s="22"/>
      <c r="K363" s="22"/>
      <c r="L363" s="22"/>
      <c r="M363" s="22"/>
      <c r="N363" s="2"/>
      <c r="O363" s="2"/>
      <c r="P363" s="2"/>
      <c r="Q363" s="22"/>
      <c r="R363" s="2"/>
      <c r="S363" s="22"/>
      <c r="T363" s="2"/>
      <c r="U363" s="22"/>
      <c r="V363" s="22"/>
      <c r="W363" s="22"/>
      <c r="X363" s="2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25">
      <c r="A364" s="2"/>
      <c r="B364" s="22"/>
      <c r="C364" s="2"/>
      <c r="D364" s="2"/>
      <c r="E364" s="2"/>
      <c r="F364" s="2"/>
      <c r="G364" s="2"/>
      <c r="H364" s="2"/>
      <c r="I364" s="22"/>
      <c r="J364" s="22"/>
      <c r="K364" s="22"/>
      <c r="L364" s="22"/>
      <c r="M364" s="22"/>
      <c r="N364" s="2"/>
      <c r="O364" s="2"/>
      <c r="P364" s="2"/>
      <c r="Q364" s="22"/>
      <c r="R364" s="2"/>
      <c r="S364" s="22"/>
      <c r="T364" s="2"/>
      <c r="U364" s="22"/>
      <c r="V364" s="22"/>
      <c r="W364" s="22"/>
      <c r="X364" s="2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25">
      <c r="A365" s="2"/>
      <c r="B365" s="22"/>
      <c r="C365" s="2"/>
      <c r="D365" s="2"/>
      <c r="E365" s="2"/>
      <c r="F365" s="2"/>
      <c r="G365" s="2"/>
      <c r="H365" s="2"/>
      <c r="I365" s="22"/>
      <c r="J365" s="22"/>
      <c r="K365" s="22"/>
      <c r="L365" s="22"/>
      <c r="M365" s="22"/>
      <c r="N365" s="2"/>
      <c r="O365" s="2"/>
      <c r="P365" s="2"/>
      <c r="Q365" s="22"/>
      <c r="R365" s="2"/>
      <c r="S365" s="22"/>
      <c r="T365" s="2"/>
      <c r="U365" s="22"/>
      <c r="V365" s="22"/>
      <c r="W365" s="22"/>
      <c r="X365" s="2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25">
      <c r="A366" s="2"/>
      <c r="B366" s="22"/>
      <c r="C366" s="2"/>
      <c r="D366" s="2"/>
      <c r="E366" s="2"/>
      <c r="F366" s="2"/>
      <c r="G366" s="2"/>
      <c r="H366" s="2"/>
      <c r="I366" s="22"/>
      <c r="J366" s="22"/>
      <c r="K366" s="22"/>
      <c r="L366" s="22"/>
      <c r="M366" s="22"/>
      <c r="N366" s="2"/>
      <c r="O366" s="2"/>
      <c r="P366" s="2"/>
      <c r="Q366" s="22"/>
      <c r="R366" s="2"/>
      <c r="S366" s="22"/>
      <c r="T366" s="2"/>
      <c r="U366" s="22"/>
      <c r="V366" s="22"/>
      <c r="W366" s="22"/>
      <c r="X366" s="2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25">
      <c r="A367" s="2"/>
      <c r="B367" s="22"/>
      <c r="C367" s="2"/>
      <c r="D367" s="2"/>
      <c r="E367" s="2"/>
      <c r="F367" s="2"/>
      <c r="G367" s="2"/>
      <c r="H367" s="2"/>
      <c r="I367" s="22"/>
      <c r="J367" s="22"/>
      <c r="K367" s="22"/>
      <c r="L367" s="22"/>
      <c r="M367" s="22"/>
      <c r="N367" s="2"/>
      <c r="O367" s="2"/>
      <c r="P367" s="2"/>
      <c r="Q367" s="22"/>
      <c r="R367" s="2"/>
      <c r="S367" s="22"/>
      <c r="T367" s="2"/>
      <c r="U367" s="22"/>
      <c r="V367" s="22"/>
      <c r="W367" s="22"/>
      <c r="X367" s="2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25">
      <c r="A368" s="2"/>
      <c r="B368" s="22"/>
      <c r="C368" s="2"/>
      <c r="D368" s="2"/>
      <c r="E368" s="2"/>
      <c r="F368" s="2"/>
      <c r="G368" s="2"/>
      <c r="H368" s="2"/>
      <c r="I368" s="22"/>
      <c r="J368" s="22"/>
      <c r="K368" s="22"/>
      <c r="L368" s="22"/>
      <c r="M368" s="22"/>
      <c r="N368" s="2"/>
      <c r="O368" s="2"/>
      <c r="P368" s="2"/>
      <c r="Q368" s="22"/>
      <c r="R368" s="2"/>
      <c r="S368" s="22"/>
      <c r="T368" s="2"/>
      <c r="U368" s="22"/>
      <c r="V368" s="22"/>
      <c r="W368" s="22"/>
      <c r="X368" s="2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25">
      <c r="A369" s="2"/>
      <c r="B369" s="22"/>
      <c r="C369" s="2"/>
      <c r="D369" s="2"/>
      <c r="E369" s="2"/>
      <c r="F369" s="2"/>
      <c r="G369" s="2"/>
      <c r="H369" s="2"/>
      <c r="I369" s="22"/>
      <c r="J369" s="22"/>
      <c r="K369" s="22"/>
      <c r="L369" s="22"/>
      <c r="M369" s="22"/>
      <c r="N369" s="2"/>
      <c r="O369" s="2"/>
      <c r="P369" s="2"/>
      <c r="Q369" s="22"/>
      <c r="R369" s="2"/>
      <c r="S369" s="22"/>
      <c r="T369" s="2"/>
      <c r="U369" s="22"/>
      <c r="V369" s="22"/>
      <c r="W369" s="22"/>
      <c r="X369" s="2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25">
      <c r="A370" s="2"/>
      <c r="B370" s="22"/>
      <c r="C370" s="2"/>
      <c r="D370" s="2"/>
      <c r="E370" s="2"/>
      <c r="F370" s="2"/>
      <c r="G370" s="2"/>
      <c r="H370" s="2"/>
      <c r="I370" s="22"/>
      <c r="J370" s="22"/>
      <c r="K370" s="22"/>
      <c r="L370" s="22"/>
      <c r="M370" s="22"/>
      <c r="N370" s="2"/>
      <c r="O370" s="2"/>
      <c r="P370" s="2"/>
      <c r="Q370" s="22"/>
      <c r="R370" s="2"/>
      <c r="S370" s="22"/>
      <c r="T370" s="2"/>
      <c r="U370" s="22"/>
      <c r="V370" s="22"/>
      <c r="W370" s="22"/>
      <c r="X370" s="2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25">
      <c r="A371" s="2"/>
      <c r="B371" s="22"/>
      <c r="C371" s="2"/>
      <c r="D371" s="2"/>
      <c r="E371" s="2"/>
      <c r="F371" s="2"/>
      <c r="G371" s="2"/>
      <c r="H371" s="2"/>
      <c r="I371" s="22"/>
      <c r="J371" s="22"/>
      <c r="K371" s="22"/>
      <c r="L371" s="22"/>
      <c r="M371" s="22"/>
      <c r="N371" s="2"/>
      <c r="O371" s="2"/>
      <c r="P371" s="2"/>
      <c r="Q371" s="22"/>
      <c r="R371" s="2"/>
      <c r="S371" s="22"/>
      <c r="T371" s="2"/>
      <c r="U371" s="22"/>
      <c r="V371" s="22"/>
      <c r="W371" s="22"/>
      <c r="X371" s="2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25">
      <c r="A372" s="2"/>
      <c r="B372" s="22"/>
      <c r="C372" s="2"/>
      <c r="D372" s="2"/>
      <c r="E372" s="2"/>
      <c r="F372" s="2"/>
      <c r="G372" s="2"/>
      <c r="H372" s="2"/>
      <c r="I372" s="22"/>
      <c r="J372" s="22"/>
      <c r="K372" s="22"/>
      <c r="L372" s="22"/>
      <c r="M372" s="22"/>
      <c r="N372" s="2"/>
      <c r="O372" s="2"/>
      <c r="P372" s="2"/>
      <c r="Q372" s="22"/>
      <c r="R372" s="2"/>
      <c r="S372" s="22"/>
      <c r="T372" s="2"/>
      <c r="U372" s="22"/>
      <c r="V372" s="22"/>
      <c r="W372" s="22"/>
      <c r="X372" s="2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25">
      <c r="A373" s="2"/>
      <c r="B373" s="22"/>
      <c r="C373" s="2"/>
      <c r="D373" s="2"/>
      <c r="E373" s="2"/>
      <c r="F373" s="2"/>
      <c r="G373" s="2"/>
      <c r="H373" s="2"/>
      <c r="I373" s="22"/>
      <c r="J373" s="22"/>
      <c r="K373" s="22"/>
      <c r="L373" s="22"/>
      <c r="M373" s="22"/>
      <c r="N373" s="2"/>
      <c r="O373" s="2"/>
      <c r="P373" s="2"/>
      <c r="Q373" s="22"/>
      <c r="R373" s="2"/>
      <c r="S373" s="22"/>
      <c r="T373" s="2"/>
      <c r="U373" s="22"/>
      <c r="V373" s="22"/>
      <c r="W373" s="22"/>
      <c r="X373" s="2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25">
      <c r="A374" s="2"/>
      <c r="B374" s="22"/>
      <c r="C374" s="2"/>
      <c r="D374" s="2"/>
      <c r="E374" s="2"/>
      <c r="F374" s="2"/>
      <c r="G374" s="2"/>
      <c r="H374" s="2"/>
      <c r="I374" s="22"/>
      <c r="J374" s="22"/>
      <c r="K374" s="22"/>
      <c r="L374" s="22"/>
      <c r="M374" s="22"/>
      <c r="N374" s="2"/>
      <c r="O374" s="2"/>
      <c r="P374" s="2"/>
      <c r="Q374" s="22"/>
      <c r="R374" s="2"/>
      <c r="S374" s="22"/>
      <c r="T374" s="2"/>
      <c r="U374" s="22"/>
      <c r="V374" s="22"/>
      <c r="W374" s="22"/>
      <c r="X374" s="2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25">
      <c r="A375" s="2"/>
      <c r="B375" s="22"/>
      <c r="C375" s="2"/>
      <c r="D375" s="2"/>
      <c r="E375" s="2"/>
      <c r="F375" s="2"/>
      <c r="G375" s="2"/>
      <c r="H375" s="2"/>
      <c r="I375" s="22"/>
      <c r="J375" s="22"/>
      <c r="K375" s="22"/>
      <c r="L375" s="22"/>
      <c r="M375" s="22"/>
      <c r="N375" s="2"/>
      <c r="O375" s="2"/>
      <c r="P375" s="2"/>
      <c r="Q375" s="22"/>
      <c r="R375" s="2"/>
      <c r="S375" s="22"/>
      <c r="T375" s="2"/>
      <c r="U375" s="22"/>
      <c r="V375" s="22"/>
      <c r="W375" s="22"/>
      <c r="X375" s="2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25">
      <c r="A376" s="2"/>
      <c r="B376" s="22"/>
      <c r="C376" s="2"/>
      <c r="D376" s="2"/>
      <c r="E376" s="2"/>
      <c r="F376" s="2"/>
      <c r="G376" s="2"/>
      <c r="H376" s="2"/>
      <c r="I376" s="22"/>
      <c r="J376" s="22"/>
      <c r="K376" s="22"/>
      <c r="L376" s="22"/>
      <c r="M376" s="22"/>
      <c r="N376" s="2"/>
      <c r="O376" s="2"/>
      <c r="P376" s="2"/>
      <c r="Q376" s="22"/>
      <c r="R376" s="2"/>
      <c r="S376" s="22"/>
      <c r="T376" s="2"/>
      <c r="U376" s="22"/>
      <c r="V376" s="22"/>
      <c r="W376" s="22"/>
      <c r="X376" s="2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25">
      <c r="A377" s="2"/>
      <c r="B377" s="22"/>
      <c r="C377" s="2"/>
      <c r="D377" s="2"/>
      <c r="E377" s="2"/>
      <c r="F377" s="2"/>
      <c r="G377" s="2"/>
      <c r="H377" s="2"/>
      <c r="I377" s="22"/>
      <c r="J377" s="22"/>
      <c r="K377" s="22"/>
      <c r="L377" s="22"/>
      <c r="M377" s="22"/>
      <c r="N377" s="2"/>
      <c r="O377" s="2"/>
      <c r="P377" s="2"/>
      <c r="Q377" s="22"/>
      <c r="R377" s="2"/>
      <c r="S377" s="22"/>
      <c r="T377" s="2"/>
      <c r="U377" s="22"/>
      <c r="V377" s="22"/>
      <c r="W377" s="22"/>
      <c r="X377" s="2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25">
      <c r="A378" s="2"/>
      <c r="B378" s="22"/>
      <c r="C378" s="2"/>
      <c r="D378" s="2"/>
      <c r="E378" s="2"/>
      <c r="F378" s="2"/>
      <c r="G378" s="2"/>
      <c r="H378" s="2"/>
      <c r="I378" s="22"/>
      <c r="J378" s="22"/>
      <c r="K378" s="22"/>
      <c r="L378" s="22"/>
      <c r="M378" s="22"/>
      <c r="N378" s="2"/>
      <c r="O378" s="2"/>
      <c r="P378" s="2"/>
      <c r="Q378" s="22"/>
      <c r="R378" s="2"/>
      <c r="S378" s="22"/>
      <c r="T378" s="2"/>
      <c r="U378" s="22"/>
      <c r="V378" s="22"/>
      <c r="W378" s="22"/>
      <c r="X378" s="2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25">
      <c r="A379" s="2"/>
      <c r="B379" s="22"/>
      <c r="C379" s="2"/>
      <c r="D379" s="2"/>
      <c r="E379" s="2"/>
      <c r="F379" s="2"/>
      <c r="G379" s="2"/>
      <c r="H379" s="2"/>
      <c r="I379" s="22"/>
      <c r="J379" s="22"/>
      <c r="K379" s="22"/>
      <c r="L379" s="22"/>
      <c r="M379" s="22"/>
      <c r="N379" s="2"/>
      <c r="O379" s="2"/>
      <c r="P379" s="2"/>
      <c r="Q379" s="22"/>
      <c r="R379" s="2"/>
      <c r="S379" s="22"/>
      <c r="T379" s="2"/>
      <c r="U379" s="22"/>
      <c r="V379" s="22"/>
      <c r="W379" s="22"/>
      <c r="X379" s="2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25">
      <c r="A380" s="2"/>
      <c r="B380" s="22"/>
      <c r="C380" s="2"/>
      <c r="D380" s="2"/>
      <c r="E380" s="2"/>
      <c r="F380" s="2"/>
      <c r="G380" s="2"/>
      <c r="H380" s="2"/>
      <c r="I380" s="22"/>
      <c r="J380" s="22"/>
      <c r="K380" s="22"/>
      <c r="L380" s="22"/>
      <c r="M380" s="22"/>
      <c r="N380" s="2"/>
      <c r="O380" s="2"/>
      <c r="P380" s="2"/>
      <c r="Q380" s="22"/>
      <c r="R380" s="2"/>
      <c r="S380" s="22"/>
      <c r="T380" s="2"/>
      <c r="U380" s="22"/>
      <c r="V380" s="22"/>
      <c r="W380" s="22"/>
      <c r="X380" s="2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25">
      <c r="A381" s="2"/>
      <c r="B381" s="22"/>
      <c r="C381" s="2"/>
      <c r="D381" s="2"/>
      <c r="E381" s="2"/>
      <c r="F381" s="2"/>
      <c r="G381" s="2"/>
      <c r="H381" s="2"/>
      <c r="I381" s="22"/>
      <c r="J381" s="22"/>
      <c r="K381" s="22"/>
      <c r="L381" s="22"/>
      <c r="M381" s="22"/>
      <c r="N381" s="2"/>
      <c r="O381" s="2"/>
      <c r="P381" s="2"/>
      <c r="Q381" s="22"/>
      <c r="R381" s="2"/>
      <c r="S381" s="22"/>
      <c r="T381" s="2"/>
      <c r="U381" s="22"/>
      <c r="V381" s="22"/>
      <c r="W381" s="22"/>
      <c r="X381" s="2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25">
      <c r="A382" s="2"/>
      <c r="B382" s="22"/>
      <c r="C382" s="2"/>
      <c r="D382" s="2"/>
      <c r="E382" s="2"/>
      <c r="F382" s="2"/>
      <c r="G382" s="2"/>
      <c r="H382" s="2"/>
      <c r="I382" s="22"/>
      <c r="J382" s="22"/>
      <c r="K382" s="22"/>
      <c r="L382" s="22"/>
      <c r="M382" s="22"/>
      <c r="N382" s="2"/>
      <c r="O382" s="2"/>
      <c r="P382" s="2"/>
      <c r="Q382" s="22"/>
      <c r="R382" s="2"/>
      <c r="S382" s="22"/>
      <c r="T382" s="2"/>
      <c r="U382" s="22"/>
      <c r="V382" s="22"/>
      <c r="W382" s="22"/>
      <c r="X382" s="2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25">
      <c r="A383" s="2"/>
      <c r="B383" s="22"/>
      <c r="C383" s="2"/>
      <c r="D383" s="2"/>
      <c r="E383" s="2"/>
      <c r="F383" s="2"/>
      <c r="G383" s="2"/>
      <c r="H383" s="2"/>
      <c r="I383" s="22"/>
      <c r="J383" s="22"/>
      <c r="K383" s="22"/>
      <c r="L383" s="22"/>
      <c r="M383" s="22"/>
      <c r="N383" s="2"/>
      <c r="O383" s="2"/>
      <c r="P383" s="2"/>
      <c r="Q383" s="22"/>
      <c r="R383" s="2"/>
      <c r="S383" s="22"/>
      <c r="T383" s="2"/>
      <c r="U383" s="22"/>
      <c r="V383" s="22"/>
      <c r="W383" s="22"/>
      <c r="X383" s="2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25">
      <c r="A384" s="2"/>
      <c r="B384" s="22"/>
      <c r="C384" s="2"/>
      <c r="D384" s="2"/>
      <c r="E384" s="2"/>
      <c r="F384" s="2"/>
      <c r="G384" s="2"/>
      <c r="H384" s="2"/>
      <c r="I384" s="22"/>
      <c r="J384" s="22"/>
      <c r="K384" s="22"/>
      <c r="L384" s="22"/>
      <c r="M384" s="22"/>
      <c r="N384" s="2"/>
      <c r="O384" s="2"/>
      <c r="P384" s="2"/>
      <c r="Q384" s="22"/>
      <c r="R384" s="2"/>
      <c r="S384" s="22"/>
      <c r="T384" s="2"/>
      <c r="U384" s="22"/>
      <c r="V384" s="22"/>
      <c r="W384" s="22"/>
      <c r="X384" s="2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25">
      <c r="A385" s="2"/>
      <c r="B385" s="22"/>
      <c r="C385" s="2"/>
      <c r="D385" s="2"/>
      <c r="E385" s="2"/>
      <c r="F385" s="2"/>
      <c r="G385" s="2"/>
      <c r="H385" s="2"/>
      <c r="I385" s="22"/>
      <c r="J385" s="22"/>
      <c r="K385" s="22"/>
      <c r="L385" s="22"/>
      <c r="M385" s="22"/>
      <c r="N385" s="2"/>
      <c r="O385" s="2"/>
      <c r="P385" s="2"/>
      <c r="Q385" s="22"/>
      <c r="R385" s="2"/>
      <c r="S385" s="22"/>
      <c r="T385" s="2"/>
      <c r="U385" s="22"/>
      <c r="V385" s="22"/>
      <c r="W385" s="22"/>
      <c r="X385" s="2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25">
      <c r="A386" s="2"/>
      <c r="B386" s="22"/>
      <c r="C386" s="2"/>
      <c r="D386" s="2"/>
      <c r="E386" s="2"/>
      <c r="F386" s="2"/>
      <c r="G386" s="2"/>
      <c r="H386" s="2"/>
      <c r="I386" s="22"/>
      <c r="J386" s="22"/>
      <c r="K386" s="22"/>
      <c r="L386" s="22"/>
      <c r="M386" s="22"/>
      <c r="N386" s="2"/>
      <c r="O386" s="2"/>
      <c r="P386" s="2"/>
      <c r="Q386" s="22"/>
      <c r="R386" s="2"/>
      <c r="S386" s="22"/>
      <c r="T386" s="2"/>
      <c r="U386" s="22"/>
      <c r="V386" s="22"/>
      <c r="W386" s="22"/>
      <c r="X386" s="2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25">
      <c r="A387" s="2"/>
      <c r="B387" s="22"/>
      <c r="C387" s="2"/>
      <c r="D387" s="2"/>
      <c r="E387" s="2"/>
      <c r="F387" s="2"/>
      <c r="G387" s="2"/>
      <c r="H387" s="2"/>
      <c r="I387" s="22"/>
      <c r="J387" s="22"/>
      <c r="K387" s="22"/>
      <c r="L387" s="22"/>
      <c r="M387" s="22"/>
      <c r="N387" s="2"/>
      <c r="O387" s="2"/>
      <c r="P387" s="2"/>
      <c r="Q387" s="22"/>
      <c r="R387" s="2"/>
      <c r="S387" s="22"/>
      <c r="T387" s="2"/>
      <c r="U387" s="22"/>
      <c r="V387" s="22"/>
      <c r="W387" s="22"/>
      <c r="X387" s="2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25">
      <c r="A388" s="2"/>
      <c r="B388" s="22"/>
      <c r="C388" s="2"/>
      <c r="D388" s="2"/>
      <c r="E388" s="2"/>
      <c r="F388" s="2"/>
      <c r="G388" s="2"/>
      <c r="H388" s="2"/>
      <c r="I388" s="22"/>
      <c r="J388" s="22"/>
      <c r="K388" s="22"/>
      <c r="L388" s="22"/>
      <c r="M388" s="22"/>
      <c r="N388" s="2"/>
      <c r="O388" s="2"/>
      <c r="P388" s="2"/>
      <c r="Q388" s="22"/>
      <c r="R388" s="2"/>
      <c r="S388" s="22"/>
      <c r="T388" s="2"/>
      <c r="U388" s="22"/>
      <c r="V388" s="22"/>
      <c r="W388" s="22"/>
      <c r="X388" s="2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25">
      <c r="A389" s="2"/>
      <c r="B389" s="22"/>
      <c r="C389" s="2"/>
      <c r="D389" s="2"/>
      <c r="E389" s="2"/>
      <c r="F389" s="2"/>
      <c r="G389" s="2"/>
      <c r="H389" s="2"/>
      <c r="I389" s="22"/>
      <c r="J389" s="22"/>
      <c r="K389" s="22"/>
      <c r="L389" s="22"/>
      <c r="M389" s="22"/>
      <c r="N389" s="2"/>
      <c r="O389" s="2"/>
      <c r="P389" s="2"/>
      <c r="Q389" s="22"/>
      <c r="R389" s="2"/>
      <c r="S389" s="22"/>
      <c r="T389" s="2"/>
      <c r="U389" s="22"/>
      <c r="V389" s="22"/>
      <c r="W389" s="22"/>
      <c r="X389" s="2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25">
      <c r="A390" s="2"/>
      <c r="B390" s="22"/>
      <c r="C390" s="2"/>
      <c r="D390" s="2"/>
      <c r="E390" s="2"/>
      <c r="F390" s="2"/>
      <c r="G390" s="2"/>
      <c r="H390" s="2"/>
      <c r="I390" s="22"/>
      <c r="J390" s="22"/>
      <c r="K390" s="22"/>
      <c r="L390" s="22"/>
      <c r="M390" s="22"/>
      <c r="N390" s="2"/>
      <c r="O390" s="2"/>
      <c r="P390" s="2"/>
      <c r="Q390" s="22"/>
      <c r="R390" s="2"/>
      <c r="S390" s="22"/>
      <c r="T390" s="2"/>
      <c r="U390" s="22"/>
      <c r="V390" s="22"/>
      <c r="W390" s="22"/>
      <c r="X390" s="2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25">
      <c r="A391" s="2"/>
      <c r="B391" s="22"/>
      <c r="C391" s="2"/>
      <c r="D391" s="2"/>
      <c r="E391" s="2"/>
      <c r="F391" s="2"/>
      <c r="G391" s="2"/>
      <c r="H391" s="2"/>
      <c r="I391" s="22"/>
      <c r="J391" s="22"/>
      <c r="K391" s="22"/>
      <c r="L391" s="22"/>
      <c r="M391" s="22"/>
      <c r="N391" s="2"/>
      <c r="O391" s="2"/>
      <c r="P391" s="2"/>
      <c r="Q391" s="22"/>
      <c r="R391" s="2"/>
      <c r="S391" s="22"/>
      <c r="T391" s="2"/>
      <c r="U391" s="22"/>
      <c r="V391" s="22"/>
      <c r="W391" s="22"/>
      <c r="X391" s="2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25">
      <c r="A392" s="2"/>
      <c r="B392" s="22"/>
      <c r="C392" s="2"/>
      <c r="D392" s="2"/>
      <c r="E392" s="2"/>
      <c r="F392" s="2"/>
      <c r="G392" s="2"/>
      <c r="H392" s="2"/>
      <c r="I392" s="22"/>
      <c r="J392" s="22"/>
      <c r="K392" s="22"/>
      <c r="L392" s="22"/>
      <c r="M392" s="22"/>
      <c r="N392" s="2"/>
      <c r="O392" s="2"/>
      <c r="P392" s="2"/>
      <c r="Q392" s="22"/>
      <c r="R392" s="2"/>
      <c r="S392" s="22"/>
      <c r="T392" s="2"/>
      <c r="U392" s="22"/>
      <c r="V392" s="22"/>
      <c r="W392" s="22"/>
      <c r="X392" s="2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25">
      <c r="A393" s="2"/>
      <c r="B393" s="22"/>
      <c r="C393" s="2"/>
      <c r="D393" s="2"/>
      <c r="E393" s="2"/>
      <c r="F393" s="2"/>
      <c r="G393" s="2"/>
      <c r="H393" s="2"/>
      <c r="I393" s="22"/>
      <c r="J393" s="22"/>
      <c r="K393" s="22"/>
      <c r="L393" s="22"/>
      <c r="M393" s="22"/>
      <c r="N393" s="2"/>
      <c r="O393" s="2"/>
      <c r="P393" s="2"/>
      <c r="Q393" s="22"/>
      <c r="R393" s="2"/>
      <c r="S393" s="22"/>
      <c r="T393" s="2"/>
      <c r="U393" s="22"/>
      <c r="V393" s="22"/>
      <c r="W393" s="22"/>
      <c r="X393" s="2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25">
      <c r="A394" s="2"/>
      <c r="B394" s="22"/>
      <c r="C394" s="2"/>
      <c r="D394" s="2"/>
      <c r="E394" s="2"/>
      <c r="F394" s="2"/>
      <c r="G394" s="2"/>
      <c r="H394" s="2"/>
      <c r="I394" s="22"/>
      <c r="J394" s="22"/>
      <c r="K394" s="22"/>
      <c r="L394" s="22"/>
      <c r="M394" s="22"/>
      <c r="N394" s="2"/>
      <c r="O394" s="2"/>
      <c r="P394" s="2"/>
      <c r="Q394" s="22"/>
      <c r="R394" s="2"/>
      <c r="S394" s="22"/>
      <c r="T394" s="2"/>
      <c r="U394" s="22"/>
      <c r="V394" s="22"/>
      <c r="W394" s="22"/>
      <c r="X394" s="2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25">
      <c r="A395" s="2"/>
      <c r="B395" s="22"/>
      <c r="C395" s="2"/>
      <c r="D395" s="2"/>
      <c r="E395" s="2"/>
      <c r="F395" s="2"/>
      <c r="G395" s="2"/>
      <c r="H395" s="2"/>
      <c r="I395" s="22"/>
      <c r="J395" s="22"/>
      <c r="K395" s="22"/>
      <c r="L395" s="22"/>
      <c r="M395" s="22"/>
      <c r="N395" s="2"/>
      <c r="O395" s="2"/>
      <c r="P395" s="2"/>
      <c r="Q395" s="22"/>
      <c r="R395" s="2"/>
      <c r="S395" s="22"/>
      <c r="T395" s="2"/>
      <c r="U395" s="22"/>
      <c r="V395" s="22"/>
      <c r="W395" s="22"/>
      <c r="X395" s="2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25">
      <c r="A396" s="2"/>
      <c r="B396" s="22"/>
      <c r="C396" s="2"/>
      <c r="D396" s="2"/>
      <c r="E396" s="2"/>
      <c r="F396" s="2"/>
      <c r="G396" s="2"/>
      <c r="H396" s="2"/>
      <c r="I396" s="22"/>
      <c r="J396" s="22"/>
      <c r="K396" s="22"/>
      <c r="L396" s="22"/>
      <c r="M396" s="22"/>
      <c r="N396" s="2"/>
      <c r="O396" s="2"/>
      <c r="P396" s="2"/>
      <c r="Q396" s="22"/>
      <c r="R396" s="2"/>
      <c r="S396" s="22"/>
      <c r="T396" s="2"/>
      <c r="U396" s="22"/>
      <c r="V396" s="22"/>
      <c r="W396" s="22"/>
      <c r="X396" s="2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25">
      <c r="A397" s="2"/>
      <c r="B397" s="22"/>
      <c r="C397" s="2"/>
      <c r="D397" s="2"/>
      <c r="E397" s="2"/>
      <c r="F397" s="2"/>
      <c r="G397" s="2"/>
      <c r="H397" s="2"/>
      <c r="I397" s="22"/>
      <c r="J397" s="22"/>
      <c r="K397" s="22"/>
      <c r="L397" s="22"/>
      <c r="M397" s="22"/>
      <c r="N397" s="2"/>
      <c r="O397" s="2"/>
      <c r="P397" s="2"/>
      <c r="Q397" s="22"/>
      <c r="R397" s="2"/>
      <c r="S397" s="22"/>
      <c r="T397" s="2"/>
      <c r="U397" s="22"/>
      <c r="V397" s="22"/>
      <c r="W397" s="22"/>
      <c r="X397" s="2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25">
      <c r="A398" s="2"/>
      <c r="B398" s="22"/>
      <c r="C398" s="2"/>
      <c r="D398" s="2"/>
      <c r="E398" s="2"/>
      <c r="F398" s="2"/>
      <c r="G398" s="2"/>
      <c r="H398" s="2"/>
      <c r="I398" s="22"/>
      <c r="J398" s="22"/>
      <c r="K398" s="22"/>
      <c r="L398" s="22"/>
      <c r="M398" s="22"/>
      <c r="N398" s="2"/>
      <c r="O398" s="2"/>
      <c r="P398" s="2"/>
      <c r="Q398" s="22"/>
      <c r="R398" s="2"/>
      <c r="S398" s="22"/>
      <c r="T398" s="2"/>
      <c r="U398" s="22"/>
      <c r="V398" s="22"/>
      <c r="W398" s="22"/>
      <c r="X398" s="2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25">
      <c r="A399" s="2"/>
      <c r="B399" s="22"/>
      <c r="C399" s="2"/>
      <c r="D399" s="2"/>
      <c r="E399" s="2"/>
      <c r="F399" s="2"/>
      <c r="G399" s="2"/>
      <c r="H399" s="2"/>
      <c r="I399" s="22"/>
      <c r="J399" s="22"/>
      <c r="K399" s="22"/>
      <c r="L399" s="22"/>
      <c r="M399" s="22"/>
      <c r="N399" s="2"/>
      <c r="O399" s="2"/>
      <c r="P399" s="2"/>
      <c r="Q399" s="22"/>
      <c r="R399" s="2"/>
      <c r="S399" s="22"/>
      <c r="T399" s="2"/>
      <c r="U399" s="22"/>
      <c r="V399" s="22"/>
      <c r="W399" s="22"/>
      <c r="X399" s="2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25">
      <c r="A400" s="2"/>
      <c r="B400" s="22"/>
      <c r="C400" s="2"/>
      <c r="D400" s="2"/>
      <c r="E400" s="2"/>
      <c r="F400" s="2"/>
      <c r="G400" s="2"/>
      <c r="H400" s="2"/>
      <c r="I400" s="22"/>
      <c r="J400" s="22"/>
      <c r="K400" s="22"/>
      <c r="L400" s="22"/>
      <c r="M400" s="22"/>
      <c r="N400" s="2"/>
      <c r="O400" s="2"/>
      <c r="P400" s="2"/>
      <c r="Q400" s="22"/>
      <c r="R400" s="2"/>
      <c r="S400" s="22"/>
      <c r="T400" s="2"/>
      <c r="U400" s="22"/>
      <c r="V400" s="22"/>
      <c r="W400" s="22"/>
      <c r="X400" s="2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25">
      <c r="A401" s="2"/>
      <c r="B401" s="22"/>
      <c r="C401" s="2"/>
      <c r="D401" s="2"/>
      <c r="E401" s="2"/>
      <c r="F401" s="2"/>
      <c r="G401" s="2"/>
      <c r="H401" s="2"/>
      <c r="I401" s="22"/>
      <c r="J401" s="22"/>
      <c r="K401" s="22"/>
      <c r="L401" s="22"/>
      <c r="M401" s="22"/>
      <c r="N401" s="2"/>
      <c r="O401" s="2"/>
      <c r="P401" s="2"/>
      <c r="Q401" s="22"/>
      <c r="R401" s="2"/>
      <c r="S401" s="22"/>
      <c r="T401" s="2"/>
      <c r="U401" s="22"/>
      <c r="V401" s="22"/>
      <c r="W401" s="22"/>
      <c r="X401" s="2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25">
      <c r="A402" s="2"/>
      <c r="B402" s="22"/>
      <c r="C402" s="2"/>
      <c r="D402" s="2"/>
      <c r="E402" s="2"/>
      <c r="F402" s="2"/>
      <c r="G402" s="2"/>
      <c r="H402" s="2"/>
      <c r="I402" s="22"/>
      <c r="J402" s="22"/>
      <c r="K402" s="22"/>
      <c r="L402" s="22"/>
      <c r="M402" s="22"/>
      <c r="N402" s="2"/>
      <c r="O402" s="2"/>
      <c r="P402" s="2"/>
      <c r="Q402" s="22"/>
      <c r="R402" s="2"/>
      <c r="S402" s="22"/>
      <c r="T402" s="2"/>
      <c r="U402" s="22"/>
      <c r="V402" s="22"/>
      <c r="W402" s="22"/>
      <c r="X402" s="2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25">
      <c r="A403" s="2"/>
      <c r="B403" s="22"/>
      <c r="C403" s="2"/>
      <c r="D403" s="2"/>
      <c r="E403" s="2"/>
      <c r="F403" s="2"/>
      <c r="G403" s="2"/>
      <c r="H403" s="2"/>
      <c r="I403" s="22"/>
      <c r="J403" s="22"/>
      <c r="K403" s="22"/>
      <c r="L403" s="22"/>
      <c r="M403" s="22"/>
      <c r="N403" s="2"/>
      <c r="O403" s="2"/>
      <c r="P403" s="2"/>
      <c r="Q403" s="22"/>
      <c r="R403" s="2"/>
      <c r="S403" s="22"/>
      <c r="T403" s="2"/>
      <c r="U403" s="22"/>
      <c r="V403" s="22"/>
      <c r="W403" s="22"/>
      <c r="X403" s="2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25">
      <c r="A404" s="2"/>
      <c r="B404" s="22"/>
      <c r="C404" s="2"/>
      <c r="D404" s="2"/>
      <c r="E404" s="2"/>
      <c r="F404" s="2"/>
      <c r="G404" s="2"/>
      <c r="H404" s="2"/>
      <c r="I404" s="22"/>
      <c r="J404" s="22"/>
      <c r="K404" s="22"/>
      <c r="L404" s="22"/>
      <c r="M404" s="22"/>
      <c r="N404" s="2"/>
      <c r="O404" s="2"/>
      <c r="P404" s="2"/>
      <c r="Q404" s="22"/>
      <c r="R404" s="2"/>
      <c r="S404" s="22"/>
      <c r="T404" s="2"/>
      <c r="U404" s="22"/>
      <c r="V404" s="22"/>
      <c r="W404" s="22"/>
      <c r="X404" s="2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25">
      <c r="A405" s="2"/>
      <c r="B405" s="22"/>
      <c r="C405" s="2"/>
      <c r="D405" s="2"/>
      <c r="E405" s="2"/>
      <c r="F405" s="2"/>
      <c r="G405" s="2"/>
      <c r="H405" s="2"/>
      <c r="I405" s="22"/>
      <c r="J405" s="22"/>
      <c r="K405" s="22"/>
      <c r="L405" s="22"/>
      <c r="M405" s="22"/>
      <c r="N405" s="2"/>
      <c r="O405" s="2"/>
      <c r="P405" s="2"/>
      <c r="Q405" s="22"/>
      <c r="R405" s="2"/>
      <c r="S405" s="22"/>
      <c r="T405" s="2"/>
      <c r="U405" s="22"/>
      <c r="V405" s="22"/>
      <c r="W405" s="22"/>
      <c r="X405" s="2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25">
      <c r="A406" s="2"/>
      <c r="B406" s="22"/>
      <c r="C406" s="2"/>
      <c r="D406" s="2"/>
      <c r="E406" s="2"/>
      <c r="F406" s="2"/>
      <c r="G406" s="2"/>
      <c r="H406" s="2"/>
      <c r="I406" s="22"/>
      <c r="J406" s="22"/>
      <c r="K406" s="22"/>
      <c r="L406" s="22"/>
      <c r="M406" s="22"/>
      <c r="N406" s="2"/>
      <c r="O406" s="2"/>
      <c r="P406" s="2"/>
      <c r="Q406" s="22"/>
      <c r="R406" s="2"/>
      <c r="S406" s="22"/>
      <c r="T406" s="2"/>
      <c r="U406" s="22"/>
      <c r="V406" s="22"/>
      <c r="W406" s="22"/>
      <c r="X406" s="2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25">
      <c r="A407" s="2"/>
      <c r="B407" s="22"/>
      <c r="C407" s="2"/>
      <c r="D407" s="2"/>
      <c r="E407" s="2"/>
      <c r="F407" s="2"/>
      <c r="G407" s="2"/>
      <c r="H407" s="2"/>
      <c r="I407" s="22"/>
      <c r="J407" s="22"/>
      <c r="K407" s="22"/>
      <c r="L407" s="22"/>
      <c r="M407" s="22"/>
      <c r="N407" s="2"/>
      <c r="O407" s="2"/>
      <c r="P407" s="2"/>
      <c r="Q407" s="22"/>
      <c r="R407" s="2"/>
      <c r="S407" s="22"/>
      <c r="T407" s="2"/>
      <c r="U407" s="22"/>
      <c r="V407" s="22"/>
      <c r="W407" s="22"/>
      <c r="X407" s="2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25">
      <c r="A408" s="2"/>
      <c r="B408" s="22"/>
      <c r="C408" s="2"/>
      <c r="D408" s="2"/>
      <c r="E408" s="2"/>
      <c r="F408" s="2"/>
      <c r="G408" s="2"/>
      <c r="H408" s="2"/>
      <c r="I408" s="22"/>
      <c r="J408" s="22"/>
      <c r="K408" s="22"/>
      <c r="L408" s="22"/>
      <c r="M408" s="22"/>
      <c r="N408" s="2"/>
      <c r="O408" s="2"/>
      <c r="P408" s="2"/>
      <c r="Q408" s="22"/>
      <c r="R408" s="2"/>
      <c r="S408" s="22"/>
      <c r="T408" s="2"/>
      <c r="U408" s="22"/>
      <c r="V408" s="22"/>
      <c r="W408" s="22"/>
      <c r="X408" s="2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25">
      <c r="A409" s="2"/>
      <c r="B409" s="22"/>
      <c r="C409" s="2"/>
      <c r="D409" s="2"/>
      <c r="E409" s="2"/>
      <c r="F409" s="2"/>
      <c r="G409" s="2"/>
      <c r="H409" s="2"/>
      <c r="I409" s="22"/>
      <c r="J409" s="22"/>
      <c r="K409" s="22"/>
      <c r="L409" s="22"/>
      <c r="M409" s="22"/>
      <c r="N409" s="2"/>
      <c r="O409" s="2"/>
      <c r="P409" s="2"/>
      <c r="Q409" s="22"/>
      <c r="R409" s="2"/>
      <c r="S409" s="22"/>
      <c r="T409" s="2"/>
      <c r="U409" s="22"/>
      <c r="V409" s="22"/>
      <c r="W409" s="22"/>
      <c r="X409" s="2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25">
      <c r="A410" s="2"/>
      <c r="B410" s="22"/>
      <c r="C410" s="2"/>
      <c r="D410" s="2"/>
      <c r="E410" s="2"/>
      <c r="F410" s="2"/>
      <c r="G410" s="2"/>
      <c r="H410" s="2"/>
      <c r="I410" s="22"/>
      <c r="J410" s="22"/>
      <c r="K410" s="22"/>
      <c r="L410" s="22"/>
      <c r="M410" s="22"/>
      <c r="N410" s="2"/>
      <c r="O410" s="2"/>
      <c r="P410" s="2"/>
      <c r="Q410" s="22"/>
      <c r="R410" s="2"/>
      <c r="S410" s="22"/>
      <c r="T410" s="2"/>
      <c r="U410" s="22"/>
      <c r="V410" s="22"/>
      <c r="W410" s="22"/>
      <c r="X410" s="2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25">
      <c r="A411" s="2"/>
      <c r="B411" s="22"/>
      <c r="C411" s="2"/>
      <c r="D411" s="2"/>
      <c r="E411" s="2"/>
      <c r="F411" s="2"/>
      <c r="G411" s="2"/>
      <c r="H411" s="2"/>
      <c r="I411" s="22"/>
      <c r="J411" s="22"/>
      <c r="K411" s="22"/>
      <c r="L411" s="22"/>
      <c r="M411" s="22"/>
      <c r="N411" s="2"/>
      <c r="O411" s="2"/>
      <c r="P411" s="2"/>
      <c r="Q411" s="22"/>
      <c r="R411" s="2"/>
      <c r="S411" s="22"/>
      <c r="T411" s="2"/>
      <c r="U411" s="22"/>
      <c r="V411" s="22"/>
      <c r="W411" s="22"/>
      <c r="X411" s="2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25">
      <c r="A412" s="2"/>
      <c r="B412" s="22"/>
      <c r="C412" s="2"/>
      <c r="D412" s="2"/>
      <c r="E412" s="2"/>
      <c r="F412" s="2"/>
      <c r="G412" s="2"/>
      <c r="H412" s="2"/>
      <c r="I412" s="22"/>
      <c r="J412" s="22"/>
      <c r="K412" s="22"/>
      <c r="L412" s="22"/>
      <c r="M412" s="22"/>
      <c r="N412" s="2"/>
      <c r="O412" s="2"/>
      <c r="P412" s="2"/>
      <c r="Q412" s="22"/>
      <c r="R412" s="2"/>
      <c r="S412" s="22"/>
      <c r="T412" s="2"/>
      <c r="U412" s="22"/>
      <c r="V412" s="22"/>
      <c r="W412" s="22"/>
      <c r="X412" s="2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25">
      <c r="A413" s="2"/>
      <c r="B413" s="22"/>
      <c r="C413" s="2"/>
      <c r="D413" s="2"/>
      <c r="E413" s="2"/>
      <c r="F413" s="2"/>
      <c r="G413" s="2"/>
      <c r="H413" s="2"/>
      <c r="I413" s="22"/>
      <c r="J413" s="22"/>
      <c r="K413" s="22"/>
      <c r="L413" s="22"/>
      <c r="M413" s="22"/>
      <c r="N413" s="2"/>
      <c r="O413" s="2"/>
      <c r="P413" s="2"/>
      <c r="Q413" s="22"/>
      <c r="R413" s="2"/>
      <c r="S413" s="22"/>
      <c r="T413" s="2"/>
      <c r="U413" s="22"/>
      <c r="V413" s="22"/>
      <c r="W413" s="22"/>
      <c r="X413" s="2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25">
      <c r="A414" s="2"/>
      <c r="B414" s="22"/>
      <c r="C414" s="2"/>
      <c r="D414" s="2"/>
      <c r="E414" s="2"/>
      <c r="F414" s="2"/>
      <c r="G414" s="2"/>
      <c r="H414" s="2"/>
      <c r="I414" s="22"/>
      <c r="J414" s="22"/>
      <c r="K414" s="22"/>
      <c r="L414" s="22"/>
      <c r="M414" s="22"/>
      <c r="N414" s="2"/>
      <c r="O414" s="2"/>
      <c r="P414" s="2"/>
      <c r="Q414" s="22"/>
      <c r="R414" s="2"/>
      <c r="S414" s="22"/>
      <c r="T414" s="2"/>
      <c r="U414" s="22"/>
      <c r="V414" s="22"/>
      <c r="W414" s="22"/>
      <c r="X414" s="2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25">
      <c r="A415" s="2"/>
      <c r="B415" s="22"/>
      <c r="C415" s="2"/>
      <c r="D415" s="2"/>
      <c r="E415" s="2"/>
      <c r="F415" s="2"/>
      <c r="G415" s="2"/>
      <c r="H415" s="2"/>
      <c r="I415" s="22"/>
      <c r="J415" s="22"/>
      <c r="K415" s="22"/>
      <c r="L415" s="22"/>
      <c r="M415" s="22"/>
      <c r="N415" s="2"/>
      <c r="O415" s="2"/>
      <c r="P415" s="2"/>
      <c r="Q415" s="22"/>
      <c r="R415" s="2"/>
      <c r="S415" s="22"/>
      <c r="T415" s="2"/>
      <c r="U415" s="22"/>
      <c r="V415" s="22"/>
      <c r="W415" s="22"/>
      <c r="X415" s="2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25">
      <c r="A416" s="2"/>
      <c r="B416" s="22"/>
      <c r="C416" s="2"/>
      <c r="D416" s="2"/>
      <c r="E416" s="2"/>
      <c r="F416" s="2"/>
      <c r="G416" s="2"/>
      <c r="H416" s="2"/>
      <c r="I416" s="22"/>
      <c r="J416" s="22"/>
      <c r="K416" s="22"/>
      <c r="L416" s="22"/>
      <c r="M416" s="22"/>
      <c r="N416" s="2"/>
      <c r="O416" s="2"/>
      <c r="P416" s="2"/>
      <c r="Q416" s="22"/>
      <c r="R416" s="2"/>
      <c r="S416" s="22"/>
      <c r="T416" s="2"/>
      <c r="U416" s="22"/>
      <c r="V416" s="22"/>
      <c r="W416" s="22"/>
      <c r="X416" s="2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25">
      <c r="A417" s="2"/>
      <c r="B417" s="22"/>
      <c r="C417" s="2"/>
      <c r="D417" s="2"/>
      <c r="E417" s="2"/>
      <c r="F417" s="2"/>
      <c r="G417" s="2"/>
      <c r="H417" s="2"/>
      <c r="I417" s="22"/>
      <c r="J417" s="22"/>
      <c r="K417" s="22"/>
      <c r="L417" s="22"/>
      <c r="M417" s="22"/>
      <c r="N417" s="2"/>
      <c r="O417" s="2"/>
      <c r="P417" s="2"/>
      <c r="Q417" s="22"/>
      <c r="R417" s="2"/>
      <c r="S417" s="22"/>
      <c r="T417" s="2"/>
      <c r="U417" s="22"/>
      <c r="V417" s="22"/>
      <c r="W417" s="22"/>
      <c r="X417" s="2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25">
      <c r="A418" s="2"/>
      <c r="B418" s="22"/>
      <c r="C418" s="2"/>
      <c r="D418" s="2"/>
      <c r="E418" s="2"/>
      <c r="F418" s="2"/>
      <c r="G418" s="2"/>
      <c r="H418" s="2"/>
      <c r="I418" s="22"/>
      <c r="J418" s="22"/>
      <c r="K418" s="22"/>
      <c r="L418" s="22"/>
      <c r="M418" s="22"/>
      <c r="N418" s="2"/>
      <c r="O418" s="2"/>
      <c r="P418" s="2"/>
      <c r="Q418" s="22"/>
      <c r="R418" s="2"/>
      <c r="S418" s="22"/>
      <c r="T418" s="2"/>
      <c r="U418" s="22"/>
      <c r="V418" s="22"/>
      <c r="W418" s="22"/>
      <c r="X418" s="2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25">
      <c r="A419" s="2"/>
      <c r="B419" s="22"/>
      <c r="C419" s="2"/>
      <c r="D419" s="2"/>
      <c r="E419" s="2"/>
      <c r="F419" s="2"/>
      <c r="G419" s="2"/>
      <c r="H419" s="2"/>
      <c r="I419" s="22"/>
      <c r="J419" s="22"/>
      <c r="K419" s="22"/>
      <c r="L419" s="22"/>
      <c r="M419" s="22"/>
      <c r="N419" s="2"/>
      <c r="O419" s="2"/>
      <c r="P419" s="2"/>
      <c r="Q419" s="22"/>
      <c r="R419" s="2"/>
      <c r="S419" s="22"/>
      <c r="T419" s="2"/>
      <c r="U419" s="22"/>
      <c r="V419" s="22"/>
      <c r="W419" s="22"/>
      <c r="X419" s="2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25">
      <c r="A420" s="2"/>
      <c r="B420" s="22"/>
      <c r="C420" s="2"/>
      <c r="D420" s="2"/>
      <c r="E420" s="2"/>
      <c r="F420" s="2"/>
      <c r="G420" s="2"/>
      <c r="H420" s="2"/>
      <c r="I420" s="22"/>
      <c r="J420" s="22"/>
      <c r="K420" s="22"/>
      <c r="L420" s="22"/>
      <c r="M420" s="22"/>
      <c r="N420" s="2"/>
      <c r="O420" s="2"/>
      <c r="P420" s="2"/>
      <c r="Q420" s="22"/>
      <c r="R420" s="2"/>
      <c r="S420" s="22"/>
      <c r="T420" s="2"/>
      <c r="U420" s="22"/>
      <c r="V420" s="22"/>
      <c r="W420" s="22"/>
      <c r="X420" s="2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25">
      <c r="A421" s="2"/>
      <c r="B421" s="22"/>
      <c r="C421" s="2"/>
      <c r="D421" s="2"/>
      <c r="E421" s="2"/>
      <c r="F421" s="2"/>
      <c r="G421" s="2"/>
      <c r="H421" s="2"/>
      <c r="I421" s="22"/>
      <c r="J421" s="22"/>
      <c r="K421" s="22"/>
      <c r="L421" s="22"/>
      <c r="M421" s="22"/>
      <c r="N421" s="2"/>
      <c r="O421" s="2"/>
      <c r="P421" s="2"/>
      <c r="Q421" s="22"/>
      <c r="R421" s="2"/>
      <c r="S421" s="22"/>
      <c r="T421" s="2"/>
      <c r="U421" s="22"/>
      <c r="V421" s="22"/>
      <c r="W421" s="22"/>
      <c r="X421" s="2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25">
      <c r="A422" s="2"/>
      <c r="B422" s="22"/>
      <c r="C422" s="2"/>
      <c r="D422" s="2"/>
      <c r="E422" s="2"/>
      <c r="F422" s="2"/>
      <c r="G422" s="2"/>
      <c r="H422" s="2"/>
      <c r="I422" s="22"/>
      <c r="J422" s="22"/>
      <c r="K422" s="22"/>
      <c r="L422" s="22"/>
      <c r="M422" s="22"/>
      <c r="N422" s="2"/>
      <c r="O422" s="2"/>
      <c r="P422" s="2"/>
      <c r="Q422" s="22"/>
      <c r="R422" s="2"/>
      <c r="S422" s="22"/>
      <c r="T422" s="2"/>
      <c r="U422" s="22"/>
      <c r="V422" s="22"/>
      <c r="W422" s="22"/>
      <c r="X422" s="2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25">
      <c r="A423" s="2"/>
      <c r="B423" s="22"/>
      <c r="C423" s="2"/>
      <c r="D423" s="2"/>
      <c r="E423" s="2"/>
      <c r="F423" s="2"/>
      <c r="G423" s="2"/>
      <c r="H423" s="2"/>
      <c r="I423" s="22"/>
      <c r="J423" s="22"/>
      <c r="K423" s="22"/>
      <c r="L423" s="22"/>
      <c r="M423" s="22"/>
      <c r="N423" s="2"/>
      <c r="O423" s="2"/>
      <c r="P423" s="2"/>
      <c r="Q423" s="22"/>
      <c r="R423" s="2"/>
      <c r="S423" s="22"/>
      <c r="T423" s="2"/>
      <c r="U423" s="22"/>
      <c r="V423" s="22"/>
      <c r="W423" s="22"/>
      <c r="X423" s="2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25">
      <c r="A424" s="2"/>
      <c r="B424" s="22"/>
      <c r="C424" s="2"/>
      <c r="D424" s="2"/>
      <c r="E424" s="2"/>
      <c r="F424" s="2"/>
      <c r="G424" s="2"/>
      <c r="H424" s="2"/>
      <c r="I424" s="22"/>
      <c r="J424" s="22"/>
      <c r="K424" s="22"/>
      <c r="L424" s="22"/>
      <c r="M424" s="22"/>
      <c r="N424" s="2"/>
      <c r="O424" s="2"/>
      <c r="P424" s="2"/>
      <c r="Q424" s="22"/>
      <c r="R424" s="2"/>
      <c r="S424" s="22"/>
      <c r="T424" s="2"/>
      <c r="U424" s="22"/>
      <c r="V424" s="22"/>
      <c r="W424" s="22"/>
      <c r="X424" s="2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25">
      <c r="A425" s="2"/>
      <c r="B425" s="22"/>
      <c r="C425" s="2"/>
      <c r="D425" s="2"/>
      <c r="E425" s="2"/>
      <c r="F425" s="2"/>
      <c r="G425" s="2"/>
      <c r="H425" s="2"/>
      <c r="I425" s="22"/>
      <c r="J425" s="22"/>
      <c r="K425" s="22"/>
      <c r="L425" s="22"/>
      <c r="M425" s="22"/>
      <c r="N425" s="2"/>
      <c r="O425" s="2"/>
      <c r="P425" s="2"/>
      <c r="Q425" s="22"/>
      <c r="R425" s="2"/>
      <c r="S425" s="22"/>
      <c r="T425" s="2"/>
      <c r="U425" s="22"/>
      <c r="V425" s="22"/>
      <c r="W425" s="22"/>
      <c r="X425" s="2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25">
      <c r="A426" s="2"/>
      <c r="B426" s="22"/>
      <c r="C426" s="2"/>
      <c r="D426" s="2"/>
      <c r="E426" s="2"/>
      <c r="F426" s="2"/>
      <c r="G426" s="2"/>
      <c r="H426" s="2"/>
      <c r="I426" s="22"/>
      <c r="J426" s="22"/>
      <c r="K426" s="22"/>
      <c r="L426" s="22"/>
      <c r="M426" s="22"/>
      <c r="N426" s="2"/>
      <c r="O426" s="2"/>
      <c r="P426" s="2"/>
      <c r="Q426" s="22"/>
      <c r="R426" s="2"/>
      <c r="S426" s="22"/>
      <c r="T426" s="2"/>
      <c r="U426" s="22"/>
      <c r="V426" s="22"/>
      <c r="W426" s="22"/>
      <c r="X426" s="2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25">
      <c r="A427" s="2"/>
      <c r="B427" s="22"/>
      <c r="C427" s="2"/>
      <c r="D427" s="2"/>
      <c r="E427" s="2"/>
      <c r="F427" s="2"/>
      <c r="G427" s="2"/>
      <c r="H427" s="2"/>
      <c r="I427" s="22"/>
      <c r="J427" s="22"/>
      <c r="K427" s="22"/>
      <c r="L427" s="22"/>
      <c r="M427" s="22"/>
      <c r="N427" s="2"/>
      <c r="O427" s="2"/>
      <c r="P427" s="2"/>
      <c r="Q427" s="22"/>
      <c r="R427" s="2"/>
      <c r="S427" s="22"/>
      <c r="T427" s="2"/>
      <c r="U427" s="22"/>
      <c r="V427" s="22"/>
      <c r="W427" s="22"/>
      <c r="X427" s="2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25">
      <c r="A428" s="2"/>
      <c r="B428" s="22"/>
      <c r="C428" s="2"/>
      <c r="D428" s="2"/>
      <c r="E428" s="2"/>
      <c r="F428" s="2"/>
      <c r="G428" s="2"/>
      <c r="H428" s="2"/>
      <c r="I428" s="22"/>
      <c r="J428" s="22"/>
      <c r="K428" s="22"/>
      <c r="L428" s="22"/>
      <c r="M428" s="22"/>
      <c r="N428" s="2"/>
      <c r="O428" s="2"/>
      <c r="P428" s="2"/>
      <c r="Q428" s="22"/>
      <c r="R428" s="2"/>
      <c r="S428" s="22"/>
      <c r="T428" s="2"/>
      <c r="U428" s="22"/>
      <c r="V428" s="22"/>
      <c r="W428" s="22"/>
      <c r="X428" s="2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25">
      <c r="A429" s="2"/>
      <c r="B429" s="22"/>
      <c r="C429" s="2"/>
      <c r="D429" s="2"/>
      <c r="E429" s="2"/>
      <c r="F429" s="2"/>
      <c r="G429" s="2"/>
      <c r="H429" s="2"/>
      <c r="I429" s="22"/>
      <c r="J429" s="22"/>
      <c r="K429" s="22"/>
      <c r="L429" s="22"/>
      <c r="M429" s="22"/>
      <c r="N429" s="2"/>
      <c r="O429" s="2"/>
      <c r="P429" s="2"/>
      <c r="Q429" s="22"/>
      <c r="R429" s="2"/>
      <c r="S429" s="22"/>
      <c r="T429" s="2"/>
      <c r="U429" s="22"/>
      <c r="V429" s="22"/>
      <c r="W429" s="22"/>
      <c r="X429" s="2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25">
      <c r="A430" s="2"/>
      <c r="B430" s="22"/>
      <c r="C430" s="2"/>
      <c r="D430" s="2"/>
      <c r="E430" s="2"/>
      <c r="F430" s="2"/>
      <c r="G430" s="2"/>
      <c r="H430" s="2"/>
      <c r="I430" s="22"/>
      <c r="J430" s="22"/>
      <c r="K430" s="22"/>
      <c r="L430" s="22"/>
      <c r="M430" s="22"/>
      <c r="N430" s="2"/>
      <c r="O430" s="2"/>
      <c r="P430" s="2"/>
      <c r="Q430" s="22"/>
      <c r="R430" s="2"/>
      <c r="S430" s="22"/>
      <c r="T430" s="2"/>
      <c r="U430" s="22"/>
      <c r="V430" s="22"/>
      <c r="W430" s="22"/>
      <c r="X430" s="2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25">
      <c r="A431" s="2"/>
      <c r="B431" s="22"/>
      <c r="C431" s="2"/>
      <c r="D431" s="2"/>
      <c r="E431" s="2"/>
      <c r="F431" s="2"/>
      <c r="G431" s="2"/>
      <c r="H431" s="2"/>
      <c r="I431" s="22"/>
      <c r="J431" s="22"/>
      <c r="K431" s="22"/>
      <c r="L431" s="22"/>
      <c r="M431" s="22"/>
      <c r="N431" s="2"/>
      <c r="O431" s="2"/>
      <c r="P431" s="2"/>
      <c r="Q431" s="22"/>
      <c r="R431" s="2"/>
      <c r="S431" s="22"/>
      <c r="T431" s="2"/>
      <c r="U431" s="22"/>
      <c r="V431" s="22"/>
      <c r="W431" s="22"/>
      <c r="X431" s="2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25">
      <c r="A432" s="2"/>
      <c r="B432" s="22"/>
      <c r="C432" s="2"/>
      <c r="D432" s="2"/>
      <c r="E432" s="2"/>
      <c r="F432" s="2"/>
      <c r="G432" s="2"/>
      <c r="H432" s="2"/>
      <c r="I432" s="22"/>
      <c r="J432" s="22"/>
      <c r="K432" s="22"/>
      <c r="L432" s="22"/>
      <c r="M432" s="22"/>
      <c r="N432" s="2"/>
      <c r="O432" s="2"/>
      <c r="P432" s="2"/>
      <c r="Q432" s="22"/>
      <c r="R432" s="2"/>
      <c r="S432" s="22"/>
      <c r="T432" s="2"/>
      <c r="U432" s="22"/>
      <c r="V432" s="22"/>
      <c r="W432" s="22"/>
      <c r="X432" s="2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25">
      <c r="A433" s="2"/>
      <c r="B433" s="22"/>
      <c r="C433" s="2"/>
      <c r="D433" s="2"/>
      <c r="E433" s="2"/>
      <c r="F433" s="2"/>
      <c r="G433" s="2"/>
      <c r="H433" s="2"/>
      <c r="I433" s="22"/>
      <c r="J433" s="22"/>
      <c r="K433" s="22"/>
      <c r="L433" s="22"/>
      <c r="M433" s="22"/>
      <c r="N433" s="2"/>
      <c r="O433" s="2"/>
      <c r="P433" s="2"/>
      <c r="Q433" s="22"/>
      <c r="R433" s="2"/>
      <c r="S433" s="22"/>
      <c r="T433" s="2"/>
      <c r="U433" s="22"/>
      <c r="V433" s="22"/>
      <c r="W433" s="22"/>
      <c r="X433" s="2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25">
      <c r="A434" s="2"/>
      <c r="B434" s="22"/>
      <c r="C434" s="2"/>
      <c r="D434" s="2"/>
      <c r="E434" s="2"/>
      <c r="F434" s="2"/>
      <c r="G434" s="2"/>
      <c r="H434" s="2"/>
      <c r="I434" s="22"/>
      <c r="J434" s="22"/>
      <c r="K434" s="22"/>
      <c r="L434" s="22"/>
      <c r="M434" s="22"/>
      <c r="N434" s="2"/>
      <c r="O434" s="2"/>
      <c r="P434" s="2"/>
      <c r="Q434" s="22"/>
      <c r="R434" s="2"/>
      <c r="S434" s="22"/>
      <c r="T434" s="2"/>
      <c r="U434" s="22"/>
      <c r="V434" s="22"/>
      <c r="W434" s="22"/>
      <c r="X434" s="2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25">
      <c r="A435" s="2"/>
      <c r="B435" s="22"/>
      <c r="C435" s="2"/>
      <c r="D435" s="2"/>
      <c r="E435" s="2"/>
      <c r="F435" s="2"/>
      <c r="G435" s="2"/>
      <c r="H435" s="2"/>
      <c r="I435" s="22"/>
      <c r="J435" s="22"/>
      <c r="K435" s="22"/>
      <c r="L435" s="22"/>
      <c r="M435" s="22"/>
      <c r="N435" s="2"/>
      <c r="O435" s="2"/>
      <c r="P435" s="2"/>
      <c r="Q435" s="22"/>
      <c r="R435" s="2"/>
      <c r="S435" s="22"/>
      <c r="T435" s="2"/>
      <c r="U435" s="22"/>
      <c r="V435" s="22"/>
      <c r="W435" s="22"/>
      <c r="X435" s="2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25">
      <c r="A436" s="2"/>
      <c r="B436" s="22"/>
      <c r="C436" s="2"/>
      <c r="D436" s="2"/>
      <c r="E436" s="2"/>
      <c r="F436" s="2"/>
      <c r="G436" s="2"/>
      <c r="H436" s="2"/>
      <c r="I436" s="22"/>
      <c r="J436" s="22"/>
      <c r="K436" s="22"/>
      <c r="L436" s="22"/>
      <c r="M436" s="22"/>
      <c r="N436" s="2"/>
      <c r="O436" s="2"/>
      <c r="P436" s="2"/>
      <c r="Q436" s="22"/>
      <c r="R436" s="2"/>
      <c r="S436" s="22"/>
      <c r="T436" s="2"/>
      <c r="U436" s="22"/>
      <c r="V436" s="22"/>
      <c r="W436" s="22"/>
      <c r="X436" s="2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25">
      <c r="A437" s="2"/>
      <c r="B437" s="22"/>
      <c r="C437" s="2"/>
      <c r="D437" s="2"/>
      <c r="E437" s="2"/>
      <c r="F437" s="2"/>
      <c r="G437" s="2"/>
      <c r="H437" s="2"/>
      <c r="I437" s="22"/>
      <c r="J437" s="22"/>
      <c r="K437" s="22"/>
      <c r="L437" s="22"/>
      <c r="M437" s="22"/>
      <c r="N437" s="2"/>
      <c r="O437" s="2"/>
      <c r="P437" s="2"/>
      <c r="Q437" s="22"/>
      <c r="R437" s="2"/>
      <c r="S437" s="22"/>
      <c r="T437" s="2"/>
      <c r="U437" s="22"/>
      <c r="V437" s="22"/>
      <c r="W437" s="22"/>
      <c r="X437" s="2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25">
      <c r="A438" s="2"/>
      <c r="B438" s="22"/>
      <c r="C438" s="2"/>
      <c r="D438" s="2"/>
      <c r="E438" s="2"/>
      <c r="F438" s="2"/>
      <c r="G438" s="2"/>
      <c r="H438" s="2"/>
      <c r="I438" s="22"/>
      <c r="J438" s="22"/>
      <c r="K438" s="22"/>
      <c r="L438" s="22"/>
      <c r="M438" s="22"/>
      <c r="N438" s="2"/>
      <c r="O438" s="2"/>
      <c r="P438" s="2"/>
      <c r="Q438" s="22"/>
      <c r="R438" s="2"/>
      <c r="S438" s="22"/>
      <c r="T438" s="2"/>
      <c r="U438" s="22"/>
      <c r="V438" s="22"/>
      <c r="W438" s="22"/>
      <c r="X438" s="2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25">
      <c r="A439" s="2"/>
      <c r="B439" s="22"/>
      <c r="C439" s="2"/>
      <c r="D439" s="2"/>
      <c r="E439" s="2"/>
      <c r="F439" s="2"/>
      <c r="G439" s="2"/>
      <c r="H439" s="2"/>
      <c r="I439" s="22"/>
      <c r="J439" s="22"/>
      <c r="K439" s="22"/>
      <c r="L439" s="22"/>
      <c r="M439" s="22"/>
      <c r="N439" s="2"/>
      <c r="O439" s="2"/>
      <c r="P439" s="2"/>
      <c r="Q439" s="22"/>
      <c r="R439" s="2"/>
      <c r="S439" s="22"/>
      <c r="T439" s="2"/>
      <c r="U439" s="22"/>
      <c r="V439" s="22"/>
      <c r="W439" s="22"/>
      <c r="X439" s="2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25">
      <c r="A440" s="2"/>
      <c r="B440" s="22"/>
      <c r="C440" s="2"/>
      <c r="D440" s="2"/>
      <c r="E440" s="2"/>
      <c r="F440" s="2"/>
      <c r="G440" s="2"/>
      <c r="H440" s="2"/>
      <c r="I440" s="22"/>
      <c r="J440" s="22"/>
      <c r="K440" s="22"/>
      <c r="L440" s="22"/>
      <c r="M440" s="22"/>
      <c r="N440" s="2"/>
      <c r="O440" s="2"/>
      <c r="P440" s="2"/>
      <c r="Q440" s="22"/>
      <c r="R440" s="2"/>
      <c r="S440" s="22"/>
      <c r="T440" s="2"/>
      <c r="U440" s="22"/>
      <c r="V440" s="22"/>
      <c r="W440" s="22"/>
      <c r="X440" s="2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25">
      <c r="A441" s="2"/>
      <c r="B441" s="22"/>
      <c r="C441" s="2"/>
      <c r="D441" s="2"/>
      <c r="E441" s="2"/>
      <c r="F441" s="2"/>
      <c r="G441" s="2"/>
      <c r="H441" s="2"/>
      <c r="I441" s="22"/>
      <c r="J441" s="22"/>
      <c r="K441" s="22"/>
      <c r="L441" s="22"/>
      <c r="M441" s="22"/>
      <c r="N441" s="2"/>
      <c r="O441" s="2"/>
      <c r="P441" s="2"/>
      <c r="Q441" s="22"/>
      <c r="R441" s="2"/>
      <c r="S441" s="22"/>
      <c r="T441" s="2"/>
      <c r="U441" s="22"/>
      <c r="V441" s="22"/>
      <c r="W441" s="22"/>
      <c r="X441" s="2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25">
      <c r="A442" s="2"/>
      <c r="B442" s="22"/>
      <c r="C442" s="2"/>
      <c r="D442" s="2"/>
      <c r="E442" s="2"/>
      <c r="F442" s="2"/>
      <c r="G442" s="2"/>
      <c r="H442" s="2"/>
      <c r="I442" s="22"/>
      <c r="J442" s="22"/>
      <c r="K442" s="22"/>
      <c r="L442" s="22"/>
      <c r="M442" s="22"/>
      <c r="N442" s="2"/>
      <c r="O442" s="2"/>
      <c r="P442" s="2"/>
      <c r="Q442" s="22"/>
      <c r="R442" s="2"/>
      <c r="S442" s="22"/>
      <c r="T442" s="2"/>
      <c r="U442" s="22"/>
      <c r="V442" s="22"/>
      <c r="W442" s="22"/>
      <c r="X442" s="2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25">
      <c r="A443" s="2"/>
      <c r="B443" s="22"/>
      <c r="C443" s="2"/>
      <c r="D443" s="2"/>
      <c r="E443" s="2"/>
      <c r="F443" s="2"/>
      <c r="G443" s="2"/>
      <c r="H443" s="2"/>
      <c r="I443" s="22"/>
      <c r="J443" s="22"/>
      <c r="K443" s="22"/>
      <c r="L443" s="22"/>
      <c r="M443" s="22"/>
      <c r="N443" s="2"/>
      <c r="O443" s="2"/>
      <c r="P443" s="2"/>
      <c r="Q443" s="22"/>
      <c r="R443" s="2"/>
      <c r="S443" s="22"/>
      <c r="T443" s="2"/>
      <c r="U443" s="22"/>
      <c r="V443" s="22"/>
      <c r="W443" s="22"/>
      <c r="X443" s="2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25">
      <c r="A444" s="2"/>
      <c r="B444" s="22"/>
      <c r="C444" s="2"/>
      <c r="D444" s="2"/>
      <c r="E444" s="2"/>
      <c r="F444" s="2"/>
      <c r="G444" s="2"/>
      <c r="H444" s="2"/>
      <c r="I444" s="22"/>
      <c r="J444" s="22"/>
      <c r="K444" s="22"/>
      <c r="L444" s="22"/>
      <c r="M444" s="22"/>
      <c r="N444" s="2"/>
      <c r="O444" s="2"/>
      <c r="P444" s="2"/>
      <c r="Q444" s="22"/>
      <c r="R444" s="2"/>
      <c r="S444" s="22"/>
      <c r="T444" s="2"/>
      <c r="U444" s="22"/>
      <c r="V444" s="22"/>
      <c r="W444" s="22"/>
      <c r="X444" s="2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25">
      <c r="A445" s="2"/>
      <c r="B445" s="22"/>
      <c r="C445" s="2"/>
      <c r="D445" s="2"/>
      <c r="E445" s="2"/>
      <c r="F445" s="2"/>
      <c r="G445" s="2"/>
      <c r="H445" s="2"/>
      <c r="I445" s="22"/>
      <c r="J445" s="22"/>
      <c r="K445" s="22"/>
      <c r="L445" s="22"/>
      <c r="M445" s="22"/>
      <c r="N445" s="2"/>
      <c r="O445" s="2"/>
      <c r="P445" s="2"/>
      <c r="Q445" s="22"/>
      <c r="R445" s="2"/>
      <c r="S445" s="22"/>
      <c r="T445" s="2"/>
      <c r="U445" s="22"/>
      <c r="V445" s="22"/>
      <c r="W445" s="22"/>
      <c r="X445" s="2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25">
      <c r="A446" s="2"/>
      <c r="B446" s="22"/>
      <c r="C446" s="2"/>
      <c r="D446" s="2"/>
      <c r="E446" s="2"/>
      <c r="F446" s="2"/>
      <c r="G446" s="2"/>
      <c r="H446" s="2"/>
      <c r="I446" s="22"/>
      <c r="J446" s="22"/>
      <c r="K446" s="22"/>
      <c r="L446" s="22"/>
      <c r="M446" s="22"/>
      <c r="N446" s="2"/>
      <c r="O446" s="2"/>
      <c r="P446" s="2"/>
      <c r="Q446" s="22"/>
      <c r="R446" s="2"/>
      <c r="S446" s="22"/>
      <c r="T446" s="2"/>
      <c r="U446" s="22"/>
      <c r="V446" s="22"/>
      <c r="W446" s="22"/>
      <c r="X446" s="2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25">
      <c r="A447" s="2"/>
      <c r="B447" s="22"/>
      <c r="C447" s="2"/>
      <c r="D447" s="2"/>
      <c r="E447" s="2"/>
      <c r="F447" s="2"/>
      <c r="G447" s="2"/>
      <c r="H447" s="2"/>
      <c r="I447" s="22"/>
      <c r="J447" s="22"/>
      <c r="K447" s="22"/>
      <c r="L447" s="22"/>
      <c r="M447" s="22"/>
      <c r="N447" s="2"/>
      <c r="O447" s="2"/>
      <c r="P447" s="2"/>
      <c r="Q447" s="22"/>
      <c r="R447" s="2"/>
      <c r="S447" s="22"/>
      <c r="T447" s="2"/>
      <c r="U447" s="22"/>
      <c r="V447" s="22"/>
      <c r="W447" s="22"/>
      <c r="X447" s="2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25">
      <c r="A448" s="2"/>
      <c r="B448" s="22"/>
      <c r="C448" s="2"/>
      <c r="D448" s="2"/>
      <c r="E448" s="2"/>
      <c r="F448" s="2"/>
      <c r="G448" s="2"/>
      <c r="H448" s="2"/>
      <c r="I448" s="22"/>
      <c r="J448" s="22"/>
      <c r="K448" s="22"/>
      <c r="L448" s="22"/>
      <c r="M448" s="22"/>
      <c r="N448" s="2"/>
      <c r="O448" s="2"/>
      <c r="P448" s="2"/>
      <c r="Q448" s="22"/>
      <c r="R448" s="2"/>
      <c r="S448" s="22"/>
      <c r="T448" s="2"/>
      <c r="U448" s="22"/>
      <c r="V448" s="22"/>
      <c r="W448" s="22"/>
      <c r="X448" s="2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25">
      <c r="A449" s="2"/>
      <c r="B449" s="22"/>
      <c r="C449" s="2"/>
      <c r="D449" s="2"/>
      <c r="E449" s="2"/>
      <c r="F449" s="2"/>
      <c r="G449" s="2"/>
      <c r="H449" s="2"/>
      <c r="I449" s="22"/>
      <c r="J449" s="22"/>
      <c r="K449" s="22"/>
      <c r="L449" s="22"/>
      <c r="M449" s="22"/>
      <c r="N449" s="2"/>
      <c r="O449" s="2"/>
      <c r="P449" s="2"/>
      <c r="Q449" s="22"/>
      <c r="R449" s="2"/>
      <c r="S449" s="22"/>
      <c r="T449" s="2"/>
      <c r="U449" s="22"/>
      <c r="V449" s="22"/>
      <c r="W449" s="22"/>
      <c r="X449" s="2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25">
      <c r="A450" s="2"/>
      <c r="B450" s="22"/>
      <c r="C450" s="2"/>
      <c r="D450" s="2"/>
      <c r="E450" s="2"/>
      <c r="F450" s="2"/>
      <c r="G450" s="2"/>
      <c r="H450" s="2"/>
      <c r="I450" s="22"/>
      <c r="J450" s="22"/>
      <c r="K450" s="22"/>
      <c r="L450" s="22"/>
      <c r="M450" s="22"/>
      <c r="N450" s="2"/>
      <c r="O450" s="2"/>
      <c r="P450" s="2"/>
      <c r="Q450" s="22"/>
      <c r="R450" s="2"/>
      <c r="S450" s="22"/>
      <c r="T450" s="2"/>
      <c r="U450" s="22"/>
      <c r="V450" s="22"/>
      <c r="W450" s="22"/>
      <c r="X450" s="2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25">
      <c r="A451" s="2"/>
      <c r="B451" s="22"/>
      <c r="C451" s="2"/>
      <c r="D451" s="2"/>
      <c r="E451" s="2"/>
      <c r="F451" s="2"/>
      <c r="G451" s="2"/>
      <c r="H451" s="2"/>
      <c r="I451" s="22"/>
      <c r="J451" s="22"/>
      <c r="K451" s="22"/>
      <c r="L451" s="22"/>
      <c r="M451" s="22"/>
      <c r="N451" s="2"/>
      <c r="O451" s="2"/>
      <c r="P451" s="2"/>
      <c r="Q451" s="22"/>
      <c r="R451" s="2"/>
      <c r="S451" s="22"/>
      <c r="T451" s="2"/>
      <c r="U451" s="22"/>
      <c r="V451" s="22"/>
      <c r="W451" s="22"/>
      <c r="X451" s="2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25">
      <c r="A452" s="2"/>
      <c r="B452" s="22"/>
      <c r="C452" s="2"/>
      <c r="D452" s="2"/>
      <c r="E452" s="2"/>
      <c r="F452" s="2"/>
      <c r="G452" s="2"/>
      <c r="H452" s="2"/>
      <c r="I452" s="22"/>
      <c r="J452" s="22"/>
      <c r="K452" s="22"/>
      <c r="L452" s="22"/>
      <c r="M452" s="22"/>
      <c r="N452" s="2"/>
      <c r="O452" s="2"/>
      <c r="P452" s="2"/>
      <c r="Q452" s="22"/>
      <c r="R452" s="2"/>
      <c r="S452" s="22"/>
      <c r="T452" s="2"/>
      <c r="U452" s="22"/>
      <c r="V452" s="22"/>
      <c r="W452" s="22"/>
      <c r="X452" s="2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25">
      <c r="A453" s="2"/>
      <c r="B453" s="22"/>
      <c r="C453" s="2"/>
      <c r="D453" s="2"/>
      <c r="E453" s="2"/>
      <c r="F453" s="2"/>
      <c r="G453" s="2"/>
      <c r="H453" s="2"/>
      <c r="I453" s="22"/>
      <c r="J453" s="22"/>
      <c r="K453" s="22"/>
      <c r="L453" s="22"/>
      <c r="M453" s="22"/>
      <c r="N453" s="2"/>
      <c r="O453" s="2"/>
      <c r="P453" s="2"/>
      <c r="Q453" s="22"/>
      <c r="R453" s="2"/>
      <c r="S453" s="22"/>
      <c r="T453" s="2"/>
      <c r="U453" s="22"/>
      <c r="V453" s="22"/>
      <c r="W453" s="22"/>
      <c r="X453" s="2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25">
      <c r="A454" s="2"/>
      <c r="B454" s="22"/>
      <c r="C454" s="2"/>
      <c r="D454" s="2"/>
      <c r="E454" s="2"/>
      <c r="F454" s="2"/>
      <c r="G454" s="2"/>
      <c r="H454" s="2"/>
      <c r="I454" s="22"/>
      <c r="J454" s="22"/>
      <c r="K454" s="22"/>
      <c r="L454" s="22"/>
      <c r="M454" s="22"/>
      <c r="N454" s="2"/>
      <c r="O454" s="2"/>
      <c r="P454" s="2"/>
      <c r="Q454" s="22"/>
      <c r="R454" s="2"/>
      <c r="S454" s="22"/>
      <c r="T454" s="2"/>
      <c r="U454" s="22"/>
      <c r="V454" s="22"/>
      <c r="W454" s="22"/>
      <c r="X454" s="2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25">
      <c r="A455" s="2"/>
      <c r="B455" s="22"/>
      <c r="C455" s="2"/>
      <c r="D455" s="2"/>
      <c r="E455" s="2"/>
      <c r="F455" s="2"/>
      <c r="G455" s="2"/>
      <c r="H455" s="2"/>
      <c r="I455" s="22"/>
      <c r="J455" s="22"/>
      <c r="K455" s="22"/>
      <c r="L455" s="22"/>
      <c r="M455" s="22"/>
      <c r="N455" s="2"/>
      <c r="O455" s="2"/>
      <c r="P455" s="2"/>
      <c r="Q455" s="22"/>
      <c r="R455" s="2"/>
      <c r="S455" s="22"/>
      <c r="T455" s="2"/>
      <c r="U455" s="22"/>
      <c r="V455" s="22"/>
      <c r="W455" s="22"/>
      <c r="X455" s="2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25">
      <c r="A456" s="2"/>
      <c r="B456" s="22"/>
      <c r="C456" s="2"/>
      <c r="D456" s="2"/>
      <c r="E456" s="2"/>
      <c r="F456" s="2"/>
      <c r="G456" s="2"/>
      <c r="H456" s="2"/>
      <c r="I456" s="22"/>
      <c r="J456" s="22"/>
      <c r="K456" s="22"/>
      <c r="L456" s="22"/>
      <c r="M456" s="22"/>
      <c r="N456" s="2"/>
      <c r="O456" s="2"/>
      <c r="P456" s="2"/>
      <c r="Q456" s="22"/>
      <c r="R456" s="2"/>
      <c r="S456" s="22"/>
      <c r="T456" s="2"/>
      <c r="U456" s="22"/>
      <c r="V456" s="22"/>
      <c r="W456" s="22"/>
      <c r="X456" s="2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25">
      <c r="A457" s="2"/>
      <c r="B457" s="22"/>
      <c r="C457" s="2"/>
      <c r="D457" s="2"/>
      <c r="E457" s="2"/>
      <c r="F457" s="2"/>
      <c r="G457" s="2"/>
      <c r="H457" s="2"/>
      <c r="I457" s="22"/>
      <c r="J457" s="22"/>
      <c r="K457" s="22"/>
      <c r="L457" s="22"/>
      <c r="M457" s="22"/>
      <c r="N457" s="2"/>
      <c r="O457" s="2"/>
      <c r="P457" s="2"/>
      <c r="Q457" s="22"/>
      <c r="R457" s="2"/>
      <c r="S457" s="22"/>
      <c r="T457" s="2"/>
      <c r="U457" s="22"/>
      <c r="V457" s="22"/>
      <c r="W457" s="22"/>
      <c r="X457" s="2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25">
      <c r="A458" s="2"/>
      <c r="B458" s="22"/>
      <c r="C458" s="2"/>
      <c r="D458" s="2"/>
      <c r="E458" s="2"/>
      <c r="F458" s="2"/>
      <c r="G458" s="2"/>
      <c r="H458" s="2"/>
      <c r="I458" s="22"/>
      <c r="J458" s="22"/>
      <c r="K458" s="22"/>
      <c r="L458" s="22"/>
      <c r="M458" s="22"/>
      <c r="N458" s="2"/>
      <c r="O458" s="2"/>
      <c r="P458" s="2"/>
      <c r="Q458" s="22"/>
      <c r="R458" s="2"/>
      <c r="S458" s="22"/>
      <c r="T458" s="2"/>
      <c r="U458" s="22"/>
      <c r="V458" s="22"/>
      <c r="W458" s="22"/>
      <c r="X458" s="2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25">
      <c r="A459" s="2"/>
      <c r="B459" s="22"/>
      <c r="C459" s="2"/>
      <c r="D459" s="2"/>
      <c r="E459" s="2"/>
      <c r="F459" s="2"/>
      <c r="G459" s="2"/>
      <c r="H459" s="2"/>
      <c r="I459" s="22"/>
      <c r="J459" s="22"/>
      <c r="K459" s="22"/>
      <c r="L459" s="22"/>
      <c r="M459" s="22"/>
      <c r="N459" s="2"/>
      <c r="O459" s="2"/>
      <c r="P459" s="2"/>
      <c r="Q459" s="22"/>
      <c r="R459" s="2"/>
      <c r="S459" s="22"/>
      <c r="T459" s="2"/>
      <c r="U459" s="22"/>
      <c r="V459" s="22"/>
      <c r="W459" s="22"/>
      <c r="X459" s="2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25">
      <c r="A460" s="2"/>
      <c r="B460" s="22"/>
      <c r="C460" s="2"/>
      <c r="D460" s="2"/>
      <c r="E460" s="2"/>
      <c r="F460" s="2"/>
      <c r="G460" s="2"/>
      <c r="H460" s="2"/>
      <c r="I460" s="22"/>
      <c r="J460" s="22"/>
      <c r="K460" s="22"/>
      <c r="L460" s="22"/>
      <c r="M460" s="22"/>
      <c r="N460" s="2"/>
      <c r="O460" s="2"/>
      <c r="P460" s="2"/>
      <c r="Q460" s="22"/>
      <c r="R460" s="2"/>
      <c r="S460" s="22"/>
      <c r="T460" s="2"/>
      <c r="U460" s="22"/>
      <c r="V460" s="22"/>
      <c r="W460" s="22"/>
      <c r="X460" s="2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25">
      <c r="A461" s="2"/>
      <c r="B461" s="22"/>
      <c r="C461" s="2"/>
      <c r="D461" s="2"/>
      <c r="E461" s="2"/>
      <c r="F461" s="2"/>
      <c r="G461" s="2"/>
      <c r="H461" s="2"/>
      <c r="I461" s="22"/>
      <c r="J461" s="22"/>
      <c r="K461" s="22"/>
      <c r="L461" s="22"/>
      <c r="M461" s="22"/>
      <c r="N461" s="2"/>
      <c r="O461" s="2"/>
      <c r="P461" s="2"/>
      <c r="Q461" s="22"/>
      <c r="R461" s="2"/>
      <c r="S461" s="22"/>
      <c r="T461" s="2"/>
      <c r="U461" s="22"/>
      <c r="V461" s="22"/>
      <c r="W461" s="22"/>
      <c r="X461" s="2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25">
      <c r="A462" s="2"/>
      <c r="B462" s="22"/>
      <c r="C462" s="2"/>
      <c r="D462" s="2"/>
      <c r="E462" s="2"/>
      <c r="F462" s="2"/>
      <c r="G462" s="2"/>
      <c r="H462" s="2"/>
      <c r="I462" s="22"/>
      <c r="J462" s="22"/>
      <c r="K462" s="22"/>
      <c r="L462" s="22"/>
      <c r="M462" s="22"/>
      <c r="N462" s="2"/>
      <c r="O462" s="2"/>
      <c r="P462" s="2"/>
      <c r="Q462" s="22"/>
      <c r="R462" s="2"/>
      <c r="S462" s="22"/>
      <c r="T462" s="2"/>
      <c r="U462" s="22"/>
      <c r="V462" s="22"/>
      <c r="W462" s="22"/>
      <c r="X462" s="2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25">
      <c r="A463" s="2"/>
      <c r="B463" s="22"/>
      <c r="C463" s="2"/>
      <c r="D463" s="2"/>
      <c r="E463" s="2"/>
      <c r="F463" s="2"/>
      <c r="G463" s="2"/>
      <c r="H463" s="2"/>
      <c r="I463" s="22"/>
      <c r="J463" s="22"/>
      <c r="K463" s="22"/>
      <c r="L463" s="22"/>
      <c r="M463" s="22"/>
      <c r="N463" s="2"/>
      <c r="O463" s="2"/>
      <c r="P463" s="2"/>
      <c r="Q463" s="22"/>
      <c r="R463" s="2"/>
      <c r="S463" s="22"/>
      <c r="T463" s="2"/>
      <c r="U463" s="22"/>
      <c r="V463" s="22"/>
      <c r="W463" s="22"/>
      <c r="X463" s="2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25">
      <c r="A464" s="2"/>
      <c r="B464" s="22"/>
      <c r="C464" s="2"/>
      <c r="D464" s="2"/>
      <c r="E464" s="2"/>
      <c r="F464" s="2"/>
      <c r="G464" s="2"/>
      <c r="H464" s="2"/>
      <c r="I464" s="22"/>
      <c r="J464" s="22"/>
      <c r="K464" s="22"/>
      <c r="L464" s="22"/>
      <c r="M464" s="22"/>
      <c r="N464" s="2"/>
      <c r="O464" s="2"/>
      <c r="P464" s="2"/>
      <c r="Q464" s="22"/>
      <c r="R464" s="2"/>
      <c r="S464" s="22"/>
      <c r="T464" s="2"/>
      <c r="U464" s="22"/>
      <c r="V464" s="22"/>
      <c r="W464" s="22"/>
      <c r="X464" s="2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25">
      <c r="A465" s="2"/>
      <c r="B465" s="22"/>
      <c r="C465" s="2"/>
      <c r="D465" s="2"/>
      <c r="E465" s="2"/>
      <c r="F465" s="2"/>
      <c r="G465" s="2"/>
      <c r="H465" s="2"/>
      <c r="I465" s="22"/>
      <c r="J465" s="22"/>
      <c r="K465" s="22"/>
      <c r="L465" s="22"/>
      <c r="M465" s="22"/>
      <c r="N465" s="2"/>
      <c r="O465" s="2"/>
      <c r="P465" s="2"/>
      <c r="Q465" s="22"/>
      <c r="R465" s="2"/>
      <c r="S465" s="22"/>
      <c r="T465" s="2"/>
      <c r="U465" s="22"/>
      <c r="V465" s="22"/>
      <c r="W465" s="22"/>
      <c r="X465" s="2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25">
      <c r="A466" s="2"/>
      <c r="B466" s="22"/>
      <c r="C466" s="2"/>
      <c r="D466" s="2"/>
      <c r="E466" s="2"/>
      <c r="F466" s="2"/>
      <c r="G466" s="2"/>
      <c r="H466" s="2"/>
      <c r="I466" s="22"/>
      <c r="J466" s="22"/>
      <c r="K466" s="22"/>
      <c r="L466" s="22"/>
      <c r="M466" s="22"/>
      <c r="N466" s="2"/>
      <c r="O466" s="2"/>
      <c r="P466" s="2"/>
      <c r="Q466" s="22"/>
      <c r="R466" s="2"/>
      <c r="S466" s="22"/>
      <c r="T466" s="2"/>
      <c r="U466" s="22"/>
      <c r="V466" s="22"/>
      <c r="W466" s="22"/>
      <c r="X466" s="2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25">
      <c r="A467" s="2"/>
      <c r="B467" s="22"/>
      <c r="C467" s="2"/>
      <c r="D467" s="2"/>
      <c r="E467" s="2"/>
      <c r="F467" s="2"/>
      <c r="G467" s="2"/>
      <c r="H467" s="2"/>
      <c r="I467" s="22"/>
      <c r="J467" s="22"/>
      <c r="K467" s="22"/>
      <c r="L467" s="22"/>
      <c r="M467" s="22"/>
      <c r="N467" s="2"/>
      <c r="O467" s="2"/>
      <c r="P467" s="2"/>
      <c r="Q467" s="22"/>
      <c r="R467" s="2"/>
      <c r="S467" s="22"/>
      <c r="T467" s="2"/>
      <c r="U467" s="22"/>
      <c r="V467" s="22"/>
      <c r="W467" s="22"/>
      <c r="X467" s="2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25">
      <c r="A468" s="2"/>
      <c r="B468" s="22"/>
      <c r="C468" s="2"/>
      <c r="D468" s="2"/>
      <c r="E468" s="2"/>
      <c r="F468" s="2"/>
      <c r="G468" s="2"/>
      <c r="H468" s="2"/>
      <c r="I468" s="22"/>
      <c r="J468" s="22"/>
      <c r="K468" s="22"/>
      <c r="L468" s="22"/>
      <c r="M468" s="22"/>
      <c r="N468" s="2"/>
      <c r="O468" s="2"/>
      <c r="P468" s="2"/>
      <c r="Q468" s="22"/>
      <c r="R468" s="2"/>
      <c r="S468" s="22"/>
      <c r="T468" s="2"/>
      <c r="U468" s="22"/>
      <c r="V468" s="22"/>
      <c r="W468" s="22"/>
      <c r="X468" s="2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25">
      <c r="A469" s="2"/>
      <c r="B469" s="22"/>
      <c r="C469" s="2"/>
      <c r="D469" s="2"/>
      <c r="E469" s="2"/>
      <c r="F469" s="2"/>
      <c r="G469" s="2"/>
      <c r="H469" s="2"/>
      <c r="I469" s="22"/>
      <c r="J469" s="22"/>
      <c r="K469" s="22"/>
      <c r="L469" s="22"/>
      <c r="M469" s="22"/>
      <c r="N469" s="2"/>
      <c r="O469" s="2"/>
      <c r="P469" s="2"/>
      <c r="Q469" s="22"/>
      <c r="R469" s="2"/>
      <c r="S469" s="22"/>
      <c r="T469" s="2"/>
      <c r="U469" s="22"/>
      <c r="V469" s="22"/>
      <c r="W469" s="22"/>
      <c r="X469" s="2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25">
      <c r="A470" s="2"/>
      <c r="B470" s="22"/>
      <c r="C470" s="2"/>
      <c r="D470" s="2"/>
      <c r="E470" s="2"/>
      <c r="F470" s="2"/>
      <c r="G470" s="2"/>
      <c r="H470" s="2"/>
      <c r="I470" s="22"/>
      <c r="J470" s="22"/>
      <c r="K470" s="22"/>
      <c r="L470" s="22"/>
      <c r="M470" s="22"/>
      <c r="N470" s="2"/>
      <c r="O470" s="2"/>
      <c r="P470" s="2"/>
      <c r="Q470" s="22"/>
      <c r="R470" s="2"/>
      <c r="S470" s="22"/>
      <c r="T470" s="2"/>
      <c r="U470" s="22"/>
      <c r="V470" s="22"/>
      <c r="W470" s="22"/>
      <c r="X470" s="2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25">
      <c r="A471" s="2"/>
      <c r="B471" s="22"/>
      <c r="C471" s="2"/>
      <c r="D471" s="2"/>
      <c r="E471" s="2"/>
      <c r="F471" s="2"/>
      <c r="G471" s="2"/>
      <c r="H471" s="2"/>
      <c r="I471" s="22"/>
      <c r="J471" s="22"/>
      <c r="K471" s="22"/>
      <c r="L471" s="22"/>
      <c r="M471" s="22"/>
      <c r="N471" s="2"/>
      <c r="O471" s="2"/>
      <c r="P471" s="2"/>
      <c r="Q471" s="22"/>
      <c r="R471" s="2"/>
      <c r="S471" s="22"/>
      <c r="T471" s="2"/>
      <c r="U471" s="22"/>
      <c r="V471" s="22"/>
      <c r="W471" s="22"/>
      <c r="X471" s="2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25">
      <c r="A472" s="2"/>
      <c r="B472" s="22"/>
      <c r="C472" s="2"/>
      <c r="D472" s="2"/>
      <c r="E472" s="2"/>
      <c r="F472" s="2"/>
      <c r="G472" s="2"/>
      <c r="H472" s="2"/>
      <c r="I472" s="22"/>
      <c r="J472" s="22"/>
      <c r="K472" s="22"/>
      <c r="L472" s="22"/>
      <c r="M472" s="22"/>
      <c r="N472" s="2"/>
      <c r="O472" s="2"/>
      <c r="P472" s="2"/>
      <c r="Q472" s="22"/>
      <c r="R472" s="2"/>
      <c r="S472" s="22"/>
      <c r="T472" s="2"/>
      <c r="U472" s="22"/>
      <c r="V472" s="22"/>
      <c r="W472" s="22"/>
      <c r="X472" s="2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25">
      <c r="A473" s="2"/>
      <c r="B473" s="22"/>
      <c r="C473" s="2"/>
      <c r="D473" s="2"/>
      <c r="E473" s="2"/>
      <c r="F473" s="2"/>
      <c r="G473" s="2"/>
      <c r="H473" s="2"/>
      <c r="I473" s="22"/>
      <c r="J473" s="22"/>
      <c r="K473" s="22"/>
      <c r="L473" s="22"/>
      <c r="M473" s="22"/>
      <c r="N473" s="2"/>
      <c r="O473" s="2"/>
      <c r="P473" s="2"/>
      <c r="Q473" s="22"/>
      <c r="R473" s="2"/>
      <c r="S473" s="22"/>
      <c r="T473" s="2"/>
      <c r="U473" s="22"/>
      <c r="V473" s="22"/>
      <c r="W473" s="22"/>
      <c r="X473" s="2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25">
      <c r="A474" s="2"/>
      <c r="B474" s="22"/>
      <c r="C474" s="2"/>
      <c r="D474" s="2"/>
      <c r="E474" s="2"/>
      <c r="F474" s="2"/>
      <c r="G474" s="2"/>
      <c r="H474" s="2"/>
      <c r="I474" s="22"/>
      <c r="J474" s="22"/>
      <c r="K474" s="22"/>
      <c r="L474" s="22"/>
      <c r="M474" s="22"/>
      <c r="N474" s="2"/>
      <c r="O474" s="2"/>
      <c r="P474" s="2"/>
      <c r="Q474" s="22"/>
      <c r="R474" s="2"/>
      <c r="S474" s="22"/>
      <c r="T474" s="2"/>
      <c r="U474" s="22"/>
      <c r="V474" s="22"/>
      <c r="W474" s="22"/>
      <c r="X474" s="2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25">
      <c r="A475" s="2"/>
      <c r="B475" s="22"/>
      <c r="C475" s="2"/>
      <c r="D475" s="2"/>
      <c r="E475" s="2"/>
      <c r="F475" s="2"/>
      <c r="G475" s="2"/>
      <c r="H475" s="2"/>
      <c r="I475" s="22"/>
      <c r="J475" s="22"/>
      <c r="K475" s="22"/>
      <c r="L475" s="22"/>
      <c r="M475" s="22"/>
      <c r="N475" s="2"/>
      <c r="O475" s="2"/>
      <c r="P475" s="2"/>
      <c r="Q475" s="22"/>
      <c r="R475" s="2"/>
      <c r="S475" s="22"/>
      <c r="T475" s="2"/>
      <c r="U475" s="22"/>
      <c r="V475" s="22"/>
      <c r="W475" s="22"/>
      <c r="X475" s="2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25">
      <c r="A476" s="2"/>
      <c r="B476" s="22"/>
      <c r="C476" s="2"/>
      <c r="D476" s="2"/>
      <c r="E476" s="2"/>
      <c r="F476" s="2"/>
      <c r="G476" s="2"/>
      <c r="H476" s="2"/>
      <c r="I476" s="22"/>
      <c r="J476" s="22"/>
      <c r="K476" s="22"/>
      <c r="L476" s="22"/>
      <c r="M476" s="22"/>
      <c r="N476" s="2"/>
      <c r="O476" s="2"/>
      <c r="P476" s="2"/>
      <c r="Q476" s="22"/>
      <c r="R476" s="2"/>
      <c r="S476" s="22"/>
      <c r="T476" s="2"/>
      <c r="U476" s="22"/>
      <c r="V476" s="22"/>
      <c r="W476" s="22"/>
      <c r="X476" s="2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25">
      <c r="A477" s="2"/>
      <c r="B477" s="22"/>
      <c r="C477" s="2"/>
      <c r="D477" s="2"/>
      <c r="E477" s="2"/>
      <c r="F477" s="2"/>
      <c r="G477" s="2"/>
      <c r="H477" s="2"/>
      <c r="I477" s="22"/>
      <c r="J477" s="22"/>
      <c r="K477" s="22"/>
      <c r="L477" s="22"/>
      <c r="M477" s="22"/>
      <c r="N477" s="2"/>
      <c r="O477" s="2"/>
      <c r="P477" s="2"/>
      <c r="Q477" s="22"/>
      <c r="R477" s="2"/>
      <c r="S477" s="22"/>
      <c r="T477" s="2"/>
      <c r="U477" s="22"/>
      <c r="V477" s="22"/>
      <c r="W477" s="22"/>
      <c r="X477" s="2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25">
      <c r="A478" s="2"/>
      <c r="B478" s="22"/>
      <c r="C478" s="2"/>
      <c r="D478" s="2"/>
      <c r="E478" s="2"/>
      <c r="F478" s="2"/>
      <c r="G478" s="2"/>
      <c r="H478" s="2"/>
      <c r="I478" s="22"/>
      <c r="J478" s="22"/>
      <c r="K478" s="22"/>
      <c r="L478" s="22"/>
      <c r="M478" s="22"/>
      <c r="N478" s="2"/>
      <c r="O478" s="2"/>
      <c r="P478" s="2"/>
      <c r="Q478" s="22"/>
      <c r="R478" s="2"/>
      <c r="S478" s="22"/>
      <c r="T478" s="2"/>
      <c r="U478" s="22"/>
      <c r="V478" s="22"/>
      <c r="W478" s="22"/>
      <c r="X478" s="2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25">
      <c r="A479" s="2"/>
      <c r="B479" s="22"/>
      <c r="C479" s="2"/>
      <c r="D479" s="2"/>
      <c r="E479" s="2"/>
      <c r="F479" s="2"/>
      <c r="G479" s="2"/>
      <c r="H479" s="2"/>
      <c r="I479" s="22"/>
      <c r="J479" s="22"/>
      <c r="K479" s="22"/>
      <c r="L479" s="22"/>
      <c r="M479" s="22"/>
      <c r="N479" s="2"/>
      <c r="O479" s="2"/>
      <c r="P479" s="2"/>
      <c r="Q479" s="22"/>
      <c r="R479" s="2"/>
      <c r="S479" s="22"/>
      <c r="T479" s="2"/>
      <c r="U479" s="22"/>
      <c r="V479" s="22"/>
      <c r="W479" s="22"/>
      <c r="X479" s="2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25">
      <c r="A480" s="2"/>
      <c r="B480" s="22"/>
      <c r="C480" s="2"/>
      <c r="D480" s="2"/>
      <c r="E480" s="2"/>
      <c r="F480" s="2"/>
      <c r="G480" s="2"/>
      <c r="H480" s="2"/>
      <c r="I480" s="22"/>
      <c r="J480" s="22"/>
      <c r="K480" s="22"/>
      <c r="L480" s="22"/>
      <c r="M480" s="22"/>
      <c r="N480" s="2"/>
      <c r="O480" s="2"/>
      <c r="P480" s="2"/>
      <c r="Q480" s="22"/>
      <c r="R480" s="2"/>
      <c r="S480" s="22"/>
      <c r="T480" s="2"/>
      <c r="U480" s="22"/>
      <c r="V480" s="22"/>
      <c r="W480" s="22"/>
      <c r="X480" s="2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25">
      <c r="A481" s="2"/>
      <c r="B481" s="22"/>
      <c r="C481" s="2"/>
      <c r="D481" s="2"/>
      <c r="E481" s="2"/>
      <c r="F481" s="2"/>
      <c r="G481" s="2"/>
      <c r="H481" s="2"/>
      <c r="I481" s="22"/>
      <c r="J481" s="22"/>
      <c r="K481" s="22"/>
      <c r="L481" s="22"/>
      <c r="M481" s="22"/>
      <c r="N481" s="2"/>
      <c r="O481" s="2"/>
      <c r="P481" s="2"/>
      <c r="Q481" s="22"/>
      <c r="R481" s="2"/>
      <c r="S481" s="22"/>
      <c r="T481" s="2"/>
      <c r="U481" s="22"/>
      <c r="V481" s="22"/>
      <c r="W481" s="22"/>
      <c r="X481" s="2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25">
      <c r="A482" s="2"/>
      <c r="B482" s="22"/>
      <c r="C482" s="2"/>
      <c r="D482" s="2"/>
      <c r="E482" s="2"/>
      <c r="F482" s="2"/>
      <c r="G482" s="2"/>
      <c r="H482" s="2"/>
      <c r="I482" s="22"/>
      <c r="J482" s="22"/>
      <c r="K482" s="22"/>
      <c r="L482" s="22"/>
      <c r="M482" s="22"/>
      <c r="N482" s="2"/>
      <c r="O482" s="2"/>
      <c r="P482" s="2"/>
      <c r="Q482" s="22"/>
      <c r="R482" s="2"/>
      <c r="S482" s="22"/>
      <c r="T482" s="2"/>
      <c r="U482" s="22"/>
      <c r="V482" s="22"/>
      <c r="W482" s="22"/>
      <c r="X482" s="2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25">
      <c r="A483" s="2"/>
      <c r="B483" s="22"/>
      <c r="C483" s="2"/>
      <c r="D483" s="2"/>
      <c r="E483" s="2"/>
      <c r="F483" s="2"/>
      <c r="G483" s="2"/>
      <c r="H483" s="2"/>
      <c r="I483" s="22"/>
      <c r="J483" s="22"/>
      <c r="K483" s="22"/>
      <c r="L483" s="22"/>
      <c r="M483" s="22"/>
      <c r="N483" s="2"/>
      <c r="O483" s="2"/>
      <c r="P483" s="2"/>
      <c r="Q483" s="22"/>
      <c r="R483" s="2"/>
      <c r="S483" s="22"/>
      <c r="T483" s="2"/>
      <c r="U483" s="22"/>
      <c r="V483" s="22"/>
      <c r="W483" s="22"/>
      <c r="X483" s="2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25">
      <c r="A484" s="2"/>
      <c r="B484" s="22"/>
      <c r="C484" s="2"/>
      <c r="D484" s="2"/>
      <c r="E484" s="2"/>
      <c r="F484" s="2"/>
      <c r="G484" s="2"/>
      <c r="H484" s="2"/>
      <c r="I484" s="22"/>
      <c r="J484" s="22"/>
      <c r="K484" s="22"/>
      <c r="L484" s="22"/>
      <c r="M484" s="22"/>
      <c r="N484" s="2"/>
      <c r="O484" s="2"/>
      <c r="P484" s="2"/>
      <c r="Q484" s="22"/>
      <c r="R484" s="2"/>
      <c r="S484" s="22"/>
      <c r="T484" s="2"/>
      <c r="U484" s="22"/>
      <c r="V484" s="22"/>
      <c r="W484" s="22"/>
      <c r="X484" s="2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25">
      <c r="A485" s="2"/>
      <c r="B485" s="22"/>
      <c r="C485" s="2"/>
      <c r="D485" s="2"/>
      <c r="E485" s="2"/>
      <c r="F485" s="2"/>
      <c r="G485" s="2"/>
      <c r="H485" s="2"/>
      <c r="I485" s="22"/>
      <c r="J485" s="22"/>
      <c r="K485" s="22"/>
      <c r="L485" s="22"/>
      <c r="M485" s="22"/>
      <c r="N485" s="2"/>
      <c r="O485" s="2"/>
      <c r="P485" s="2"/>
      <c r="Q485" s="22"/>
      <c r="R485" s="2"/>
      <c r="S485" s="22"/>
      <c r="T485" s="2"/>
      <c r="U485" s="22"/>
      <c r="V485" s="22"/>
      <c r="W485" s="22"/>
      <c r="X485" s="2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25">
      <c r="A486" s="2"/>
      <c r="B486" s="22"/>
      <c r="C486" s="2"/>
      <c r="D486" s="2"/>
      <c r="E486" s="2"/>
      <c r="F486" s="2"/>
      <c r="G486" s="2"/>
      <c r="H486" s="2"/>
      <c r="I486" s="22"/>
      <c r="J486" s="22"/>
      <c r="K486" s="22"/>
      <c r="L486" s="22"/>
      <c r="M486" s="22"/>
      <c r="N486" s="2"/>
      <c r="O486" s="2"/>
      <c r="P486" s="2"/>
      <c r="Q486" s="22"/>
      <c r="R486" s="2"/>
      <c r="S486" s="22"/>
      <c r="T486" s="2"/>
      <c r="U486" s="22"/>
      <c r="V486" s="22"/>
      <c r="W486" s="22"/>
      <c r="X486" s="2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25">
      <c r="A487" s="2"/>
      <c r="B487" s="22"/>
      <c r="C487" s="2"/>
      <c r="D487" s="2"/>
      <c r="E487" s="2"/>
      <c r="F487" s="2"/>
      <c r="G487" s="2"/>
      <c r="H487" s="2"/>
      <c r="I487" s="22"/>
      <c r="J487" s="22"/>
      <c r="K487" s="22"/>
      <c r="L487" s="22"/>
      <c r="M487" s="22"/>
      <c r="N487" s="2"/>
      <c r="O487" s="2"/>
      <c r="P487" s="2"/>
      <c r="Q487" s="22"/>
      <c r="R487" s="2"/>
      <c r="S487" s="22"/>
      <c r="T487" s="2"/>
      <c r="U487" s="22"/>
      <c r="V487" s="22"/>
      <c r="W487" s="22"/>
      <c r="X487" s="2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25">
      <c r="A488" s="2"/>
      <c r="B488" s="22"/>
      <c r="C488" s="2"/>
      <c r="D488" s="2"/>
      <c r="E488" s="2"/>
      <c r="F488" s="2"/>
      <c r="G488" s="2"/>
      <c r="H488" s="2"/>
      <c r="I488" s="22"/>
      <c r="J488" s="22"/>
      <c r="K488" s="22"/>
      <c r="L488" s="22"/>
      <c r="M488" s="22"/>
      <c r="N488" s="2"/>
      <c r="O488" s="2"/>
      <c r="P488" s="2"/>
      <c r="Q488" s="22"/>
      <c r="R488" s="2"/>
      <c r="S488" s="22"/>
      <c r="T488" s="2"/>
      <c r="U488" s="22"/>
      <c r="V488" s="22"/>
      <c r="W488" s="22"/>
      <c r="X488" s="2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25">
      <c r="A489" s="2"/>
      <c r="B489" s="22"/>
      <c r="C489" s="2"/>
      <c r="D489" s="2"/>
      <c r="E489" s="2"/>
      <c r="F489" s="2"/>
      <c r="G489" s="2"/>
      <c r="H489" s="2"/>
      <c r="I489" s="22"/>
      <c r="J489" s="22"/>
      <c r="K489" s="22"/>
      <c r="L489" s="22"/>
      <c r="M489" s="22"/>
      <c r="N489" s="2"/>
      <c r="O489" s="2"/>
      <c r="P489" s="2"/>
      <c r="Q489" s="22"/>
      <c r="R489" s="2"/>
      <c r="S489" s="22"/>
      <c r="T489" s="2"/>
      <c r="U489" s="22"/>
      <c r="V489" s="22"/>
      <c r="W489" s="22"/>
      <c r="X489" s="2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25">
      <c r="A490" s="2"/>
      <c r="B490" s="22"/>
      <c r="C490" s="2"/>
      <c r="D490" s="2"/>
      <c r="E490" s="2"/>
      <c r="F490" s="2"/>
      <c r="G490" s="2"/>
      <c r="H490" s="2"/>
      <c r="I490" s="22"/>
      <c r="J490" s="22"/>
      <c r="K490" s="22"/>
      <c r="L490" s="22"/>
      <c r="M490" s="22"/>
      <c r="N490" s="2"/>
      <c r="O490" s="2"/>
      <c r="P490" s="2"/>
      <c r="Q490" s="22"/>
      <c r="R490" s="2"/>
      <c r="S490" s="22"/>
      <c r="T490" s="2"/>
      <c r="U490" s="22"/>
      <c r="V490" s="22"/>
      <c r="W490" s="22"/>
      <c r="X490" s="2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25">
      <c r="A491" s="2"/>
      <c r="B491" s="22"/>
      <c r="C491" s="2"/>
      <c r="D491" s="2"/>
      <c r="E491" s="2"/>
      <c r="F491" s="2"/>
      <c r="G491" s="2"/>
      <c r="H491" s="2"/>
      <c r="I491" s="22"/>
      <c r="J491" s="22"/>
      <c r="K491" s="22"/>
      <c r="L491" s="22"/>
      <c r="M491" s="22"/>
      <c r="N491" s="2"/>
      <c r="O491" s="2"/>
      <c r="P491" s="2"/>
      <c r="Q491" s="22"/>
      <c r="R491" s="2"/>
      <c r="S491" s="22"/>
      <c r="T491" s="2"/>
      <c r="U491" s="22"/>
      <c r="V491" s="22"/>
      <c r="W491" s="22"/>
      <c r="X491" s="2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25">
      <c r="A492" s="2"/>
      <c r="B492" s="22"/>
      <c r="C492" s="2"/>
      <c r="D492" s="2"/>
      <c r="E492" s="2"/>
      <c r="F492" s="2"/>
      <c r="G492" s="2"/>
      <c r="H492" s="2"/>
      <c r="I492" s="22"/>
      <c r="J492" s="22"/>
      <c r="K492" s="22"/>
      <c r="L492" s="22"/>
      <c r="M492" s="22"/>
      <c r="N492" s="2"/>
      <c r="O492" s="2"/>
      <c r="P492" s="2"/>
      <c r="Q492" s="22"/>
      <c r="R492" s="2"/>
      <c r="S492" s="22"/>
      <c r="T492" s="2"/>
      <c r="U492" s="22"/>
      <c r="V492" s="22"/>
      <c r="W492" s="22"/>
      <c r="X492" s="2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25">
      <c r="A493" s="2"/>
      <c r="B493" s="22"/>
      <c r="C493" s="2"/>
      <c r="D493" s="2"/>
      <c r="E493" s="2"/>
      <c r="F493" s="2"/>
      <c r="G493" s="2"/>
      <c r="H493" s="2"/>
      <c r="I493" s="22"/>
      <c r="J493" s="22"/>
      <c r="K493" s="22"/>
      <c r="L493" s="22"/>
      <c r="M493" s="22"/>
      <c r="N493" s="2"/>
      <c r="O493" s="2"/>
      <c r="P493" s="2"/>
      <c r="Q493" s="22"/>
      <c r="R493" s="2"/>
      <c r="S493" s="22"/>
      <c r="T493" s="2"/>
      <c r="U493" s="22"/>
      <c r="V493" s="22"/>
      <c r="W493" s="22"/>
      <c r="X493" s="2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25">
      <c r="A494" s="2"/>
      <c r="B494" s="22"/>
      <c r="C494" s="2"/>
      <c r="D494" s="2"/>
      <c r="E494" s="2"/>
      <c r="F494" s="2"/>
      <c r="G494" s="2"/>
      <c r="H494" s="2"/>
      <c r="I494" s="22"/>
      <c r="J494" s="22"/>
      <c r="K494" s="22"/>
      <c r="L494" s="22"/>
      <c r="M494" s="22"/>
      <c r="N494" s="2"/>
      <c r="O494" s="2"/>
      <c r="P494" s="2"/>
      <c r="Q494" s="22"/>
      <c r="R494" s="2"/>
      <c r="S494" s="22"/>
      <c r="T494" s="2"/>
      <c r="U494" s="22"/>
      <c r="V494" s="22"/>
      <c r="W494" s="22"/>
      <c r="X494" s="2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25">
      <c r="A495" s="2"/>
      <c r="B495" s="22"/>
      <c r="C495" s="2"/>
      <c r="D495" s="2"/>
      <c r="E495" s="2"/>
      <c r="F495" s="2"/>
      <c r="G495" s="2"/>
      <c r="H495" s="2"/>
      <c r="I495" s="22"/>
      <c r="J495" s="22"/>
      <c r="K495" s="22"/>
      <c r="L495" s="22"/>
      <c r="M495" s="22"/>
      <c r="N495" s="2"/>
      <c r="O495" s="2"/>
      <c r="P495" s="2"/>
      <c r="Q495" s="22"/>
      <c r="R495" s="2"/>
      <c r="S495" s="22"/>
      <c r="T495" s="2"/>
      <c r="U495" s="22"/>
      <c r="V495" s="22"/>
      <c r="W495" s="22"/>
      <c r="X495" s="2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25">
      <c r="A496" s="2"/>
      <c r="B496" s="22"/>
      <c r="C496" s="2"/>
      <c r="D496" s="2"/>
      <c r="E496" s="2"/>
      <c r="F496" s="2"/>
      <c r="G496" s="2"/>
      <c r="H496" s="2"/>
      <c r="I496" s="22"/>
      <c r="J496" s="22"/>
      <c r="K496" s="22"/>
      <c r="L496" s="22"/>
      <c r="M496" s="22"/>
      <c r="N496" s="2"/>
      <c r="O496" s="2"/>
      <c r="P496" s="2"/>
      <c r="Q496" s="22"/>
      <c r="R496" s="2"/>
      <c r="S496" s="22"/>
      <c r="T496" s="2"/>
      <c r="U496" s="22"/>
      <c r="V496" s="22"/>
      <c r="W496" s="22"/>
      <c r="X496" s="2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25">
      <c r="A497" s="2"/>
      <c r="B497" s="22"/>
      <c r="C497" s="2"/>
      <c r="D497" s="2"/>
      <c r="E497" s="2"/>
      <c r="F497" s="2"/>
      <c r="G497" s="2"/>
      <c r="H497" s="2"/>
      <c r="I497" s="22"/>
      <c r="J497" s="22"/>
      <c r="K497" s="22"/>
      <c r="L497" s="22"/>
      <c r="M497" s="22"/>
      <c r="N497" s="2"/>
      <c r="O497" s="2"/>
      <c r="P497" s="2"/>
      <c r="Q497" s="22"/>
      <c r="R497" s="2"/>
      <c r="S497" s="22"/>
      <c r="T497" s="2"/>
      <c r="U497" s="22"/>
      <c r="V497" s="22"/>
      <c r="W497" s="22"/>
      <c r="X497" s="2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25">
      <c r="A498" s="2"/>
      <c r="B498" s="22"/>
      <c r="C498" s="2"/>
      <c r="D498" s="2"/>
      <c r="E498" s="2"/>
      <c r="F498" s="2"/>
      <c r="G498" s="2"/>
      <c r="H498" s="2"/>
      <c r="I498" s="22"/>
      <c r="J498" s="22"/>
      <c r="K498" s="22"/>
      <c r="L498" s="22"/>
      <c r="M498" s="22"/>
      <c r="N498" s="2"/>
      <c r="O498" s="2"/>
      <c r="P498" s="2"/>
      <c r="Q498" s="22"/>
      <c r="R498" s="2"/>
      <c r="S498" s="22"/>
      <c r="T498" s="2"/>
      <c r="U498" s="22"/>
      <c r="V498" s="22"/>
      <c r="W498" s="22"/>
      <c r="X498" s="2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25">
      <c r="A499" s="2"/>
      <c r="B499" s="22"/>
      <c r="C499" s="2"/>
      <c r="D499" s="2"/>
      <c r="E499" s="2"/>
      <c r="F499" s="2"/>
      <c r="G499" s="2"/>
      <c r="H499" s="2"/>
      <c r="I499" s="22"/>
      <c r="J499" s="22"/>
      <c r="K499" s="22"/>
      <c r="L499" s="22"/>
      <c r="M499" s="22"/>
      <c r="N499" s="2"/>
      <c r="O499" s="2"/>
      <c r="P499" s="2"/>
      <c r="Q499" s="22"/>
      <c r="R499" s="2"/>
      <c r="S499" s="22"/>
      <c r="T499" s="2"/>
      <c r="U499" s="22"/>
      <c r="V499" s="22"/>
      <c r="W499" s="22"/>
      <c r="X499" s="2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25">
      <c r="A500" s="2"/>
      <c r="B500" s="22"/>
      <c r="C500" s="2"/>
      <c r="D500" s="2"/>
      <c r="E500" s="2"/>
      <c r="F500" s="2"/>
      <c r="G500" s="2"/>
      <c r="H500" s="2"/>
      <c r="I500" s="22"/>
      <c r="J500" s="22"/>
      <c r="K500" s="22"/>
      <c r="L500" s="22"/>
      <c r="M500" s="22"/>
      <c r="N500" s="2"/>
      <c r="O500" s="2"/>
      <c r="P500" s="2"/>
      <c r="Q500" s="22"/>
      <c r="R500" s="2"/>
      <c r="S500" s="22"/>
      <c r="T500" s="2"/>
      <c r="U500" s="22"/>
      <c r="V500" s="22"/>
      <c r="W500" s="22"/>
      <c r="X500" s="2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25">
      <c r="A501" s="2"/>
      <c r="B501" s="22"/>
      <c r="C501" s="2"/>
      <c r="D501" s="2"/>
      <c r="E501" s="2"/>
      <c r="F501" s="2"/>
      <c r="G501" s="2"/>
      <c r="H501" s="2"/>
      <c r="I501" s="22"/>
      <c r="J501" s="22"/>
      <c r="K501" s="22"/>
      <c r="L501" s="22"/>
      <c r="M501" s="22"/>
      <c r="N501" s="2"/>
      <c r="O501" s="2"/>
      <c r="P501" s="2"/>
      <c r="Q501" s="22"/>
      <c r="R501" s="2"/>
      <c r="S501" s="22"/>
      <c r="T501" s="2"/>
      <c r="U501" s="22"/>
      <c r="V501" s="22"/>
      <c r="W501" s="22"/>
      <c r="X501" s="2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25">
      <c r="A502" s="2"/>
      <c r="B502" s="22"/>
      <c r="C502" s="2"/>
      <c r="D502" s="2"/>
      <c r="E502" s="2"/>
      <c r="F502" s="2"/>
      <c r="G502" s="2"/>
      <c r="H502" s="2"/>
      <c r="I502" s="22"/>
      <c r="J502" s="22"/>
      <c r="K502" s="22"/>
      <c r="L502" s="22"/>
      <c r="M502" s="22"/>
      <c r="N502" s="2"/>
      <c r="O502" s="2"/>
      <c r="P502" s="2"/>
      <c r="Q502" s="22"/>
      <c r="R502" s="2"/>
      <c r="S502" s="22"/>
      <c r="T502" s="2"/>
      <c r="U502" s="22"/>
      <c r="V502" s="22"/>
      <c r="W502" s="22"/>
      <c r="X502" s="2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25">
      <c r="A503" s="2"/>
      <c r="B503" s="22"/>
      <c r="C503" s="2"/>
      <c r="D503" s="2"/>
      <c r="E503" s="2"/>
      <c r="F503" s="2"/>
      <c r="G503" s="2"/>
      <c r="H503" s="2"/>
      <c r="I503" s="22"/>
      <c r="J503" s="22"/>
      <c r="K503" s="22"/>
      <c r="L503" s="22"/>
      <c r="M503" s="22"/>
      <c r="N503" s="2"/>
      <c r="O503" s="2"/>
      <c r="P503" s="2"/>
      <c r="Q503" s="22"/>
      <c r="R503" s="2"/>
      <c r="S503" s="22"/>
      <c r="T503" s="2"/>
      <c r="U503" s="22"/>
      <c r="V503" s="22"/>
      <c r="W503" s="22"/>
      <c r="X503" s="2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25">
      <c r="A504" s="2"/>
      <c r="B504" s="22"/>
      <c r="C504" s="2"/>
      <c r="D504" s="2"/>
      <c r="E504" s="2"/>
      <c r="F504" s="2"/>
      <c r="G504" s="2"/>
      <c r="H504" s="2"/>
      <c r="I504" s="22"/>
      <c r="J504" s="22"/>
      <c r="K504" s="22"/>
      <c r="L504" s="22"/>
      <c r="M504" s="22"/>
      <c r="N504" s="2"/>
      <c r="O504" s="2"/>
      <c r="P504" s="2"/>
      <c r="Q504" s="22"/>
      <c r="R504" s="2"/>
      <c r="S504" s="22"/>
      <c r="T504" s="2"/>
      <c r="U504" s="22"/>
      <c r="V504" s="22"/>
      <c r="W504" s="22"/>
      <c r="X504" s="2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25">
      <c r="A505" s="2"/>
      <c r="B505" s="22"/>
      <c r="C505" s="2"/>
      <c r="D505" s="2"/>
      <c r="E505" s="2"/>
      <c r="F505" s="2"/>
      <c r="G505" s="2"/>
      <c r="H505" s="2"/>
      <c r="I505" s="22"/>
      <c r="J505" s="22"/>
      <c r="K505" s="22"/>
      <c r="L505" s="22"/>
      <c r="M505" s="22"/>
      <c r="N505" s="2"/>
      <c r="O505" s="2"/>
      <c r="P505" s="2"/>
      <c r="Q505" s="22"/>
      <c r="R505" s="2"/>
      <c r="S505" s="22"/>
      <c r="T505" s="2"/>
      <c r="U505" s="22"/>
      <c r="V505" s="22"/>
      <c r="W505" s="22"/>
      <c r="X505" s="2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25">
      <c r="A506" s="2"/>
      <c r="B506" s="22"/>
      <c r="C506" s="2"/>
      <c r="D506" s="2"/>
      <c r="E506" s="2"/>
      <c r="F506" s="2"/>
      <c r="G506" s="2"/>
      <c r="H506" s="2"/>
      <c r="I506" s="22"/>
      <c r="J506" s="22"/>
      <c r="K506" s="22"/>
      <c r="L506" s="22"/>
      <c r="M506" s="22"/>
      <c r="N506" s="2"/>
      <c r="O506" s="2"/>
      <c r="P506" s="2"/>
      <c r="Q506" s="22"/>
      <c r="R506" s="2"/>
      <c r="S506" s="22"/>
      <c r="T506" s="2"/>
      <c r="U506" s="22"/>
      <c r="V506" s="22"/>
      <c r="W506" s="22"/>
      <c r="X506" s="2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25">
      <c r="A507" s="2"/>
      <c r="B507" s="22"/>
      <c r="C507" s="2"/>
      <c r="D507" s="2"/>
      <c r="E507" s="2"/>
      <c r="F507" s="2"/>
      <c r="G507" s="2"/>
      <c r="H507" s="2"/>
      <c r="I507" s="22"/>
      <c r="J507" s="22"/>
      <c r="K507" s="22"/>
      <c r="L507" s="22"/>
      <c r="M507" s="22"/>
      <c r="N507" s="2"/>
      <c r="O507" s="2"/>
      <c r="P507" s="2"/>
      <c r="Q507" s="22"/>
      <c r="R507" s="2"/>
      <c r="S507" s="22"/>
      <c r="T507" s="2"/>
      <c r="U507" s="22"/>
      <c r="V507" s="22"/>
      <c r="W507" s="22"/>
      <c r="X507" s="2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25">
      <c r="A508" s="2"/>
      <c r="B508" s="22"/>
      <c r="C508" s="2"/>
      <c r="D508" s="2"/>
      <c r="E508" s="2"/>
      <c r="F508" s="2"/>
      <c r="G508" s="2"/>
      <c r="H508" s="2"/>
      <c r="I508" s="22"/>
      <c r="J508" s="22"/>
      <c r="K508" s="22"/>
      <c r="L508" s="22"/>
      <c r="M508" s="22"/>
      <c r="N508" s="2"/>
      <c r="O508" s="2"/>
      <c r="P508" s="2"/>
      <c r="Q508" s="22"/>
      <c r="R508" s="2"/>
      <c r="S508" s="22"/>
      <c r="T508" s="2"/>
      <c r="U508" s="22"/>
      <c r="V508" s="22"/>
      <c r="W508" s="22"/>
      <c r="X508" s="2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25">
      <c r="A509" s="2"/>
      <c r="B509" s="22"/>
      <c r="C509" s="2"/>
      <c r="D509" s="2"/>
      <c r="E509" s="2"/>
      <c r="F509" s="2"/>
      <c r="G509" s="2"/>
      <c r="H509" s="2"/>
      <c r="I509" s="22"/>
      <c r="J509" s="22"/>
      <c r="K509" s="22"/>
      <c r="L509" s="22"/>
      <c r="M509" s="22"/>
      <c r="N509" s="2"/>
      <c r="O509" s="2"/>
      <c r="P509" s="2"/>
      <c r="Q509" s="22"/>
      <c r="R509" s="2"/>
      <c r="S509" s="22"/>
      <c r="T509" s="2"/>
      <c r="U509" s="22"/>
      <c r="V509" s="22"/>
      <c r="W509" s="22"/>
      <c r="X509" s="2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25">
      <c r="A510" s="2"/>
      <c r="B510" s="22"/>
      <c r="C510" s="2"/>
      <c r="D510" s="2"/>
      <c r="E510" s="2"/>
      <c r="F510" s="2"/>
      <c r="G510" s="2"/>
      <c r="H510" s="2"/>
      <c r="I510" s="22"/>
      <c r="J510" s="22"/>
      <c r="K510" s="22"/>
      <c r="L510" s="22"/>
      <c r="M510" s="22"/>
      <c r="N510" s="2"/>
      <c r="O510" s="2"/>
      <c r="P510" s="2"/>
      <c r="Q510" s="22"/>
      <c r="R510" s="2"/>
      <c r="S510" s="22"/>
      <c r="T510" s="2"/>
      <c r="U510" s="22"/>
      <c r="V510" s="22"/>
      <c r="W510" s="22"/>
      <c r="X510" s="2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25">
      <c r="A511" s="2"/>
      <c r="B511" s="22"/>
      <c r="C511" s="2"/>
      <c r="D511" s="2"/>
      <c r="E511" s="2"/>
      <c r="F511" s="2"/>
      <c r="G511" s="2"/>
      <c r="H511" s="2"/>
      <c r="I511" s="22"/>
      <c r="J511" s="22"/>
      <c r="K511" s="22"/>
      <c r="L511" s="22"/>
      <c r="M511" s="22"/>
      <c r="N511" s="2"/>
      <c r="O511" s="2"/>
      <c r="P511" s="2"/>
      <c r="Q511" s="22"/>
      <c r="R511" s="2"/>
      <c r="S511" s="22"/>
      <c r="T511" s="2"/>
      <c r="U511" s="22"/>
      <c r="V511" s="22"/>
      <c r="W511" s="22"/>
      <c r="X511" s="2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25">
      <c r="A512" s="2"/>
      <c r="B512" s="22"/>
      <c r="C512" s="2"/>
      <c r="D512" s="2"/>
      <c r="E512" s="2"/>
      <c r="F512" s="2"/>
      <c r="G512" s="2"/>
      <c r="H512" s="2"/>
      <c r="I512" s="22"/>
      <c r="J512" s="22"/>
      <c r="K512" s="22"/>
      <c r="L512" s="22"/>
      <c r="M512" s="22"/>
      <c r="N512" s="2"/>
      <c r="O512" s="2"/>
      <c r="P512" s="2"/>
      <c r="Q512" s="22"/>
      <c r="R512" s="2"/>
      <c r="S512" s="22"/>
      <c r="T512" s="2"/>
      <c r="U512" s="22"/>
      <c r="V512" s="22"/>
      <c r="W512" s="22"/>
      <c r="X512" s="2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25">
      <c r="A513" s="2"/>
      <c r="B513" s="22"/>
      <c r="C513" s="2"/>
      <c r="D513" s="2"/>
      <c r="E513" s="2"/>
      <c r="F513" s="2"/>
      <c r="G513" s="2"/>
      <c r="H513" s="2"/>
      <c r="I513" s="22"/>
      <c r="J513" s="22"/>
      <c r="K513" s="22"/>
      <c r="L513" s="22"/>
      <c r="M513" s="22"/>
      <c r="N513" s="2"/>
      <c r="O513" s="2"/>
      <c r="P513" s="2"/>
      <c r="Q513" s="22"/>
      <c r="R513" s="2"/>
      <c r="S513" s="22"/>
      <c r="T513" s="2"/>
      <c r="U513" s="22"/>
      <c r="V513" s="22"/>
      <c r="W513" s="22"/>
      <c r="X513" s="2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25">
      <c r="A514" s="2"/>
      <c r="B514" s="22"/>
      <c r="C514" s="2"/>
      <c r="D514" s="2"/>
      <c r="E514" s="2"/>
      <c r="F514" s="2"/>
      <c r="G514" s="2"/>
      <c r="H514" s="2"/>
      <c r="I514" s="22"/>
      <c r="J514" s="22"/>
      <c r="K514" s="22"/>
      <c r="L514" s="22"/>
      <c r="M514" s="22"/>
      <c r="N514" s="2"/>
      <c r="O514" s="2"/>
      <c r="P514" s="2"/>
      <c r="Q514" s="22"/>
      <c r="R514" s="2"/>
      <c r="S514" s="22"/>
      <c r="T514" s="2"/>
      <c r="U514" s="22"/>
      <c r="V514" s="22"/>
      <c r="W514" s="22"/>
      <c r="X514" s="2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25">
      <c r="A515" s="2"/>
      <c r="B515" s="22"/>
      <c r="C515" s="2"/>
      <c r="D515" s="2"/>
      <c r="E515" s="2"/>
      <c r="F515" s="2"/>
      <c r="G515" s="2"/>
      <c r="H515" s="2"/>
      <c r="I515" s="22"/>
      <c r="J515" s="22"/>
      <c r="K515" s="22"/>
      <c r="L515" s="22"/>
      <c r="M515" s="22"/>
      <c r="N515" s="2"/>
      <c r="O515" s="2"/>
      <c r="P515" s="2"/>
      <c r="Q515" s="22"/>
      <c r="R515" s="2"/>
      <c r="S515" s="22"/>
      <c r="T515" s="2"/>
      <c r="U515" s="22"/>
      <c r="V515" s="22"/>
      <c r="W515" s="22"/>
      <c r="X515" s="2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25">
      <c r="A516" s="2"/>
      <c r="B516" s="22"/>
      <c r="C516" s="2"/>
      <c r="D516" s="2"/>
      <c r="E516" s="2"/>
      <c r="F516" s="2"/>
      <c r="G516" s="2"/>
      <c r="H516" s="2"/>
      <c r="I516" s="22"/>
      <c r="J516" s="22"/>
      <c r="K516" s="22"/>
      <c r="L516" s="22"/>
      <c r="M516" s="22"/>
      <c r="N516" s="2"/>
      <c r="O516" s="2"/>
      <c r="P516" s="2"/>
      <c r="Q516" s="22"/>
      <c r="R516" s="2"/>
      <c r="S516" s="22"/>
      <c r="T516" s="2"/>
      <c r="U516" s="22"/>
      <c r="V516" s="22"/>
      <c r="W516" s="22"/>
      <c r="X516" s="2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25">
      <c r="A517" s="2"/>
      <c r="B517" s="22"/>
      <c r="C517" s="2"/>
      <c r="D517" s="2"/>
      <c r="E517" s="2"/>
      <c r="F517" s="2"/>
      <c r="G517" s="2"/>
      <c r="H517" s="2"/>
      <c r="I517" s="22"/>
      <c r="J517" s="22"/>
      <c r="K517" s="22"/>
      <c r="L517" s="22"/>
      <c r="M517" s="22"/>
      <c r="N517" s="2"/>
      <c r="O517" s="2"/>
      <c r="P517" s="2"/>
      <c r="Q517" s="22"/>
      <c r="R517" s="2"/>
      <c r="S517" s="22"/>
      <c r="T517" s="2"/>
      <c r="U517" s="22"/>
      <c r="V517" s="22"/>
      <c r="W517" s="22"/>
      <c r="X517" s="2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25">
      <c r="A518" s="2"/>
      <c r="B518" s="22"/>
      <c r="C518" s="2"/>
      <c r="D518" s="2"/>
      <c r="E518" s="2"/>
      <c r="F518" s="2"/>
      <c r="G518" s="2"/>
      <c r="H518" s="2"/>
      <c r="I518" s="22"/>
      <c r="J518" s="22"/>
      <c r="K518" s="22"/>
      <c r="L518" s="22"/>
      <c r="M518" s="22"/>
      <c r="N518" s="2"/>
      <c r="O518" s="2"/>
      <c r="P518" s="2"/>
      <c r="Q518" s="22"/>
      <c r="R518" s="2"/>
      <c r="S518" s="22"/>
      <c r="T518" s="2"/>
      <c r="U518" s="22"/>
      <c r="V518" s="22"/>
      <c r="W518" s="22"/>
      <c r="X518" s="2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25">
      <c r="A519" s="2"/>
      <c r="B519" s="22"/>
      <c r="C519" s="2"/>
      <c r="D519" s="2"/>
      <c r="E519" s="2"/>
      <c r="F519" s="2"/>
      <c r="G519" s="2"/>
      <c r="H519" s="2"/>
      <c r="I519" s="22"/>
      <c r="J519" s="22"/>
      <c r="K519" s="22"/>
      <c r="L519" s="22"/>
      <c r="M519" s="22"/>
      <c r="N519" s="2"/>
      <c r="O519" s="2"/>
      <c r="P519" s="2"/>
      <c r="Q519" s="22"/>
      <c r="R519" s="2"/>
      <c r="S519" s="22"/>
      <c r="T519" s="2"/>
      <c r="U519" s="22"/>
      <c r="V519" s="22"/>
      <c r="W519" s="22"/>
      <c r="X519" s="2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25">
      <c r="A520" s="2"/>
      <c r="B520" s="22"/>
      <c r="C520" s="2"/>
      <c r="D520" s="2"/>
      <c r="E520" s="2"/>
      <c r="F520" s="2"/>
      <c r="G520" s="2"/>
      <c r="H520" s="2"/>
      <c r="I520" s="22"/>
      <c r="J520" s="22"/>
      <c r="K520" s="22"/>
      <c r="L520" s="22"/>
      <c r="M520" s="22"/>
      <c r="N520" s="2"/>
      <c r="O520" s="2"/>
      <c r="P520" s="2"/>
      <c r="Q520" s="22"/>
      <c r="R520" s="2"/>
      <c r="S520" s="22"/>
      <c r="T520" s="2"/>
      <c r="U520" s="22"/>
      <c r="V520" s="22"/>
      <c r="W520" s="22"/>
      <c r="X520" s="2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25">
      <c r="A521" s="2"/>
      <c r="B521" s="22"/>
      <c r="C521" s="2"/>
      <c r="D521" s="2"/>
      <c r="E521" s="2"/>
      <c r="F521" s="2"/>
      <c r="G521" s="2"/>
      <c r="H521" s="2"/>
      <c r="I521" s="22"/>
      <c r="J521" s="22"/>
      <c r="K521" s="22"/>
      <c r="L521" s="22"/>
      <c r="M521" s="22"/>
      <c r="N521" s="2"/>
      <c r="O521" s="2"/>
      <c r="P521" s="2"/>
      <c r="Q521" s="22"/>
      <c r="R521" s="2"/>
      <c r="S521" s="22"/>
      <c r="T521" s="2"/>
      <c r="U521" s="22"/>
      <c r="V521" s="22"/>
      <c r="W521" s="22"/>
      <c r="X521" s="2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25">
      <c r="A522" s="2"/>
      <c r="B522" s="22"/>
      <c r="C522" s="2"/>
      <c r="D522" s="2"/>
      <c r="E522" s="2"/>
      <c r="F522" s="2"/>
      <c r="G522" s="2"/>
      <c r="H522" s="2"/>
      <c r="I522" s="22"/>
      <c r="J522" s="22"/>
      <c r="K522" s="22"/>
      <c r="L522" s="22"/>
      <c r="M522" s="22"/>
      <c r="N522" s="2"/>
      <c r="O522" s="2"/>
      <c r="P522" s="2"/>
      <c r="Q522" s="22"/>
      <c r="R522" s="2"/>
      <c r="S522" s="22"/>
      <c r="T522" s="2"/>
      <c r="U522" s="22"/>
      <c r="V522" s="22"/>
      <c r="W522" s="22"/>
      <c r="X522" s="2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25">
      <c r="A523" s="2"/>
      <c r="B523" s="22"/>
      <c r="C523" s="2"/>
      <c r="D523" s="2"/>
      <c r="E523" s="2"/>
      <c r="F523" s="2"/>
      <c r="G523" s="2"/>
      <c r="H523" s="2"/>
      <c r="I523" s="22"/>
      <c r="J523" s="22"/>
      <c r="K523" s="22"/>
      <c r="L523" s="22"/>
      <c r="M523" s="22"/>
      <c r="N523" s="2"/>
      <c r="O523" s="2"/>
      <c r="P523" s="2"/>
      <c r="Q523" s="22"/>
      <c r="R523" s="2"/>
      <c r="S523" s="22"/>
      <c r="T523" s="2"/>
      <c r="U523" s="22"/>
      <c r="V523" s="22"/>
      <c r="W523" s="22"/>
      <c r="X523" s="2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25">
      <c r="A524" s="2"/>
      <c r="B524" s="22"/>
      <c r="C524" s="2"/>
      <c r="D524" s="2"/>
      <c r="E524" s="2"/>
      <c r="F524" s="2"/>
      <c r="G524" s="2"/>
      <c r="H524" s="2"/>
      <c r="I524" s="22"/>
      <c r="J524" s="22"/>
      <c r="K524" s="22"/>
      <c r="L524" s="22"/>
      <c r="M524" s="22"/>
      <c r="N524" s="2"/>
      <c r="O524" s="2"/>
      <c r="P524" s="2"/>
      <c r="Q524" s="22"/>
      <c r="R524" s="2"/>
      <c r="S524" s="22"/>
      <c r="T524" s="2"/>
      <c r="U524" s="22"/>
      <c r="V524" s="22"/>
      <c r="W524" s="22"/>
      <c r="X524" s="2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25">
      <c r="A525" s="2"/>
      <c r="B525" s="22"/>
      <c r="C525" s="2"/>
      <c r="D525" s="2"/>
      <c r="E525" s="2"/>
      <c r="F525" s="2"/>
      <c r="G525" s="2"/>
      <c r="H525" s="2"/>
      <c r="I525" s="22"/>
      <c r="J525" s="22"/>
      <c r="K525" s="22"/>
      <c r="L525" s="22"/>
      <c r="M525" s="22"/>
      <c r="N525" s="2"/>
      <c r="O525" s="2"/>
      <c r="P525" s="2"/>
      <c r="Q525" s="22"/>
      <c r="R525" s="2"/>
      <c r="S525" s="22"/>
      <c r="T525" s="2"/>
      <c r="U525" s="22"/>
      <c r="V525" s="22"/>
      <c r="W525" s="22"/>
      <c r="X525" s="2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25">
      <c r="A526" s="2"/>
      <c r="B526" s="22"/>
      <c r="C526" s="2"/>
      <c r="D526" s="2"/>
      <c r="E526" s="2"/>
      <c r="F526" s="2"/>
      <c r="G526" s="2"/>
      <c r="H526" s="2"/>
      <c r="I526" s="22"/>
      <c r="J526" s="22"/>
      <c r="K526" s="22"/>
      <c r="L526" s="22"/>
      <c r="M526" s="22"/>
      <c r="N526" s="2"/>
      <c r="O526" s="2"/>
      <c r="P526" s="2"/>
      <c r="Q526" s="22"/>
      <c r="R526" s="2"/>
      <c r="S526" s="22"/>
      <c r="T526" s="2"/>
      <c r="U526" s="22"/>
      <c r="V526" s="22"/>
      <c r="W526" s="22"/>
      <c r="X526" s="2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25">
      <c r="A527" s="2"/>
      <c r="B527" s="22"/>
      <c r="C527" s="2"/>
      <c r="D527" s="2"/>
      <c r="E527" s="2"/>
      <c r="F527" s="2"/>
      <c r="G527" s="2"/>
      <c r="H527" s="2"/>
      <c r="I527" s="22"/>
      <c r="J527" s="22"/>
      <c r="K527" s="22"/>
      <c r="L527" s="22"/>
      <c r="M527" s="22"/>
      <c r="N527" s="2"/>
      <c r="O527" s="2"/>
      <c r="P527" s="2"/>
      <c r="Q527" s="22"/>
      <c r="R527" s="2"/>
      <c r="S527" s="22"/>
      <c r="T527" s="2"/>
      <c r="U527" s="22"/>
      <c r="V527" s="22"/>
      <c r="W527" s="22"/>
      <c r="X527" s="2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25">
      <c r="A528" s="2"/>
      <c r="B528" s="22"/>
      <c r="C528" s="2"/>
      <c r="D528" s="2"/>
      <c r="E528" s="2"/>
      <c r="F528" s="2"/>
      <c r="G528" s="2"/>
      <c r="H528" s="2"/>
      <c r="I528" s="22"/>
      <c r="J528" s="22"/>
      <c r="K528" s="22"/>
      <c r="L528" s="22"/>
      <c r="M528" s="22"/>
      <c r="N528" s="2"/>
      <c r="O528" s="2"/>
      <c r="P528" s="2"/>
      <c r="Q528" s="22"/>
      <c r="R528" s="2"/>
      <c r="S528" s="22"/>
      <c r="T528" s="2"/>
      <c r="U528" s="22"/>
      <c r="V528" s="22"/>
      <c r="W528" s="22"/>
      <c r="X528" s="2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25">
      <c r="A529" s="2"/>
      <c r="B529" s="22"/>
      <c r="C529" s="2"/>
      <c r="D529" s="2"/>
      <c r="E529" s="2"/>
      <c r="F529" s="2"/>
      <c r="G529" s="2"/>
      <c r="H529" s="2"/>
      <c r="I529" s="22"/>
      <c r="J529" s="22"/>
      <c r="K529" s="22"/>
      <c r="L529" s="22"/>
      <c r="M529" s="22"/>
      <c r="N529" s="2"/>
      <c r="O529" s="2"/>
      <c r="P529" s="2"/>
      <c r="Q529" s="22"/>
      <c r="R529" s="2"/>
      <c r="S529" s="22"/>
      <c r="T529" s="2"/>
      <c r="U529" s="22"/>
      <c r="V529" s="22"/>
      <c r="W529" s="22"/>
      <c r="X529" s="2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25">
      <c r="A530" s="2"/>
      <c r="B530" s="22"/>
      <c r="C530" s="2"/>
      <c r="D530" s="2"/>
      <c r="E530" s="2"/>
      <c r="F530" s="2"/>
      <c r="G530" s="2"/>
      <c r="H530" s="2"/>
      <c r="I530" s="22"/>
      <c r="J530" s="22"/>
      <c r="K530" s="22"/>
      <c r="L530" s="22"/>
      <c r="M530" s="22"/>
      <c r="N530" s="2"/>
      <c r="O530" s="2"/>
      <c r="P530" s="2"/>
      <c r="Q530" s="22"/>
      <c r="R530" s="2"/>
      <c r="S530" s="22"/>
      <c r="T530" s="2"/>
      <c r="U530" s="22"/>
      <c r="V530" s="22"/>
      <c r="W530" s="22"/>
      <c r="X530" s="2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25">
      <c r="A531" s="2"/>
      <c r="B531" s="22"/>
      <c r="C531" s="2"/>
      <c r="D531" s="2"/>
      <c r="E531" s="2"/>
      <c r="F531" s="2"/>
      <c r="G531" s="2"/>
      <c r="H531" s="2"/>
      <c r="I531" s="22"/>
      <c r="J531" s="22"/>
      <c r="K531" s="22"/>
      <c r="L531" s="22"/>
      <c r="M531" s="22"/>
      <c r="N531" s="2"/>
      <c r="O531" s="2"/>
      <c r="P531" s="2"/>
      <c r="Q531" s="22"/>
      <c r="R531" s="2"/>
      <c r="S531" s="22"/>
      <c r="T531" s="2"/>
      <c r="U531" s="22"/>
      <c r="V531" s="22"/>
      <c r="W531" s="22"/>
      <c r="X531" s="2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25">
      <c r="A532" s="2"/>
      <c r="B532" s="22"/>
      <c r="C532" s="2"/>
      <c r="D532" s="2"/>
      <c r="E532" s="2"/>
      <c r="F532" s="2"/>
      <c r="G532" s="2"/>
      <c r="H532" s="2"/>
      <c r="I532" s="22"/>
      <c r="J532" s="22"/>
      <c r="K532" s="22"/>
      <c r="L532" s="22"/>
      <c r="M532" s="22"/>
      <c r="N532" s="2"/>
      <c r="O532" s="2"/>
      <c r="P532" s="2"/>
      <c r="Q532" s="22"/>
      <c r="R532" s="2"/>
      <c r="S532" s="22"/>
      <c r="T532" s="2"/>
      <c r="U532" s="22"/>
      <c r="V532" s="22"/>
      <c r="W532" s="22"/>
      <c r="X532" s="2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25">
      <c r="A533" s="2"/>
      <c r="B533" s="22"/>
      <c r="C533" s="2"/>
      <c r="D533" s="2"/>
      <c r="E533" s="2"/>
      <c r="F533" s="2"/>
      <c r="G533" s="2"/>
      <c r="H533" s="2"/>
      <c r="I533" s="22"/>
      <c r="J533" s="22"/>
      <c r="K533" s="22"/>
      <c r="L533" s="22"/>
      <c r="M533" s="22"/>
      <c r="N533" s="2"/>
      <c r="O533" s="2"/>
      <c r="P533" s="2"/>
      <c r="Q533" s="22"/>
      <c r="R533" s="2"/>
      <c r="S533" s="22"/>
      <c r="T533" s="2"/>
      <c r="U533" s="22"/>
      <c r="V533" s="22"/>
      <c r="W533" s="22"/>
      <c r="X533" s="2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25">
      <c r="A534" s="2"/>
      <c r="B534" s="22"/>
      <c r="C534" s="2"/>
      <c r="D534" s="2"/>
      <c r="E534" s="2"/>
      <c r="F534" s="2"/>
      <c r="G534" s="2"/>
      <c r="H534" s="2"/>
      <c r="I534" s="22"/>
      <c r="J534" s="22"/>
      <c r="K534" s="22"/>
      <c r="L534" s="22"/>
      <c r="M534" s="22"/>
      <c r="N534" s="2"/>
      <c r="O534" s="2"/>
      <c r="P534" s="2"/>
      <c r="Q534" s="22"/>
      <c r="R534" s="2"/>
      <c r="S534" s="22"/>
      <c r="T534" s="2"/>
      <c r="U534" s="22"/>
      <c r="V534" s="22"/>
      <c r="W534" s="22"/>
      <c r="X534" s="2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25">
      <c r="A535" s="2"/>
      <c r="B535" s="22"/>
      <c r="C535" s="2"/>
      <c r="D535" s="2"/>
      <c r="E535" s="2"/>
      <c r="F535" s="2"/>
      <c r="G535" s="2"/>
      <c r="H535" s="2"/>
      <c r="I535" s="22"/>
      <c r="J535" s="22"/>
      <c r="K535" s="22"/>
      <c r="L535" s="22"/>
      <c r="M535" s="22"/>
      <c r="N535" s="2"/>
      <c r="O535" s="2"/>
      <c r="P535" s="2"/>
      <c r="Q535" s="22"/>
      <c r="R535" s="2"/>
      <c r="S535" s="22"/>
      <c r="T535" s="2"/>
      <c r="U535" s="22"/>
      <c r="V535" s="22"/>
      <c r="W535" s="22"/>
      <c r="X535" s="2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25">
      <c r="A536" s="2"/>
      <c r="B536" s="22"/>
      <c r="C536" s="2"/>
      <c r="D536" s="2"/>
      <c r="E536" s="2"/>
      <c r="F536" s="2"/>
      <c r="G536" s="2"/>
      <c r="H536" s="2"/>
      <c r="I536" s="22"/>
      <c r="J536" s="22"/>
      <c r="K536" s="22"/>
      <c r="L536" s="22"/>
      <c r="M536" s="22"/>
      <c r="N536" s="2"/>
      <c r="O536" s="2"/>
      <c r="P536" s="2"/>
      <c r="Q536" s="22"/>
      <c r="R536" s="2"/>
      <c r="S536" s="22"/>
      <c r="T536" s="2"/>
      <c r="U536" s="22"/>
      <c r="V536" s="22"/>
      <c r="W536" s="22"/>
      <c r="X536" s="2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25">
      <c r="A537" s="2"/>
      <c r="B537" s="22"/>
      <c r="C537" s="2"/>
      <c r="D537" s="2"/>
      <c r="E537" s="2"/>
      <c r="F537" s="2"/>
      <c r="G537" s="2"/>
      <c r="H537" s="2"/>
      <c r="I537" s="22"/>
      <c r="J537" s="22"/>
      <c r="K537" s="22"/>
      <c r="L537" s="22"/>
      <c r="M537" s="22"/>
      <c r="N537" s="2"/>
      <c r="O537" s="2"/>
      <c r="P537" s="2"/>
      <c r="Q537" s="22"/>
      <c r="R537" s="2"/>
      <c r="S537" s="22"/>
      <c r="T537" s="2"/>
      <c r="U537" s="22"/>
      <c r="V537" s="22"/>
      <c r="W537" s="22"/>
      <c r="X537" s="2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25">
      <c r="A538" s="2"/>
      <c r="B538" s="22"/>
      <c r="C538" s="2"/>
      <c r="D538" s="2"/>
      <c r="E538" s="2"/>
      <c r="F538" s="2"/>
      <c r="G538" s="2"/>
      <c r="H538" s="2"/>
      <c r="I538" s="22"/>
      <c r="J538" s="22"/>
      <c r="K538" s="22"/>
      <c r="L538" s="22"/>
      <c r="M538" s="22"/>
      <c r="N538" s="2"/>
      <c r="O538" s="2"/>
      <c r="P538" s="2"/>
      <c r="Q538" s="22"/>
      <c r="R538" s="2"/>
      <c r="S538" s="22"/>
      <c r="T538" s="2"/>
      <c r="U538" s="22"/>
      <c r="V538" s="22"/>
      <c r="W538" s="22"/>
      <c r="X538" s="2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25">
      <c r="A539" s="2"/>
      <c r="B539" s="22"/>
      <c r="C539" s="2"/>
      <c r="D539" s="2"/>
      <c r="E539" s="2"/>
      <c r="F539" s="2"/>
      <c r="G539" s="2"/>
      <c r="H539" s="2"/>
      <c r="I539" s="22"/>
      <c r="J539" s="22"/>
      <c r="K539" s="22"/>
      <c r="L539" s="22"/>
      <c r="M539" s="22"/>
      <c r="N539" s="2"/>
      <c r="O539" s="2"/>
      <c r="P539" s="2"/>
      <c r="Q539" s="22"/>
      <c r="R539" s="2"/>
      <c r="S539" s="22"/>
      <c r="T539" s="2"/>
      <c r="U539" s="22"/>
      <c r="V539" s="22"/>
      <c r="W539" s="22"/>
      <c r="X539" s="2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25">
      <c r="A540" s="2"/>
      <c r="B540" s="22"/>
      <c r="C540" s="2"/>
      <c r="D540" s="2"/>
      <c r="E540" s="2"/>
      <c r="F540" s="2"/>
      <c r="G540" s="2"/>
      <c r="H540" s="2"/>
      <c r="I540" s="22"/>
      <c r="J540" s="22"/>
      <c r="K540" s="22"/>
      <c r="L540" s="22"/>
      <c r="M540" s="22"/>
      <c r="N540" s="2"/>
      <c r="O540" s="2"/>
      <c r="P540" s="2"/>
      <c r="Q540" s="22"/>
      <c r="R540" s="2"/>
      <c r="S540" s="22"/>
      <c r="T540" s="2"/>
      <c r="U540" s="22"/>
      <c r="V540" s="22"/>
      <c r="W540" s="22"/>
      <c r="X540" s="2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25">
      <c r="A541" s="2"/>
      <c r="B541" s="22"/>
      <c r="C541" s="2"/>
      <c r="D541" s="2"/>
      <c r="E541" s="2"/>
      <c r="F541" s="2"/>
      <c r="G541" s="2"/>
      <c r="H541" s="2"/>
      <c r="I541" s="22"/>
      <c r="J541" s="22"/>
      <c r="K541" s="22"/>
      <c r="L541" s="22"/>
      <c r="M541" s="22"/>
      <c r="N541" s="2"/>
      <c r="O541" s="2"/>
      <c r="P541" s="2"/>
      <c r="Q541" s="22"/>
      <c r="R541" s="2"/>
      <c r="S541" s="22"/>
      <c r="T541" s="2"/>
      <c r="U541" s="22"/>
      <c r="V541" s="22"/>
      <c r="W541" s="22"/>
      <c r="X541" s="2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25">
      <c r="A542" s="2"/>
      <c r="B542" s="22"/>
      <c r="C542" s="2"/>
      <c r="D542" s="2"/>
      <c r="E542" s="2"/>
      <c r="F542" s="2"/>
      <c r="G542" s="2"/>
      <c r="H542" s="2"/>
      <c r="I542" s="22"/>
      <c r="J542" s="22"/>
      <c r="K542" s="22"/>
      <c r="L542" s="22"/>
      <c r="M542" s="22"/>
      <c r="N542" s="2"/>
      <c r="O542" s="2"/>
      <c r="P542" s="2"/>
      <c r="Q542" s="22"/>
      <c r="R542" s="2"/>
      <c r="S542" s="22"/>
      <c r="T542" s="2"/>
      <c r="U542" s="22"/>
      <c r="V542" s="22"/>
      <c r="W542" s="22"/>
      <c r="X542" s="2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25">
      <c r="A543" s="2"/>
      <c r="B543" s="22"/>
      <c r="C543" s="2"/>
      <c r="D543" s="2"/>
      <c r="E543" s="2"/>
      <c r="F543" s="2"/>
      <c r="G543" s="2"/>
      <c r="H543" s="2"/>
      <c r="I543" s="22"/>
      <c r="J543" s="22"/>
      <c r="K543" s="22"/>
      <c r="L543" s="22"/>
      <c r="M543" s="22"/>
      <c r="N543" s="2"/>
      <c r="O543" s="2"/>
      <c r="P543" s="2"/>
      <c r="Q543" s="22"/>
      <c r="R543" s="2"/>
      <c r="S543" s="22"/>
      <c r="T543" s="2"/>
      <c r="U543" s="22"/>
      <c r="V543" s="22"/>
      <c r="W543" s="22"/>
      <c r="X543" s="2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25">
      <c r="A544" s="2"/>
      <c r="B544" s="22"/>
      <c r="C544" s="2"/>
      <c r="D544" s="2"/>
      <c r="E544" s="2"/>
      <c r="F544" s="2"/>
      <c r="G544" s="2"/>
      <c r="H544" s="2"/>
      <c r="I544" s="22"/>
      <c r="J544" s="22"/>
      <c r="K544" s="22"/>
      <c r="L544" s="22"/>
      <c r="M544" s="22"/>
      <c r="N544" s="2"/>
      <c r="O544" s="2"/>
      <c r="P544" s="2"/>
      <c r="Q544" s="22"/>
      <c r="R544" s="2"/>
      <c r="S544" s="22"/>
      <c r="T544" s="2"/>
      <c r="U544" s="22"/>
      <c r="V544" s="22"/>
      <c r="W544" s="22"/>
      <c r="X544" s="2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25">
      <c r="A545" s="2"/>
      <c r="B545" s="22"/>
      <c r="C545" s="2"/>
      <c r="D545" s="2"/>
      <c r="E545" s="2"/>
      <c r="F545" s="2"/>
      <c r="G545" s="2"/>
      <c r="H545" s="2"/>
      <c r="I545" s="22"/>
      <c r="J545" s="22"/>
      <c r="K545" s="22"/>
      <c r="L545" s="22"/>
      <c r="M545" s="22"/>
      <c r="N545" s="2"/>
      <c r="O545" s="2"/>
      <c r="P545" s="2"/>
      <c r="Q545" s="22"/>
      <c r="R545" s="2"/>
      <c r="S545" s="22"/>
      <c r="T545" s="2"/>
      <c r="U545" s="22"/>
      <c r="V545" s="22"/>
      <c r="W545" s="22"/>
      <c r="X545" s="2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25">
      <c r="A546" s="2"/>
      <c r="B546" s="22"/>
      <c r="C546" s="2"/>
      <c r="D546" s="2"/>
      <c r="E546" s="2"/>
      <c r="F546" s="2"/>
      <c r="G546" s="2"/>
      <c r="H546" s="2"/>
      <c r="I546" s="22"/>
      <c r="J546" s="22"/>
      <c r="K546" s="22"/>
      <c r="L546" s="22"/>
      <c r="M546" s="22"/>
      <c r="N546" s="2"/>
      <c r="O546" s="2"/>
      <c r="P546" s="2"/>
      <c r="Q546" s="22"/>
      <c r="R546" s="2"/>
      <c r="S546" s="22"/>
      <c r="T546" s="2"/>
      <c r="U546" s="22"/>
      <c r="V546" s="22"/>
      <c r="W546" s="22"/>
      <c r="X546" s="2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25">
      <c r="A547" s="2"/>
      <c r="B547" s="22"/>
      <c r="C547" s="2"/>
      <c r="D547" s="2"/>
      <c r="E547" s="2"/>
      <c r="F547" s="2"/>
      <c r="G547" s="2"/>
      <c r="H547" s="2"/>
      <c r="I547" s="22"/>
      <c r="J547" s="22"/>
      <c r="K547" s="22"/>
      <c r="L547" s="22"/>
      <c r="M547" s="22"/>
      <c r="N547" s="2"/>
      <c r="O547" s="2"/>
      <c r="P547" s="2"/>
      <c r="Q547" s="22"/>
      <c r="R547" s="2"/>
      <c r="S547" s="22"/>
      <c r="T547" s="2"/>
      <c r="U547" s="22"/>
      <c r="V547" s="22"/>
      <c r="W547" s="22"/>
      <c r="X547" s="2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25">
      <c r="A548" s="2"/>
      <c r="B548" s="22"/>
      <c r="C548" s="2"/>
      <c r="D548" s="2"/>
      <c r="E548" s="2"/>
      <c r="F548" s="2"/>
      <c r="G548" s="2"/>
      <c r="H548" s="2"/>
      <c r="I548" s="22"/>
      <c r="J548" s="22"/>
      <c r="K548" s="22"/>
      <c r="L548" s="22"/>
      <c r="M548" s="22"/>
      <c r="N548" s="2"/>
      <c r="O548" s="2"/>
      <c r="P548" s="2"/>
      <c r="Q548" s="22"/>
      <c r="R548" s="2"/>
      <c r="S548" s="22"/>
      <c r="T548" s="2"/>
      <c r="U548" s="22"/>
      <c r="V548" s="22"/>
      <c r="W548" s="22"/>
      <c r="X548" s="2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25">
      <c r="A549" s="2"/>
      <c r="B549" s="22"/>
      <c r="C549" s="2"/>
      <c r="D549" s="2"/>
      <c r="E549" s="2"/>
      <c r="F549" s="2"/>
      <c r="G549" s="2"/>
      <c r="H549" s="2"/>
      <c r="I549" s="22"/>
      <c r="J549" s="22"/>
      <c r="K549" s="22"/>
      <c r="L549" s="22"/>
      <c r="M549" s="22"/>
      <c r="N549" s="2"/>
      <c r="O549" s="2"/>
      <c r="P549" s="2"/>
      <c r="Q549" s="22"/>
      <c r="R549" s="2"/>
      <c r="S549" s="22"/>
      <c r="T549" s="2"/>
      <c r="U549" s="22"/>
      <c r="V549" s="22"/>
      <c r="W549" s="22"/>
      <c r="X549" s="2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25">
      <c r="A550" s="2"/>
      <c r="B550" s="22"/>
      <c r="C550" s="2"/>
      <c r="D550" s="2"/>
      <c r="E550" s="2"/>
      <c r="F550" s="2"/>
      <c r="G550" s="2"/>
      <c r="H550" s="2"/>
      <c r="I550" s="22"/>
      <c r="J550" s="22"/>
      <c r="K550" s="22"/>
      <c r="L550" s="22"/>
      <c r="M550" s="22"/>
      <c r="N550" s="2"/>
      <c r="O550" s="2"/>
      <c r="P550" s="2"/>
      <c r="Q550" s="22"/>
      <c r="R550" s="2"/>
      <c r="S550" s="22"/>
      <c r="T550" s="2"/>
      <c r="U550" s="22"/>
      <c r="V550" s="22"/>
      <c r="W550" s="22"/>
      <c r="X550" s="2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25">
      <c r="A551" s="2"/>
      <c r="B551" s="22"/>
      <c r="C551" s="2"/>
      <c r="D551" s="2"/>
      <c r="E551" s="2"/>
      <c r="F551" s="2"/>
      <c r="G551" s="2"/>
      <c r="H551" s="2"/>
      <c r="I551" s="22"/>
      <c r="J551" s="22"/>
      <c r="K551" s="22"/>
      <c r="L551" s="22"/>
      <c r="M551" s="22"/>
      <c r="N551" s="2"/>
      <c r="O551" s="2"/>
      <c r="P551" s="2"/>
      <c r="Q551" s="22"/>
      <c r="R551" s="2"/>
      <c r="S551" s="22"/>
      <c r="T551" s="2"/>
      <c r="U551" s="22"/>
      <c r="V551" s="22"/>
      <c r="W551" s="22"/>
      <c r="X551" s="2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25">
      <c r="A552" s="2"/>
      <c r="B552" s="22"/>
      <c r="C552" s="2"/>
      <c r="D552" s="2"/>
      <c r="E552" s="2"/>
      <c r="F552" s="2"/>
      <c r="G552" s="2"/>
      <c r="H552" s="2"/>
      <c r="I552" s="22"/>
      <c r="J552" s="22"/>
      <c r="K552" s="22"/>
      <c r="L552" s="22"/>
      <c r="M552" s="22"/>
      <c r="N552" s="2"/>
      <c r="O552" s="2"/>
      <c r="P552" s="2"/>
      <c r="Q552" s="22"/>
      <c r="R552" s="2"/>
      <c r="S552" s="22"/>
      <c r="T552" s="2"/>
      <c r="U552" s="22"/>
      <c r="V552" s="22"/>
      <c r="W552" s="22"/>
      <c r="X552" s="2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25">
      <c r="A553" s="2"/>
      <c r="B553" s="22"/>
      <c r="C553" s="2"/>
      <c r="D553" s="2"/>
      <c r="E553" s="2"/>
      <c r="F553" s="2"/>
      <c r="G553" s="2"/>
      <c r="H553" s="2"/>
      <c r="I553" s="22"/>
      <c r="J553" s="22"/>
      <c r="K553" s="22"/>
      <c r="L553" s="22"/>
      <c r="M553" s="22"/>
      <c r="N553" s="2"/>
      <c r="O553" s="2"/>
      <c r="P553" s="2"/>
      <c r="Q553" s="22"/>
      <c r="R553" s="2"/>
      <c r="S553" s="22"/>
      <c r="T553" s="2"/>
      <c r="U553" s="22"/>
      <c r="V553" s="22"/>
      <c r="W553" s="22"/>
      <c r="X553" s="2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25">
      <c r="A554" s="2"/>
      <c r="B554" s="22"/>
      <c r="C554" s="2"/>
      <c r="D554" s="2"/>
      <c r="E554" s="2"/>
      <c r="F554" s="2"/>
      <c r="G554" s="2"/>
      <c r="H554" s="2"/>
      <c r="I554" s="22"/>
      <c r="J554" s="22"/>
      <c r="K554" s="22"/>
      <c r="L554" s="22"/>
      <c r="M554" s="22"/>
      <c r="N554" s="2"/>
      <c r="O554" s="2"/>
      <c r="P554" s="2"/>
      <c r="Q554" s="22"/>
      <c r="R554" s="2"/>
      <c r="S554" s="22"/>
      <c r="T554" s="2"/>
      <c r="U554" s="22"/>
      <c r="V554" s="22"/>
      <c r="W554" s="22"/>
      <c r="X554" s="2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25">
      <c r="A555" s="2"/>
      <c r="B555" s="22"/>
      <c r="C555" s="2"/>
      <c r="D555" s="2"/>
      <c r="E555" s="2"/>
      <c r="F555" s="2"/>
      <c r="G555" s="2"/>
      <c r="H555" s="2"/>
      <c r="I555" s="22"/>
      <c r="J555" s="22"/>
      <c r="K555" s="22"/>
      <c r="L555" s="22"/>
      <c r="M555" s="22"/>
      <c r="N555" s="2"/>
      <c r="O555" s="2"/>
      <c r="P555" s="2"/>
      <c r="Q555" s="22"/>
      <c r="R555" s="2"/>
      <c r="S555" s="22"/>
      <c r="T555" s="2"/>
      <c r="U555" s="22"/>
      <c r="V555" s="22"/>
      <c r="W555" s="22"/>
      <c r="X555" s="2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25">
      <c r="A556" s="2"/>
      <c r="B556" s="22"/>
      <c r="C556" s="2"/>
      <c r="D556" s="2"/>
      <c r="E556" s="2"/>
      <c r="F556" s="2"/>
      <c r="G556" s="2"/>
      <c r="H556" s="2"/>
      <c r="I556" s="22"/>
      <c r="J556" s="22"/>
      <c r="K556" s="22"/>
      <c r="L556" s="22"/>
      <c r="M556" s="22"/>
      <c r="N556" s="2"/>
      <c r="O556" s="2"/>
      <c r="P556" s="2"/>
      <c r="Q556" s="22"/>
      <c r="R556" s="2"/>
      <c r="S556" s="22"/>
      <c r="T556" s="2"/>
      <c r="U556" s="22"/>
      <c r="V556" s="22"/>
      <c r="W556" s="22"/>
      <c r="X556" s="2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25">
      <c r="A557" s="2"/>
      <c r="B557" s="22"/>
      <c r="C557" s="2"/>
      <c r="D557" s="2"/>
      <c r="E557" s="2"/>
      <c r="F557" s="2"/>
      <c r="G557" s="2"/>
      <c r="H557" s="2"/>
      <c r="I557" s="22"/>
      <c r="J557" s="22"/>
      <c r="K557" s="22"/>
      <c r="L557" s="22"/>
      <c r="M557" s="22"/>
      <c r="N557" s="2"/>
      <c r="O557" s="2"/>
      <c r="P557" s="2"/>
      <c r="Q557" s="22"/>
      <c r="R557" s="2"/>
      <c r="S557" s="22"/>
      <c r="T557" s="2"/>
      <c r="U557" s="22"/>
      <c r="V557" s="22"/>
      <c r="W557" s="22"/>
      <c r="X557" s="2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25">
      <c r="A558" s="2"/>
      <c r="B558" s="22"/>
      <c r="C558" s="2"/>
      <c r="D558" s="2"/>
      <c r="E558" s="2"/>
      <c r="F558" s="2"/>
      <c r="G558" s="2"/>
      <c r="H558" s="2"/>
      <c r="I558" s="22"/>
      <c r="J558" s="22"/>
      <c r="K558" s="22"/>
      <c r="L558" s="22"/>
      <c r="M558" s="22"/>
      <c r="N558" s="2"/>
      <c r="O558" s="2"/>
      <c r="P558" s="2"/>
      <c r="Q558" s="22"/>
      <c r="R558" s="2"/>
      <c r="S558" s="22"/>
      <c r="T558" s="2"/>
      <c r="U558" s="22"/>
      <c r="V558" s="22"/>
      <c r="W558" s="22"/>
      <c r="X558" s="2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25">
      <c r="A559" s="2"/>
      <c r="B559" s="22"/>
      <c r="C559" s="2"/>
      <c r="D559" s="2"/>
      <c r="E559" s="2"/>
      <c r="F559" s="2"/>
      <c r="G559" s="2"/>
      <c r="H559" s="2"/>
      <c r="I559" s="22"/>
      <c r="J559" s="22"/>
      <c r="K559" s="22"/>
      <c r="L559" s="22"/>
      <c r="M559" s="22"/>
      <c r="N559" s="2"/>
      <c r="O559" s="2"/>
      <c r="P559" s="2"/>
      <c r="Q559" s="22"/>
      <c r="R559" s="2"/>
      <c r="S559" s="22"/>
      <c r="T559" s="2"/>
      <c r="U559" s="22"/>
      <c r="V559" s="22"/>
      <c r="W559" s="22"/>
      <c r="X559" s="2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25">
      <c r="A560" s="2"/>
      <c r="B560" s="22"/>
      <c r="C560" s="2"/>
      <c r="D560" s="2"/>
      <c r="E560" s="2"/>
      <c r="F560" s="2"/>
      <c r="G560" s="2"/>
      <c r="H560" s="2"/>
      <c r="I560" s="22"/>
      <c r="J560" s="22"/>
      <c r="K560" s="22"/>
      <c r="L560" s="22"/>
      <c r="M560" s="22"/>
      <c r="N560" s="2"/>
      <c r="O560" s="2"/>
      <c r="P560" s="2"/>
      <c r="Q560" s="22"/>
      <c r="R560" s="2"/>
      <c r="S560" s="22"/>
      <c r="T560" s="2"/>
      <c r="U560" s="22"/>
      <c r="V560" s="22"/>
      <c r="W560" s="22"/>
      <c r="X560" s="2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25">
      <c r="A561" s="2"/>
      <c r="B561" s="22"/>
      <c r="C561" s="2"/>
      <c r="D561" s="2"/>
      <c r="E561" s="2"/>
      <c r="F561" s="2"/>
      <c r="G561" s="2"/>
      <c r="H561" s="2"/>
      <c r="I561" s="22"/>
      <c r="J561" s="22"/>
      <c r="K561" s="22"/>
      <c r="L561" s="22"/>
      <c r="M561" s="22"/>
      <c r="N561" s="2"/>
      <c r="O561" s="2"/>
      <c r="P561" s="2"/>
      <c r="Q561" s="22"/>
      <c r="R561" s="2"/>
      <c r="S561" s="22"/>
      <c r="T561" s="2"/>
      <c r="U561" s="22"/>
      <c r="V561" s="22"/>
      <c r="W561" s="22"/>
      <c r="X561" s="2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25">
      <c r="A562" s="2"/>
      <c r="B562" s="22"/>
      <c r="C562" s="2"/>
      <c r="D562" s="2"/>
      <c r="E562" s="2"/>
      <c r="F562" s="2"/>
      <c r="G562" s="2"/>
      <c r="H562" s="2"/>
      <c r="I562" s="22"/>
      <c r="J562" s="22"/>
      <c r="K562" s="22"/>
      <c r="L562" s="22"/>
      <c r="M562" s="22"/>
      <c r="N562" s="2"/>
      <c r="O562" s="2"/>
      <c r="P562" s="2"/>
      <c r="Q562" s="22"/>
      <c r="R562" s="2"/>
      <c r="S562" s="22"/>
      <c r="T562" s="2"/>
      <c r="U562" s="22"/>
      <c r="V562" s="22"/>
      <c r="W562" s="22"/>
      <c r="X562" s="2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25">
      <c r="A563" s="2"/>
      <c r="B563" s="22"/>
      <c r="C563" s="2"/>
      <c r="D563" s="2"/>
      <c r="E563" s="2"/>
      <c r="F563" s="2"/>
      <c r="G563" s="2"/>
      <c r="H563" s="2"/>
      <c r="I563" s="22"/>
      <c r="J563" s="22"/>
      <c r="K563" s="22"/>
      <c r="L563" s="22"/>
      <c r="M563" s="22"/>
      <c r="N563" s="2"/>
      <c r="O563" s="2"/>
      <c r="P563" s="2"/>
      <c r="Q563" s="22"/>
      <c r="R563" s="2"/>
      <c r="S563" s="22"/>
      <c r="T563" s="2"/>
      <c r="U563" s="22"/>
      <c r="V563" s="22"/>
      <c r="W563" s="22"/>
      <c r="X563" s="2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25">
      <c r="A564" s="2"/>
      <c r="B564" s="22"/>
      <c r="C564" s="2"/>
      <c r="D564" s="2"/>
      <c r="E564" s="2"/>
      <c r="F564" s="2"/>
      <c r="G564" s="2"/>
      <c r="H564" s="2"/>
      <c r="I564" s="22"/>
      <c r="J564" s="22"/>
      <c r="K564" s="22"/>
      <c r="L564" s="22"/>
      <c r="M564" s="22"/>
      <c r="N564" s="2"/>
      <c r="O564" s="2"/>
      <c r="P564" s="2"/>
      <c r="Q564" s="22"/>
      <c r="R564" s="2"/>
      <c r="S564" s="22"/>
      <c r="T564" s="2"/>
      <c r="U564" s="22"/>
      <c r="V564" s="22"/>
      <c r="W564" s="22"/>
      <c r="X564" s="2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25">
      <c r="A565" s="2"/>
      <c r="B565" s="22"/>
      <c r="C565" s="2"/>
      <c r="D565" s="2"/>
      <c r="E565" s="2"/>
      <c r="F565" s="2"/>
      <c r="G565" s="2"/>
      <c r="H565" s="2"/>
      <c r="I565" s="22"/>
      <c r="J565" s="22"/>
      <c r="K565" s="22"/>
      <c r="L565" s="22"/>
      <c r="M565" s="22"/>
      <c r="N565" s="2"/>
      <c r="O565" s="2"/>
      <c r="P565" s="2"/>
      <c r="Q565" s="22"/>
      <c r="R565" s="2"/>
      <c r="S565" s="22"/>
      <c r="T565" s="2"/>
      <c r="U565" s="22"/>
      <c r="V565" s="22"/>
      <c r="W565" s="22"/>
      <c r="X565" s="2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25">
      <c r="A566" s="2"/>
      <c r="B566" s="22"/>
      <c r="C566" s="2"/>
      <c r="D566" s="2"/>
      <c r="E566" s="2"/>
      <c r="F566" s="2"/>
      <c r="G566" s="2"/>
      <c r="H566" s="2"/>
      <c r="I566" s="22"/>
      <c r="J566" s="22"/>
      <c r="K566" s="22"/>
      <c r="L566" s="22"/>
      <c r="M566" s="22"/>
      <c r="N566" s="2"/>
      <c r="O566" s="2"/>
      <c r="P566" s="2"/>
      <c r="Q566" s="22"/>
      <c r="R566" s="2"/>
      <c r="S566" s="22"/>
      <c r="T566" s="2"/>
      <c r="U566" s="22"/>
      <c r="V566" s="22"/>
      <c r="W566" s="22"/>
      <c r="X566" s="2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25">
      <c r="A567" s="2"/>
      <c r="B567" s="22"/>
      <c r="C567" s="2"/>
      <c r="D567" s="2"/>
      <c r="E567" s="2"/>
      <c r="F567" s="2"/>
      <c r="G567" s="2"/>
      <c r="H567" s="2"/>
      <c r="I567" s="22"/>
      <c r="J567" s="22"/>
      <c r="K567" s="22"/>
      <c r="L567" s="22"/>
      <c r="M567" s="22"/>
      <c r="N567" s="2"/>
      <c r="O567" s="2"/>
      <c r="P567" s="2"/>
      <c r="Q567" s="22"/>
      <c r="R567" s="2"/>
      <c r="S567" s="22"/>
      <c r="T567" s="2"/>
      <c r="U567" s="22"/>
      <c r="V567" s="22"/>
      <c r="W567" s="22"/>
      <c r="X567" s="2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25">
      <c r="A568" s="2"/>
      <c r="B568" s="22"/>
      <c r="C568" s="2"/>
      <c r="D568" s="2"/>
      <c r="E568" s="2"/>
      <c r="F568" s="2"/>
      <c r="G568" s="2"/>
      <c r="H568" s="2"/>
      <c r="I568" s="22"/>
      <c r="J568" s="22"/>
      <c r="K568" s="22"/>
      <c r="L568" s="22"/>
      <c r="M568" s="22"/>
      <c r="N568" s="2"/>
      <c r="O568" s="2"/>
      <c r="P568" s="2"/>
      <c r="Q568" s="22"/>
      <c r="R568" s="2"/>
      <c r="S568" s="22"/>
      <c r="T568" s="2"/>
      <c r="U568" s="22"/>
      <c r="V568" s="22"/>
      <c r="W568" s="22"/>
      <c r="X568" s="2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25">
      <c r="A569" s="2"/>
      <c r="B569" s="22"/>
      <c r="C569" s="2"/>
      <c r="D569" s="2"/>
      <c r="E569" s="2"/>
      <c r="F569" s="2"/>
      <c r="G569" s="2"/>
      <c r="H569" s="2"/>
      <c r="I569" s="22"/>
      <c r="J569" s="22"/>
      <c r="K569" s="22"/>
      <c r="L569" s="22"/>
      <c r="M569" s="22"/>
      <c r="N569" s="2"/>
      <c r="O569" s="2"/>
      <c r="P569" s="2"/>
      <c r="Q569" s="22"/>
      <c r="R569" s="2"/>
      <c r="S569" s="22"/>
      <c r="T569" s="2"/>
      <c r="U569" s="22"/>
      <c r="V569" s="22"/>
      <c r="W569" s="22"/>
      <c r="X569" s="2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25">
      <c r="A570" s="2"/>
      <c r="B570" s="22"/>
      <c r="C570" s="2"/>
      <c r="D570" s="2"/>
      <c r="E570" s="2"/>
      <c r="F570" s="2"/>
      <c r="G570" s="2"/>
      <c r="H570" s="2"/>
      <c r="I570" s="22"/>
      <c r="J570" s="22"/>
      <c r="K570" s="22"/>
      <c r="L570" s="22"/>
      <c r="M570" s="22"/>
      <c r="N570" s="2"/>
      <c r="O570" s="2"/>
      <c r="P570" s="2"/>
      <c r="Q570" s="22"/>
      <c r="R570" s="2"/>
      <c r="S570" s="22"/>
      <c r="T570" s="2"/>
      <c r="U570" s="22"/>
      <c r="V570" s="22"/>
      <c r="W570" s="22"/>
      <c r="X570" s="2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25">
      <c r="A571" s="2"/>
      <c r="B571" s="22"/>
      <c r="C571" s="2"/>
      <c r="D571" s="2"/>
      <c r="E571" s="2"/>
      <c r="F571" s="2"/>
      <c r="G571" s="2"/>
      <c r="H571" s="2"/>
      <c r="I571" s="22"/>
      <c r="J571" s="22"/>
      <c r="K571" s="22"/>
      <c r="L571" s="22"/>
      <c r="M571" s="22"/>
      <c r="N571" s="2"/>
      <c r="O571" s="2"/>
      <c r="P571" s="2"/>
      <c r="Q571" s="22"/>
      <c r="R571" s="2"/>
      <c r="S571" s="22"/>
      <c r="T571" s="2"/>
      <c r="U571" s="22"/>
      <c r="V571" s="22"/>
      <c r="W571" s="22"/>
      <c r="X571" s="2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25">
      <c r="A572" s="2"/>
      <c r="B572" s="22"/>
      <c r="C572" s="2"/>
      <c r="D572" s="2"/>
      <c r="E572" s="2"/>
      <c r="F572" s="2"/>
      <c r="G572" s="2"/>
      <c r="H572" s="2"/>
      <c r="I572" s="22"/>
      <c r="J572" s="22"/>
      <c r="K572" s="22"/>
      <c r="L572" s="22"/>
      <c r="M572" s="22"/>
      <c r="N572" s="2"/>
      <c r="O572" s="2"/>
      <c r="P572" s="2"/>
      <c r="Q572" s="22"/>
      <c r="R572" s="2"/>
      <c r="S572" s="22"/>
      <c r="T572" s="2"/>
      <c r="U572" s="22"/>
      <c r="V572" s="22"/>
      <c r="W572" s="22"/>
      <c r="X572" s="2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25">
      <c r="A573" s="2"/>
      <c r="B573" s="22"/>
      <c r="C573" s="2"/>
      <c r="D573" s="2"/>
      <c r="E573" s="2"/>
      <c r="F573" s="2"/>
      <c r="G573" s="2"/>
      <c r="H573" s="2"/>
      <c r="I573" s="22"/>
      <c r="J573" s="22"/>
      <c r="K573" s="22"/>
      <c r="L573" s="22"/>
      <c r="M573" s="22"/>
      <c r="N573" s="2"/>
      <c r="O573" s="2"/>
      <c r="P573" s="2"/>
      <c r="Q573" s="22"/>
      <c r="R573" s="2"/>
      <c r="S573" s="22"/>
      <c r="T573" s="2"/>
      <c r="U573" s="22"/>
      <c r="V573" s="22"/>
      <c r="W573" s="22"/>
      <c r="X573" s="2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25">
      <c r="A574" s="2"/>
      <c r="B574" s="22"/>
      <c r="C574" s="2"/>
      <c r="D574" s="2"/>
      <c r="E574" s="2"/>
      <c r="F574" s="2"/>
      <c r="G574" s="2"/>
      <c r="H574" s="2"/>
      <c r="I574" s="22"/>
      <c r="J574" s="22"/>
      <c r="K574" s="22"/>
      <c r="L574" s="22"/>
      <c r="M574" s="22"/>
      <c r="N574" s="2"/>
      <c r="O574" s="2"/>
      <c r="P574" s="2"/>
      <c r="Q574" s="22"/>
      <c r="R574" s="2"/>
      <c r="S574" s="22"/>
      <c r="T574" s="2"/>
      <c r="U574" s="22"/>
      <c r="V574" s="22"/>
      <c r="W574" s="22"/>
      <c r="X574" s="2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25">
      <c r="A575" s="2"/>
      <c r="B575" s="22"/>
      <c r="C575" s="2"/>
      <c r="D575" s="2"/>
      <c r="E575" s="2"/>
      <c r="F575" s="2"/>
      <c r="G575" s="2"/>
      <c r="H575" s="2"/>
      <c r="I575" s="22"/>
      <c r="J575" s="22"/>
      <c r="K575" s="22"/>
      <c r="L575" s="22"/>
      <c r="M575" s="22"/>
      <c r="N575" s="2"/>
      <c r="O575" s="2"/>
      <c r="P575" s="2"/>
      <c r="Q575" s="22"/>
      <c r="R575" s="2"/>
      <c r="S575" s="22"/>
      <c r="T575" s="2"/>
      <c r="U575" s="22"/>
      <c r="V575" s="22"/>
      <c r="W575" s="22"/>
      <c r="X575" s="2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25">
      <c r="A576" s="2"/>
      <c r="B576" s="22"/>
      <c r="C576" s="2"/>
      <c r="D576" s="2"/>
      <c r="E576" s="2"/>
      <c r="F576" s="2"/>
      <c r="G576" s="2"/>
      <c r="H576" s="2"/>
      <c r="I576" s="22"/>
      <c r="J576" s="22"/>
      <c r="K576" s="22"/>
      <c r="L576" s="22"/>
      <c r="M576" s="22"/>
      <c r="N576" s="2"/>
      <c r="O576" s="2"/>
      <c r="P576" s="2"/>
      <c r="Q576" s="22"/>
      <c r="R576" s="2"/>
      <c r="S576" s="22"/>
      <c r="T576" s="2"/>
      <c r="U576" s="22"/>
      <c r="V576" s="22"/>
      <c r="W576" s="22"/>
      <c r="X576" s="2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25">
      <c r="A577" s="2"/>
      <c r="B577" s="22"/>
      <c r="C577" s="2"/>
      <c r="D577" s="2"/>
      <c r="E577" s="2"/>
      <c r="F577" s="2"/>
      <c r="G577" s="2"/>
      <c r="H577" s="2"/>
      <c r="I577" s="22"/>
      <c r="J577" s="22"/>
      <c r="K577" s="22"/>
      <c r="L577" s="22"/>
      <c r="M577" s="22"/>
      <c r="N577" s="2"/>
      <c r="O577" s="2"/>
      <c r="P577" s="2"/>
      <c r="Q577" s="22"/>
      <c r="R577" s="2"/>
      <c r="S577" s="22"/>
      <c r="T577" s="2"/>
      <c r="U577" s="22"/>
      <c r="V577" s="22"/>
      <c r="W577" s="22"/>
      <c r="X577" s="2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25">
      <c r="A578" s="2"/>
      <c r="B578" s="22"/>
      <c r="C578" s="2"/>
      <c r="D578" s="2"/>
      <c r="E578" s="2"/>
      <c r="F578" s="2"/>
      <c r="G578" s="2"/>
      <c r="H578" s="2"/>
      <c r="I578" s="22"/>
      <c r="J578" s="22"/>
      <c r="K578" s="22"/>
      <c r="L578" s="22"/>
      <c r="M578" s="22"/>
      <c r="N578" s="2"/>
      <c r="O578" s="2"/>
      <c r="P578" s="2"/>
      <c r="Q578" s="22"/>
      <c r="R578" s="2"/>
      <c r="S578" s="22"/>
      <c r="T578" s="2"/>
      <c r="U578" s="22"/>
      <c r="V578" s="22"/>
      <c r="W578" s="22"/>
      <c r="X578" s="2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25">
      <c r="A579" s="2"/>
      <c r="B579" s="22"/>
      <c r="C579" s="2"/>
      <c r="D579" s="2"/>
      <c r="E579" s="2"/>
      <c r="F579" s="2"/>
      <c r="G579" s="2"/>
      <c r="H579" s="2"/>
      <c r="I579" s="22"/>
      <c r="J579" s="22"/>
      <c r="K579" s="22"/>
      <c r="L579" s="22"/>
      <c r="M579" s="22"/>
      <c r="N579" s="2"/>
      <c r="O579" s="2"/>
      <c r="P579" s="2"/>
      <c r="Q579" s="22"/>
      <c r="R579" s="2"/>
      <c r="S579" s="22"/>
      <c r="T579" s="2"/>
      <c r="U579" s="22"/>
      <c r="V579" s="22"/>
      <c r="W579" s="22"/>
      <c r="X579" s="2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25">
      <c r="A580" s="2"/>
      <c r="B580" s="22"/>
      <c r="C580" s="2"/>
      <c r="D580" s="2"/>
      <c r="E580" s="2"/>
      <c r="F580" s="2"/>
      <c r="G580" s="2"/>
      <c r="H580" s="2"/>
      <c r="I580" s="22"/>
      <c r="J580" s="22"/>
      <c r="K580" s="22"/>
      <c r="L580" s="22"/>
      <c r="M580" s="22"/>
      <c r="N580" s="2"/>
      <c r="O580" s="2"/>
      <c r="P580" s="2"/>
      <c r="Q580" s="22"/>
      <c r="R580" s="2"/>
      <c r="S580" s="22"/>
      <c r="T580" s="2"/>
      <c r="U580" s="22"/>
      <c r="V580" s="22"/>
      <c r="W580" s="22"/>
      <c r="X580" s="2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25">
      <c r="A581" s="2"/>
      <c r="B581" s="22"/>
      <c r="C581" s="2"/>
      <c r="D581" s="2"/>
      <c r="E581" s="2"/>
      <c r="F581" s="2"/>
      <c r="G581" s="2"/>
      <c r="H581" s="2"/>
      <c r="I581" s="22"/>
      <c r="J581" s="22"/>
      <c r="K581" s="22"/>
      <c r="L581" s="22"/>
      <c r="M581" s="22"/>
      <c r="N581" s="2"/>
      <c r="O581" s="2"/>
      <c r="P581" s="2"/>
      <c r="Q581" s="22"/>
      <c r="R581" s="2"/>
      <c r="S581" s="22"/>
      <c r="T581" s="2"/>
      <c r="U581" s="22"/>
      <c r="V581" s="22"/>
      <c r="W581" s="22"/>
      <c r="X581" s="2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25">
      <c r="A582" s="2"/>
      <c r="B582" s="22"/>
      <c r="C582" s="2"/>
      <c r="D582" s="2"/>
      <c r="E582" s="2"/>
      <c r="F582" s="2"/>
      <c r="G582" s="2"/>
      <c r="H582" s="2"/>
      <c r="I582" s="22"/>
      <c r="J582" s="22"/>
      <c r="K582" s="22"/>
      <c r="L582" s="22"/>
      <c r="M582" s="22"/>
      <c r="N582" s="2"/>
      <c r="O582" s="2"/>
      <c r="P582" s="2"/>
      <c r="Q582" s="22"/>
      <c r="R582" s="2"/>
      <c r="S582" s="22"/>
      <c r="T582" s="2"/>
      <c r="U582" s="22"/>
      <c r="V582" s="22"/>
      <c r="W582" s="22"/>
      <c r="X582" s="2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25">
      <c r="A583" s="2"/>
      <c r="B583" s="22"/>
      <c r="C583" s="2"/>
      <c r="D583" s="2"/>
      <c r="E583" s="2"/>
      <c r="F583" s="2"/>
      <c r="G583" s="2"/>
      <c r="H583" s="2"/>
      <c r="I583" s="22"/>
      <c r="J583" s="22"/>
      <c r="K583" s="22"/>
      <c r="L583" s="22"/>
      <c r="M583" s="22"/>
      <c r="N583" s="2"/>
      <c r="O583" s="2"/>
      <c r="P583" s="2"/>
      <c r="Q583" s="22"/>
      <c r="R583" s="2"/>
      <c r="S583" s="22"/>
      <c r="T583" s="2"/>
      <c r="U583" s="22"/>
      <c r="V583" s="22"/>
      <c r="W583" s="22"/>
      <c r="X583" s="2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25">
      <c r="A584" s="2"/>
      <c r="B584" s="22"/>
      <c r="C584" s="2"/>
      <c r="D584" s="2"/>
      <c r="E584" s="2"/>
      <c r="F584" s="2"/>
      <c r="G584" s="2"/>
      <c r="H584" s="2"/>
      <c r="I584" s="22"/>
      <c r="J584" s="22"/>
      <c r="K584" s="22"/>
      <c r="L584" s="22"/>
      <c r="M584" s="22"/>
      <c r="N584" s="2"/>
      <c r="O584" s="2"/>
      <c r="P584" s="2"/>
      <c r="Q584" s="22"/>
      <c r="R584" s="2"/>
      <c r="S584" s="22"/>
      <c r="T584" s="2"/>
      <c r="U584" s="22"/>
      <c r="V584" s="22"/>
      <c r="W584" s="22"/>
      <c r="X584" s="2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25">
      <c r="A585" s="2"/>
      <c r="B585" s="22"/>
      <c r="C585" s="2"/>
      <c r="D585" s="2"/>
      <c r="E585" s="2"/>
      <c r="F585" s="2"/>
      <c r="G585" s="2"/>
      <c r="H585" s="2"/>
      <c r="I585" s="22"/>
      <c r="J585" s="22"/>
      <c r="K585" s="22"/>
      <c r="L585" s="22"/>
      <c r="M585" s="22"/>
      <c r="N585" s="2"/>
      <c r="O585" s="2"/>
      <c r="P585" s="2"/>
      <c r="Q585" s="22"/>
      <c r="R585" s="2"/>
      <c r="S585" s="22"/>
      <c r="T585" s="2"/>
      <c r="U585" s="22"/>
      <c r="V585" s="22"/>
      <c r="W585" s="22"/>
      <c r="X585" s="2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25">
      <c r="A586" s="2"/>
      <c r="B586" s="22"/>
      <c r="C586" s="2"/>
      <c r="D586" s="2"/>
      <c r="E586" s="2"/>
      <c r="F586" s="2"/>
      <c r="G586" s="2"/>
      <c r="H586" s="2"/>
      <c r="I586" s="22"/>
      <c r="J586" s="22"/>
      <c r="K586" s="22"/>
      <c r="L586" s="22"/>
      <c r="M586" s="22"/>
      <c r="N586" s="2"/>
      <c r="O586" s="2"/>
      <c r="P586" s="2"/>
      <c r="Q586" s="22"/>
      <c r="R586" s="2"/>
      <c r="S586" s="22"/>
      <c r="T586" s="2"/>
      <c r="U586" s="22"/>
      <c r="V586" s="22"/>
      <c r="W586" s="22"/>
      <c r="X586" s="2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25">
      <c r="A587" s="2"/>
      <c r="B587" s="22"/>
      <c r="C587" s="2"/>
      <c r="D587" s="2"/>
      <c r="E587" s="2"/>
      <c r="F587" s="2"/>
      <c r="G587" s="2"/>
      <c r="H587" s="2"/>
      <c r="I587" s="22"/>
      <c r="J587" s="22"/>
      <c r="K587" s="22"/>
      <c r="L587" s="22"/>
      <c r="M587" s="22"/>
      <c r="N587" s="2"/>
      <c r="O587" s="2"/>
      <c r="P587" s="2"/>
      <c r="Q587" s="22"/>
      <c r="R587" s="2"/>
      <c r="S587" s="22"/>
      <c r="T587" s="2"/>
      <c r="U587" s="22"/>
      <c r="V587" s="22"/>
      <c r="W587" s="22"/>
      <c r="X587" s="2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25">
      <c r="A588" s="2"/>
      <c r="B588" s="22"/>
      <c r="C588" s="2"/>
      <c r="D588" s="2"/>
      <c r="E588" s="2"/>
      <c r="F588" s="2"/>
      <c r="G588" s="2"/>
      <c r="H588" s="2"/>
      <c r="I588" s="22"/>
      <c r="J588" s="22"/>
      <c r="K588" s="22"/>
      <c r="L588" s="22"/>
      <c r="M588" s="22"/>
      <c r="N588" s="2"/>
      <c r="O588" s="2"/>
      <c r="P588" s="2"/>
      <c r="Q588" s="22"/>
      <c r="R588" s="2"/>
      <c r="S588" s="22"/>
      <c r="T588" s="2"/>
      <c r="U588" s="22"/>
      <c r="V588" s="22"/>
      <c r="W588" s="22"/>
      <c r="X588" s="2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25">
      <c r="A589" s="2"/>
      <c r="B589" s="22"/>
      <c r="C589" s="2"/>
      <c r="D589" s="2"/>
      <c r="E589" s="2"/>
      <c r="F589" s="2"/>
      <c r="G589" s="2"/>
      <c r="H589" s="2"/>
      <c r="I589" s="22"/>
      <c r="J589" s="22"/>
      <c r="K589" s="22"/>
      <c r="L589" s="22"/>
      <c r="M589" s="22"/>
      <c r="N589" s="2"/>
      <c r="O589" s="2"/>
      <c r="P589" s="2"/>
      <c r="Q589" s="22"/>
      <c r="R589" s="2"/>
      <c r="S589" s="22"/>
      <c r="T589" s="2"/>
      <c r="U589" s="22"/>
      <c r="V589" s="22"/>
      <c r="W589" s="22"/>
      <c r="X589" s="2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25">
      <c r="A590" s="2"/>
      <c r="B590" s="22"/>
      <c r="C590" s="2"/>
      <c r="D590" s="2"/>
      <c r="E590" s="2"/>
      <c r="F590" s="2"/>
      <c r="G590" s="2"/>
      <c r="H590" s="2"/>
      <c r="I590" s="22"/>
      <c r="J590" s="22"/>
      <c r="K590" s="22"/>
      <c r="L590" s="22"/>
      <c r="M590" s="22"/>
      <c r="N590" s="2"/>
      <c r="O590" s="2"/>
      <c r="P590" s="2"/>
      <c r="Q590" s="22"/>
      <c r="R590" s="2"/>
      <c r="S590" s="22"/>
      <c r="T590" s="2"/>
      <c r="U590" s="22"/>
      <c r="V590" s="22"/>
      <c r="W590" s="22"/>
      <c r="X590" s="2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25">
      <c r="A591" s="2"/>
      <c r="B591" s="22"/>
      <c r="C591" s="2"/>
      <c r="D591" s="2"/>
      <c r="E591" s="2"/>
      <c r="F591" s="2"/>
      <c r="G591" s="2"/>
      <c r="H591" s="2"/>
      <c r="I591" s="22"/>
      <c r="J591" s="22"/>
      <c r="K591" s="22"/>
      <c r="L591" s="22"/>
      <c r="M591" s="22"/>
      <c r="N591" s="2"/>
      <c r="O591" s="2"/>
      <c r="P591" s="2"/>
      <c r="Q591" s="22"/>
      <c r="R591" s="2"/>
      <c r="S591" s="22"/>
      <c r="T591" s="2"/>
      <c r="U591" s="22"/>
      <c r="V591" s="22"/>
      <c r="W591" s="22"/>
      <c r="X591" s="2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25">
      <c r="A592" s="2"/>
      <c r="B592" s="22"/>
      <c r="C592" s="2"/>
      <c r="D592" s="2"/>
      <c r="E592" s="2"/>
      <c r="F592" s="2"/>
      <c r="G592" s="2"/>
      <c r="H592" s="2"/>
      <c r="I592" s="22"/>
      <c r="J592" s="22"/>
      <c r="K592" s="22"/>
      <c r="L592" s="22"/>
      <c r="M592" s="22"/>
      <c r="N592" s="2"/>
      <c r="O592" s="2"/>
      <c r="P592" s="2"/>
      <c r="Q592" s="22"/>
      <c r="R592" s="2"/>
      <c r="S592" s="22"/>
      <c r="T592" s="2"/>
      <c r="U592" s="22"/>
      <c r="V592" s="22"/>
      <c r="W592" s="22"/>
      <c r="X592" s="2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25">
      <c r="A593" s="2"/>
      <c r="B593" s="22"/>
      <c r="C593" s="2"/>
      <c r="D593" s="2"/>
      <c r="E593" s="2"/>
      <c r="F593" s="2"/>
      <c r="G593" s="2"/>
      <c r="H593" s="2"/>
      <c r="I593" s="22"/>
      <c r="J593" s="22"/>
      <c r="K593" s="22"/>
      <c r="L593" s="22"/>
      <c r="M593" s="22"/>
      <c r="N593" s="2"/>
      <c r="O593" s="2"/>
      <c r="P593" s="2"/>
      <c r="Q593" s="22"/>
      <c r="R593" s="2"/>
      <c r="S593" s="22"/>
      <c r="T593" s="2"/>
      <c r="U593" s="22"/>
      <c r="V593" s="22"/>
      <c r="W593" s="22"/>
      <c r="X593" s="2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25">
      <c r="A594" s="2"/>
      <c r="B594" s="22"/>
      <c r="C594" s="2"/>
      <c r="D594" s="2"/>
      <c r="E594" s="2"/>
      <c r="F594" s="2"/>
      <c r="G594" s="2"/>
      <c r="H594" s="2"/>
      <c r="I594" s="22"/>
      <c r="J594" s="22"/>
      <c r="K594" s="22"/>
      <c r="L594" s="22"/>
      <c r="M594" s="22"/>
      <c r="N594" s="2"/>
      <c r="O594" s="2"/>
      <c r="P594" s="2"/>
      <c r="Q594" s="22"/>
      <c r="R594" s="2"/>
      <c r="S594" s="22"/>
      <c r="T594" s="2"/>
      <c r="U594" s="22"/>
      <c r="V594" s="22"/>
      <c r="W594" s="22"/>
      <c r="X594" s="2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25">
      <c r="A595" s="2"/>
      <c r="B595" s="22"/>
      <c r="C595" s="2"/>
      <c r="D595" s="2"/>
      <c r="E595" s="2"/>
      <c r="F595" s="2"/>
      <c r="G595" s="2"/>
      <c r="H595" s="2"/>
      <c r="I595" s="22"/>
      <c r="J595" s="22"/>
      <c r="K595" s="22"/>
      <c r="L595" s="22"/>
      <c r="M595" s="22"/>
      <c r="N595" s="2"/>
      <c r="O595" s="2"/>
      <c r="P595" s="2"/>
      <c r="Q595" s="22"/>
      <c r="R595" s="2"/>
      <c r="S595" s="22"/>
      <c r="T595" s="2"/>
      <c r="U595" s="22"/>
      <c r="V595" s="22"/>
      <c r="W595" s="22"/>
      <c r="X595" s="2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25">
      <c r="A596" s="2"/>
      <c r="B596" s="22"/>
      <c r="C596" s="2"/>
      <c r="D596" s="2"/>
      <c r="E596" s="2"/>
      <c r="F596" s="2"/>
      <c r="G596" s="2"/>
      <c r="H596" s="2"/>
      <c r="I596" s="22"/>
      <c r="J596" s="22"/>
      <c r="K596" s="22"/>
      <c r="L596" s="22"/>
      <c r="M596" s="22"/>
      <c r="N596" s="2"/>
      <c r="O596" s="2"/>
      <c r="P596" s="2"/>
      <c r="Q596" s="22"/>
      <c r="R596" s="2"/>
      <c r="S596" s="22"/>
      <c r="T596" s="2"/>
      <c r="U596" s="22"/>
      <c r="V596" s="22"/>
      <c r="W596" s="22"/>
      <c r="X596" s="2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25">
      <c r="A597" s="2"/>
      <c r="B597" s="22"/>
      <c r="C597" s="2"/>
      <c r="D597" s="2"/>
      <c r="E597" s="2"/>
      <c r="F597" s="2"/>
      <c r="G597" s="2"/>
      <c r="H597" s="2"/>
      <c r="I597" s="22"/>
      <c r="J597" s="22"/>
      <c r="K597" s="22"/>
      <c r="L597" s="22"/>
      <c r="M597" s="22"/>
      <c r="N597" s="2"/>
      <c r="O597" s="2"/>
      <c r="P597" s="2"/>
      <c r="Q597" s="22"/>
      <c r="R597" s="2"/>
      <c r="S597" s="22"/>
      <c r="T597" s="2"/>
      <c r="U597" s="22"/>
      <c r="V597" s="22"/>
      <c r="W597" s="22"/>
      <c r="X597" s="2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25">
      <c r="A598" s="2"/>
      <c r="B598" s="22"/>
      <c r="C598" s="2"/>
      <c r="D598" s="2"/>
      <c r="E598" s="2"/>
      <c r="F598" s="2"/>
      <c r="G598" s="2"/>
      <c r="H598" s="2"/>
      <c r="I598" s="22"/>
      <c r="J598" s="22"/>
      <c r="K598" s="22"/>
      <c r="L598" s="22"/>
      <c r="M598" s="22"/>
      <c r="N598" s="2"/>
      <c r="O598" s="2"/>
      <c r="P598" s="2"/>
      <c r="Q598" s="22"/>
      <c r="R598" s="2"/>
      <c r="S598" s="22"/>
      <c r="T598" s="2"/>
      <c r="U598" s="22"/>
      <c r="V598" s="22"/>
      <c r="W598" s="22"/>
      <c r="X598" s="2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25">
      <c r="A599" s="2"/>
      <c r="B599" s="22"/>
      <c r="C599" s="2"/>
      <c r="D599" s="2"/>
      <c r="E599" s="2"/>
      <c r="F599" s="2"/>
      <c r="G599" s="2"/>
      <c r="H599" s="2"/>
      <c r="I599" s="22"/>
      <c r="J599" s="22"/>
      <c r="K599" s="22"/>
      <c r="L599" s="22"/>
      <c r="M599" s="22"/>
      <c r="N599" s="2"/>
      <c r="O599" s="2"/>
      <c r="P599" s="2"/>
      <c r="Q599" s="22"/>
      <c r="R599" s="2"/>
      <c r="S599" s="22"/>
      <c r="T599" s="2"/>
      <c r="U599" s="22"/>
      <c r="V599" s="22"/>
      <c r="W599" s="22"/>
      <c r="X599" s="2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25">
      <c r="A600" s="2"/>
      <c r="B600" s="22"/>
      <c r="C600" s="2"/>
      <c r="D600" s="2"/>
      <c r="E600" s="2"/>
      <c r="F600" s="2"/>
      <c r="G600" s="2"/>
      <c r="H600" s="2"/>
      <c r="I600" s="22"/>
      <c r="J600" s="22"/>
      <c r="K600" s="22"/>
      <c r="L600" s="22"/>
      <c r="M600" s="22"/>
      <c r="N600" s="2"/>
      <c r="O600" s="2"/>
      <c r="P600" s="2"/>
      <c r="Q600" s="22"/>
      <c r="R600" s="2"/>
      <c r="S600" s="22"/>
      <c r="T600" s="2"/>
      <c r="U600" s="22"/>
      <c r="V600" s="22"/>
      <c r="W600" s="22"/>
      <c r="X600" s="2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25">
      <c r="A601" s="2"/>
      <c r="B601" s="22"/>
      <c r="C601" s="2"/>
      <c r="D601" s="2"/>
      <c r="E601" s="2"/>
      <c r="F601" s="2"/>
      <c r="G601" s="2"/>
      <c r="H601" s="2"/>
      <c r="I601" s="22"/>
      <c r="J601" s="22"/>
      <c r="K601" s="22"/>
      <c r="L601" s="22"/>
      <c r="M601" s="22"/>
      <c r="N601" s="2"/>
      <c r="O601" s="2"/>
      <c r="P601" s="2"/>
      <c r="Q601" s="22"/>
      <c r="R601" s="2"/>
      <c r="S601" s="22"/>
      <c r="T601" s="2"/>
      <c r="U601" s="22"/>
      <c r="V601" s="22"/>
      <c r="W601" s="22"/>
      <c r="X601" s="2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25">
      <c r="A602" s="2"/>
      <c r="B602" s="22"/>
      <c r="C602" s="2"/>
      <c r="D602" s="2"/>
      <c r="E602" s="2"/>
      <c r="F602" s="2"/>
      <c r="G602" s="2"/>
      <c r="H602" s="2"/>
      <c r="I602" s="22"/>
      <c r="J602" s="22"/>
      <c r="K602" s="22"/>
      <c r="L602" s="22"/>
      <c r="M602" s="22"/>
      <c r="N602" s="2"/>
      <c r="O602" s="2"/>
      <c r="P602" s="2"/>
      <c r="Q602" s="22"/>
      <c r="R602" s="2"/>
      <c r="S602" s="22"/>
      <c r="T602" s="2"/>
      <c r="U602" s="22"/>
      <c r="V602" s="22"/>
      <c r="W602" s="22"/>
      <c r="X602" s="2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25">
      <c r="A603" s="2"/>
      <c r="B603" s="22"/>
      <c r="C603" s="2"/>
      <c r="D603" s="2"/>
      <c r="E603" s="2"/>
      <c r="F603" s="2"/>
      <c r="G603" s="2"/>
      <c r="H603" s="2"/>
      <c r="I603" s="22"/>
      <c r="J603" s="22"/>
      <c r="K603" s="22"/>
      <c r="L603" s="22"/>
      <c r="M603" s="22"/>
      <c r="N603" s="2"/>
      <c r="O603" s="2"/>
      <c r="P603" s="2"/>
      <c r="Q603" s="22"/>
      <c r="R603" s="2"/>
      <c r="S603" s="22"/>
      <c r="T603" s="2"/>
      <c r="U603" s="22"/>
      <c r="V603" s="22"/>
      <c r="W603" s="22"/>
      <c r="X603" s="2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25">
      <c r="A604" s="2"/>
      <c r="B604" s="22"/>
      <c r="C604" s="2"/>
      <c r="D604" s="2"/>
      <c r="E604" s="2"/>
      <c r="F604" s="2"/>
      <c r="G604" s="2"/>
      <c r="H604" s="2"/>
      <c r="I604" s="22"/>
      <c r="J604" s="22"/>
      <c r="K604" s="22"/>
      <c r="L604" s="22"/>
      <c r="M604" s="22"/>
      <c r="N604" s="2"/>
      <c r="O604" s="2"/>
      <c r="P604" s="2"/>
      <c r="Q604" s="22"/>
      <c r="R604" s="2"/>
      <c r="S604" s="22"/>
      <c r="T604" s="2"/>
      <c r="U604" s="22"/>
      <c r="V604" s="22"/>
      <c r="W604" s="22"/>
      <c r="X604" s="2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25">
      <c r="A605" s="2"/>
      <c r="B605" s="22"/>
      <c r="C605" s="2"/>
      <c r="D605" s="2"/>
      <c r="E605" s="2"/>
      <c r="F605" s="2"/>
      <c r="G605" s="2"/>
      <c r="H605" s="2"/>
      <c r="I605" s="22"/>
      <c r="J605" s="22"/>
      <c r="K605" s="22"/>
      <c r="L605" s="22"/>
      <c r="M605" s="22"/>
      <c r="N605" s="2"/>
      <c r="O605" s="2"/>
      <c r="P605" s="2"/>
      <c r="Q605" s="22"/>
      <c r="R605" s="2"/>
      <c r="S605" s="22"/>
      <c r="T605" s="2"/>
      <c r="U605" s="22"/>
      <c r="V605" s="22"/>
      <c r="W605" s="22"/>
      <c r="X605" s="2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25">
      <c r="A606" s="2"/>
      <c r="B606" s="22"/>
      <c r="C606" s="2"/>
      <c r="D606" s="2"/>
      <c r="E606" s="2"/>
      <c r="F606" s="2"/>
      <c r="G606" s="2"/>
      <c r="H606" s="2"/>
      <c r="I606" s="22"/>
      <c r="J606" s="22"/>
      <c r="K606" s="22"/>
      <c r="L606" s="22"/>
      <c r="M606" s="22"/>
      <c r="N606" s="2"/>
      <c r="O606" s="2"/>
      <c r="P606" s="2"/>
      <c r="Q606" s="22"/>
      <c r="R606" s="2"/>
      <c r="S606" s="22"/>
      <c r="T606" s="2"/>
      <c r="U606" s="22"/>
      <c r="V606" s="22"/>
      <c r="W606" s="22"/>
      <c r="X606" s="2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25">
      <c r="A607" s="2"/>
      <c r="B607" s="22"/>
      <c r="C607" s="2"/>
      <c r="D607" s="2"/>
      <c r="E607" s="2"/>
      <c r="F607" s="2"/>
      <c r="G607" s="2"/>
      <c r="H607" s="2"/>
      <c r="I607" s="22"/>
      <c r="J607" s="22"/>
      <c r="K607" s="22"/>
      <c r="L607" s="22"/>
      <c r="M607" s="22"/>
      <c r="N607" s="2"/>
      <c r="O607" s="2"/>
      <c r="P607" s="2"/>
      <c r="Q607" s="22"/>
      <c r="R607" s="2"/>
      <c r="S607" s="22"/>
      <c r="T607" s="2"/>
      <c r="U607" s="22"/>
      <c r="V607" s="22"/>
      <c r="W607" s="22"/>
      <c r="X607" s="2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25">
      <c r="A608" s="2"/>
      <c r="B608" s="22"/>
      <c r="C608" s="2"/>
      <c r="D608" s="2"/>
      <c r="E608" s="2"/>
      <c r="F608" s="2"/>
      <c r="G608" s="2"/>
      <c r="H608" s="2"/>
      <c r="I608" s="22"/>
      <c r="J608" s="22"/>
      <c r="K608" s="22"/>
      <c r="L608" s="22"/>
      <c r="M608" s="22"/>
      <c r="N608" s="2"/>
      <c r="O608" s="2"/>
      <c r="P608" s="2"/>
      <c r="Q608" s="22"/>
      <c r="R608" s="2"/>
      <c r="S608" s="22"/>
      <c r="T608" s="2"/>
      <c r="U608" s="22"/>
      <c r="V608" s="22"/>
      <c r="W608" s="22"/>
      <c r="X608" s="2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25">
      <c r="A609" s="2"/>
      <c r="B609" s="22"/>
      <c r="C609" s="2"/>
      <c r="D609" s="2"/>
      <c r="E609" s="2"/>
      <c r="F609" s="2"/>
      <c r="G609" s="2"/>
      <c r="H609" s="2"/>
      <c r="I609" s="22"/>
      <c r="J609" s="22"/>
      <c r="K609" s="22"/>
      <c r="L609" s="22"/>
      <c r="M609" s="22"/>
      <c r="N609" s="2"/>
      <c r="O609" s="2"/>
      <c r="P609" s="2"/>
      <c r="Q609" s="22"/>
      <c r="R609" s="2"/>
      <c r="S609" s="22"/>
      <c r="T609" s="2"/>
      <c r="U609" s="22"/>
      <c r="V609" s="22"/>
      <c r="W609" s="22"/>
      <c r="X609" s="2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25">
      <c r="A610" s="2"/>
      <c r="B610" s="22"/>
      <c r="C610" s="2"/>
      <c r="D610" s="2"/>
      <c r="E610" s="2"/>
      <c r="F610" s="2"/>
      <c r="G610" s="2"/>
      <c r="H610" s="2"/>
      <c r="I610" s="22"/>
      <c r="J610" s="22"/>
      <c r="K610" s="22"/>
      <c r="L610" s="22"/>
      <c r="M610" s="22"/>
      <c r="N610" s="2"/>
      <c r="O610" s="2"/>
      <c r="P610" s="2"/>
      <c r="Q610" s="22"/>
      <c r="R610" s="2"/>
      <c r="S610" s="22"/>
      <c r="T610" s="2"/>
      <c r="U610" s="22"/>
      <c r="V610" s="22"/>
      <c r="W610" s="22"/>
      <c r="X610" s="2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25">
      <c r="A611" s="2"/>
      <c r="B611" s="22"/>
      <c r="C611" s="2"/>
      <c r="D611" s="2"/>
      <c r="E611" s="2"/>
      <c r="F611" s="2"/>
      <c r="G611" s="2"/>
      <c r="H611" s="2"/>
      <c r="I611" s="22"/>
      <c r="J611" s="22"/>
      <c r="K611" s="22"/>
      <c r="L611" s="22"/>
      <c r="M611" s="22"/>
      <c r="N611" s="2"/>
      <c r="O611" s="2"/>
      <c r="P611" s="2"/>
      <c r="Q611" s="22"/>
      <c r="R611" s="2"/>
      <c r="S611" s="22"/>
      <c r="T611" s="2"/>
      <c r="U611" s="22"/>
      <c r="V611" s="22"/>
      <c r="W611" s="22"/>
      <c r="X611" s="2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25">
      <c r="A612" s="2"/>
      <c r="B612" s="22"/>
      <c r="C612" s="2"/>
      <c r="D612" s="2"/>
      <c r="E612" s="2"/>
      <c r="F612" s="2"/>
      <c r="G612" s="2"/>
      <c r="H612" s="2"/>
      <c r="I612" s="22"/>
      <c r="J612" s="22"/>
      <c r="K612" s="22"/>
      <c r="L612" s="22"/>
      <c r="M612" s="22"/>
      <c r="N612" s="2"/>
      <c r="O612" s="2"/>
      <c r="P612" s="2"/>
      <c r="Q612" s="22"/>
      <c r="R612" s="2"/>
      <c r="S612" s="22"/>
      <c r="T612" s="2"/>
      <c r="U612" s="22"/>
      <c r="V612" s="22"/>
      <c r="W612" s="22"/>
      <c r="X612" s="2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25">
      <c r="A613" s="2"/>
      <c r="B613" s="22"/>
      <c r="C613" s="2"/>
      <c r="D613" s="2"/>
      <c r="E613" s="2"/>
      <c r="F613" s="2"/>
      <c r="G613" s="2"/>
      <c r="H613" s="2"/>
      <c r="I613" s="22"/>
      <c r="J613" s="22"/>
      <c r="K613" s="22"/>
      <c r="L613" s="22"/>
      <c r="M613" s="22"/>
      <c r="N613" s="2"/>
      <c r="O613" s="2"/>
      <c r="P613" s="2"/>
      <c r="Q613" s="22"/>
      <c r="R613" s="2"/>
      <c r="S613" s="22"/>
      <c r="T613" s="2"/>
      <c r="U613" s="22"/>
      <c r="V613" s="22"/>
      <c r="W613" s="22"/>
      <c r="X613" s="2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25">
      <c r="A614" s="2"/>
      <c r="B614" s="22"/>
      <c r="C614" s="2"/>
      <c r="D614" s="2"/>
      <c r="E614" s="2"/>
      <c r="F614" s="2"/>
      <c r="G614" s="2"/>
      <c r="H614" s="2"/>
      <c r="I614" s="22"/>
      <c r="J614" s="22"/>
      <c r="K614" s="22"/>
      <c r="L614" s="22"/>
      <c r="M614" s="22"/>
      <c r="N614" s="2"/>
      <c r="O614" s="2"/>
      <c r="P614" s="2"/>
      <c r="Q614" s="22"/>
      <c r="R614" s="2"/>
      <c r="S614" s="22"/>
      <c r="T614" s="2"/>
      <c r="U614" s="22"/>
      <c r="V614" s="22"/>
      <c r="W614" s="22"/>
      <c r="X614" s="2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25">
      <c r="A615" s="2"/>
      <c r="B615" s="22"/>
      <c r="C615" s="2"/>
      <c r="D615" s="2"/>
      <c r="E615" s="2"/>
      <c r="F615" s="2"/>
      <c r="G615" s="2"/>
      <c r="H615" s="2"/>
      <c r="I615" s="22"/>
      <c r="J615" s="22"/>
      <c r="K615" s="22"/>
      <c r="L615" s="22"/>
      <c r="M615" s="22"/>
      <c r="N615" s="2"/>
      <c r="O615" s="2"/>
      <c r="P615" s="2"/>
      <c r="Q615" s="22"/>
      <c r="R615" s="2"/>
      <c r="S615" s="22"/>
      <c r="T615" s="2"/>
      <c r="U615" s="22"/>
      <c r="V615" s="22"/>
      <c r="W615" s="22"/>
      <c r="X615" s="2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25">
      <c r="A616" s="2"/>
      <c r="B616" s="22"/>
      <c r="C616" s="2"/>
      <c r="D616" s="2"/>
      <c r="E616" s="2"/>
      <c r="F616" s="2"/>
      <c r="G616" s="2"/>
      <c r="H616" s="2"/>
      <c r="I616" s="22"/>
      <c r="J616" s="22"/>
      <c r="K616" s="22"/>
      <c r="L616" s="22"/>
      <c r="M616" s="22"/>
      <c r="N616" s="2"/>
      <c r="O616" s="2"/>
      <c r="P616" s="2"/>
      <c r="Q616" s="22"/>
      <c r="R616" s="2"/>
      <c r="S616" s="22"/>
      <c r="T616" s="2"/>
      <c r="U616" s="22"/>
      <c r="V616" s="22"/>
      <c r="W616" s="22"/>
      <c r="X616" s="2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25">
      <c r="A617" s="2"/>
      <c r="B617" s="22"/>
      <c r="C617" s="2"/>
      <c r="D617" s="2"/>
      <c r="E617" s="2"/>
      <c r="F617" s="2"/>
      <c r="G617" s="2"/>
      <c r="H617" s="2"/>
      <c r="I617" s="22"/>
      <c r="J617" s="22"/>
      <c r="K617" s="22"/>
      <c r="L617" s="22"/>
      <c r="M617" s="22"/>
      <c r="N617" s="2"/>
      <c r="O617" s="2"/>
      <c r="P617" s="2"/>
      <c r="Q617" s="22"/>
      <c r="R617" s="2"/>
      <c r="S617" s="22"/>
      <c r="T617" s="2"/>
      <c r="U617" s="22"/>
      <c r="V617" s="22"/>
      <c r="W617" s="22"/>
      <c r="X617" s="2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25">
      <c r="A618" s="2"/>
      <c r="B618" s="22"/>
      <c r="C618" s="2"/>
      <c r="D618" s="2"/>
      <c r="E618" s="2"/>
      <c r="F618" s="2"/>
      <c r="G618" s="2"/>
      <c r="H618" s="2"/>
      <c r="I618" s="22"/>
      <c r="J618" s="22"/>
      <c r="K618" s="22"/>
      <c r="L618" s="22"/>
      <c r="M618" s="22"/>
      <c r="N618" s="2"/>
      <c r="O618" s="2"/>
      <c r="P618" s="2"/>
      <c r="Q618" s="22"/>
      <c r="R618" s="2"/>
      <c r="S618" s="22"/>
      <c r="T618" s="2"/>
      <c r="U618" s="22"/>
      <c r="V618" s="22"/>
      <c r="W618" s="22"/>
      <c r="X618" s="2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25">
      <c r="A619" s="2"/>
      <c r="B619" s="22"/>
      <c r="C619" s="2"/>
      <c r="D619" s="2"/>
      <c r="E619" s="2"/>
      <c r="F619" s="2"/>
      <c r="G619" s="2"/>
      <c r="H619" s="2"/>
      <c r="I619" s="22"/>
      <c r="J619" s="22"/>
      <c r="K619" s="22"/>
      <c r="L619" s="22"/>
      <c r="M619" s="22"/>
      <c r="N619" s="2"/>
      <c r="O619" s="2"/>
      <c r="P619" s="2"/>
      <c r="Q619" s="22"/>
      <c r="R619" s="2"/>
      <c r="S619" s="22"/>
      <c r="T619" s="2"/>
      <c r="U619" s="22"/>
      <c r="V619" s="22"/>
      <c r="W619" s="22"/>
      <c r="X619" s="2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25">
      <c r="A620" s="2"/>
      <c r="B620" s="22"/>
      <c r="C620" s="2"/>
      <c r="D620" s="2"/>
      <c r="E620" s="2"/>
      <c r="F620" s="2"/>
      <c r="G620" s="2"/>
      <c r="H620" s="2"/>
      <c r="I620" s="22"/>
      <c r="J620" s="22"/>
      <c r="K620" s="22"/>
      <c r="L620" s="22"/>
      <c r="M620" s="22"/>
      <c r="N620" s="2"/>
      <c r="O620" s="2"/>
      <c r="P620" s="2"/>
      <c r="Q620" s="22"/>
      <c r="R620" s="2"/>
      <c r="S620" s="22"/>
      <c r="T620" s="2"/>
      <c r="U620" s="22"/>
      <c r="V620" s="22"/>
      <c r="W620" s="22"/>
      <c r="X620" s="2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25">
      <c r="A621" s="2"/>
      <c r="B621" s="22"/>
      <c r="C621" s="2"/>
      <c r="D621" s="2"/>
      <c r="E621" s="2"/>
      <c r="F621" s="2"/>
      <c r="G621" s="2"/>
      <c r="H621" s="2"/>
      <c r="I621" s="22"/>
      <c r="J621" s="22"/>
      <c r="K621" s="22"/>
      <c r="L621" s="22"/>
      <c r="M621" s="22"/>
      <c r="N621" s="2"/>
      <c r="O621" s="2"/>
      <c r="P621" s="2"/>
      <c r="Q621" s="22"/>
      <c r="R621" s="2"/>
      <c r="S621" s="22"/>
      <c r="T621" s="2"/>
      <c r="U621" s="22"/>
      <c r="V621" s="22"/>
      <c r="W621" s="22"/>
      <c r="X621" s="2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25">
      <c r="A622" s="2"/>
      <c r="B622" s="22"/>
      <c r="C622" s="2"/>
      <c r="D622" s="2"/>
      <c r="E622" s="2"/>
      <c r="F622" s="2"/>
      <c r="G622" s="2"/>
      <c r="H622" s="2"/>
      <c r="I622" s="22"/>
      <c r="J622" s="22"/>
      <c r="K622" s="22"/>
      <c r="L622" s="22"/>
      <c r="M622" s="22"/>
      <c r="N622" s="2"/>
      <c r="O622" s="2"/>
      <c r="P622" s="2"/>
      <c r="Q622" s="22"/>
      <c r="R622" s="2"/>
      <c r="S622" s="22"/>
      <c r="T622" s="2"/>
      <c r="U622" s="22"/>
      <c r="V622" s="22"/>
      <c r="W622" s="22"/>
      <c r="X622" s="2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25">
      <c r="A623" s="2"/>
      <c r="B623" s="22"/>
      <c r="C623" s="2"/>
      <c r="D623" s="2"/>
      <c r="E623" s="2"/>
      <c r="F623" s="2"/>
      <c r="G623" s="2"/>
      <c r="H623" s="2"/>
      <c r="I623" s="22"/>
      <c r="J623" s="22"/>
      <c r="K623" s="22"/>
      <c r="L623" s="22"/>
      <c r="M623" s="22"/>
      <c r="N623" s="2"/>
      <c r="O623" s="2"/>
      <c r="P623" s="2"/>
      <c r="Q623" s="22"/>
      <c r="R623" s="2"/>
      <c r="S623" s="22"/>
      <c r="T623" s="2"/>
      <c r="U623" s="22"/>
      <c r="V623" s="22"/>
      <c r="W623" s="22"/>
      <c r="X623" s="2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25">
      <c r="A624" s="2"/>
      <c r="B624" s="22"/>
      <c r="C624" s="2"/>
      <c r="D624" s="2"/>
      <c r="E624" s="2"/>
      <c r="F624" s="2"/>
      <c r="G624" s="2"/>
      <c r="H624" s="2"/>
      <c r="I624" s="22"/>
      <c r="J624" s="22"/>
      <c r="K624" s="22"/>
      <c r="L624" s="22"/>
      <c r="M624" s="22"/>
      <c r="N624" s="2"/>
      <c r="O624" s="2"/>
      <c r="P624" s="2"/>
      <c r="Q624" s="22"/>
      <c r="R624" s="2"/>
      <c r="S624" s="22"/>
      <c r="T624" s="2"/>
      <c r="U624" s="22"/>
      <c r="V624" s="22"/>
      <c r="W624" s="22"/>
      <c r="X624" s="2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25">
      <c r="A625" s="2"/>
      <c r="B625" s="22"/>
      <c r="C625" s="2"/>
      <c r="D625" s="2"/>
      <c r="E625" s="2"/>
      <c r="F625" s="2"/>
      <c r="G625" s="2"/>
      <c r="H625" s="2"/>
      <c r="I625" s="22"/>
      <c r="J625" s="22"/>
      <c r="K625" s="22"/>
      <c r="L625" s="22"/>
      <c r="M625" s="22"/>
      <c r="N625" s="2"/>
      <c r="O625" s="2"/>
      <c r="P625" s="2"/>
      <c r="Q625" s="22"/>
      <c r="R625" s="2"/>
      <c r="S625" s="22"/>
      <c r="T625" s="2"/>
      <c r="U625" s="22"/>
      <c r="V625" s="22"/>
      <c r="W625" s="22"/>
      <c r="X625" s="2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25">
      <c r="A626" s="2"/>
      <c r="B626" s="22"/>
      <c r="C626" s="2"/>
      <c r="D626" s="2"/>
      <c r="E626" s="2"/>
      <c r="F626" s="2"/>
      <c r="G626" s="2"/>
      <c r="H626" s="2"/>
      <c r="I626" s="22"/>
      <c r="J626" s="22"/>
      <c r="K626" s="22"/>
      <c r="L626" s="22"/>
      <c r="M626" s="22"/>
      <c r="N626" s="2"/>
      <c r="O626" s="2"/>
      <c r="P626" s="2"/>
      <c r="Q626" s="22"/>
      <c r="R626" s="2"/>
      <c r="S626" s="22"/>
      <c r="T626" s="2"/>
      <c r="U626" s="22"/>
      <c r="V626" s="22"/>
      <c r="W626" s="22"/>
      <c r="X626" s="2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25">
      <c r="A627" s="2"/>
      <c r="B627" s="22"/>
      <c r="C627" s="2"/>
      <c r="D627" s="2"/>
      <c r="E627" s="2"/>
      <c r="F627" s="2"/>
      <c r="G627" s="2"/>
      <c r="H627" s="2"/>
      <c r="I627" s="22"/>
      <c r="J627" s="22"/>
      <c r="K627" s="22"/>
      <c r="L627" s="22"/>
      <c r="M627" s="22"/>
      <c r="N627" s="2"/>
      <c r="O627" s="2"/>
      <c r="P627" s="2"/>
      <c r="Q627" s="22"/>
      <c r="R627" s="2"/>
      <c r="S627" s="22"/>
      <c r="T627" s="2"/>
      <c r="U627" s="22"/>
      <c r="V627" s="22"/>
      <c r="W627" s="22"/>
      <c r="X627" s="2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25">
      <c r="A628" s="2"/>
      <c r="B628" s="22"/>
      <c r="C628" s="2"/>
      <c r="D628" s="2"/>
      <c r="E628" s="2"/>
      <c r="F628" s="2"/>
      <c r="G628" s="2"/>
      <c r="H628" s="2"/>
      <c r="I628" s="22"/>
      <c r="J628" s="22"/>
      <c r="K628" s="22"/>
      <c r="L628" s="22"/>
      <c r="M628" s="22"/>
      <c r="N628" s="2"/>
      <c r="O628" s="2"/>
      <c r="P628" s="2"/>
      <c r="Q628" s="22"/>
      <c r="R628" s="2"/>
      <c r="S628" s="22"/>
      <c r="T628" s="2"/>
      <c r="U628" s="22"/>
      <c r="V628" s="22"/>
      <c r="W628" s="22"/>
      <c r="X628" s="2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25">
      <c r="A629" s="2"/>
      <c r="B629" s="22"/>
      <c r="C629" s="2"/>
      <c r="D629" s="2"/>
      <c r="E629" s="2"/>
      <c r="F629" s="2"/>
      <c r="G629" s="2"/>
      <c r="H629" s="2"/>
      <c r="I629" s="22"/>
      <c r="J629" s="22"/>
      <c r="K629" s="22"/>
      <c r="L629" s="22"/>
      <c r="M629" s="22"/>
      <c r="N629" s="2"/>
      <c r="O629" s="2"/>
      <c r="P629" s="2"/>
      <c r="Q629" s="22"/>
      <c r="R629" s="2"/>
      <c r="S629" s="22"/>
      <c r="T629" s="2"/>
      <c r="U629" s="22"/>
      <c r="V629" s="22"/>
      <c r="W629" s="22"/>
      <c r="X629" s="2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25">
      <c r="A630" s="2"/>
      <c r="B630" s="22"/>
      <c r="C630" s="2"/>
      <c r="D630" s="2"/>
      <c r="E630" s="2"/>
      <c r="F630" s="2"/>
      <c r="G630" s="2"/>
      <c r="H630" s="2"/>
      <c r="I630" s="22"/>
      <c r="J630" s="22"/>
      <c r="K630" s="22"/>
      <c r="L630" s="22"/>
      <c r="M630" s="22"/>
      <c r="N630" s="2"/>
      <c r="O630" s="2"/>
      <c r="P630" s="2"/>
      <c r="Q630" s="22"/>
      <c r="R630" s="2"/>
      <c r="S630" s="22"/>
      <c r="T630" s="2"/>
      <c r="U630" s="22"/>
      <c r="V630" s="22"/>
      <c r="W630" s="22"/>
      <c r="X630" s="2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25">
      <c r="A631" s="2"/>
      <c r="B631" s="22"/>
      <c r="C631" s="2"/>
      <c r="D631" s="2"/>
      <c r="E631" s="2"/>
      <c r="F631" s="2"/>
      <c r="G631" s="2"/>
      <c r="H631" s="2"/>
      <c r="I631" s="22"/>
      <c r="J631" s="22"/>
      <c r="K631" s="22"/>
      <c r="L631" s="22"/>
      <c r="M631" s="22"/>
      <c r="N631" s="2"/>
      <c r="O631" s="2"/>
      <c r="P631" s="2"/>
      <c r="Q631" s="22"/>
      <c r="R631" s="2"/>
      <c r="S631" s="22"/>
      <c r="T631" s="2"/>
      <c r="U631" s="22"/>
      <c r="V631" s="22"/>
      <c r="W631" s="22"/>
      <c r="X631" s="2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25">
      <c r="A632" s="2"/>
      <c r="B632" s="22"/>
      <c r="C632" s="2"/>
      <c r="D632" s="2"/>
      <c r="E632" s="2"/>
      <c r="F632" s="2"/>
      <c r="G632" s="2"/>
      <c r="H632" s="2"/>
      <c r="I632" s="22"/>
      <c r="J632" s="22"/>
      <c r="K632" s="22"/>
      <c r="L632" s="22"/>
      <c r="M632" s="22"/>
      <c r="N632" s="2"/>
      <c r="O632" s="2"/>
      <c r="P632" s="2"/>
      <c r="Q632" s="22"/>
      <c r="R632" s="2"/>
      <c r="S632" s="22"/>
      <c r="T632" s="2"/>
      <c r="U632" s="22"/>
      <c r="V632" s="22"/>
      <c r="W632" s="22"/>
      <c r="X632" s="2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25">
      <c r="A633" s="2"/>
      <c r="B633" s="22"/>
      <c r="C633" s="2"/>
      <c r="D633" s="2"/>
      <c r="E633" s="2"/>
      <c r="F633" s="2"/>
      <c r="G633" s="2"/>
      <c r="H633" s="2"/>
      <c r="I633" s="22"/>
      <c r="J633" s="22"/>
      <c r="K633" s="22"/>
      <c r="L633" s="22"/>
      <c r="M633" s="22"/>
      <c r="N633" s="2"/>
      <c r="O633" s="2"/>
      <c r="P633" s="2"/>
      <c r="Q633" s="22"/>
      <c r="R633" s="2"/>
      <c r="S633" s="22"/>
      <c r="T633" s="2"/>
      <c r="U633" s="22"/>
      <c r="V633" s="22"/>
      <c r="W633" s="22"/>
      <c r="X633" s="2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25">
      <c r="A634" s="2"/>
      <c r="B634" s="22"/>
      <c r="C634" s="2"/>
      <c r="D634" s="2"/>
      <c r="E634" s="2"/>
      <c r="F634" s="2"/>
      <c r="G634" s="2"/>
      <c r="H634" s="2"/>
      <c r="I634" s="22"/>
      <c r="J634" s="22"/>
      <c r="K634" s="22"/>
      <c r="L634" s="22"/>
      <c r="M634" s="22"/>
      <c r="N634" s="2"/>
      <c r="O634" s="2"/>
      <c r="P634" s="2"/>
      <c r="Q634" s="22"/>
      <c r="R634" s="2"/>
      <c r="S634" s="22"/>
      <c r="T634" s="2"/>
      <c r="U634" s="22"/>
      <c r="V634" s="22"/>
      <c r="W634" s="22"/>
      <c r="X634" s="2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25">
      <c r="A635" s="2"/>
      <c r="B635" s="22"/>
      <c r="C635" s="2"/>
      <c r="D635" s="2"/>
      <c r="E635" s="2"/>
      <c r="F635" s="2"/>
      <c r="G635" s="2"/>
      <c r="H635" s="2"/>
      <c r="I635" s="22"/>
      <c r="J635" s="22"/>
      <c r="K635" s="22"/>
      <c r="L635" s="22"/>
      <c r="M635" s="22"/>
      <c r="N635" s="2"/>
      <c r="O635" s="2"/>
      <c r="P635" s="2"/>
      <c r="Q635" s="22"/>
      <c r="R635" s="2"/>
      <c r="S635" s="22"/>
      <c r="T635" s="2"/>
      <c r="U635" s="22"/>
      <c r="V635" s="22"/>
      <c r="W635" s="22"/>
      <c r="X635" s="2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25">
      <c r="A636" s="2"/>
      <c r="B636" s="22"/>
      <c r="C636" s="2"/>
      <c r="D636" s="2"/>
      <c r="E636" s="2"/>
      <c r="F636" s="2"/>
      <c r="G636" s="2"/>
      <c r="H636" s="2"/>
      <c r="I636" s="22"/>
      <c r="J636" s="22"/>
      <c r="K636" s="22"/>
      <c r="L636" s="22"/>
      <c r="M636" s="22"/>
      <c r="N636" s="2"/>
      <c r="O636" s="2"/>
      <c r="P636" s="2"/>
      <c r="Q636" s="22"/>
      <c r="R636" s="2"/>
      <c r="S636" s="22"/>
      <c r="T636" s="2"/>
      <c r="U636" s="22"/>
      <c r="V636" s="22"/>
      <c r="W636" s="22"/>
      <c r="X636" s="2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25">
      <c r="A637" s="2"/>
      <c r="B637" s="22"/>
      <c r="C637" s="2"/>
      <c r="D637" s="2"/>
      <c r="E637" s="2"/>
      <c r="F637" s="2"/>
      <c r="G637" s="2"/>
      <c r="H637" s="2"/>
      <c r="I637" s="22"/>
      <c r="J637" s="22"/>
      <c r="K637" s="22"/>
      <c r="L637" s="22"/>
      <c r="M637" s="22"/>
      <c r="N637" s="2"/>
      <c r="O637" s="2"/>
      <c r="P637" s="2"/>
      <c r="Q637" s="22"/>
      <c r="R637" s="2"/>
      <c r="S637" s="22"/>
      <c r="T637" s="2"/>
      <c r="U637" s="22"/>
      <c r="V637" s="22"/>
      <c r="W637" s="22"/>
      <c r="X637" s="2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25">
      <c r="A638" s="2"/>
      <c r="B638" s="22"/>
      <c r="C638" s="2"/>
      <c r="D638" s="2"/>
      <c r="E638" s="2"/>
      <c r="F638" s="2"/>
      <c r="G638" s="2"/>
      <c r="H638" s="2"/>
      <c r="I638" s="22"/>
      <c r="J638" s="22"/>
      <c r="K638" s="22"/>
      <c r="L638" s="22"/>
      <c r="M638" s="22"/>
      <c r="N638" s="2"/>
      <c r="O638" s="2"/>
      <c r="P638" s="2"/>
      <c r="Q638" s="22"/>
      <c r="R638" s="2"/>
      <c r="S638" s="22"/>
      <c r="T638" s="2"/>
      <c r="U638" s="22"/>
      <c r="V638" s="22"/>
      <c r="W638" s="22"/>
      <c r="X638" s="2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25">
      <c r="A639" s="2"/>
      <c r="B639" s="22"/>
      <c r="C639" s="2"/>
      <c r="D639" s="2"/>
      <c r="E639" s="2"/>
      <c r="F639" s="2"/>
      <c r="G639" s="2"/>
      <c r="H639" s="2"/>
      <c r="I639" s="22"/>
      <c r="J639" s="22"/>
      <c r="K639" s="22"/>
      <c r="L639" s="22"/>
      <c r="M639" s="22"/>
      <c r="N639" s="2"/>
      <c r="O639" s="2"/>
      <c r="P639" s="2"/>
      <c r="Q639" s="22"/>
      <c r="R639" s="2"/>
      <c r="S639" s="22"/>
      <c r="T639" s="2"/>
      <c r="U639" s="22"/>
      <c r="V639" s="22"/>
      <c r="W639" s="22"/>
      <c r="X639" s="2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25">
      <c r="A640" s="2"/>
      <c r="B640" s="22"/>
      <c r="C640" s="2"/>
      <c r="D640" s="2"/>
      <c r="E640" s="2"/>
      <c r="F640" s="2"/>
      <c r="G640" s="2"/>
      <c r="H640" s="2"/>
      <c r="I640" s="22"/>
      <c r="J640" s="22"/>
      <c r="K640" s="22"/>
      <c r="L640" s="22"/>
      <c r="M640" s="22"/>
      <c r="N640" s="2"/>
      <c r="O640" s="2"/>
      <c r="P640" s="2"/>
      <c r="Q640" s="22"/>
      <c r="R640" s="2"/>
      <c r="S640" s="22"/>
      <c r="T640" s="2"/>
      <c r="U640" s="22"/>
      <c r="V640" s="22"/>
      <c r="W640" s="22"/>
      <c r="X640" s="2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25">
      <c r="A641" s="2"/>
      <c r="B641" s="22"/>
      <c r="C641" s="2"/>
      <c r="D641" s="2"/>
      <c r="E641" s="2"/>
      <c r="F641" s="2"/>
      <c r="G641" s="2"/>
      <c r="H641" s="2"/>
      <c r="I641" s="22"/>
      <c r="J641" s="22"/>
      <c r="K641" s="22"/>
      <c r="L641" s="22"/>
      <c r="M641" s="22"/>
      <c r="N641" s="2"/>
      <c r="O641" s="2"/>
      <c r="P641" s="2"/>
      <c r="Q641" s="22"/>
      <c r="R641" s="2"/>
      <c r="S641" s="22"/>
      <c r="T641" s="2"/>
      <c r="U641" s="22"/>
      <c r="V641" s="22"/>
      <c r="W641" s="22"/>
      <c r="X641" s="2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25">
      <c r="A642" s="2"/>
      <c r="B642" s="22"/>
      <c r="C642" s="2"/>
      <c r="D642" s="2"/>
      <c r="E642" s="2"/>
      <c r="F642" s="2"/>
      <c r="G642" s="2"/>
      <c r="H642" s="2"/>
      <c r="I642" s="22"/>
      <c r="J642" s="22"/>
      <c r="K642" s="22"/>
      <c r="L642" s="22"/>
      <c r="M642" s="22"/>
      <c r="N642" s="2"/>
      <c r="O642" s="2"/>
      <c r="P642" s="2"/>
      <c r="Q642" s="22"/>
      <c r="R642" s="2"/>
      <c r="S642" s="22"/>
      <c r="T642" s="2"/>
      <c r="U642" s="22"/>
      <c r="V642" s="22"/>
      <c r="W642" s="22"/>
      <c r="X642" s="2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25">
      <c r="A643" s="2"/>
      <c r="B643" s="22"/>
      <c r="C643" s="2"/>
      <c r="D643" s="2"/>
      <c r="E643" s="2"/>
      <c r="F643" s="2"/>
      <c r="G643" s="2"/>
      <c r="H643" s="2"/>
      <c r="I643" s="22"/>
      <c r="J643" s="22"/>
      <c r="K643" s="22"/>
      <c r="L643" s="22"/>
      <c r="M643" s="22"/>
      <c r="N643" s="2"/>
      <c r="O643" s="2"/>
      <c r="P643" s="2"/>
      <c r="Q643" s="22"/>
      <c r="R643" s="2"/>
      <c r="S643" s="22"/>
      <c r="T643" s="2"/>
      <c r="U643" s="22"/>
      <c r="V643" s="22"/>
      <c r="W643" s="22"/>
      <c r="X643" s="2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25">
      <c r="A644" s="2"/>
      <c r="B644" s="22"/>
      <c r="C644" s="2"/>
      <c r="D644" s="2"/>
      <c r="E644" s="2"/>
      <c r="F644" s="2"/>
      <c r="G644" s="2"/>
      <c r="H644" s="2"/>
      <c r="I644" s="22"/>
      <c r="J644" s="22"/>
      <c r="K644" s="22"/>
      <c r="L644" s="22"/>
      <c r="M644" s="22"/>
      <c r="N644" s="2"/>
      <c r="O644" s="2"/>
      <c r="P644" s="2"/>
      <c r="Q644" s="22"/>
      <c r="R644" s="2"/>
      <c r="S644" s="22"/>
      <c r="T644" s="2"/>
      <c r="U644" s="22"/>
      <c r="V644" s="22"/>
      <c r="W644" s="22"/>
      <c r="X644" s="2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25">
      <c r="A645" s="2"/>
      <c r="B645" s="22"/>
      <c r="C645" s="2"/>
      <c r="D645" s="2"/>
      <c r="E645" s="2"/>
      <c r="F645" s="2"/>
      <c r="G645" s="2"/>
      <c r="H645" s="2"/>
      <c r="I645" s="22"/>
      <c r="J645" s="22"/>
      <c r="K645" s="22"/>
      <c r="L645" s="22"/>
      <c r="M645" s="22"/>
      <c r="N645" s="2"/>
      <c r="O645" s="2"/>
      <c r="P645" s="2"/>
      <c r="Q645" s="22"/>
      <c r="R645" s="2"/>
      <c r="S645" s="22"/>
      <c r="T645" s="2"/>
      <c r="U645" s="22"/>
      <c r="V645" s="22"/>
      <c r="W645" s="22"/>
      <c r="X645" s="2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25">
      <c r="A646" s="2"/>
      <c r="B646" s="22"/>
      <c r="C646" s="2"/>
      <c r="D646" s="2"/>
      <c r="E646" s="2"/>
      <c r="F646" s="2"/>
      <c r="G646" s="2"/>
      <c r="H646" s="2"/>
      <c r="I646" s="22"/>
      <c r="J646" s="22"/>
      <c r="K646" s="22"/>
      <c r="L646" s="22"/>
      <c r="M646" s="22"/>
      <c r="N646" s="2"/>
      <c r="O646" s="2"/>
      <c r="P646" s="2"/>
      <c r="Q646" s="22"/>
      <c r="R646" s="2"/>
      <c r="S646" s="22"/>
      <c r="T646" s="2"/>
      <c r="U646" s="22"/>
      <c r="V646" s="22"/>
      <c r="W646" s="22"/>
      <c r="X646" s="2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25">
      <c r="A647" s="2"/>
      <c r="B647" s="22"/>
      <c r="C647" s="2"/>
      <c r="D647" s="2"/>
      <c r="E647" s="2"/>
      <c r="F647" s="2"/>
      <c r="G647" s="2"/>
      <c r="H647" s="2"/>
      <c r="I647" s="22"/>
      <c r="J647" s="22"/>
      <c r="K647" s="22"/>
      <c r="L647" s="22"/>
      <c r="M647" s="22"/>
      <c r="N647" s="2"/>
      <c r="O647" s="2"/>
      <c r="P647" s="2"/>
      <c r="Q647" s="22"/>
      <c r="R647" s="2"/>
      <c r="S647" s="22"/>
      <c r="T647" s="2"/>
      <c r="U647" s="22"/>
      <c r="V647" s="22"/>
      <c r="W647" s="22"/>
      <c r="X647" s="2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25">
      <c r="A648" s="2"/>
      <c r="B648" s="22"/>
      <c r="C648" s="2"/>
      <c r="D648" s="2"/>
      <c r="E648" s="2"/>
      <c r="F648" s="2"/>
      <c r="G648" s="2"/>
      <c r="H648" s="2"/>
      <c r="I648" s="22"/>
      <c r="J648" s="22"/>
      <c r="K648" s="22"/>
      <c r="L648" s="22"/>
      <c r="M648" s="22"/>
      <c r="N648" s="2"/>
      <c r="O648" s="2"/>
      <c r="P648" s="2"/>
      <c r="Q648" s="22"/>
      <c r="R648" s="2"/>
      <c r="S648" s="22"/>
      <c r="T648" s="2"/>
      <c r="U648" s="22"/>
      <c r="V648" s="22"/>
      <c r="W648" s="22"/>
      <c r="X648" s="2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25">
      <c r="A649" s="2"/>
      <c r="B649" s="22"/>
      <c r="C649" s="2"/>
      <c r="D649" s="2"/>
      <c r="E649" s="2"/>
      <c r="F649" s="2"/>
      <c r="G649" s="2"/>
      <c r="H649" s="2"/>
      <c r="I649" s="22"/>
      <c r="J649" s="22"/>
      <c r="K649" s="22"/>
      <c r="L649" s="22"/>
      <c r="M649" s="22"/>
      <c r="N649" s="2"/>
      <c r="O649" s="2"/>
      <c r="P649" s="2"/>
      <c r="Q649" s="22"/>
      <c r="R649" s="2"/>
      <c r="S649" s="22"/>
      <c r="T649" s="2"/>
      <c r="U649" s="22"/>
      <c r="V649" s="22"/>
      <c r="W649" s="22"/>
      <c r="X649" s="2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25">
      <c r="A650" s="2"/>
      <c r="B650" s="22"/>
      <c r="C650" s="2"/>
      <c r="D650" s="2"/>
      <c r="E650" s="2"/>
      <c r="F650" s="2"/>
      <c r="G650" s="2"/>
      <c r="H650" s="2"/>
      <c r="I650" s="22"/>
      <c r="J650" s="22"/>
      <c r="K650" s="22"/>
      <c r="L650" s="22"/>
      <c r="M650" s="22"/>
      <c r="N650" s="2"/>
      <c r="O650" s="2"/>
      <c r="P650" s="2"/>
      <c r="Q650" s="22"/>
      <c r="R650" s="2"/>
      <c r="S650" s="22"/>
      <c r="T650" s="2"/>
      <c r="U650" s="22"/>
      <c r="V650" s="22"/>
      <c r="W650" s="22"/>
      <c r="X650" s="2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25">
      <c r="A651" s="2"/>
      <c r="B651" s="22"/>
      <c r="C651" s="2"/>
      <c r="D651" s="2"/>
      <c r="E651" s="2"/>
      <c r="F651" s="2"/>
      <c r="G651" s="2"/>
      <c r="H651" s="2"/>
      <c r="I651" s="22"/>
      <c r="J651" s="22"/>
      <c r="K651" s="22"/>
      <c r="L651" s="22"/>
      <c r="M651" s="22"/>
      <c r="N651" s="2"/>
      <c r="O651" s="2"/>
      <c r="P651" s="2"/>
      <c r="Q651" s="22"/>
      <c r="R651" s="2"/>
      <c r="S651" s="22"/>
      <c r="T651" s="2"/>
      <c r="U651" s="22"/>
      <c r="V651" s="22"/>
      <c r="W651" s="22"/>
      <c r="X651" s="2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25">
      <c r="A652" s="2"/>
      <c r="B652" s="22"/>
      <c r="C652" s="2"/>
      <c r="D652" s="2"/>
      <c r="E652" s="2"/>
      <c r="F652" s="2"/>
      <c r="G652" s="2"/>
      <c r="H652" s="2"/>
      <c r="I652" s="22"/>
      <c r="J652" s="22"/>
      <c r="K652" s="22"/>
      <c r="L652" s="22"/>
      <c r="M652" s="22"/>
      <c r="N652" s="2"/>
      <c r="O652" s="2"/>
      <c r="P652" s="2"/>
      <c r="Q652" s="22"/>
      <c r="R652" s="2"/>
      <c r="S652" s="22"/>
      <c r="T652" s="2"/>
      <c r="U652" s="22"/>
      <c r="V652" s="22"/>
      <c r="W652" s="22"/>
      <c r="X652" s="2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25">
      <c r="A653" s="2"/>
      <c r="B653" s="22"/>
      <c r="C653" s="2"/>
      <c r="D653" s="2"/>
      <c r="E653" s="2"/>
      <c r="F653" s="2"/>
      <c r="G653" s="2"/>
      <c r="H653" s="2"/>
      <c r="I653" s="22"/>
      <c r="J653" s="22"/>
      <c r="K653" s="22"/>
      <c r="L653" s="22"/>
      <c r="M653" s="22"/>
      <c r="N653" s="2"/>
      <c r="O653" s="2"/>
      <c r="P653" s="2"/>
      <c r="Q653" s="22"/>
      <c r="R653" s="2"/>
      <c r="S653" s="22"/>
      <c r="T653" s="2"/>
      <c r="U653" s="22"/>
      <c r="V653" s="22"/>
      <c r="W653" s="22"/>
      <c r="X653" s="2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25">
      <c r="A654" s="2"/>
      <c r="B654" s="22"/>
      <c r="C654" s="2"/>
      <c r="D654" s="2"/>
      <c r="E654" s="2"/>
      <c r="F654" s="2"/>
      <c r="G654" s="2"/>
      <c r="H654" s="2"/>
      <c r="I654" s="22"/>
      <c r="J654" s="22"/>
      <c r="K654" s="22"/>
      <c r="L654" s="22"/>
      <c r="M654" s="22"/>
      <c r="N654" s="2"/>
      <c r="O654" s="2"/>
      <c r="P654" s="2"/>
      <c r="Q654" s="22"/>
      <c r="R654" s="2"/>
      <c r="S654" s="22"/>
      <c r="T654" s="2"/>
      <c r="U654" s="22"/>
      <c r="V654" s="22"/>
      <c r="W654" s="22"/>
      <c r="X654" s="2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25">
      <c r="A655" s="2"/>
      <c r="B655" s="22"/>
      <c r="C655" s="2"/>
      <c r="D655" s="2"/>
      <c r="E655" s="2"/>
      <c r="F655" s="2"/>
      <c r="G655" s="2"/>
      <c r="H655" s="2"/>
      <c r="I655" s="22"/>
      <c r="J655" s="22"/>
      <c r="K655" s="22"/>
      <c r="L655" s="22"/>
      <c r="M655" s="22"/>
      <c r="N655" s="2"/>
      <c r="O655" s="2"/>
      <c r="P655" s="2"/>
      <c r="Q655" s="22"/>
      <c r="R655" s="2"/>
      <c r="S655" s="22"/>
      <c r="T655" s="2"/>
      <c r="U655" s="22"/>
      <c r="V655" s="22"/>
      <c r="W655" s="22"/>
      <c r="X655" s="2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25">
      <c r="A656" s="2"/>
      <c r="B656" s="22"/>
      <c r="C656" s="2"/>
      <c r="D656" s="2"/>
      <c r="E656" s="2"/>
      <c r="F656" s="2"/>
      <c r="G656" s="2"/>
      <c r="H656" s="2"/>
      <c r="I656" s="22"/>
      <c r="J656" s="22"/>
      <c r="K656" s="22"/>
      <c r="L656" s="22"/>
      <c r="M656" s="22"/>
      <c r="N656" s="2"/>
      <c r="O656" s="2"/>
      <c r="P656" s="2"/>
      <c r="Q656" s="22"/>
      <c r="R656" s="2"/>
      <c r="S656" s="22"/>
      <c r="T656" s="2"/>
      <c r="U656" s="22"/>
      <c r="V656" s="22"/>
      <c r="W656" s="22"/>
      <c r="X656" s="2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25">
      <c r="A657" s="2"/>
      <c r="B657" s="22"/>
      <c r="C657" s="2"/>
      <c r="D657" s="2"/>
      <c r="E657" s="2"/>
      <c r="F657" s="2"/>
      <c r="G657" s="2"/>
      <c r="H657" s="2"/>
      <c r="I657" s="22"/>
      <c r="J657" s="22"/>
      <c r="K657" s="22"/>
      <c r="L657" s="22"/>
      <c r="M657" s="22"/>
      <c r="N657" s="2"/>
      <c r="O657" s="2"/>
      <c r="P657" s="2"/>
      <c r="Q657" s="22"/>
      <c r="R657" s="2"/>
      <c r="S657" s="22"/>
      <c r="T657" s="2"/>
      <c r="U657" s="22"/>
      <c r="V657" s="22"/>
      <c r="W657" s="22"/>
      <c r="X657" s="2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25">
      <c r="A658" s="2"/>
      <c r="B658" s="22"/>
      <c r="C658" s="2"/>
      <c r="D658" s="2"/>
      <c r="E658" s="2"/>
      <c r="F658" s="2"/>
      <c r="G658" s="2"/>
      <c r="H658" s="2"/>
      <c r="I658" s="22"/>
      <c r="J658" s="22"/>
      <c r="K658" s="22"/>
      <c r="L658" s="22"/>
      <c r="M658" s="22"/>
      <c r="N658" s="2"/>
      <c r="O658" s="2"/>
      <c r="P658" s="2"/>
      <c r="Q658" s="22"/>
      <c r="R658" s="2"/>
      <c r="S658" s="22"/>
      <c r="T658" s="2"/>
      <c r="U658" s="22"/>
      <c r="V658" s="22"/>
      <c r="W658" s="22"/>
      <c r="X658" s="2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25">
      <c r="A659" s="2"/>
      <c r="B659" s="22"/>
      <c r="C659" s="2"/>
      <c r="D659" s="2"/>
      <c r="E659" s="2"/>
      <c r="F659" s="2"/>
      <c r="G659" s="2"/>
      <c r="H659" s="2"/>
      <c r="I659" s="22"/>
      <c r="J659" s="22"/>
      <c r="K659" s="22"/>
      <c r="L659" s="22"/>
      <c r="M659" s="22"/>
      <c r="N659" s="2"/>
      <c r="O659" s="2"/>
      <c r="P659" s="2"/>
      <c r="Q659" s="22"/>
      <c r="R659" s="2"/>
      <c r="S659" s="22"/>
      <c r="T659" s="2"/>
      <c r="U659" s="22"/>
      <c r="V659" s="22"/>
      <c r="W659" s="22"/>
      <c r="X659" s="2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25">
      <c r="A660" s="2"/>
      <c r="B660" s="22"/>
      <c r="C660" s="2"/>
      <c r="D660" s="2"/>
      <c r="E660" s="2"/>
      <c r="F660" s="2"/>
      <c r="G660" s="2"/>
      <c r="H660" s="2"/>
      <c r="I660" s="22"/>
      <c r="J660" s="22"/>
      <c r="K660" s="22"/>
      <c r="L660" s="22"/>
      <c r="M660" s="22"/>
      <c r="N660" s="2"/>
      <c r="O660" s="2"/>
      <c r="P660" s="2"/>
      <c r="Q660" s="22"/>
      <c r="R660" s="2"/>
      <c r="S660" s="22"/>
      <c r="T660" s="2"/>
      <c r="U660" s="22"/>
      <c r="V660" s="22"/>
      <c r="W660" s="22"/>
      <c r="X660" s="2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25">
      <c r="A661" s="2"/>
      <c r="B661" s="22"/>
      <c r="C661" s="2"/>
      <c r="D661" s="2"/>
      <c r="E661" s="2"/>
      <c r="F661" s="2"/>
      <c r="G661" s="2"/>
      <c r="H661" s="2"/>
      <c r="I661" s="22"/>
      <c r="J661" s="22"/>
      <c r="K661" s="22"/>
      <c r="L661" s="22"/>
      <c r="M661" s="22"/>
      <c r="N661" s="2"/>
      <c r="O661" s="2"/>
      <c r="P661" s="2"/>
      <c r="Q661" s="22"/>
      <c r="R661" s="2"/>
      <c r="S661" s="22"/>
      <c r="T661" s="2"/>
      <c r="U661" s="22"/>
      <c r="V661" s="22"/>
      <c r="W661" s="22"/>
      <c r="X661" s="2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25">
      <c r="A662" s="2"/>
      <c r="B662" s="22"/>
      <c r="C662" s="2"/>
      <c r="D662" s="2"/>
      <c r="E662" s="2"/>
      <c r="F662" s="2"/>
      <c r="G662" s="2"/>
      <c r="H662" s="2"/>
      <c r="I662" s="22"/>
      <c r="J662" s="22"/>
      <c r="K662" s="22"/>
      <c r="L662" s="22"/>
      <c r="M662" s="22"/>
      <c r="N662" s="2"/>
      <c r="O662" s="2"/>
      <c r="P662" s="2"/>
      <c r="Q662" s="22"/>
      <c r="R662" s="2"/>
      <c r="S662" s="22"/>
      <c r="T662" s="2"/>
      <c r="U662" s="22"/>
      <c r="V662" s="22"/>
      <c r="W662" s="22"/>
      <c r="X662" s="2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25">
      <c r="A663" s="2"/>
      <c r="B663" s="22"/>
      <c r="C663" s="2"/>
      <c r="D663" s="2"/>
      <c r="E663" s="2"/>
      <c r="F663" s="2"/>
      <c r="G663" s="2"/>
      <c r="H663" s="2"/>
      <c r="I663" s="22"/>
      <c r="J663" s="22"/>
      <c r="K663" s="22"/>
      <c r="L663" s="22"/>
      <c r="M663" s="22"/>
      <c r="N663" s="2"/>
      <c r="O663" s="2"/>
      <c r="P663" s="2"/>
      <c r="Q663" s="22"/>
      <c r="R663" s="2"/>
      <c r="S663" s="22"/>
      <c r="T663" s="2"/>
      <c r="U663" s="22"/>
      <c r="V663" s="22"/>
      <c r="W663" s="22"/>
      <c r="X663" s="2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25">
      <c r="A664" s="2"/>
      <c r="B664" s="22"/>
      <c r="C664" s="2"/>
      <c r="D664" s="2"/>
      <c r="E664" s="2"/>
      <c r="F664" s="2"/>
      <c r="G664" s="2"/>
      <c r="H664" s="2"/>
      <c r="I664" s="22"/>
      <c r="J664" s="22"/>
      <c r="K664" s="22"/>
      <c r="L664" s="22"/>
      <c r="M664" s="22"/>
      <c r="N664" s="2"/>
      <c r="O664" s="2"/>
      <c r="P664" s="2"/>
      <c r="Q664" s="22"/>
      <c r="R664" s="2"/>
      <c r="S664" s="22"/>
      <c r="T664" s="2"/>
      <c r="U664" s="22"/>
      <c r="V664" s="22"/>
      <c r="W664" s="22"/>
      <c r="X664" s="2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25">
      <c r="A665" s="2"/>
      <c r="B665" s="22"/>
      <c r="C665" s="2"/>
      <c r="D665" s="2"/>
      <c r="E665" s="2"/>
      <c r="F665" s="2"/>
      <c r="G665" s="2"/>
      <c r="H665" s="2"/>
      <c r="I665" s="22"/>
      <c r="J665" s="22"/>
      <c r="K665" s="22"/>
      <c r="L665" s="22"/>
      <c r="M665" s="22"/>
      <c r="N665" s="2"/>
      <c r="O665" s="2"/>
      <c r="P665" s="2"/>
      <c r="Q665" s="22"/>
      <c r="R665" s="2"/>
      <c r="S665" s="22"/>
      <c r="T665" s="2"/>
      <c r="U665" s="22"/>
      <c r="V665" s="22"/>
      <c r="W665" s="22"/>
      <c r="X665" s="2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25">
      <c r="A666" s="2"/>
      <c r="B666" s="22"/>
      <c r="C666" s="2"/>
      <c r="D666" s="2"/>
      <c r="E666" s="2"/>
      <c r="F666" s="2"/>
      <c r="G666" s="2"/>
      <c r="H666" s="2"/>
      <c r="I666" s="22"/>
      <c r="J666" s="22"/>
      <c r="K666" s="22"/>
      <c r="L666" s="22"/>
      <c r="M666" s="22"/>
      <c r="N666" s="2"/>
      <c r="O666" s="2"/>
      <c r="P666" s="2"/>
      <c r="Q666" s="22"/>
      <c r="R666" s="2"/>
      <c r="S666" s="22"/>
      <c r="T666" s="2"/>
      <c r="U666" s="22"/>
      <c r="V666" s="22"/>
      <c r="W666" s="22"/>
      <c r="X666" s="2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25">
      <c r="A667" s="2"/>
      <c r="B667" s="22"/>
      <c r="C667" s="2"/>
      <c r="D667" s="2"/>
      <c r="E667" s="2"/>
      <c r="F667" s="2"/>
      <c r="G667" s="2"/>
      <c r="H667" s="2"/>
      <c r="I667" s="22"/>
      <c r="J667" s="22"/>
      <c r="K667" s="22"/>
      <c r="L667" s="22"/>
      <c r="M667" s="22"/>
      <c r="N667" s="2"/>
      <c r="O667" s="2"/>
      <c r="P667" s="2"/>
      <c r="Q667" s="22"/>
      <c r="R667" s="2"/>
      <c r="S667" s="22"/>
      <c r="T667" s="2"/>
      <c r="U667" s="22"/>
      <c r="V667" s="22"/>
      <c r="W667" s="22"/>
      <c r="X667" s="2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25">
      <c r="A668" s="2"/>
      <c r="B668" s="22"/>
      <c r="C668" s="2"/>
      <c r="D668" s="2"/>
      <c r="E668" s="2"/>
      <c r="F668" s="2"/>
      <c r="G668" s="2"/>
      <c r="H668" s="2"/>
      <c r="I668" s="22"/>
      <c r="J668" s="22"/>
      <c r="K668" s="22"/>
      <c r="L668" s="22"/>
      <c r="M668" s="22"/>
      <c r="N668" s="2"/>
      <c r="O668" s="2"/>
      <c r="P668" s="2"/>
      <c r="Q668" s="22"/>
      <c r="R668" s="2"/>
      <c r="S668" s="22"/>
      <c r="T668" s="2"/>
      <c r="U668" s="22"/>
      <c r="V668" s="22"/>
      <c r="W668" s="22"/>
      <c r="X668" s="2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25">
      <c r="A669" s="2"/>
      <c r="B669" s="22"/>
      <c r="C669" s="2"/>
      <c r="D669" s="2"/>
      <c r="E669" s="2"/>
      <c r="F669" s="2"/>
      <c r="G669" s="2"/>
      <c r="H669" s="2"/>
      <c r="I669" s="22"/>
      <c r="J669" s="22"/>
      <c r="K669" s="22"/>
      <c r="L669" s="22"/>
      <c r="M669" s="22"/>
      <c r="N669" s="2"/>
      <c r="O669" s="2"/>
      <c r="P669" s="2"/>
      <c r="Q669" s="22"/>
      <c r="R669" s="2"/>
      <c r="S669" s="22"/>
      <c r="T669" s="2"/>
      <c r="U669" s="22"/>
      <c r="V669" s="22"/>
      <c r="W669" s="22"/>
      <c r="X669" s="2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25">
      <c r="A670" s="2"/>
      <c r="B670" s="22"/>
      <c r="C670" s="2"/>
      <c r="D670" s="2"/>
      <c r="E670" s="2"/>
      <c r="F670" s="2"/>
      <c r="G670" s="2"/>
      <c r="H670" s="2"/>
      <c r="I670" s="22"/>
      <c r="J670" s="22"/>
      <c r="K670" s="22"/>
      <c r="L670" s="22"/>
      <c r="M670" s="22"/>
      <c r="N670" s="2"/>
      <c r="O670" s="2"/>
      <c r="P670" s="2"/>
      <c r="Q670" s="22"/>
      <c r="R670" s="2"/>
      <c r="S670" s="22"/>
      <c r="T670" s="2"/>
      <c r="U670" s="22"/>
      <c r="V670" s="22"/>
      <c r="W670" s="22"/>
      <c r="X670" s="2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25">
      <c r="A671" s="2"/>
      <c r="B671" s="22"/>
      <c r="C671" s="2"/>
      <c r="D671" s="2"/>
      <c r="E671" s="2"/>
      <c r="F671" s="2"/>
      <c r="G671" s="2"/>
      <c r="H671" s="2"/>
      <c r="I671" s="22"/>
      <c r="J671" s="22"/>
      <c r="K671" s="22"/>
      <c r="L671" s="22"/>
      <c r="M671" s="22"/>
      <c r="N671" s="2"/>
      <c r="O671" s="2"/>
      <c r="P671" s="2"/>
      <c r="Q671" s="22"/>
      <c r="R671" s="2"/>
      <c r="S671" s="22"/>
      <c r="T671" s="2"/>
      <c r="U671" s="22"/>
      <c r="V671" s="22"/>
      <c r="W671" s="22"/>
      <c r="X671" s="2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25">
      <c r="A672" s="2"/>
      <c r="B672" s="22"/>
      <c r="C672" s="2"/>
      <c r="D672" s="2"/>
      <c r="E672" s="2"/>
      <c r="F672" s="2"/>
      <c r="G672" s="2"/>
      <c r="H672" s="2"/>
      <c r="I672" s="22"/>
      <c r="J672" s="22"/>
      <c r="K672" s="22"/>
      <c r="L672" s="22"/>
      <c r="M672" s="22"/>
      <c r="N672" s="2"/>
      <c r="O672" s="2"/>
      <c r="P672" s="2"/>
      <c r="Q672" s="22"/>
      <c r="R672" s="2"/>
      <c r="S672" s="22"/>
      <c r="T672" s="2"/>
      <c r="U672" s="22"/>
      <c r="V672" s="22"/>
      <c r="W672" s="22"/>
      <c r="X672" s="2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25">
      <c r="A673" s="2"/>
      <c r="B673" s="22"/>
      <c r="C673" s="2"/>
      <c r="D673" s="2"/>
      <c r="E673" s="2"/>
      <c r="F673" s="2"/>
      <c r="G673" s="2"/>
      <c r="H673" s="2"/>
      <c r="I673" s="22"/>
      <c r="J673" s="22"/>
      <c r="K673" s="22"/>
      <c r="L673" s="22"/>
      <c r="M673" s="22"/>
      <c r="N673" s="2"/>
      <c r="O673" s="2"/>
      <c r="P673" s="2"/>
      <c r="Q673" s="22"/>
      <c r="R673" s="2"/>
      <c r="S673" s="22"/>
      <c r="T673" s="2"/>
      <c r="U673" s="22"/>
      <c r="V673" s="22"/>
      <c r="W673" s="22"/>
      <c r="X673" s="2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25">
      <c r="A674" s="2"/>
      <c r="B674" s="22"/>
      <c r="C674" s="2"/>
      <c r="D674" s="2"/>
      <c r="E674" s="2"/>
      <c r="F674" s="2"/>
      <c r="G674" s="2"/>
      <c r="H674" s="2"/>
      <c r="I674" s="22"/>
      <c r="J674" s="22"/>
      <c r="K674" s="22"/>
      <c r="L674" s="22"/>
      <c r="M674" s="22"/>
      <c r="N674" s="2"/>
      <c r="O674" s="2"/>
      <c r="P674" s="2"/>
      <c r="Q674" s="22"/>
      <c r="R674" s="2"/>
      <c r="S674" s="22"/>
      <c r="T674" s="2"/>
      <c r="U674" s="22"/>
      <c r="V674" s="22"/>
      <c r="W674" s="22"/>
      <c r="X674" s="2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25">
      <c r="A675" s="2"/>
      <c r="B675" s="22"/>
      <c r="C675" s="2"/>
      <c r="D675" s="2"/>
      <c r="E675" s="2"/>
      <c r="F675" s="2"/>
      <c r="G675" s="2"/>
      <c r="H675" s="2"/>
      <c r="I675" s="22"/>
      <c r="J675" s="22"/>
      <c r="K675" s="22"/>
      <c r="L675" s="22"/>
      <c r="M675" s="22"/>
      <c r="N675" s="2"/>
      <c r="O675" s="2"/>
      <c r="P675" s="2"/>
      <c r="Q675" s="22"/>
      <c r="R675" s="2"/>
      <c r="S675" s="22"/>
      <c r="T675" s="2"/>
      <c r="U675" s="22"/>
      <c r="V675" s="22"/>
      <c r="W675" s="22"/>
      <c r="X675" s="2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25">
      <c r="A676" s="2"/>
      <c r="B676" s="22"/>
      <c r="C676" s="2"/>
      <c r="D676" s="2"/>
      <c r="E676" s="2"/>
      <c r="F676" s="2"/>
      <c r="G676" s="2"/>
      <c r="H676" s="2"/>
      <c r="I676" s="22"/>
      <c r="J676" s="22"/>
      <c r="K676" s="22"/>
      <c r="L676" s="22"/>
      <c r="M676" s="22"/>
      <c r="N676" s="2"/>
      <c r="O676" s="2"/>
      <c r="P676" s="2"/>
      <c r="Q676" s="22"/>
      <c r="R676" s="2"/>
      <c r="S676" s="22"/>
      <c r="T676" s="2"/>
      <c r="U676" s="22"/>
      <c r="V676" s="22"/>
      <c r="W676" s="22"/>
      <c r="X676" s="2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25">
      <c r="A677" s="2"/>
      <c r="B677" s="22"/>
      <c r="C677" s="2"/>
      <c r="D677" s="2"/>
      <c r="E677" s="2"/>
      <c r="F677" s="2"/>
      <c r="G677" s="2"/>
      <c r="H677" s="2"/>
      <c r="I677" s="22"/>
      <c r="J677" s="22"/>
      <c r="K677" s="22"/>
      <c r="L677" s="22"/>
      <c r="M677" s="22"/>
      <c r="N677" s="2"/>
      <c r="O677" s="2"/>
      <c r="P677" s="2"/>
      <c r="Q677" s="22"/>
      <c r="R677" s="2"/>
      <c r="S677" s="22"/>
      <c r="T677" s="2"/>
      <c r="U677" s="22"/>
      <c r="V677" s="22"/>
      <c r="W677" s="22"/>
      <c r="X677" s="2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25">
      <c r="A678" s="2"/>
      <c r="B678" s="22"/>
      <c r="C678" s="2"/>
      <c r="D678" s="2"/>
      <c r="E678" s="2"/>
      <c r="F678" s="2"/>
      <c r="G678" s="2"/>
      <c r="H678" s="2"/>
      <c r="I678" s="22"/>
      <c r="J678" s="22"/>
      <c r="K678" s="22"/>
      <c r="L678" s="22"/>
      <c r="M678" s="22"/>
      <c r="N678" s="2"/>
      <c r="O678" s="2"/>
      <c r="P678" s="2"/>
      <c r="Q678" s="22"/>
      <c r="R678" s="2"/>
      <c r="S678" s="22"/>
      <c r="T678" s="2"/>
      <c r="U678" s="22"/>
      <c r="V678" s="22"/>
      <c r="W678" s="22"/>
      <c r="X678" s="2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25">
      <c r="A679" s="2"/>
      <c r="B679" s="22"/>
      <c r="C679" s="2"/>
      <c r="D679" s="2"/>
      <c r="E679" s="2"/>
      <c r="F679" s="2"/>
      <c r="G679" s="2"/>
      <c r="H679" s="2"/>
      <c r="I679" s="22"/>
      <c r="J679" s="22"/>
      <c r="K679" s="22"/>
      <c r="L679" s="22"/>
      <c r="M679" s="22"/>
      <c r="N679" s="2"/>
      <c r="O679" s="2"/>
      <c r="P679" s="2"/>
      <c r="Q679" s="22"/>
      <c r="R679" s="2"/>
      <c r="S679" s="22"/>
      <c r="T679" s="2"/>
      <c r="U679" s="22"/>
      <c r="V679" s="22"/>
      <c r="W679" s="22"/>
      <c r="X679" s="2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25">
      <c r="A680" s="2"/>
      <c r="B680" s="22"/>
      <c r="C680" s="2"/>
      <c r="D680" s="2"/>
      <c r="E680" s="2"/>
      <c r="F680" s="2"/>
      <c r="G680" s="2"/>
      <c r="H680" s="2"/>
      <c r="I680" s="22"/>
      <c r="J680" s="22"/>
      <c r="K680" s="22"/>
      <c r="L680" s="22"/>
      <c r="M680" s="22"/>
      <c r="N680" s="2"/>
      <c r="O680" s="2"/>
      <c r="P680" s="2"/>
      <c r="Q680" s="22"/>
      <c r="R680" s="2"/>
      <c r="S680" s="22"/>
      <c r="T680" s="2"/>
      <c r="U680" s="22"/>
      <c r="V680" s="22"/>
      <c r="W680" s="22"/>
      <c r="X680" s="2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25">
      <c r="A681" s="2"/>
      <c r="B681" s="22"/>
      <c r="C681" s="2"/>
      <c r="D681" s="2"/>
      <c r="E681" s="2"/>
      <c r="F681" s="2"/>
      <c r="G681" s="2"/>
      <c r="H681" s="2"/>
      <c r="I681" s="22"/>
      <c r="J681" s="22"/>
      <c r="K681" s="22"/>
      <c r="L681" s="22"/>
      <c r="M681" s="22"/>
      <c r="N681" s="2"/>
      <c r="O681" s="2"/>
      <c r="P681" s="2"/>
      <c r="Q681" s="22"/>
      <c r="R681" s="2"/>
      <c r="S681" s="22"/>
      <c r="T681" s="2"/>
      <c r="U681" s="22"/>
      <c r="V681" s="22"/>
      <c r="W681" s="22"/>
      <c r="X681" s="2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25">
      <c r="A682" s="2"/>
      <c r="B682" s="22"/>
      <c r="C682" s="2"/>
      <c r="D682" s="2"/>
      <c r="E682" s="2"/>
      <c r="F682" s="2"/>
      <c r="G682" s="2"/>
      <c r="H682" s="2"/>
      <c r="I682" s="22"/>
      <c r="J682" s="22"/>
      <c r="K682" s="22"/>
      <c r="L682" s="22"/>
      <c r="M682" s="22"/>
      <c r="N682" s="2"/>
      <c r="O682" s="2"/>
      <c r="P682" s="2"/>
      <c r="Q682" s="22"/>
      <c r="R682" s="2"/>
      <c r="S682" s="22"/>
      <c r="T682" s="2"/>
      <c r="U682" s="22"/>
      <c r="V682" s="22"/>
      <c r="W682" s="22"/>
      <c r="X682" s="2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25">
      <c r="A683" s="2"/>
      <c r="B683" s="22"/>
      <c r="C683" s="2"/>
      <c r="D683" s="2"/>
      <c r="E683" s="2"/>
      <c r="F683" s="2"/>
      <c r="G683" s="2"/>
      <c r="H683" s="2"/>
      <c r="I683" s="22"/>
      <c r="J683" s="22"/>
      <c r="K683" s="22"/>
      <c r="L683" s="22"/>
      <c r="M683" s="22"/>
      <c r="N683" s="2"/>
      <c r="O683" s="2"/>
      <c r="P683" s="2"/>
      <c r="Q683" s="22"/>
      <c r="R683" s="2"/>
      <c r="S683" s="22"/>
      <c r="T683" s="2"/>
      <c r="U683" s="22"/>
      <c r="V683" s="22"/>
      <c r="W683" s="22"/>
      <c r="X683" s="2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25">
      <c r="A684" s="2"/>
      <c r="B684" s="22"/>
      <c r="C684" s="2"/>
      <c r="D684" s="2"/>
      <c r="E684" s="2"/>
      <c r="F684" s="2"/>
      <c r="G684" s="2"/>
      <c r="H684" s="2"/>
      <c r="I684" s="22"/>
      <c r="J684" s="22"/>
      <c r="K684" s="22"/>
      <c r="L684" s="22"/>
      <c r="M684" s="22"/>
      <c r="N684" s="2"/>
      <c r="O684" s="2"/>
      <c r="P684" s="2"/>
      <c r="Q684" s="22"/>
      <c r="R684" s="2"/>
      <c r="S684" s="22"/>
      <c r="T684" s="2"/>
      <c r="U684" s="22"/>
      <c r="V684" s="22"/>
      <c r="W684" s="22"/>
      <c r="X684" s="2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25">
      <c r="A685" s="2"/>
      <c r="B685" s="22"/>
      <c r="C685" s="2"/>
      <c r="D685" s="2"/>
      <c r="E685" s="2"/>
      <c r="F685" s="2"/>
      <c r="G685" s="2"/>
      <c r="H685" s="2"/>
      <c r="I685" s="22"/>
      <c r="J685" s="22"/>
      <c r="K685" s="22"/>
      <c r="L685" s="22"/>
      <c r="M685" s="22"/>
      <c r="N685" s="2"/>
      <c r="O685" s="2"/>
      <c r="P685" s="2"/>
      <c r="Q685" s="22"/>
      <c r="R685" s="2"/>
      <c r="S685" s="22"/>
      <c r="T685" s="2"/>
      <c r="U685" s="22"/>
      <c r="V685" s="22"/>
      <c r="W685" s="22"/>
      <c r="X685" s="2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25">
      <c r="A686" s="2"/>
      <c r="B686" s="22"/>
      <c r="C686" s="2"/>
      <c r="D686" s="2"/>
      <c r="E686" s="2"/>
      <c r="F686" s="2"/>
      <c r="G686" s="2"/>
      <c r="H686" s="2"/>
      <c r="I686" s="22"/>
      <c r="J686" s="22"/>
      <c r="K686" s="22"/>
      <c r="L686" s="22"/>
      <c r="M686" s="22"/>
      <c r="N686" s="2"/>
      <c r="O686" s="2"/>
      <c r="P686" s="2"/>
      <c r="Q686" s="22"/>
      <c r="R686" s="2"/>
      <c r="S686" s="22"/>
      <c r="T686" s="2"/>
      <c r="U686" s="22"/>
      <c r="V686" s="22"/>
      <c r="W686" s="22"/>
      <c r="X686" s="2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25">
      <c r="A687" s="2"/>
      <c r="B687" s="22"/>
      <c r="C687" s="2"/>
      <c r="D687" s="2"/>
      <c r="E687" s="2"/>
      <c r="F687" s="2"/>
      <c r="G687" s="2"/>
      <c r="H687" s="2"/>
      <c r="I687" s="22"/>
      <c r="J687" s="22"/>
      <c r="K687" s="22"/>
      <c r="L687" s="22"/>
      <c r="M687" s="22"/>
      <c r="N687" s="2"/>
      <c r="O687" s="2"/>
      <c r="P687" s="2"/>
      <c r="Q687" s="22"/>
      <c r="R687" s="2"/>
      <c r="S687" s="22"/>
      <c r="T687" s="2"/>
      <c r="U687" s="22"/>
      <c r="V687" s="22"/>
      <c r="W687" s="22"/>
      <c r="X687" s="2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25">
      <c r="A688" s="2"/>
      <c r="B688" s="22"/>
      <c r="C688" s="2"/>
      <c r="D688" s="2"/>
      <c r="E688" s="2"/>
      <c r="F688" s="2"/>
      <c r="G688" s="2"/>
      <c r="H688" s="2"/>
      <c r="I688" s="22"/>
      <c r="J688" s="22"/>
      <c r="K688" s="22"/>
      <c r="L688" s="22"/>
      <c r="M688" s="22"/>
      <c r="N688" s="2"/>
      <c r="O688" s="2"/>
      <c r="P688" s="2"/>
      <c r="Q688" s="22"/>
      <c r="R688" s="2"/>
      <c r="S688" s="22"/>
      <c r="T688" s="2"/>
      <c r="U688" s="22"/>
      <c r="V688" s="22"/>
      <c r="W688" s="22"/>
      <c r="X688" s="2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25">
      <c r="A689" s="2"/>
      <c r="B689" s="22"/>
      <c r="C689" s="2"/>
      <c r="D689" s="2"/>
      <c r="E689" s="2"/>
      <c r="F689" s="2"/>
      <c r="G689" s="2"/>
      <c r="H689" s="2"/>
      <c r="I689" s="22"/>
      <c r="J689" s="22"/>
      <c r="K689" s="22"/>
      <c r="L689" s="22"/>
      <c r="M689" s="22"/>
      <c r="N689" s="2"/>
      <c r="O689" s="2"/>
      <c r="P689" s="2"/>
      <c r="Q689" s="22"/>
      <c r="R689" s="2"/>
      <c r="S689" s="22"/>
      <c r="T689" s="2"/>
      <c r="U689" s="22"/>
      <c r="V689" s="22"/>
      <c r="W689" s="22"/>
      <c r="X689" s="2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25">
      <c r="A690" s="2"/>
      <c r="B690" s="22"/>
      <c r="C690" s="2"/>
      <c r="D690" s="2"/>
      <c r="E690" s="2"/>
      <c r="F690" s="2"/>
      <c r="G690" s="2"/>
      <c r="H690" s="2"/>
      <c r="I690" s="22"/>
      <c r="J690" s="22"/>
      <c r="K690" s="22"/>
      <c r="L690" s="22"/>
      <c r="M690" s="22"/>
      <c r="N690" s="2"/>
      <c r="O690" s="2"/>
      <c r="P690" s="2"/>
      <c r="Q690" s="22"/>
      <c r="R690" s="2"/>
      <c r="S690" s="22"/>
      <c r="T690" s="2"/>
      <c r="U690" s="22"/>
      <c r="V690" s="22"/>
      <c r="W690" s="22"/>
      <c r="X690" s="2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25">
      <c r="A691" s="2"/>
      <c r="B691" s="22"/>
      <c r="C691" s="2"/>
      <c r="D691" s="2"/>
      <c r="E691" s="2"/>
      <c r="F691" s="2"/>
      <c r="G691" s="2"/>
      <c r="H691" s="2"/>
      <c r="I691" s="22"/>
      <c r="J691" s="22"/>
      <c r="K691" s="22"/>
      <c r="L691" s="22"/>
      <c r="M691" s="22"/>
      <c r="N691" s="2"/>
      <c r="O691" s="2"/>
      <c r="P691" s="2"/>
      <c r="Q691" s="22"/>
      <c r="R691" s="2"/>
      <c r="S691" s="22"/>
      <c r="T691" s="2"/>
      <c r="U691" s="22"/>
      <c r="V691" s="22"/>
      <c r="W691" s="22"/>
      <c r="X691" s="2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25">
      <c r="A692" s="2"/>
      <c r="B692" s="22"/>
      <c r="C692" s="2"/>
      <c r="D692" s="2"/>
      <c r="E692" s="2"/>
      <c r="F692" s="2"/>
      <c r="G692" s="2"/>
      <c r="H692" s="2"/>
      <c r="I692" s="22"/>
      <c r="J692" s="22"/>
      <c r="K692" s="22"/>
      <c r="L692" s="22"/>
      <c r="M692" s="22"/>
      <c r="N692" s="2"/>
      <c r="O692" s="2"/>
      <c r="P692" s="2"/>
      <c r="Q692" s="22"/>
      <c r="R692" s="2"/>
      <c r="S692" s="22"/>
      <c r="T692" s="2"/>
      <c r="U692" s="22"/>
      <c r="V692" s="22"/>
      <c r="W692" s="22"/>
      <c r="X692" s="2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25">
      <c r="A693" s="2"/>
      <c r="B693" s="22"/>
      <c r="C693" s="2"/>
      <c r="D693" s="2"/>
      <c r="E693" s="2"/>
      <c r="F693" s="2"/>
      <c r="G693" s="2"/>
      <c r="H693" s="2"/>
      <c r="I693" s="22"/>
      <c r="J693" s="22"/>
      <c r="K693" s="22"/>
      <c r="L693" s="22"/>
      <c r="M693" s="22"/>
      <c r="N693" s="2"/>
      <c r="O693" s="2"/>
      <c r="P693" s="2"/>
      <c r="Q693" s="22"/>
      <c r="R693" s="2"/>
      <c r="S693" s="22"/>
      <c r="T693" s="2"/>
      <c r="U693" s="22"/>
      <c r="V693" s="22"/>
      <c r="W693" s="22"/>
      <c r="X693" s="2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25">
      <c r="A694" s="2"/>
      <c r="B694" s="22"/>
      <c r="C694" s="2"/>
      <c r="D694" s="2"/>
      <c r="E694" s="2"/>
      <c r="F694" s="2"/>
      <c r="G694" s="2"/>
      <c r="H694" s="2"/>
      <c r="I694" s="22"/>
      <c r="J694" s="22"/>
      <c r="K694" s="22"/>
      <c r="L694" s="22"/>
      <c r="M694" s="22"/>
      <c r="N694" s="2"/>
      <c r="O694" s="2"/>
      <c r="P694" s="2"/>
      <c r="Q694" s="22"/>
      <c r="R694" s="2"/>
      <c r="S694" s="22"/>
      <c r="T694" s="2"/>
      <c r="U694" s="22"/>
      <c r="V694" s="22"/>
      <c r="W694" s="22"/>
      <c r="X694" s="2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25">
      <c r="A695" s="2"/>
      <c r="B695" s="22"/>
      <c r="C695" s="2"/>
      <c r="D695" s="2"/>
      <c r="E695" s="2"/>
      <c r="F695" s="2"/>
      <c r="G695" s="2"/>
      <c r="H695" s="2"/>
      <c r="I695" s="22"/>
      <c r="J695" s="22"/>
      <c r="K695" s="22"/>
      <c r="L695" s="22"/>
      <c r="M695" s="22"/>
      <c r="N695" s="2"/>
      <c r="O695" s="2"/>
      <c r="P695" s="2"/>
      <c r="Q695" s="22"/>
      <c r="R695" s="2"/>
      <c r="S695" s="22"/>
      <c r="T695" s="2"/>
      <c r="U695" s="22"/>
      <c r="V695" s="22"/>
      <c r="W695" s="22"/>
      <c r="X695" s="2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25">
      <c r="A696" s="2"/>
      <c r="B696" s="22"/>
      <c r="C696" s="2"/>
      <c r="D696" s="2"/>
      <c r="E696" s="2"/>
      <c r="F696" s="2"/>
      <c r="G696" s="2"/>
      <c r="H696" s="2"/>
      <c r="I696" s="22"/>
      <c r="J696" s="22"/>
      <c r="K696" s="22"/>
      <c r="L696" s="22"/>
      <c r="M696" s="22"/>
      <c r="N696" s="2"/>
      <c r="O696" s="2"/>
      <c r="P696" s="2"/>
      <c r="Q696" s="22"/>
      <c r="R696" s="2"/>
      <c r="S696" s="22"/>
      <c r="T696" s="2"/>
      <c r="U696" s="22"/>
      <c r="V696" s="22"/>
      <c r="W696" s="22"/>
      <c r="X696" s="2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25">
      <c r="A697" s="2"/>
      <c r="B697" s="22"/>
      <c r="C697" s="2"/>
      <c r="D697" s="2"/>
      <c r="E697" s="2"/>
      <c r="F697" s="2"/>
      <c r="G697" s="2"/>
      <c r="H697" s="2"/>
      <c r="I697" s="22"/>
      <c r="J697" s="22"/>
      <c r="K697" s="22"/>
      <c r="L697" s="22"/>
      <c r="M697" s="22"/>
      <c r="N697" s="2"/>
      <c r="O697" s="2"/>
      <c r="P697" s="2"/>
      <c r="Q697" s="22"/>
      <c r="R697" s="2"/>
      <c r="S697" s="22"/>
      <c r="T697" s="2"/>
      <c r="U697" s="22"/>
      <c r="V697" s="22"/>
      <c r="W697" s="22"/>
      <c r="X697" s="2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25">
      <c r="A698" s="2"/>
      <c r="B698" s="22"/>
      <c r="C698" s="2"/>
      <c r="D698" s="2"/>
      <c r="E698" s="2"/>
      <c r="F698" s="2"/>
      <c r="G698" s="2"/>
      <c r="H698" s="2"/>
      <c r="I698" s="22"/>
      <c r="J698" s="22"/>
      <c r="K698" s="22"/>
      <c r="L698" s="22"/>
      <c r="M698" s="22"/>
      <c r="N698" s="2"/>
      <c r="O698" s="2"/>
      <c r="P698" s="2"/>
      <c r="Q698" s="22"/>
      <c r="R698" s="2"/>
      <c r="S698" s="22"/>
      <c r="T698" s="2"/>
      <c r="U698" s="22"/>
      <c r="V698" s="22"/>
      <c r="W698" s="22"/>
      <c r="X698" s="2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25">
      <c r="A699" s="2"/>
      <c r="B699" s="22"/>
      <c r="C699" s="2"/>
      <c r="D699" s="2"/>
      <c r="E699" s="2"/>
      <c r="F699" s="2"/>
      <c r="G699" s="2"/>
      <c r="H699" s="2"/>
      <c r="I699" s="22"/>
      <c r="J699" s="22"/>
      <c r="K699" s="22"/>
      <c r="L699" s="22"/>
      <c r="M699" s="22"/>
      <c r="N699" s="2"/>
      <c r="O699" s="2"/>
      <c r="P699" s="2"/>
      <c r="Q699" s="22"/>
      <c r="R699" s="2"/>
      <c r="S699" s="22"/>
      <c r="T699" s="2"/>
      <c r="U699" s="22"/>
      <c r="V699" s="22"/>
      <c r="W699" s="22"/>
      <c r="X699" s="2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25">
      <c r="A700" s="2"/>
      <c r="B700" s="22"/>
      <c r="C700" s="2"/>
      <c r="D700" s="2"/>
      <c r="E700" s="2"/>
      <c r="F700" s="2"/>
      <c r="G700" s="2"/>
      <c r="H700" s="2"/>
      <c r="I700" s="22"/>
      <c r="J700" s="22"/>
      <c r="K700" s="22"/>
      <c r="L700" s="22"/>
      <c r="M700" s="22"/>
      <c r="N700" s="2"/>
      <c r="O700" s="2"/>
      <c r="P700" s="2"/>
      <c r="Q700" s="22"/>
      <c r="R700" s="2"/>
      <c r="S700" s="22"/>
      <c r="T700" s="2"/>
      <c r="U700" s="22"/>
      <c r="V700" s="22"/>
      <c r="W700" s="22"/>
      <c r="X700" s="2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25">
      <c r="A701" s="2"/>
      <c r="B701" s="22"/>
      <c r="C701" s="2"/>
      <c r="D701" s="2"/>
      <c r="E701" s="2"/>
      <c r="F701" s="2"/>
      <c r="G701" s="2"/>
      <c r="H701" s="2"/>
      <c r="I701" s="22"/>
      <c r="J701" s="22"/>
      <c r="K701" s="22"/>
      <c r="L701" s="22"/>
      <c r="M701" s="22"/>
      <c r="N701" s="2"/>
      <c r="O701" s="2"/>
      <c r="P701" s="2"/>
      <c r="Q701" s="22"/>
      <c r="R701" s="2"/>
      <c r="S701" s="22"/>
      <c r="T701" s="2"/>
      <c r="U701" s="22"/>
      <c r="V701" s="22"/>
      <c r="W701" s="22"/>
      <c r="X701" s="2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25">
      <c r="A702" s="2"/>
      <c r="B702" s="22"/>
      <c r="C702" s="2"/>
      <c r="D702" s="2"/>
      <c r="E702" s="2"/>
      <c r="F702" s="2"/>
      <c r="G702" s="2"/>
      <c r="H702" s="2"/>
      <c r="I702" s="22"/>
      <c r="J702" s="22"/>
      <c r="K702" s="22"/>
      <c r="L702" s="22"/>
      <c r="M702" s="22"/>
      <c r="N702" s="2"/>
      <c r="O702" s="2"/>
      <c r="P702" s="2"/>
      <c r="Q702" s="22"/>
      <c r="R702" s="2"/>
      <c r="S702" s="22"/>
      <c r="T702" s="2"/>
      <c r="U702" s="22"/>
      <c r="V702" s="22"/>
      <c r="W702" s="22"/>
      <c r="X702" s="2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25">
      <c r="A703" s="2"/>
      <c r="B703" s="22"/>
      <c r="C703" s="2"/>
      <c r="D703" s="2"/>
      <c r="E703" s="2"/>
      <c r="F703" s="2"/>
      <c r="G703" s="2"/>
      <c r="H703" s="2"/>
      <c r="I703" s="22"/>
      <c r="J703" s="22"/>
      <c r="K703" s="22"/>
      <c r="L703" s="22"/>
      <c r="M703" s="22"/>
      <c r="N703" s="2"/>
      <c r="O703" s="2"/>
      <c r="P703" s="2"/>
      <c r="Q703" s="22"/>
      <c r="R703" s="2"/>
      <c r="S703" s="22"/>
      <c r="T703" s="2"/>
      <c r="U703" s="22"/>
      <c r="V703" s="22"/>
      <c r="W703" s="22"/>
      <c r="X703" s="2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25">
      <c r="A704" s="2"/>
      <c r="B704" s="22"/>
      <c r="C704" s="2"/>
      <c r="D704" s="2"/>
      <c r="E704" s="2"/>
      <c r="F704" s="2"/>
      <c r="G704" s="2"/>
      <c r="H704" s="2"/>
      <c r="I704" s="22"/>
      <c r="J704" s="22"/>
      <c r="K704" s="22"/>
      <c r="L704" s="22"/>
      <c r="M704" s="22"/>
      <c r="N704" s="2"/>
      <c r="O704" s="2"/>
      <c r="P704" s="2"/>
      <c r="Q704" s="22"/>
      <c r="R704" s="2"/>
      <c r="S704" s="22"/>
      <c r="T704" s="2"/>
      <c r="U704" s="22"/>
      <c r="V704" s="22"/>
      <c r="W704" s="22"/>
      <c r="X704" s="2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25">
      <c r="A705" s="2"/>
      <c r="B705" s="22"/>
      <c r="C705" s="2"/>
      <c r="D705" s="2"/>
      <c r="E705" s="2"/>
      <c r="F705" s="2"/>
      <c r="G705" s="2"/>
      <c r="H705" s="2"/>
      <c r="I705" s="22"/>
      <c r="J705" s="22"/>
      <c r="K705" s="22"/>
      <c r="L705" s="22"/>
      <c r="M705" s="22"/>
      <c r="N705" s="2"/>
      <c r="O705" s="2"/>
      <c r="P705" s="2"/>
      <c r="Q705" s="22"/>
      <c r="R705" s="2"/>
      <c r="S705" s="22"/>
      <c r="T705" s="2"/>
      <c r="U705" s="22"/>
      <c r="V705" s="22"/>
      <c r="W705" s="22"/>
      <c r="X705" s="2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25">
      <c r="A706" s="2"/>
      <c r="B706" s="22"/>
      <c r="C706" s="2"/>
      <c r="D706" s="2"/>
      <c r="E706" s="2"/>
      <c r="F706" s="2"/>
      <c r="G706" s="2"/>
      <c r="H706" s="2"/>
      <c r="I706" s="22"/>
      <c r="J706" s="22"/>
      <c r="K706" s="22"/>
      <c r="L706" s="22"/>
      <c r="M706" s="22"/>
      <c r="N706" s="2"/>
      <c r="O706" s="2"/>
      <c r="P706" s="2"/>
      <c r="Q706" s="22"/>
      <c r="R706" s="2"/>
      <c r="S706" s="22"/>
      <c r="T706" s="2"/>
      <c r="U706" s="22"/>
      <c r="V706" s="22"/>
      <c r="W706" s="22"/>
      <c r="X706" s="2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25">
      <c r="A707" s="2"/>
      <c r="B707" s="22"/>
      <c r="C707" s="2"/>
      <c r="D707" s="2"/>
      <c r="E707" s="2"/>
      <c r="F707" s="2"/>
      <c r="G707" s="2"/>
      <c r="H707" s="2"/>
      <c r="I707" s="22"/>
      <c r="J707" s="22"/>
      <c r="K707" s="22"/>
      <c r="L707" s="22"/>
      <c r="M707" s="22"/>
      <c r="N707" s="2"/>
      <c r="O707" s="2"/>
      <c r="P707" s="2"/>
      <c r="Q707" s="22"/>
      <c r="R707" s="2"/>
      <c r="S707" s="22"/>
      <c r="T707" s="2"/>
      <c r="U707" s="22"/>
      <c r="V707" s="22"/>
      <c r="W707" s="22"/>
      <c r="X707" s="2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25">
      <c r="A708" s="2"/>
      <c r="B708" s="22"/>
      <c r="C708" s="2"/>
      <c r="D708" s="2"/>
      <c r="E708" s="2"/>
      <c r="F708" s="2"/>
      <c r="G708" s="2"/>
      <c r="H708" s="2"/>
      <c r="I708" s="22"/>
      <c r="J708" s="22"/>
      <c r="K708" s="22"/>
      <c r="L708" s="22"/>
      <c r="M708" s="22"/>
      <c r="N708" s="2"/>
      <c r="O708" s="2"/>
      <c r="P708" s="2"/>
      <c r="Q708" s="22"/>
      <c r="R708" s="2"/>
      <c r="S708" s="22"/>
      <c r="T708" s="2"/>
      <c r="U708" s="22"/>
      <c r="V708" s="22"/>
      <c r="W708" s="22"/>
      <c r="X708" s="2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25">
      <c r="A709" s="2"/>
      <c r="B709" s="22"/>
      <c r="C709" s="2"/>
      <c r="D709" s="2"/>
      <c r="E709" s="2"/>
      <c r="F709" s="2"/>
      <c r="G709" s="2"/>
      <c r="H709" s="2"/>
      <c r="I709" s="22"/>
      <c r="J709" s="22"/>
      <c r="K709" s="22"/>
      <c r="L709" s="22"/>
      <c r="M709" s="22"/>
      <c r="N709" s="2"/>
      <c r="O709" s="2"/>
      <c r="P709" s="2"/>
      <c r="Q709" s="22"/>
      <c r="R709" s="2"/>
      <c r="S709" s="22"/>
      <c r="T709" s="2"/>
      <c r="U709" s="22"/>
      <c r="V709" s="22"/>
      <c r="W709" s="22"/>
      <c r="X709" s="2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25">
      <c r="A710" s="2"/>
      <c r="B710" s="22"/>
      <c r="C710" s="2"/>
      <c r="D710" s="2"/>
      <c r="E710" s="2"/>
      <c r="F710" s="2"/>
      <c r="G710" s="2"/>
      <c r="H710" s="2"/>
      <c r="I710" s="22"/>
      <c r="J710" s="22"/>
      <c r="K710" s="22"/>
      <c r="L710" s="22"/>
      <c r="M710" s="22"/>
      <c r="N710" s="2"/>
      <c r="O710" s="2"/>
      <c r="P710" s="2"/>
      <c r="Q710" s="22"/>
      <c r="R710" s="2"/>
      <c r="S710" s="22"/>
      <c r="T710" s="2"/>
      <c r="U710" s="22"/>
      <c r="V710" s="22"/>
      <c r="W710" s="22"/>
      <c r="X710" s="2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25">
      <c r="A711" s="2"/>
      <c r="B711" s="22"/>
      <c r="C711" s="2"/>
      <c r="D711" s="2"/>
      <c r="E711" s="2"/>
      <c r="F711" s="2"/>
      <c r="G711" s="2"/>
      <c r="H711" s="2"/>
      <c r="I711" s="22"/>
      <c r="J711" s="22"/>
      <c r="K711" s="22"/>
      <c r="L711" s="22"/>
      <c r="M711" s="22"/>
      <c r="N711" s="2"/>
      <c r="O711" s="2"/>
      <c r="P711" s="2"/>
      <c r="Q711" s="22"/>
      <c r="R711" s="2"/>
      <c r="S711" s="22"/>
      <c r="T711" s="2"/>
      <c r="U711" s="22"/>
      <c r="V711" s="22"/>
      <c r="W711" s="22"/>
      <c r="X711" s="2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25">
      <c r="A712" s="2"/>
      <c r="B712" s="22"/>
      <c r="C712" s="2"/>
      <c r="D712" s="2"/>
      <c r="E712" s="2"/>
      <c r="F712" s="2"/>
      <c r="G712" s="2"/>
      <c r="H712" s="2"/>
      <c r="I712" s="22"/>
      <c r="J712" s="22"/>
      <c r="K712" s="22"/>
      <c r="L712" s="22"/>
      <c r="M712" s="22"/>
      <c r="N712" s="2"/>
      <c r="O712" s="2"/>
      <c r="P712" s="2"/>
      <c r="Q712" s="22"/>
      <c r="R712" s="2"/>
      <c r="S712" s="22"/>
      <c r="T712" s="2"/>
      <c r="U712" s="22"/>
      <c r="V712" s="22"/>
      <c r="W712" s="22"/>
      <c r="X712" s="2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25">
      <c r="A713" s="2"/>
      <c r="B713" s="22"/>
      <c r="C713" s="2"/>
      <c r="D713" s="2"/>
      <c r="E713" s="2"/>
      <c r="F713" s="2"/>
      <c r="G713" s="2"/>
      <c r="H713" s="2"/>
      <c r="I713" s="22"/>
      <c r="J713" s="22"/>
      <c r="K713" s="22"/>
      <c r="L713" s="22"/>
      <c r="M713" s="22"/>
      <c r="N713" s="2"/>
      <c r="O713" s="2"/>
      <c r="P713" s="2"/>
      <c r="Q713" s="22"/>
      <c r="R713" s="2"/>
      <c r="S713" s="22"/>
      <c r="T713" s="2"/>
      <c r="U713" s="22"/>
      <c r="V713" s="22"/>
      <c r="W713" s="22"/>
      <c r="X713" s="2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25">
      <c r="A714" s="2"/>
      <c r="B714" s="22"/>
      <c r="C714" s="2"/>
      <c r="D714" s="2"/>
      <c r="E714" s="2"/>
      <c r="F714" s="2"/>
      <c r="G714" s="2"/>
      <c r="H714" s="2"/>
      <c r="I714" s="22"/>
      <c r="J714" s="22"/>
      <c r="K714" s="22"/>
      <c r="L714" s="22"/>
      <c r="M714" s="22"/>
      <c r="N714" s="2"/>
      <c r="O714" s="2"/>
      <c r="P714" s="2"/>
      <c r="Q714" s="22"/>
      <c r="R714" s="2"/>
      <c r="S714" s="22"/>
      <c r="T714" s="2"/>
      <c r="U714" s="22"/>
      <c r="V714" s="22"/>
      <c r="W714" s="22"/>
      <c r="X714" s="2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25">
      <c r="A715" s="2"/>
      <c r="B715" s="22"/>
      <c r="C715" s="2"/>
      <c r="D715" s="2"/>
      <c r="E715" s="2"/>
      <c r="F715" s="2"/>
      <c r="G715" s="2"/>
      <c r="H715" s="2"/>
      <c r="I715" s="22"/>
      <c r="J715" s="22"/>
      <c r="K715" s="22"/>
      <c r="L715" s="22"/>
      <c r="M715" s="22"/>
      <c r="N715" s="2"/>
      <c r="O715" s="2"/>
      <c r="P715" s="2"/>
      <c r="Q715" s="22"/>
      <c r="R715" s="2"/>
      <c r="S715" s="22"/>
      <c r="T715" s="2"/>
      <c r="U715" s="22"/>
      <c r="V715" s="22"/>
      <c r="W715" s="22"/>
      <c r="X715" s="2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25">
      <c r="A716" s="2"/>
      <c r="B716" s="22"/>
      <c r="C716" s="2"/>
      <c r="D716" s="2"/>
      <c r="E716" s="2"/>
      <c r="F716" s="2"/>
      <c r="G716" s="2"/>
      <c r="H716" s="2"/>
      <c r="I716" s="22"/>
      <c r="J716" s="22"/>
      <c r="K716" s="22"/>
      <c r="L716" s="22"/>
      <c r="M716" s="22"/>
      <c r="N716" s="2"/>
      <c r="O716" s="2"/>
      <c r="P716" s="2"/>
      <c r="Q716" s="22"/>
      <c r="R716" s="2"/>
      <c r="S716" s="22"/>
      <c r="T716" s="2"/>
      <c r="U716" s="22"/>
      <c r="V716" s="22"/>
      <c r="W716" s="22"/>
      <c r="X716" s="2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25">
      <c r="A717" s="2"/>
      <c r="B717" s="22"/>
      <c r="C717" s="2"/>
      <c r="D717" s="2"/>
      <c r="E717" s="2"/>
      <c r="F717" s="2"/>
      <c r="G717" s="2"/>
      <c r="H717" s="2"/>
      <c r="I717" s="22"/>
      <c r="J717" s="22"/>
      <c r="K717" s="22"/>
      <c r="L717" s="22"/>
      <c r="M717" s="22"/>
      <c r="N717" s="2"/>
      <c r="O717" s="2"/>
      <c r="P717" s="2"/>
      <c r="Q717" s="22"/>
      <c r="R717" s="2"/>
      <c r="S717" s="22"/>
      <c r="T717" s="2"/>
      <c r="U717" s="22"/>
      <c r="V717" s="22"/>
      <c r="W717" s="22"/>
      <c r="X717" s="2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25">
      <c r="A718" s="2"/>
      <c r="B718" s="22"/>
      <c r="C718" s="2"/>
      <c r="D718" s="2"/>
      <c r="E718" s="2"/>
      <c r="F718" s="2"/>
      <c r="G718" s="2"/>
      <c r="H718" s="2"/>
      <c r="I718" s="22"/>
      <c r="J718" s="22"/>
      <c r="K718" s="22"/>
      <c r="L718" s="22"/>
      <c r="M718" s="22"/>
      <c r="N718" s="2"/>
      <c r="O718" s="2"/>
      <c r="P718" s="2"/>
      <c r="Q718" s="22"/>
      <c r="R718" s="2"/>
      <c r="S718" s="22"/>
      <c r="T718" s="2"/>
      <c r="U718" s="22"/>
      <c r="V718" s="22"/>
      <c r="W718" s="22"/>
      <c r="X718" s="2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25">
      <c r="A719" s="2"/>
      <c r="B719" s="22"/>
      <c r="C719" s="2"/>
      <c r="D719" s="2"/>
      <c r="E719" s="2"/>
      <c r="F719" s="2"/>
      <c r="G719" s="2"/>
      <c r="H719" s="2"/>
      <c r="I719" s="22"/>
      <c r="J719" s="22"/>
      <c r="K719" s="22"/>
      <c r="L719" s="22"/>
      <c r="M719" s="22"/>
      <c r="N719" s="2"/>
      <c r="O719" s="2"/>
      <c r="P719" s="2"/>
      <c r="Q719" s="22"/>
      <c r="R719" s="2"/>
      <c r="S719" s="22"/>
      <c r="T719" s="2"/>
      <c r="U719" s="22"/>
      <c r="V719" s="22"/>
      <c r="W719" s="22"/>
      <c r="X719" s="2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25">
      <c r="A720" s="2"/>
      <c r="B720" s="22"/>
      <c r="C720" s="2"/>
      <c r="D720" s="2"/>
      <c r="E720" s="2"/>
      <c r="F720" s="2"/>
      <c r="G720" s="2"/>
      <c r="H720" s="2"/>
      <c r="I720" s="22"/>
      <c r="J720" s="22"/>
      <c r="K720" s="22"/>
      <c r="L720" s="22"/>
      <c r="M720" s="22"/>
      <c r="N720" s="2"/>
      <c r="O720" s="2"/>
      <c r="P720" s="2"/>
      <c r="Q720" s="22"/>
      <c r="R720" s="2"/>
      <c r="S720" s="22"/>
      <c r="T720" s="2"/>
      <c r="U720" s="22"/>
      <c r="V720" s="22"/>
      <c r="W720" s="22"/>
      <c r="X720" s="2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25">
      <c r="A721" s="2"/>
      <c r="B721" s="22"/>
      <c r="C721" s="2"/>
      <c r="D721" s="2"/>
      <c r="E721" s="2"/>
      <c r="F721" s="2"/>
      <c r="G721" s="2"/>
      <c r="H721" s="2"/>
      <c r="I721" s="22"/>
      <c r="J721" s="22"/>
      <c r="K721" s="22"/>
      <c r="L721" s="22"/>
      <c r="M721" s="22"/>
      <c r="N721" s="2"/>
      <c r="O721" s="2"/>
      <c r="P721" s="2"/>
      <c r="Q721" s="22"/>
      <c r="R721" s="2"/>
      <c r="S721" s="22"/>
      <c r="T721" s="2"/>
      <c r="U721" s="22"/>
      <c r="V721" s="22"/>
      <c r="W721" s="22"/>
      <c r="X721" s="2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25">
      <c r="A722" s="2"/>
      <c r="B722" s="22"/>
      <c r="C722" s="2"/>
      <c r="D722" s="2"/>
      <c r="E722" s="2"/>
      <c r="F722" s="2"/>
      <c r="G722" s="2"/>
      <c r="H722" s="2"/>
      <c r="I722" s="22"/>
      <c r="J722" s="22"/>
      <c r="K722" s="22"/>
      <c r="L722" s="22"/>
      <c r="M722" s="22"/>
      <c r="N722" s="2"/>
      <c r="O722" s="2"/>
      <c r="P722" s="2"/>
      <c r="Q722" s="22"/>
      <c r="R722" s="2"/>
      <c r="S722" s="22"/>
      <c r="T722" s="2"/>
      <c r="U722" s="22"/>
      <c r="V722" s="22"/>
      <c r="W722" s="22"/>
      <c r="X722" s="2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25">
      <c r="A723" s="2"/>
      <c r="B723" s="22"/>
      <c r="C723" s="2"/>
      <c r="D723" s="2"/>
      <c r="E723" s="2"/>
      <c r="F723" s="2"/>
      <c r="G723" s="2"/>
      <c r="H723" s="2"/>
      <c r="I723" s="22"/>
      <c r="J723" s="22"/>
      <c r="K723" s="22"/>
      <c r="L723" s="22"/>
      <c r="M723" s="22"/>
      <c r="N723" s="2"/>
      <c r="O723" s="2"/>
      <c r="P723" s="2"/>
      <c r="Q723" s="22"/>
      <c r="R723" s="2"/>
      <c r="S723" s="22"/>
      <c r="T723" s="2"/>
      <c r="U723" s="22"/>
      <c r="V723" s="22"/>
      <c r="W723" s="22"/>
      <c r="X723" s="2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25">
      <c r="A724" s="2"/>
      <c r="B724" s="22"/>
      <c r="C724" s="2"/>
      <c r="D724" s="2"/>
      <c r="E724" s="2"/>
      <c r="F724" s="2"/>
      <c r="G724" s="2"/>
      <c r="H724" s="2"/>
      <c r="I724" s="22"/>
      <c r="J724" s="22"/>
      <c r="K724" s="22"/>
      <c r="L724" s="22"/>
      <c r="M724" s="22"/>
      <c r="N724" s="2"/>
      <c r="O724" s="2"/>
      <c r="P724" s="2"/>
      <c r="Q724" s="22"/>
      <c r="R724" s="2"/>
      <c r="S724" s="22"/>
      <c r="T724" s="2"/>
      <c r="U724" s="22"/>
      <c r="V724" s="22"/>
      <c r="W724" s="22"/>
      <c r="X724" s="2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25">
      <c r="A725" s="2"/>
      <c r="B725" s="22"/>
      <c r="C725" s="2"/>
      <c r="D725" s="2"/>
      <c r="E725" s="2"/>
      <c r="F725" s="2"/>
      <c r="G725" s="2"/>
      <c r="H725" s="2"/>
      <c r="I725" s="22"/>
      <c r="J725" s="22"/>
      <c r="K725" s="22"/>
      <c r="L725" s="22"/>
      <c r="M725" s="22"/>
      <c r="N725" s="2"/>
      <c r="O725" s="2"/>
      <c r="P725" s="2"/>
      <c r="Q725" s="22"/>
      <c r="R725" s="2"/>
      <c r="S725" s="22"/>
      <c r="T725" s="2"/>
      <c r="U725" s="22"/>
      <c r="V725" s="22"/>
      <c r="W725" s="22"/>
      <c r="X725" s="2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25">
      <c r="A726" s="2"/>
      <c r="B726" s="22"/>
      <c r="C726" s="2"/>
      <c r="D726" s="2"/>
      <c r="E726" s="2"/>
      <c r="F726" s="2"/>
      <c r="G726" s="2"/>
      <c r="H726" s="2"/>
      <c r="I726" s="22"/>
      <c r="J726" s="22"/>
      <c r="K726" s="22"/>
      <c r="L726" s="22"/>
      <c r="M726" s="22"/>
      <c r="N726" s="2"/>
      <c r="O726" s="2"/>
      <c r="P726" s="2"/>
      <c r="Q726" s="22"/>
      <c r="R726" s="2"/>
      <c r="S726" s="22"/>
      <c r="T726" s="2"/>
      <c r="U726" s="22"/>
      <c r="V726" s="22"/>
      <c r="W726" s="22"/>
      <c r="X726" s="2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25">
      <c r="A727" s="2"/>
      <c r="B727" s="22"/>
      <c r="C727" s="2"/>
      <c r="D727" s="2"/>
      <c r="E727" s="2"/>
      <c r="F727" s="2"/>
      <c r="G727" s="2"/>
      <c r="H727" s="2"/>
      <c r="I727" s="22"/>
      <c r="J727" s="22"/>
      <c r="K727" s="22"/>
      <c r="L727" s="22"/>
      <c r="M727" s="22"/>
      <c r="N727" s="2"/>
      <c r="O727" s="2"/>
      <c r="P727" s="2"/>
      <c r="Q727" s="22"/>
      <c r="R727" s="2"/>
      <c r="S727" s="22"/>
      <c r="T727" s="2"/>
      <c r="U727" s="22"/>
      <c r="V727" s="22"/>
      <c r="W727" s="22"/>
      <c r="X727" s="2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25">
      <c r="A728" s="2"/>
      <c r="B728" s="22"/>
      <c r="C728" s="2"/>
      <c r="D728" s="2"/>
      <c r="E728" s="2"/>
      <c r="F728" s="2"/>
      <c r="G728" s="2"/>
      <c r="H728" s="2"/>
      <c r="I728" s="22"/>
      <c r="J728" s="22"/>
      <c r="K728" s="22"/>
      <c r="L728" s="22"/>
      <c r="M728" s="22"/>
      <c r="N728" s="2"/>
      <c r="O728" s="2"/>
      <c r="P728" s="2"/>
      <c r="Q728" s="22"/>
      <c r="R728" s="2"/>
      <c r="S728" s="22"/>
      <c r="T728" s="2"/>
      <c r="U728" s="22"/>
      <c r="V728" s="22"/>
      <c r="W728" s="22"/>
      <c r="X728" s="2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25">
      <c r="A729" s="2"/>
      <c r="B729" s="22"/>
      <c r="C729" s="2"/>
      <c r="D729" s="2"/>
      <c r="E729" s="2"/>
      <c r="F729" s="2"/>
      <c r="G729" s="2"/>
      <c r="H729" s="2"/>
      <c r="I729" s="22"/>
      <c r="J729" s="22"/>
      <c r="K729" s="22"/>
      <c r="L729" s="22"/>
      <c r="M729" s="22"/>
      <c r="N729" s="2"/>
      <c r="O729" s="2"/>
      <c r="P729" s="2"/>
      <c r="Q729" s="22"/>
      <c r="R729" s="2"/>
      <c r="S729" s="22"/>
      <c r="T729" s="2"/>
      <c r="U729" s="22"/>
      <c r="V729" s="22"/>
      <c r="W729" s="22"/>
      <c r="X729" s="2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25">
      <c r="A730" s="2"/>
      <c r="B730" s="22"/>
      <c r="C730" s="2"/>
      <c r="D730" s="2"/>
      <c r="E730" s="2"/>
      <c r="F730" s="2"/>
      <c r="G730" s="2"/>
      <c r="H730" s="2"/>
      <c r="I730" s="22"/>
      <c r="J730" s="22"/>
      <c r="K730" s="22"/>
      <c r="L730" s="22"/>
      <c r="M730" s="22"/>
      <c r="N730" s="2"/>
      <c r="O730" s="2"/>
      <c r="P730" s="2"/>
      <c r="Q730" s="22"/>
      <c r="R730" s="2"/>
      <c r="S730" s="22"/>
      <c r="T730" s="2"/>
      <c r="U730" s="22"/>
      <c r="V730" s="22"/>
      <c r="W730" s="22"/>
      <c r="X730" s="2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25">
      <c r="A731" s="2"/>
      <c r="B731" s="22"/>
      <c r="C731" s="2"/>
      <c r="D731" s="2"/>
      <c r="E731" s="2"/>
      <c r="F731" s="2"/>
      <c r="G731" s="2"/>
      <c r="H731" s="2"/>
      <c r="I731" s="22"/>
      <c r="J731" s="22"/>
      <c r="K731" s="22"/>
      <c r="L731" s="22"/>
      <c r="M731" s="22"/>
      <c r="N731" s="2"/>
      <c r="O731" s="2"/>
      <c r="P731" s="2"/>
      <c r="Q731" s="22"/>
      <c r="R731" s="2"/>
      <c r="S731" s="22"/>
      <c r="T731" s="2"/>
      <c r="U731" s="22"/>
      <c r="V731" s="22"/>
      <c r="W731" s="22"/>
      <c r="X731" s="2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25">
      <c r="A732" s="2"/>
      <c r="B732" s="22"/>
      <c r="C732" s="2"/>
      <c r="D732" s="2"/>
      <c r="E732" s="2"/>
      <c r="F732" s="2"/>
      <c r="G732" s="2"/>
      <c r="H732" s="2"/>
      <c r="I732" s="22"/>
      <c r="J732" s="22"/>
      <c r="K732" s="22"/>
      <c r="L732" s="22"/>
      <c r="M732" s="22"/>
      <c r="N732" s="2"/>
      <c r="O732" s="2"/>
      <c r="P732" s="2"/>
      <c r="Q732" s="22"/>
      <c r="R732" s="2"/>
      <c r="S732" s="22"/>
      <c r="T732" s="2"/>
      <c r="U732" s="22"/>
      <c r="V732" s="22"/>
      <c r="W732" s="22"/>
      <c r="X732" s="2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25">
      <c r="A733" s="2"/>
      <c r="B733" s="22"/>
      <c r="C733" s="2"/>
      <c r="D733" s="2"/>
      <c r="E733" s="2"/>
      <c r="F733" s="2"/>
      <c r="G733" s="2"/>
      <c r="H733" s="2"/>
      <c r="I733" s="22"/>
      <c r="J733" s="22"/>
      <c r="K733" s="22"/>
      <c r="L733" s="22"/>
      <c r="M733" s="22"/>
      <c r="N733" s="2"/>
      <c r="O733" s="2"/>
      <c r="P733" s="2"/>
      <c r="Q733" s="22"/>
      <c r="R733" s="2"/>
      <c r="S733" s="22"/>
      <c r="T733" s="2"/>
      <c r="U733" s="22"/>
      <c r="V733" s="22"/>
      <c r="W733" s="22"/>
      <c r="X733" s="2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25">
      <c r="A734" s="2"/>
      <c r="B734" s="22"/>
      <c r="C734" s="2"/>
      <c r="D734" s="2"/>
      <c r="E734" s="2"/>
      <c r="F734" s="2"/>
      <c r="G734" s="2"/>
      <c r="H734" s="2"/>
      <c r="I734" s="22"/>
      <c r="J734" s="22"/>
      <c r="K734" s="22"/>
      <c r="L734" s="22"/>
      <c r="M734" s="22"/>
      <c r="N734" s="2"/>
      <c r="O734" s="2"/>
      <c r="P734" s="2"/>
      <c r="Q734" s="22"/>
      <c r="R734" s="2"/>
      <c r="S734" s="22"/>
      <c r="T734" s="2"/>
      <c r="U734" s="22"/>
      <c r="V734" s="22"/>
      <c r="W734" s="22"/>
      <c r="X734" s="2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25">
      <c r="A735" s="2"/>
      <c r="B735" s="22"/>
      <c r="C735" s="2"/>
      <c r="D735" s="2"/>
      <c r="E735" s="2"/>
      <c r="F735" s="2"/>
      <c r="G735" s="2"/>
      <c r="H735" s="2"/>
      <c r="I735" s="22"/>
      <c r="J735" s="22"/>
      <c r="K735" s="22"/>
      <c r="L735" s="22"/>
      <c r="M735" s="22"/>
      <c r="N735" s="2"/>
      <c r="O735" s="2"/>
      <c r="P735" s="2"/>
      <c r="Q735" s="22"/>
      <c r="R735" s="2"/>
      <c r="S735" s="22"/>
      <c r="T735" s="2"/>
      <c r="U735" s="22"/>
      <c r="V735" s="22"/>
      <c r="W735" s="22"/>
      <c r="X735" s="2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25">
      <c r="A736" s="2"/>
      <c r="B736" s="22"/>
      <c r="C736" s="2"/>
      <c r="D736" s="2"/>
      <c r="E736" s="2"/>
      <c r="F736" s="2"/>
      <c r="G736" s="2"/>
      <c r="H736" s="2"/>
      <c r="I736" s="22"/>
      <c r="J736" s="22"/>
      <c r="K736" s="22"/>
      <c r="L736" s="22"/>
      <c r="M736" s="22"/>
      <c r="N736" s="2"/>
      <c r="O736" s="2"/>
      <c r="P736" s="2"/>
      <c r="Q736" s="22"/>
      <c r="R736" s="2"/>
      <c r="S736" s="22"/>
      <c r="T736" s="2"/>
      <c r="U736" s="22"/>
      <c r="V736" s="22"/>
      <c r="W736" s="22"/>
      <c r="X736" s="2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25">
      <c r="A737" s="2"/>
      <c r="B737" s="22"/>
      <c r="C737" s="2"/>
      <c r="D737" s="2"/>
      <c r="E737" s="2"/>
      <c r="F737" s="2"/>
      <c r="G737" s="2"/>
      <c r="H737" s="2"/>
      <c r="I737" s="22"/>
      <c r="J737" s="22"/>
      <c r="K737" s="22"/>
      <c r="L737" s="22"/>
      <c r="M737" s="22"/>
      <c r="N737" s="2"/>
      <c r="O737" s="2"/>
      <c r="P737" s="2"/>
      <c r="Q737" s="22"/>
      <c r="R737" s="2"/>
      <c r="S737" s="22"/>
      <c r="T737" s="2"/>
      <c r="U737" s="22"/>
      <c r="V737" s="22"/>
      <c r="W737" s="22"/>
      <c r="X737" s="2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25">
      <c r="A738" s="2"/>
      <c r="B738" s="22"/>
      <c r="C738" s="2"/>
      <c r="D738" s="2"/>
      <c r="E738" s="2"/>
      <c r="F738" s="2"/>
      <c r="G738" s="2"/>
      <c r="H738" s="2"/>
      <c r="I738" s="22"/>
      <c r="J738" s="22"/>
      <c r="K738" s="22"/>
      <c r="L738" s="22"/>
      <c r="M738" s="22"/>
      <c r="N738" s="2"/>
      <c r="O738" s="2"/>
      <c r="P738" s="2"/>
      <c r="Q738" s="22"/>
      <c r="R738" s="2"/>
      <c r="S738" s="22"/>
      <c r="T738" s="2"/>
      <c r="U738" s="22"/>
      <c r="V738" s="22"/>
      <c r="W738" s="22"/>
      <c r="X738" s="2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25">
      <c r="A739" s="2"/>
      <c r="B739" s="22"/>
      <c r="C739" s="2"/>
      <c r="D739" s="2"/>
      <c r="E739" s="2"/>
      <c r="F739" s="2"/>
      <c r="G739" s="2"/>
      <c r="H739" s="2"/>
      <c r="I739" s="22"/>
      <c r="J739" s="22"/>
      <c r="K739" s="22"/>
      <c r="L739" s="22"/>
      <c r="M739" s="22"/>
      <c r="N739" s="2"/>
      <c r="O739" s="2"/>
      <c r="P739" s="2"/>
      <c r="Q739" s="22"/>
      <c r="R739" s="2"/>
      <c r="S739" s="22"/>
      <c r="T739" s="2"/>
      <c r="U739" s="22"/>
      <c r="V739" s="22"/>
      <c r="W739" s="22"/>
      <c r="X739" s="2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25">
      <c r="A740" s="2"/>
      <c r="B740" s="22"/>
      <c r="C740" s="2"/>
      <c r="D740" s="2"/>
      <c r="E740" s="2"/>
      <c r="F740" s="2"/>
      <c r="G740" s="2"/>
      <c r="H740" s="2"/>
      <c r="I740" s="22"/>
      <c r="J740" s="22"/>
      <c r="K740" s="22"/>
      <c r="L740" s="22"/>
      <c r="M740" s="22"/>
      <c r="N740" s="2"/>
      <c r="O740" s="2"/>
      <c r="P740" s="2"/>
      <c r="Q740" s="22"/>
      <c r="R740" s="2"/>
      <c r="S740" s="22"/>
      <c r="T740" s="2"/>
      <c r="U740" s="22"/>
      <c r="V740" s="22"/>
      <c r="W740" s="22"/>
      <c r="X740" s="2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25">
      <c r="A741" s="2"/>
      <c r="B741" s="22"/>
      <c r="C741" s="2"/>
      <c r="D741" s="2"/>
      <c r="E741" s="2"/>
      <c r="F741" s="2"/>
      <c r="G741" s="2"/>
      <c r="H741" s="2"/>
      <c r="I741" s="22"/>
      <c r="J741" s="22"/>
      <c r="K741" s="22"/>
      <c r="L741" s="22"/>
      <c r="M741" s="22"/>
      <c r="N741" s="2"/>
      <c r="O741" s="2"/>
      <c r="P741" s="2"/>
      <c r="Q741" s="22"/>
      <c r="R741" s="2"/>
      <c r="S741" s="22"/>
      <c r="T741" s="2"/>
      <c r="U741" s="22"/>
      <c r="V741" s="22"/>
      <c r="W741" s="22"/>
      <c r="X741" s="2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25">
      <c r="A742" s="2"/>
      <c r="B742" s="22"/>
      <c r="C742" s="2"/>
      <c r="D742" s="2"/>
      <c r="E742" s="2"/>
      <c r="F742" s="2"/>
      <c r="G742" s="2"/>
      <c r="H742" s="2"/>
      <c r="I742" s="22"/>
      <c r="J742" s="22"/>
      <c r="K742" s="22"/>
      <c r="L742" s="22"/>
      <c r="M742" s="22"/>
      <c r="N742" s="2"/>
      <c r="O742" s="2"/>
      <c r="P742" s="2"/>
      <c r="Q742" s="22"/>
      <c r="R742" s="2"/>
      <c r="S742" s="22"/>
      <c r="T742" s="2"/>
      <c r="U742" s="22"/>
      <c r="V742" s="22"/>
      <c r="W742" s="22"/>
      <c r="X742" s="2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25">
      <c r="A743" s="2"/>
      <c r="B743" s="22"/>
      <c r="C743" s="2"/>
      <c r="D743" s="2"/>
      <c r="E743" s="2"/>
      <c r="F743" s="2"/>
      <c r="G743" s="2"/>
      <c r="H743" s="2"/>
      <c r="I743" s="22"/>
      <c r="J743" s="22"/>
      <c r="K743" s="22"/>
      <c r="L743" s="22"/>
      <c r="M743" s="22"/>
      <c r="N743" s="2"/>
      <c r="O743" s="2"/>
      <c r="P743" s="2"/>
      <c r="Q743" s="22"/>
      <c r="R743" s="2"/>
      <c r="S743" s="22"/>
      <c r="T743" s="2"/>
      <c r="U743" s="22"/>
      <c r="V743" s="22"/>
      <c r="W743" s="22"/>
      <c r="X743" s="2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25">
      <c r="A744" s="2"/>
      <c r="B744" s="22"/>
      <c r="C744" s="2"/>
      <c r="D744" s="2"/>
      <c r="E744" s="2"/>
      <c r="F744" s="2"/>
      <c r="G744" s="2"/>
      <c r="H744" s="2"/>
      <c r="I744" s="22"/>
      <c r="J744" s="22"/>
      <c r="K744" s="22"/>
      <c r="L744" s="22"/>
      <c r="M744" s="22"/>
      <c r="N744" s="2"/>
      <c r="O744" s="2"/>
      <c r="P744" s="2"/>
      <c r="Q744" s="22"/>
      <c r="R744" s="2"/>
      <c r="S744" s="22"/>
      <c r="T744" s="2"/>
      <c r="U744" s="22"/>
      <c r="V744" s="22"/>
      <c r="W744" s="22"/>
      <c r="X744" s="2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25">
      <c r="A745" s="2"/>
      <c r="B745" s="22"/>
      <c r="C745" s="2"/>
      <c r="D745" s="2"/>
      <c r="E745" s="2"/>
      <c r="F745" s="2"/>
      <c r="G745" s="2"/>
      <c r="H745" s="2"/>
      <c r="I745" s="22"/>
      <c r="J745" s="22"/>
      <c r="K745" s="22"/>
      <c r="L745" s="22"/>
      <c r="M745" s="22"/>
      <c r="N745" s="2"/>
      <c r="O745" s="2"/>
      <c r="P745" s="2"/>
      <c r="Q745" s="22"/>
      <c r="R745" s="2"/>
      <c r="S745" s="22"/>
      <c r="T745" s="2"/>
      <c r="U745" s="22"/>
      <c r="V745" s="22"/>
      <c r="W745" s="22"/>
      <c r="X745" s="2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25">
      <c r="A746" s="2"/>
      <c r="B746" s="22"/>
      <c r="C746" s="2"/>
      <c r="D746" s="2"/>
      <c r="E746" s="2"/>
      <c r="F746" s="2"/>
      <c r="G746" s="2"/>
      <c r="H746" s="2"/>
      <c r="I746" s="22"/>
      <c r="J746" s="22"/>
      <c r="K746" s="22"/>
      <c r="L746" s="22"/>
      <c r="M746" s="22"/>
      <c r="N746" s="2"/>
      <c r="O746" s="2"/>
      <c r="P746" s="2"/>
      <c r="Q746" s="22"/>
      <c r="R746" s="2"/>
      <c r="S746" s="22"/>
      <c r="T746" s="2"/>
      <c r="U746" s="22"/>
      <c r="V746" s="22"/>
      <c r="W746" s="22"/>
      <c r="X746" s="2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25">
      <c r="A747" s="2"/>
      <c r="B747" s="22"/>
      <c r="C747" s="2"/>
      <c r="D747" s="2"/>
      <c r="E747" s="2"/>
      <c r="F747" s="2"/>
      <c r="G747" s="2"/>
      <c r="H747" s="2"/>
      <c r="I747" s="22"/>
      <c r="J747" s="22"/>
      <c r="K747" s="22"/>
      <c r="L747" s="22"/>
      <c r="M747" s="22"/>
      <c r="N747" s="2"/>
      <c r="O747" s="2"/>
      <c r="P747" s="2"/>
      <c r="Q747" s="22"/>
      <c r="R747" s="2"/>
      <c r="S747" s="22"/>
      <c r="T747" s="2"/>
      <c r="U747" s="22"/>
      <c r="V747" s="22"/>
      <c r="W747" s="22"/>
      <c r="X747" s="2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25">
      <c r="A748" s="2"/>
      <c r="B748" s="22"/>
      <c r="C748" s="2"/>
      <c r="D748" s="2"/>
      <c r="E748" s="2"/>
      <c r="F748" s="2"/>
      <c r="G748" s="2"/>
      <c r="H748" s="2"/>
      <c r="I748" s="22"/>
      <c r="J748" s="22"/>
      <c r="K748" s="22"/>
      <c r="L748" s="22"/>
      <c r="M748" s="22"/>
      <c r="N748" s="2"/>
      <c r="O748" s="2"/>
      <c r="P748" s="2"/>
      <c r="Q748" s="22"/>
      <c r="R748" s="2"/>
      <c r="S748" s="22"/>
      <c r="T748" s="2"/>
      <c r="U748" s="22"/>
      <c r="V748" s="22"/>
      <c r="W748" s="22"/>
      <c r="X748" s="2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25">
      <c r="A749" s="2"/>
      <c r="B749" s="22"/>
      <c r="C749" s="2"/>
      <c r="D749" s="2"/>
      <c r="E749" s="2"/>
      <c r="F749" s="2"/>
      <c r="G749" s="2"/>
      <c r="H749" s="2"/>
      <c r="I749" s="22"/>
      <c r="J749" s="22"/>
      <c r="K749" s="22"/>
      <c r="L749" s="22"/>
      <c r="M749" s="22"/>
      <c r="N749" s="2"/>
      <c r="O749" s="2"/>
      <c r="P749" s="2"/>
      <c r="Q749" s="22"/>
      <c r="R749" s="2"/>
      <c r="S749" s="22"/>
      <c r="T749" s="2"/>
      <c r="U749" s="22"/>
      <c r="V749" s="22"/>
      <c r="W749" s="22"/>
      <c r="X749" s="2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25">
      <c r="A750" s="2"/>
      <c r="B750" s="22"/>
      <c r="C750" s="2"/>
      <c r="D750" s="2"/>
      <c r="E750" s="2"/>
      <c r="F750" s="2"/>
      <c r="G750" s="2"/>
      <c r="H750" s="2"/>
      <c r="I750" s="22"/>
      <c r="J750" s="22"/>
      <c r="K750" s="22"/>
      <c r="L750" s="22"/>
      <c r="M750" s="22"/>
      <c r="N750" s="2"/>
      <c r="O750" s="2"/>
      <c r="P750" s="2"/>
      <c r="Q750" s="22"/>
      <c r="R750" s="2"/>
      <c r="S750" s="22"/>
      <c r="T750" s="2"/>
      <c r="U750" s="22"/>
      <c r="V750" s="22"/>
      <c r="W750" s="22"/>
      <c r="X750" s="2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25">
      <c r="A751" s="2"/>
      <c r="B751" s="22"/>
      <c r="C751" s="2"/>
      <c r="D751" s="2"/>
      <c r="E751" s="2"/>
      <c r="F751" s="2"/>
      <c r="G751" s="2"/>
      <c r="H751" s="2"/>
      <c r="I751" s="22"/>
      <c r="J751" s="22"/>
      <c r="K751" s="22"/>
      <c r="L751" s="22"/>
      <c r="M751" s="22"/>
      <c r="N751" s="2"/>
      <c r="O751" s="2"/>
      <c r="P751" s="2"/>
      <c r="Q751" s="22"/>
      <c r="R751" s="2"/>
      <c r="S751" s="22"/>
      <c r="T751" s="2"/>
      <c r="U751" s="22"/>
      <c r="V751" s="22"/>
      <c r="W751" s="22"/>
      <c r="X751" s="2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25">
      <c r="A752" s="2"/>
      <c r="B752" s="22"/>
      <c r="C752" s="2"/>
      <c r="D752" s="2"/>
      <c r="E752" s="2"/>
      <c r="F752" s="2"/>
      <c r="G752" s="2"/>
      <c r="H752" s="2"/>
      <c r="I752" s="22"/>
      <c r="J752" s="22"/>
      <c r="K752" s="22"/>
      <c r="L752" s="22"/>
      <c r="M752" s="22"/>
      <c r="N752" s="2"/>
      <c r="O752" s="2"/>
      <c r="P752" s="2"/>
      <c r="Q752" s="22"/>
      <c r="R752" s="2"/>
      <c r="S752" s="22"/>
      <c r="T752" s="2"/>
      <c r="U752" s="22"/>
      <c r="V752" s="22"/>
      <c r="W752" s="22"/>
      <c r="X752" s="2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25">
      <c r="A753" s="2"/>
      <c r="B753" s="22"/>
      <c r="C753" s="2"/>
      <c r="D753" s="2"/>
      <c r="E753" s="2"/>
      <c r="F753" s="2"/>
      <c r="G753" s="2"/>
      <c r="H753" s="2"/>
      <c r="I753" s="22"/>
      <c r="J753" s="22"/>
      <c r="K753" s="22"/>
      <c r="L753" s="22"/>
      <c r="M753" s="22"/>
      <c r="N753" s="2"/>
      <c r="O753" s="2"/>
      <c r="P753" s="2"/>
      <c r="Q753" s="22"/>
      <c r="R753" s="2"/>
      <c r="S753" s="22"/>
      <c r="T753" s="2"/>
      <c r="U753" s="22"/>
      <c r="V753" s="22"/>
      <c r="W753" s="22"/>
      <c r="X753" s="2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25">
      <c r="A754" s="2"/>
      <c r="B754" s="22"/>
      <c r="C754" s="2"/>
      <c r="D754" s="2"/>
      <c r="E754" s="2"/>
      <c r="F754" s="2"/>
      <c r="G754" s="2"/>
      <c r="H754" s="2"/>
      <c r="I754" s="22"/>
      <c r="J754" s="22"/>
      <c r="K754" s="22"/>
      <c r="L754" s="22"/>
      <c r="M754" s="22"/>
      <c r="N754" s="2"/>
      <c r="O754" s="2"/>
      <c r="P754" s="2"/>
      <c r="Q754" s="22"/>
      <c r="R754" s="2"/>
      <c r="S754" s="22"/>
      <c r="T754" s="2"/>
      <c r="U754" s="22"/>
      <c r="V754" s="22"/>
      <c r="W754" s="22"/>
      <c r="X754" s="2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25">
      <c r="A755" s="2"/>
      <c r="B755" s="22"/>
      <c r="C755" s="2"/>
      <c r="D755" s="2"/>
      <c r="E755" s="2"/>
      <c r="F755" s="2"/>
      <c r="G755" s="2"/>
      <c r="H755" s="2"/>
      <c r="I755" s="22"/>
      <c r="J755" s="22"/>
      <c r="K755" s="22"/>
      <c r="L755" s="22"/>
      <c r="M755" s="22"/>
      <c r="N755" s="2"/>
      <c r="O755" s="2"/>
      <c r="P755" s="2"/>
      <c r="Q755" s="22"/>
      <c r="R755" s="2"/>
      <c r="S755" s="22"/>
      <c r="T755" s="2"/>
      <c r="U755" s="22"/>
      <c r="V755" s="22"/>
      <c r="W755" s="22"/>
      <c r="X755" s="2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25">
      <c r="A756" s="2"/>
      <c r="B756" s="22"/>
      <c r="C756" s="2"/>
      <c r="D756" s="2"/>
      <c r="E756" s="2"/>
      <c r="F756" s="2"/>
      <c r="G756" s="2"/>
      <c r="H756" s="2"/>
      <c r="I756" s="22"/>
      <c r="J756" s="22"/>
      <c r="K756" s="22"/>
      <c r="L756" s="22"/>
      <c r="M756" s="22"/>
      <c r="N756" s="2"/>
      <c r="O756" s="2"/>
      <c r="P756" s="2"/>
      <c r="Q756" s="22"/>
      <c r="R756" s="2"/>
      <c r="S756" s="22"/>
      <c r="T756" s="2"/>
      <c r="U756" s="22"/>
      <c r="V756" s="22"/>
      <c r="W756" s="22"/>
      <c r="X756" s="2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25">
      <c r="A757" s="2"/>
      <c r="B757" s="22"/>
      <c r="C757" s="2"/>
      <c r="D757" s="2"/>
      <c r="E757" s="2"/>
      <c r="F757" s="2"/>
      <c r="G757" s="2"/>
      <c r="H757" s="2"/>
      <c r="I757" s="22"/>
      <c r="J757" s="22"/>
      <c r="K757" s="22"/>
      <c r="L757" s="22"/>
      <c r="M757" s="22"/>
      <c r="N757" s="2"/>
      <c r="O757" s="2"/>
      <c r="P757" s="2"/>
      <c r="Q757" s="22"/>
      <c r="R757" s="2"/>
      <c r="S757" s="22"/>
      <c r="T757" s="2"/>
      <c r="U757" s="22"/>
      <c r="V757" s="22"/>
      <c r="W757" s="22"/>
      <c r="X757" s="2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25">
      <c r="A758" s="2"/>
      <c r="B758" s="22"/>
      <c r="C758" s="2"/>
      <c r="D758" s="2"/>
      <c r="E758" s="2"/>
      <c r="F758" s="2"/>
      <c r="G758" s="2"/>
      <c r="H758" s="2"/>
      <c r="I758" s="22"/>
      <c r="J758" s="22"/>
      <c r="K758" s="22"/>
      <c r="L758" s="22"/>
      <c r="M758" s="22"/>
      <c r="N758" s="2"/>
      <c r="O758" s="2"/>
      <c r="P758" s="2"/>
      <c r="Q758" s="22"/>
      <c r="R758" s="2"/>
      <c r="S758" s="22"/>
      <c r="T758" s="2"/>
      <c r="U758" s="22"/>
      <c r="V758" s="22"/>
      <c r="W758" s="22"/>
      <c r="X758" s="2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25">
      <c r="A759" s="2"/>
      <c r="B759" s="22"/>
      <c r="C759" s="2"/>
      <c r="D759" s="2"/>
      <c r="E759" s="2"/>
      <c r="F759" s="2"/>
      <c r="G759" s="2"/>
      <c r="H759" s="2"/>
      <c r="I759" s="22"/>
      <c r="J759" s="22"/>
      <c r="K759" s="22"/>
      <c r="L759" s="22"/>
      <c r="M759" s="22"/>
      <c r="N759" s="2"/>
      <c r="O759" s="2"/>
      <c r="P759" s="2"/>
      <c r="Q759" s="22"/>
      <c r="R759" s="2"/>
      <c r="S759" s="22"/>
      <c r="T759" s="2"/>
      <c r="U759" s="22"/>
      <c r="V759" s="22"/>
      <c r="W759" s="22"/>
      <c r="X759" s="2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25">
      <c r="A760" s="2"/>
      <c r="B760" s="22"/>
      <c r="C760" s="2"/>
      <c r="D760" s="2"/>
      <c r="E760" s="2"/>
      <c r="F760" s="2"/>
      <c r="G760" s="2"/>
      <c r="H760" s="2"/>
      <c r="I760" s="22"/>
      <c r="J760" s="22"/>
      <c r="K760" s="22"/>
      <c r="L760" s="22"/>
      <c r="M760" s="22"/>
      <c r="N760" s="2"/>
      <c r="O760" s="2"/>
      <c r="P760" s="2"/>
      <c r="Q760" s="22"/>
      <c r="R760" s="2"/>
      <c r="S760" s="22"/>
      <c r="T760" s="2"/>
      <c r="U760" s="22"/>
      <c r="V760" s="22"/>
      <c r="W760" s="22"/>
      <c r="X760" s="2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25">
      <c r="A761" s="2"/>
      <c r="B761" s="22"/>
      <c r="C761" s="2"/>
      <c r="D761" s="2"/>
      <c r="E761" s="2"/>
      <c r="F761" s="2"/>
      <c r="G761" s="2"/>
      <c r="H761" s="2"/>
      <c r="I761" s="22"/>
      <c r="J761" s="22"/>
      <c r="K761" s="22"/>
      <c r="L761" s="22"/>
      <c r="M761" s="22"/>
      <c r="N761" s="2"/>
      <c r="O761" s="2"/>
      <c r="P761" s="2"/>
      <c r="Q761" s="22"/>
      <c r="R761" s="2"/>
      <c r="S761" s="22"/>
      <c r="T761" s="2"/>
      <c r="U761" s="22"/>
      <c r="V761" s="22"/>
      <c r="W761" s="22"/>
      <c r="X761" s="2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25">
      <c r="A762" s="2"/>
      <c r="B762" s="22"/>
      <c r="C762" s="2"/>
      <c r="D762" s="2"/>
      <c r="E762" s="2"/>
      <c r="F762" s="2"/>
      <c r="G762" s="2"/>
      <c r="H762" s="2"/>
      <c r="I762" s="22"/>
      <c r="J762" s="22"/>
      <c r="K762" s="22"/>
      <c r="L762" s="22"/>
      <c r="M762" s="22"/>
      <c r="N762" s="2"/>
      <c r="O762" s="2"/>
      <c r="P762" s="2"/>
      <c r="Q762" s="22"/>
      <c r="R762" s="2"/>
      <c r="S762" s="22"/>
      <c r="T762" s="2"/>
      <c r="U762" s="22"/>
      <c r="V762" s="22"/>
      <c r="W762" s="22"/>
      <c r="X762" s="2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25">
      <c r="A763" s="2"/>
      <c r="B763" s="22"/>
      <c r="C763" s="2"/>
      <c r="D763" s="2"/>
      <c r="E763" s="2"/>
      <c r="F763" s="2"/>
      <c r="G763" s="2"/>
      <c r="H763" s="2"/>
      <c r="I763" s="22"/>
      <c r="J763" s="22"/>
      <c r="K763" s="22"/>
      <c r="L763" s="22"/>
      <c r="M763" s="22"/>
      <c r="N763" s="2"/>
      <c r="O763" s="2"/>
      <c r="P763" s="2"/>
      <c r="Q763" s="22"/>
      <c r="R763" s="2"/>
      <c r="S763" s="22"/>
      <c r="T763" s="2"/>
      <c r="U763" s="22"/>
      <c r="V763" s="22"/>
      <c r="W763" s="22"/>
      <c r="X763" s="2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25">
      <c r="A764" s="2"/>
      <c r="B764" s="22"/>
      <c r="C764" s="2"/>
      <c r="D764" s="2"/>
      <c r="E764" s="2"/>
      <c r="F764" s="2"/>
      <c r="G764" s="2"/>
      <c r="H764" s="2"/>
      <c r="I764" s="22"/>
      <c r="J764" s="22"/>
      <c r="K764" s="22"/>
      <c r="L764" s="22"/>
      <c r="M764" s="22"/>
      <c r="N764" s="2"/>
      <c r="O764" s="2"/>
      <c r="P764" s="2"/>
      <c r="Q764" s="22"/>
      <c r="R764" s="2"/>
      <c r="S764" s="22"/>
      <c r="T764" s="2"/>
      <c r="U764" s="22"/>
      <c r="V764" s="22"/>
      <c r="W764" s="22"/>
      <c r="X764" s="2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25">
      <c r="A765" s="2"/>
      <c r="B765" s="22"/>
      <c r="C765" s="2"/>
      <c r="D765" s="2"/>
      <c r="E765" s="2"/>
      <c r="F765" s="2"/>
      <c r="G765" s="2"/>
      <c r="H765" s="2"/>
      <c r="I765" s="22"/>
      <c r="J765" s="22"/>
      <c r="K765" s="22"/>
      <c r="L765" s="22"/>
      <c r="M765" s="22"/>
      <c r="N765" s="2"/>
      <c r="O765" s="2"/>
      <c r="P765" s="2"/>
      <c r="Q765" s="22"/>
      <c r="R765" s="2"/>
      <c r="S765" s="22"/>
      <c r="T765" s="2"/>
      <c r="U765" s="22"/>
      <c r="V765" s="22"/>
      <c r="W765" s="22"/>
      <c r="X765" s="2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25">
      <c r="A766" s="2"/>
      <c r="B766" s="22"/>
      <c r="C766" s="2"/>
      <c r="D766" s="2"/>
      <c r="E766" s="2"/>
      <c r="F766" s="2"/>
      <c r="G766" s="2"/>
      <c r="H766" s="2"/>
      <c r="I766" s="22"/>
      <c r="J766" s="22"/>
      <c r="K766" s="22"/>
      <c r="L766" s="22"/>
      <c r="M766" s="22"/>
      <c r="N766" s="2"/>
      <c r="O766" s="2"/>
      <c r="P766" s="2"/>
      <c r="Q766" s="22"/>
      <c r="R766" s="2"/>
      <c r="S766" s="22"/>
      <c r="T766" s="2"/>
      <c r="U766" s="22"/>
      <c r="V766" s="22"/>
      <c r="W766" s="22"/>
      <c r="X766" s="2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25">
      <c r="A767" s="2"/>
      <c r="B767" s="22"/>
      <c r="C767" s="2"/>
      <c r="D767" s="2"/>
      <c r="E767" s="2"/>
      <c r="F767" s="2"/>
      <c r="G767" s="2"/>
      <c r="H767" s="2"/>
      <c r="I767" s="22"/>
      <c r="J767" s="22"/>
      <c r="K767" s="22"/>
      <c r="L767" s="22"/>
      <c r="M767" s="22"/>
      <c r="N767" s="2"/>
      <c r="O767" s="2"/>
      <c r="P767" s="2"/>
      <c r="Q767" s="22"/>
      <c r="R767" s="2"/>
      <c r="S767" s="22"/>
      <c r="T767" s="2"/>
      <c r="U767" s="22"/>
      <c r="V767" s="22"/>
      <c r="W767" s="22"/>
      <c r="X767" s="2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25">
      <c r="A768" s="2"/>
      <c r="B768" s="22"/>
      <c r="C768" s="2"/>
      <c r="D768" s="2"/>
      <c r="E768" s="2"/>
      <c r="F768" s="2"/>
      <c r="G768" s="2"/>
      <c r="H768" s="2"/>
      <c r="I768" s="22"/>
      <c r="J768" s="22"/>
      <c r="K768" s="22"/>
      <c r="L768" s="22"/>
      <c r="M768" s="22"/>
      <c r="N768" s="2"/>
      <c r="O768" s="2"/>
      <c r="P768" s="2"/>
      <c r="Q768" s="22"/>
      <c r="R768" s="2"/>
      <c r="S768" s="22"/>
      <c r="T768" s="2"/>
      <c r="U768" s="22"/>
      <c r="V768" s="22"/>
      <c r="W768" s="22"/>
      <c r="X768" s="2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25">
      <c r="A769" s="2"/>
      <c r="B769" s="22"/>
      <c r="C769" s="2"/>
      <c r="D769" s="2"/>
      <c r="E769" s="2"/>
      <c r="F769" s="2"/>
      <c r="G769" s="2"/>
      <c r="H769" s="2"/>
      <c r="I769" s="22"/>
      <c r="J769" s="22"/>
      <c r="K769" s="22"/>
      <c r="L769" s="22"/>
      <c r="M769" s="22"/>
      <c r="N769" s="2"/>
      <c r="O769" s="2"/>
      <c r="P769" s="2"/>
      <c r="Q769" s="22"/>
      <c r="R769" s="2"/>
      <c r="S769" s="22"/>
      <c r="T769" s="2"/>
      <c r="U769" s="22"/>
      <c r="V769" s="22"/>
      <c r="W769" s="22"/>
      <c r="X769" s="2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25">
      <c r="A770" s="2"/>
      <c r="B770" s="22"/>
      <c r="C770" s="2"/>
      <c r="D770" s="2"/>
      <c r="E770" s="2"/>
      <c r="F770" s="2"/>
      <c r="G770" s="2"/>
      <c r="H770" s="2"/>
      <c r="I770" s="22"/>
      <c r="J770" s="22"/>
      <c r="K770" s="22"/>
      <c r="L770" s="22"/>
      <c r="M770" s="22"/>
      <c r="N770" s="2"/>
      <c r="O770" s="2"/>
      <c r="P770" s="2"/>
      <c r="Q770" s="22"/>
      <c r="R770" s="2"/>
      <c r="S770" s="22"/>
      <c r="T770" s="2"/>
      <c r="U770" s="22"/>
      <c r="V770" s="22"/>
      <c r="W770" s="22"/>
      <c r="X770" s="2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25">
      <c r="A771" s="2"/>
      <c r="B771" s="22"/>
      <c r="C771" s="2"/>
      <c r="D771" s="2"/>
      <c r="E771" s="2"/>
      <c r="F771" s="2"/>
      <c r="G771" s="2"/>
      <c r="H771" s="2"/>
      <c r="I771" s="22"/>
      <c r="J771" s="22"/>
      <c r="K771" s="22"/>
      <c r="L771" s="22"/>
      <c r="M771" s="22"/>
      <c r="N771" s="2"/>
      <c r="O771" s="2"/>
      <c r="P771" s="2"/>
      <c r="Q771" s="22"/>
      <c r="R771" s="2"/>
      <c r="S771" s="22"/>
      <c r="T771" s="2"/>
      <c r="U771" s="22"/>
      <c r="V771" s="22"/>
      <c r="W771" s="22"/>
      <c r="X771" s="2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25">
      <c r="A772" s="2"/>
      <c r="B772" s="22"/>
      <c r="C772" s="2"/>
      <c r="D772" s="2"/>
      <c r="E772" s="2"/>
      <c r="F772" s="2"/>
      <c r="G772" s="2"/>
      <c r="H772" s="2"/>
      <c r="I772" s="22"/>
      <c r="J772" s="22"/>
      <c r="K772" s="22"/>
      <c r="L772" s="22"/>
      <c r="M772" s="22"/>
      <c r="N772" s="2"/>
      <c r="O772" s="2"/>
      <c r="P772" s="2"/>
      <c r="Q772" s="22"/>
      <c r="R772" s="2"/>
      <c r="S772" s="22"/>
      <c r="T772" s="2"/>
      <c r="U772" s="22"/>
      <c r="V772" s="22"/>
      <c r="W772" s="22"/>
      <c r="X772" s="2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25">
      <c r="A773" s="2"/>
      <c r="B773" s="22"/>
      <c r="C773" s="2"/>
      <c r="D773" s="2"/>
      <c r="E773" s="2"/>
      <c r="F773" s="2"/>
      <c r="G773" s="2"/>
      <c r="H773" s="2"/>
      <c r="I773" s="22"/>
      <c r="J773" s="22"/>
      <c r="K773" s="22"/>
      <c r="L773" s="22"/>
      <c r="M773" s="22"/>
      <c r="N773" s="2"/>
      <c r="O773" s="2"/>
      <c r="P773" s="2"/>
      <c r="Q773" s="22"/>
      <c r="R773" s="2"/>
      <c r="S773" s="22"/>
      <c r="T773" s="2"/>
      <c r="U773" s="22"/>
      <c r="V773" s="22"/>
      <c r="W773" s="22"/>
      <c r="X773" s="2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25">
      <c r="A774" s="2"/>
      <c r="B774" s="22"/>
      <c r="C774" s="2"/>
      <c r="D774" s="2"/>
      <c r="E774" s="2"/>
      <c r="F774" s="2"/>
      <c r="G774" s="2"/>
      <c r="H774" s="2"/>
      <c r="I774" s="22"/>
      <c r="J774" s="22"/>
      <c r="K774" s="22"/>
      <c r="L774" s="22"/>
      <c r="M774" s="22"/>
      <c r="N774" s="2"/>
      <c r="O774" s="2"/>
      <c r="P774" s="2"/>
      <c r="Q774" s="22"/>
      <c r="R774" s="2"/>
      <c r="S774" s="22"/>
      <c r="T774" s="2"/>
      <c r="U774" s="22"/>
      <c r="V774" s="22"/>
      <c r="W774" s="22"/>
      <c r="X774" s="2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25">
      <c r="A775" s="2"/>
      <c r="B775" s="22"/>
      <c r="C775" s="2"/>
      <c r="D775" s="2"/>
      <c r="E775" s="2"/>
      <c r="F775" s="2"/>
      <c r="G775" s="2"/>
      <c r="H775" s="2"/>
      <c r="I775" s="22"/>
      <c r="J775" s="22"/>
      <c r="K775" s="22"/>
      <c r="L775" s="22"/>
      <c r="M775" s="22"/>
      <c r="N775" s="2"/>
      <c r="O775" s="2"/>
      <c r="P775" s="2"/>
      <c r="Q775" s="22"/>
      <c r="R775" s="2"/>
      <c r="S775" s="22"/>
      <c r="T775" s="2"/>
      <c r="U775" s="22"/>
      <c r="V775" s="22"/>
      <c r="W775" s="22"/>
      <c r="X775" s="2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25">
      <c r="A776" s="2"/>
      <c r="B776" s="22"/>
      <c r="C776" s="2"/>
      <c r="D776" s="2"/>
      <c r="E776" s="2"/>
      <c r="F776" s="2"/>
      <c r="G776" s="2"/>
      <c r="H776" s="2"/>
      <c r="I776" s="22"/>
      <c r="J776" s="22"/>
      <c r="K776" s="22"/>
      <c r="L776" s="22"/>
      <c r="M776" s="22"/>
      <c r="N776" s="2"/>
      <c r="O776" s="2"/>
      <c r="P776" s="2"/>
      <c r="Q776" s="22"/>
      <c r="R776" s="2"/>
      <c r="S776" s="22"/>
      <c r="T776" s="2"/>
      <c r="U776" s="22"/>
      <c r="V776" s="22"/>
      <c r="W776" s="22"/>
      <c r="X776" s="2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25">
      <c r="A777" s="2"/>
      <c r="B777" s="22"/>
      <c r="C777" s="2"/>
      <c r="D777" s="2"/>
      <c r="E777" s="2"/>
      <c r="F777" s="2"/>
      <c r="G777" s="2"/>
      <c r="H777" s="2"/>
      <c r="I777" s="22"/>
      <c r="J777" s="22"/>
      <c r="K777" s="22"/>
      <c r="L777" s="22"/>
      <c r="M777" s="22"/>
      <c r="N777" s="2"/>
      <c r="O777" s="2"/>
      <c r="P777" s="2"/>
      <c r="Q777" s="22"/>
      <c r="R777" s="2"/>
      <c r="S777" s="22"/>
      <c r="T777" s="2"/>
      <c r="U777" s="22"/>
      <c r="V777" s="22"/>
      <c r="W777" s="22"/>
      <c r="X777" s="2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25">
      <c r="A778" s="2"/>
      <c r="B778" s="22"/>
      <c r="C778" s="2"/>
      <c r="D778" s="2"/>
      <c r="E778" s="2"/>
      <c r="F778" s="2"/>
      <c r="G778" s="2"/>
      <c r="H778" s="2"/>
      <c r="I778" s="22"/>
      <c r="J778" s="22"/>
      <c r="K778" s="22"/>
      <c r="L778" s="22"/>
      <c r="M778" s="22"/>
      <c r="N778" s="2"/>
      <c r="O778" s="2"/>
      <c r="P778" s="2"/>
      <c r="Q778" s="22"/>
      <c r="R778" s="2"/>
      <c r="S778" s="22"/>
      <c r="T778" s="2"/>
      <c r="U778" s="22"/>
      <c r="V778" s="22"/>
      <c r="W778" s="22"/>
      <c r="X778" s="2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25">
      <c r="A779" s="2"/>
      <c r="B779" s="22"/>
      <c r="C779" s="2"/>
      <c r="D779" s="2"/>
      <c r="E779" s="2"/>
      <c r="F779" s="2"/>
      <c r="G779" s="2"/>
      <c r="H779" s="2"/>
      <c r="I779" s="22"/>
      <c r="J779" s="22"/>
      <c r="K779" s="22"/>
      <c r="L779" s="22"/>
      <c r="M779" s="22"/>
      <c r="N779" s="2"/>
      <c r="O779" s="2"/>
      <c r="P779" s="2"/>
      <c r="Q779" s="22"/>
      <c r="R779" s="2"/>
      <c r="S779" s="22"/>
      <c r="T779" s="2"/>
      <c r="U779" s="22"/>
      <c r="V779" s="22"/>
      <c r="W779" s="22"/>
      <c r="X779" s="2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25">
      <c r="A780" s="2"/>
      <c r="B780" s="22"/>
      <c r="C780" s="2"/>
      <c r="D780" s="2"/>
      <c r="E780" s="2"/>
      <c r="F780" s="2"/>
      <c r="G780" s="2"/>
      <c r="H780" s="2"/>
      <c r="I780" s="22"/>
      <c r="J780" s="22"/>
      <c r="K780" s="22"/>
      <c r="L780" s="22"/>
      <c r="M780" s="22"/>
      <c r="N780" s="2"/>
      <c r="O780" s="2"/>
      <c r="P780" s="2"/>
      <c r="Q780" s="22"/>
      <c r="R780" s="2"/>
      <c r="S780" s="22"/>
      <c r="T780" s="2"/>
      <c r="U780" s="22"/>
      <c r="V780" s="22"/>
      <c r="W780" s="22"/>
      <c r="X780" s="2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25">
      <c r="A781" s="2"/>
      <c r="B781" s="22"/>
      <c r="C781" s="2"/>
      <c r="D781" s="2"/>
      <c r="E781" s="2"/>
      <c r="F781" s="2"/>
      <c r="G781" s="2"/>
      <c r="H781" s="2"/>
      <c r="I781" s="22"/>
      <c r="J781" s="22"/>
      <c r="K781" s="22"/>
      <c r="L781" s="22"/>
      <c r="M781" s="22"/>
      <c r="N781" s="2"/>
      <c r="O781" s="2"/>
      <c r="P781" s="2"/>
      <c r="Q781" s="22"/>
      <c r="R781" s="2"/>
      <c r="S781" s="22"/>
      <c r="T781" s="2"/>
      <c r="U781" s="22"/>
      <c r="V781" s="22"/>
      <c r="W781" s="22"/>
      <c r="X781" s="2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25">
      <c r="A782" s="2"/>
      <c r="B782" s="22"/>
      <c r="C782" s="2"/>
      <c r="D782" s="2"/>
      <c r="E782" s="2"/>
      <c r="F782" s="2"/>
      <c r="G782" s="2"/>
      <c r="H782" s="2"/>
      <c r="I782" s="22"/>
      <c r="J782" s="22"/>
      <c r="K782" s="22"/>
      <c r="L782" s="22"/>
      <c r="M782" s="22"/>
      <c r="N782" s="2"/>
      <c r="O782" s="2"/>
      <c r="P782" s="2"/>
      <c r="Q782" s="22"/>
      <c r="R782" s="2"/>
      <c r="S782" s="22"/>
      <c r="T782" s="2"/>
      <c r="U782" s="22"/>
      <c r="V782" s="22"/>
      <c r="W782" s="22"/>
      <c r="X782" s="2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25">
      <c r="A783" s="2"/>
      <c r="B783" s="22"/>
      <c r="C783" s="2"/>
      <c r="D783" s="2"/>
      <c r="E783" s="2"/>
      <c r="F783" s="2"/>
      <c r="G783" s="2"/>
      <c r="H783" s="2"/>
      <c r="I783" s="22"/>
      <c r="J783" s="22"/>
      <c r="K783" s="22"/>
      <c r="L783" s="22"/>
      <c r="M783" s="22"/>
      <c r="N783" s="2"/>
      <c r="O783" s="2"/>
      <c r="P783" s="2"/>
      <c r="Q783" s="22"/>
      <c r="R783" s="2"/>
      <c r="S783" s="22"/>
      <c r="T783" s="2"/>
      <c r="U783" s="22"/>
      <c r="V783" s="22"/>
      <c r="W783" s="22"/>
      <c r="X783" s="2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25">
      <c r="A784" s="2"/>
      <c r="B784" s="22"/>
      <c r="C784" s="2"/>
      <c r="D784" s="2"/>
      <c r="E784" s="2"/>
      <c r="F784" s="2"/>
      <c r="G784" s="2"/>
      <c r="H784" s="2"/>
      <c r="I784" s="22"/>
      <c r="J784" s="22"/>
      <c r="K784" s="22"/>
      <c r="L784" s="22"/>
      <c r="M784" s="22"/>
      <c r="N784" s="2"/>
      <c r="O784" s="2"/>
      <c r="P784" s="2"/>
      <c r="Q784" s="22"/>
      <c r="R784" s="2"/>
      <c r="S784" s="22"/>
      <c r="T784" s="2"/>
      <c r="U784" s="22"/>
      <c r="V784" s="22"/>
      <c r="W784" s="22"/>
      <c r="X784" s="2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25">
      <c r="A785" s="2"/>
      <c r="B785" s="22"/>
      <c r="C785" s="2"/>
      <c r="D785" s="2"/>
      <c r="E785" s="2"/>
      <c r="F785" s="2"/>
      <c r="G785" s="2"/>
      <c r="H785" s="2"/>
      <c r="I785" s="22"/>
      <c r="J785" s="22"/>
      <c r="K785" s="22"/>
      <c r="L785" s="22"/>
      <c r="M785" s="22"/>
      <c r="N785" s="2"/>
      <c r="O785" s="2"/>
      <c r="P785" s="2"/>
      <c r="Q785" s="22"/>
      <c r="R785" s="2"/>
      <c r="S785" s="22"/>
      <c r="T785" s="2"/>
      <c r="U785" s="22"/>
      <c r="V785" s="22"/>
      <c r="W785" s="22"/>
      <c r="X785" s="2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25">
      <c r="A786" s="2"/>
      <c r="B786" s="22"/>
      <c r="C786" s="2"/>
      <c r="D786" s="2"/>
      <c r="E786" s="2"/>
      <c r="F786" s="2"/>
      <c r="G786" s="2"/>
      <c r="H786" s="2"/>
      <c r="I786" s="22"/>
      <c r="J786" s="22"/>
      <c r="K786" s="22"/>
      <c r="L786" s="22"/>
      <c r="M786" s="22"/>
      <c r="N786" s="2"/>
      <c r="O786" s="2"/>
      <c r="P786" s="2"/>
      <c r="Q786" s="22"/>
      <c r="R786" s="2"/>
      <c r="S786" s="22"/>
      <c r="T786" s="2"/>
      <c r="U786" s="22"/>
      <c r="V786" s="22"/>
      <c r="W786" s="22"/>
      <c r="X786" s="2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25">
      <c r="A787" s="2"/>
      <c r="B787" s="22"/>
      <c r="C787" s="2"/>
      <c r="D787" s="2"/>
      <c r="E787" s="2"/>
      <c r="F787" s="2"/>
      <c r="G787" s="2"/>
      <c r="H787" s="2"/>
      <c r="I787" s="22"/>
      <c r="J787" s="22"/>
      <c r="K787" s="22"/>
      <c r="L787" s="22"/>
      <c r="M787" s="22"/>
      <c r="N787" s="2"/>
      <c r="O787" s="2"/>
      <c r="P787" s="2"/>
      <c r="Q787" s="22"/>
      <c r="R787" s="2"/>
      <c r="S787" s="22"/>
      <c r="T787" s="2"/>
      <c r="U787" s="22"/>
      <c r="V787" s="22"/>
      <c r="W787" s="22"/>
      <c r="X787" s="2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25">
      <c r="A788" s="2"/>
      <c r="B788" s="22"/>
      <c r="C788" s="2"/>
      <c r="D788" s="2"/>
      <c r="E788" s="2"/>
      <c r="F788" s="2"/>
      <c r="G788" s="2"/>
      <c r="H788" s="2"/>
      <c r="I788" s="22"/>
      <c r="J788" s="22"/>
      <c r="K788" s="22"/>
      <c r="L788" s="22"/>
      <c r="M788" s="22"/>
      <c r="N788" s="2"/>
      <c r="O788" s="2"/>
      <c r="P788" s="2"/>
      <c r="Q788" s="22"/>
      <c r="R788" s="2"/>
      <c r="S788" s="22"/>
      <c r="T788" s="2"/>
      <c r="U788" s="22"/>
      <c r="V788" s="22"/>
      <c r="W788" s="22"/>
      <c r="X788" s="2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25">
      <c r="A789" s="2"/>
      <c r="B789" s="22"/>
      <c r="C789" s="2"/>
      <c r="D789" s="2"/>
      <c r="E789" s="2"/>
      <c r="F789" s="2"/>
      <c r="G789" s="2"/>
      <c r="H789" s="2"/>
      <c r="I789" s="22"/>
      <c r="J789" s="22"/>
      <c r="K789" s="22"/>
      <c r="L789" s="22"/>
      <c r="M789" s="22"/>
      <c r="N789" s="2"/>
      <c r="O789" s="2"/>
      <c r="P789" s="2"/>
      <c r="Q789" s="22"/>
      <c r="R789" s="2"/>
      <c r="S789" s="22"/>
      <c r="T789" s="2"/>
      <c r="U789" s="22"/>
      <c r="V789" s="22"/>
      <c r="W789" s="22"/>
      <c r="X789" s="2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25">
      <c r="A790" s="2"/>
      <c r="B790" s="22"/>
      <c r="C790" s="2"/>
      <c r="D790" s="2"/>
      <c r="E790" s="2"/>
      <c r="F790" s="2"/>
      <c r="G790" s="2"/>
      <c r="H790" s="2"/>
      <c r="I790" s="22"/>
      <c r="J790" s="22"/>
      <c r="K790" s="22"/>
      <c r="L790" s="22"/>
      <c r="M790" s="22"/>
      <c r="N790" s="2"/>
      <c r="O790" s="2"/>
      <c r="P790" s="2"/>
      <c r="Q790" s="22"/>
      <c r="R790" s="2"/>
      <c r="S790" s="22"/>
      <c r="T790" s="2"/>
      <c r="U790" s="22"/>
      <c r="V790" s="22"/>
      <c r="W790" s="22"/>
      <c r="X790" s="2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25">
      <c r="A791" s="2"/>
      <c r="B791" s="22"/>
      <c r="C791" s="2"/>
      <c r="D791" s="2"/>
      <c r="E791" s="2"/>
      <c r="F791" s="2"/>
      <c r="G791" s="2"/>
      <c r="H791" s="2"/>
      <c r="I791" s="22"/>
      <c r="J791" s="22"/>
      <c r="K791" s="22"/>
      <c r="L791" s="22"/>
      <c r="M791" s="22"/>
      <c r="N791" s="2"/>
      <c r="O791" s="2"/>
      <c r="P791" s="2"/>
      <c r="Q791" s="22"/>
      <c r="R791" s="2"/>
      <c r="S791" s="22"/>
      <c r="T791" s="2"/>
      <c r="U791" s="22"/>
      <c r="V791" s="22"/>
      <c r="W791" s="22"/>
      <c r="X791" s="2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25">
      <c r="A792" s="2"/>
      <c r="B792" s="22"/>
      <c r="C792" s="2"/>
      <c r="D792" s="2"/>
      <c r="E792" s="2"/>
      <c r="F792" s="2"/>
      <c r="G792" s="2"/>
      <c r="H792" s="2"/>
      <c r="I792" s="22"/>
      <c r="J792" s="22"/>
      <c r="K792" s="22"/>
      <c r="L792" s="22"/>
      <c r="M792" s="22"/>
      <c r="N792" s="2"/>
      <c r="O792" s="2"/>
      <c r="P792" s="2"/>
      <c r="Q792" s="22"/>
      <c r="R792" s="2"/>
      <c r="S792" s="22"/>
      <c r="T792" s="2"/>
      <c r="U792" s="22"/>
      <c r="V792" s="22"/>
      <c r="W792" s="22"/>
      <c r="X792" s="2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25">
      <c r="A793" s="2"/>
      <c r="B793" s="22"/>
      <c r="C793" s="2"/>
      <c r="D793" s="2"/>
      <c r="E793" s="2"/>
      <c r="F793" s="2"/>
      <c r="G793" s="2"/>
      <c r="H793" s="2"/>
      <c r="I793" s="22"/>
      <c r="J793" s="22"/>
      <c r="K793" s="22"/>
      <c r="L793" s="22"/>
      <c r="M793" s="22"/>
      <c r="N793" s="2"/>
      <c r="O793" s="2"/>
      <c r="P793" s="2"/>
      <c r="Q793" s="22"/>
      <c r="R793" s="2"/>
      <c r="S793" s="22"/>
      <c r="T793" s="2"/>
      <c r="U793" s="22"/>
      <c r="V793" s="22"/>
      <c r="W793" s="22"/>
      <c r="X793" s="2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25">
      <c r="A794" s="2"/>
      <c r="B794" s="22"/>
      <c r="C794" s="2"/>
      <c r="D794" s="2"/>
      <c r="E794" s="2"/>
      <c r="F794" s="2"/>
      <c r="G794" s="2"/>
      <c r="H794" s="2"/>
      <c r="I794" s="22"/>
      <c r="J794" s="22"/>
      <c r="K794" s="22"/>
      <c r="L794" s="22"/>
      <c r="M794" s="22"/>
      <c r="N794" s="2"/>
      <c r="O794" s="2"/>
      <c r="P794" s="2"/>
      <c r="Q794" s="22"/>
      <c r="R794" s="2"/>
      <c r="S794" s="22"/>
      <c r="T794" s="2"/>
      <c r="U794" s="22"/>
      <c r="V794" s="22"/>
      <c r="W794" s="22"/>
      <c r="X794" s="2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25">
      <c r="A795" s="2"/>
      <c r="B795" s="22"/>
      <c r="C795" s="2"/>
      <c r="D795" s="2"/>
      <c r="E795" s="2"/>
      <c r="F795" s="2"/>
      <c r="G795" s="2"/>
      <c r="H795" s="2"/>
      <c r="I795" s="22"/>
      <c r="J795" s="22"/>
      <c r="K795" s="22"/>
      <c r="L795" s="22"/>
      <c r="M795" s="22"/>
      <c r="N795" s="2"/>
      <c r="O795" s="2"/>
      <c r="P795" s="2"/>
      <c r="Q795" s="22"/>
      <c r="R795" s="2"/>
      <c r="S795" s="22"/>
      <c r="T795" s="2"/>
      <c r="U795" s="22"/>
      <c r="V795" s="22"/>
      <c r="W795" s="22"/>
      <c r="X795" s="2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25">
      <c r="A796" s="2"/>
      <c r="B796" s="22"/>
      <c r="C796" s="2"/>
      <c r="D796" s="2"/>
      <c r="E796" s="2"/>
      <c r="F796" s="2"/>
      <c r="G796" s="2"/>
      <c r="H796" s="2"/>
      <c r="I796" s="22"/>
      <c r="J796" s="22"/>
      <c r="K796" s="22"/>
      <c r="L796" s="22"/>
      <c r="M796" s="22"/>
      <c r="N796" s="2"/>
      <c r="O796" s="2"/>
      <c r="P796" s="2"/>
      <c r="Q796" s="22"/>
      <c r="R796" s="2"/>
      <c r="S796" s="22"/>
      <c r="T796" s="2"/>
      <c r="U796" s="22"/>
      <c r="V796" s="22"/>
      <c r="W796" s="22"/>
      <c r="X796" s="2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25">
      <c r="A797" s="2"/>
      <c r="B797" s="22"/>
      <c r="C797" s="2"/>
      <c r="D797" s="2"/>
      <c r="E797" s="2"/>
      <c r="F797" s="2"/>
      <c r="G797" s="2"/>
      <c r="H797" s="2"/>
      <c r="I797" s="22"/>
      <c r="J797" s="22"/>
      <c r="K797" s="22"/>
      <c r="L797" s="22"/>
      <c r="M797" s="22"/>
      <c r="N797" s="2"/>
      <c r="O797" s="2"/>
      <c r="P797" s="2"/>
      <c r="Q797" s="22"/>
      <c r="R797" s="2"/>
      <c r="S797" s="22"/>
      <c r="T797" s="2"/>
      <c r="U797" s="22"/>
      <c r="V797" s="22"/>
      <c r="W797" s="22"/>
      <c r="X797" s="2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25">
      <c r="A798" s="2"/>
      <c r="B798" s="22"/>
      <c r="C798" s="2"/>
      <c r="D798" s="2"/>
      <c r="E798" s="2"/>
      <c r="F798" s="2"/>
      <c r="G798" s="2"/>
      <c r="H798" s="2"/>
      <c r="I798" s="22"/>
      <c r="J798" s="22"/>
      <c r="K798" s="22"/>
      <c r="L798" s="22"/>
      <c r="M798" s="22"/>
      <c r="N798" s="2"/>
      <c r="O798" s="2"/>
      <c r="P798" s="2"/>
      <c r="Q798" s="22"/>
      <c r="R798" s="2"/>
      <c r="S798" s="22"/>
      <c r="T798" s="2"/>
      <c r="U798" s="22"/>
      <c r="V798" s="22"/>
      <c r="W798" s="22"/>
      <c r="X798" s="2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25">
      <c r="A799" s="2"/>
      <c r="B799" s="22"/>
      <c r="C799" s="2"/>
      <c r="D799" s="2"/>
      <c r="E799" s="2"/>
      <c r="F799" s="2"/>
      <c r="G799" s="2"/>
      <c r="H799" s="2"/>
      <c r="I799" s="22"/>
      <c r="J799" s="22"/>
      <c r="K799" s="22"/>
      <c r="L799" s="22"/>
      <c r="M799" s="22"/>
      <c r="N799" s="2"/>
      <c r="O799" s="2"/>
      <c r="P799" s="2"/>
      <c r="Q799" s="22"/>
      <c r="R799" s="2"/>
      <c r="S799" s="22"/>
      <c r="T799" s="2"/>
      <c r="U799" s="22"/>
      <c r="V799" s="22"/>
      <c r="W799" s="22"/>
      <c r="X799" s="2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25">
      <c r="A800" s="2"/>
      <c r="B800" s="22"/>
      <c r="C800" s="2"/>
      <c r="D800" s="2"/>
      <c r="E800" s="2"/>
      <c r="F800" s="2"/>
      <c r="G800" s="2"/>
      <c r="H800" s="2"/>
      <c r="I800" s="22"/>
      <c r="J800" s="22"/>
      <c r="K800" s="22"/>
      <c r="L800" s="22"/>
      <c r="M800" s="22"/>
      <c r="N800" s="2"/>
      <c r="O800" s="2"/>
      <c r="P800" s="2"/>
      <c r="Q800" s="22"/>
      <c r="R800" s="2"/>
      <c r="S800" s="22"/>
      <c r="T800" s="2"/>
      <c r="U800" s="22"/>
      <c r="V800" s="22"/>
      <c r="W800" s="22"/>
      <c r="X800" s="2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25">
      <c r="A801" s="2"/>
      <c r="B801" s="22"/>
      <c r="C801" s="2"/>
      <c r="D801" s="2"/>
      <c r="E801" s="2"/>
      <c r="F801" s="2"/>
      <c r="G801" s="2"/>
      <c r="H801" s="2"/>
      <c r="I801" s="22"/>
      <c r="J801" s="22"/>
      <c r="K801" s="22"/>
      <c r="L801" s="22"/>
      <c r="M801" s="22"/>
      <c r="N801" s="2"/>
      <c r="O801" s="2"/>
      <c r="P801" s="2"/>
      <c r="Q801" s="22"/>
      <c r="R801" s="2"/>
      <c r="S801" s="22"/>
      <c r="T801" s="2"/>
      <c r="U801" s="22"/>
      <c r="V801" s="22"/>
      <c r="W801" s="22"/>
      <c r="X801" s="2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25">
      <c r="A802" s="2"/>
      <c r="B802" s="22"/>
      <c r="C802" s="2"/>
      <c r="D802" s="2"/>
      <c r="E802" s="2"/>
      <c r="F802" s="2"/>
      <c r="G802" s="2"/>
      <c r="H802" s="2"/>
      <c r="I802" s="22"/>
      <c r="J802" s="22"/>
      <c r="K802" s="22"/>
      <c r="L802" s="22"/>
      <c r="M802" s="22"/>
      <c r="N802" s="2"/>
      <c r="O802" s="2"/>
      <c r="P802" s="2"/>
      <c r="Q802" s="22"/>
      <c r="R802" s="2"/>
      <c r="S802" s="22"/>
      <c r="T802" s="2"/>
      <c r="U802" s="22"/>
      <c r="V802" s="22"/>
      <c r="W802" s="22"/>
      <c r="X802" s="2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25">
      <c r="A803" s="2"/>
      <c r="B803" s="22"/>
      <c r="C803" s="2"/>
      <c r="D803" s="2"/>
      <c r="E803" s="2"/>
      <c r="F803" s="2"/>
      <c r="G803" s="2"/>
      <c r="H803" s="2"/>
      <c r="I803" s="22"/>
      <c r="J803" s="22"/>
      <c r="K803" s="22"/>
      <c r="L803" s="22"/>
      <c r="M803" s="22"/>
      <c r="N803" s="2"/>
      <c r="O803" s="2"/>
      <c r="P803" s="2"/>
      <c r="Q803" s="22"/>
      <c r="R803" s="2"/>
      <c r="S803" s="22"/>
      <c r="T803" s="2"/>
      <c r="U803" s="22"/>
      <c r="V803" s="22"/>
      <c r="W803" s="22"/>
      <c r="X803" s="2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25">
      <c r="A804" s="2"/>
      <c r="B804" s="22"/>
      <c r="C804" s="2"/>
      <c r="D804" s="2"/>
      <c r="E804" s="2"/>
      <c r="F804" s="2"/>
      <c r="G804" s="2"/>
      <c r="H804" s="2"/>
      <c r="I804" s="22"/>
      <c r="J804" s="22"/>
      <c r="K804" s="22"/>
      <c r="L804" s="22"/>
      <c r="M804" s="22"/>
      <c r="N804" s="2"/>
      <c r="O804" s="2"/>
      <c r="P804" s="2"/>
      <c r="Q804" s="22"/>
      <c r="R804" s="2"/>
      <c r="S804" s="22"/>
      <c r="T804" s="2"/>
      <c r="U804" s="22"/>
      <c r="V804" s="22"/>
      <c r="W804" s="22"/>
      <c r="X804" s="2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25">
      <c r="A805" s="2"/>
      <c r="B805" s="22"/>
      <c r="C805" s="2"/>
      <c r="D805" s="2"/>
      <c r="E805" s="2"/>
      <c r="F805" s="2"/>
      <c r="G805" s="2"/>
      <c r="H805" s="2"/>
      <c r="I805" s="22"/>
      <c r="J805" s="22"/>
      <c r="K805" s="22"/>
      <c r="L805" s="22"/>
      <c r="M805" s="22"/>
      <c r="N805" s="2"/>
      <c r="O805" s="2"/>
      <c r="P805" s="2"/>
      <c r="Q805" s="22"/>
      <c r="R805" s="2"/>
      <c r="S805" s="22"/>
      <c r="T805" s="2"/>
      <c r="U805" s="22"/>
      <c r="V805" s="22"/>
      <c r="W805" s="22"/>
      <c r="X805" s="2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2025-08-12T10:12:08Z</dcterms:created>
  <dcterms:modified xsi:type="dcterms:W3CDTF">2025-10-22T17:55:46Z</dcterms:modified>
</cp:coreProperties>
</file>